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ppDev\Github\CSAM-CD-Simulation\"/>
    </mc:Choice>
  </mc:AlternateContent>
  <bookViews>
    <workbookView xWindow="0" yWindow="450" windowWidth="22500" windowHeight="109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C37" i="1"/>
  <c r="C36" i="1"/>
  <c r="C35" i="1"/>
  <c r="C34" i="1"/>
  <c r="B37" i="1"/>
  <c r="B36" i="1"/>
  <c r="B35" i="1"/>
  <c r="B34" i="1"/>
  <c r="B33" i="1"/>
  <c r="I37" i="1"/>
  <c r="I36" i="1"/>
  <c r="I35" i="1"/>
  <c r="I34" i="1"/>
  <c r="I33" i="1"/>
  <c r="H37" i="1"/>
  <c r="H36" i="1"/>
  <c r="H35" i="1"/>
  <c r="H34" i="1"/>
  <c r="H33" i="1"/>
  <c r="G37" i="1"/>
  <c r="G36" i="1"/>
  <c r="G35" i="1"/>
  <c r="G34" i="1"/>
  <c r="G33" i="1"/>
  <c r="I8" i="1"/>
  <c r="I7" i="1"/>
  <c r="I6" i="1"/>
  <c r="I5" i="1"/>
  <c r="I4" i="1"/>
  <c r="H8" i="1"/>
  <c r="H7" i="1"/>
  <c r="H6" i="1"/>
  <c r="H5" i="1"/>
  <c r="H4" i="1"/>
  <c r="G8" i="1"/>
  <c r="G7" i="1"/>
  <c r="G6" i="1"/>
  <c r="G5" i="1"/>
  <c r="G4" i="1"/>
  <c r="C33" i="1"/>
  <c r="D8" i="1"/>
  <c r="D7" i="1"/>
  <c r="D6" i="1"/>
  <c r="D5" i="1"/>
  <c r="D4" i="1"/>
  <c r="C8" i="1"/>
  <c r="C7" i="1"/>
  <c r="C6" i="1"/>
  <c r="C5" i="1"/>
  <c r="C4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<sst xmlns="http://schemas.openxmlformats.org/spreadsheetml/2006/main" count="10" uniqueCount="5">
  <si>
    <t>Nodes\Avg Packets</t>
  </si>
  <si>
    <t>Persistent</t>
  </si>
  <si>
    <t>Non-Persistent</t>
  </si>
  <si>
    <t>Efficiency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</si>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</sst>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Efficiency for Persistent CSMA/CD Simulation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5930406805417"/>
          <c:y val="0.25504629629629627"/>
          <c:w val="0.83663918478909205"/>
          <c:h val="0.53938283756197136"/>
        </c:manualLayout>
      </c:layout>
      <c:scatterChart>
        <c:scatterStyle val="smoothMarker"/>
        <c:varyColors val="0"/>
        <c:ser>
          <c:idx val="0"/>
          <c:order val="0"/>
          <c:tx>
            <c:v>7 Packets/Second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99.929400000000001</c:v>
                </c:pt>
                <c:pt idx="1">
                  <c:v>98.830399999999997</c:v>
                </c:pt>
                <c:pt idx="2">
                  <c:v>95.216200000000001</c:v>
                </c:pt>
                <c:pt idx="3">
                  <c:v>90.007400000000004</c:v>
                </c:pt>
                <c:pt idx="4">
                  <c:v>79.010400000000004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3-4190-B5B4-CB3713CB245B}"/>
            </c:ext>
          </c:extLst>
        </c:ser>
        <c:ser>
          <c:idx val="1"/>
          <c:order val="1"/>
          <c:tx>
            <c:v>10 Packets/Second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99.661599999999993</c:v>
                </c:pt>
                <c:pt idx="1">
                  <c:v>97.533599999999993</c:v>
                </c:pt>
                <c:pt idx="2">
                  <c:v>90.495199999999997</c:v>
                </c:pt>
                <c:pt idx="3">
                  <c:v>81.020600000000002</c:v>
                </c:pt>
                <c:pt idx="4">
                  <c:v>67.240399999999994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93-4190-B5B4-CB3713CB245B}"/>
            </c:ext>
          </c:extLst>
        </c:ser>
        <c:ser>
          <c:idx val="2"/>
          <c:order val="2"/>
          <c:tx>
            <c:v>20 Packets/Second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98.908000000000001</c:v>
                </c:pt>
                <c:pt idx="1">
                  <c:v>90.68889999999999</c:v>
                </c:pt>
                <c:pt idx="2">
                  <c:v>76.828100000000006</c:v>
                </c:pt>
                <c:pt idx="3">
                  <c:v>68.686999999999998</c:v>
                </c:pt>
                <c:pt idx="4">
                  <c:v>58.157599999999995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93-4190-B5B4-CB3713CB2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496432"/>
        <c:axId val="1892498096"/>
      </c:scatterChart>
      <c:valAx>
        <c:axId val="1892496432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98096"/>
        <c:crosses val="autoZero"/>
        <c:crossBetween val="midCat"/>
      </c:valAx>
      <c:valAx>
        <c:axId val="18924980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Efficiency</a:t>
                </a:r>
                <a:r>
                  <a:rPr lang="en-CA" baseline="0"/>
                  <a:t> (%)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</a:t>
            </a:r>
            <a:r>
              <a:rPr lang="en-CA" baseline="0"/>
              <a:t> of Persistent CSMA/CD Simulation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 Packets/Second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Sheet1!$G$4:$G$8</c:f>
              <c:numCache>
                <c:formatCode>General</c:formatCode>
                <c:ptCount val="5"/>
                <c:pt idx="0">
                  <c:v>0.15071199999999998</c:v>
                </c:pt>
                <c:pt idx="1">
                  <c:v>0.42023499999999997</c:v>
                </c:pt>
                <c:pt idx="2">
                  <c:v>0.62777399999999994</c:v>
                </c:pt>
                <c:pt idx="3">
                  <c:v>0.83065899999999993</c:v>
                </c:pt>
                <c:pt idx="4" formatCode="0.00E+00">
                  <c:v>1.0257399999999999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FF-4378-A4F7-4DF6681AE174}"/>
            </c:ext>
          </c:extLst>
        </c:ser>
        <c:ser>
          <c:idx val="1"/>
          <c:order val="1"/>
          <c:tx>
            <c:v>10 Packets/Second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Sheet1!$H$4:$H$8</c:f>
              <c:numCache>
                <c:formatCode>General</c:formatCode>
                <c:ptCount val="5"/>
                <c:pt idx="0">
                  <c:v>0.300319</c:v>
                </c:pt>
                <c:pt idx="1">
                  <c:v>0.59934399999999999</c:v>
                </c:pt>
                <c:pt idx="2">
                  <c:v>0.88956199999999996</c:v>
                </c:pt>
                <c:pt idx="3" formatCode="0.00E+00">
                  <c:v>1.1744999999999999</c:v>
                </c:pt>
                <c:pt idx="4" formatCode="0.00E+00">
                  <c:v>1.4374199999999999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FF-4378-A4F7-4DF6681AE174}"/>
            </c:ext>
          </c:extLst>
        </c:ser>
        <c:ser>
          <c:idx val="2"/>
          <c:order val="2"/>
          <c:tx>
            <c:v>20 Packets/Second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Sheet1!$F$4:$F$8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Sheet1!$I$4:$I$8</c:f>
              <c:numCache>
                <c:formatCode>0.00E+00</c:formatCode>
                <c:ptCount val="5"/>
                <c:pt idx="0" formatCode="General">
                  <c:v>0.59902100000000003</c:v>
                </c:pt>
                <c:pt idx="1">
                  <c:v>1.19</c:v>
                </c:pt>
                <c:pt idx="2">
                  <c:v>1.7499099999999999</c:v>
                </c:pt>
                <c:pt idx="3">
                  <c:v>2.3048500000000001</c:v>
                </c:pt>
                <c:pt idx="4">
                  <c:v>2.8134099999999997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FF-4378-A4F7-4DF6681A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496432"/>
        <c:axId val="1892498096"/>
      </c:scatterChart>
      <c:valAx>
        <c:axId val="1892496432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98096"/>
        <c:crosses val="autoZero"/>
        <c:crossBetween val="midCat"/>
      </c:valAx>
      <c:valAx>
        <c:axId val="18924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</a:t>
                </a:r>
                <a:r>
                  <a:rPr lang="en-CA" baseline="0"/>
                  <a:t> (mb/s)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Efficiency for Non-Persistent CSMA/CD Simulation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5930406805417"/>
          <c:y val="0.25504629629629627"/>
          <c:w val="0.83663918478909205"/>
          <c:h val="0.53938283756197136"/>
        </c:manualLayout>
      </c:layout>
      <c:scatterChart>
        <c:scatterStyle val="smoothMarker"/>
        <c:varyColors val="0"/>
        <c:ser>
          <c:idx val="0"/>
          <c:order val="0"/>
          <c:tx>
            <c:v>7 Packets/Second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Sheet1!$A$33:$A$37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Sheet1!$B$33:$B$37</c:f>
              <c:numCache>
                <c:formatCode>General</c:formatCode>
                <c:ptCount val="5"/>
                <c:pt idx="0">
                  <c:v>100</c:v>
                </c:pt>
                <c:pt idx="1">
                  <c:v>99.999600000000001</c:v>
                </c:pt>
                <c:pt idx="2">
                  <c:v>99.978999999999999</c:v>
                </c:pt>
                <c:pt idx="3">
                  <c:v>99.825100000000006</c:v>
                </c:pt>
                <c:pt idx="4">
                  <c:v>99.183599999999998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A0-4FC5-9E5A-F07A15D23017}"/>
            </c:ext>
          </c:extLst>
        </c:ser>
        <c:ser>
          <c:idx val="1"/>
          <c:order val="1"/>
          <c:tx>
            <c:v>10 Packets/Second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Sheet1!$A$33:$A$37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Sheet1!$C$33:$C$37</c:f>
              <c:numCache>
                <c:formatCode>General</c:formatCode>
                <c:ptCount val="5"/>
                <c:pt idx="0">
                  <c:v>100</c:v>
                </c:pt>
                <c:pt idx="1">
                  <c:v>99.991</c:v>
                </c:pt>
                <c:pt idx="2">
                  <c:v>99.735799999999998</c:v>
                </c:pt>
                <c:pt idx="3">
                  <c:v>98.666200000000003</c:v>
                </c:pt>
                <c:pt idx="4">
                  <c:v>97.089199999999991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A0-4FC5-9E5A-F07A15D23017}"/>
            </c:ext>
          </c:extLst>
        </c:ser>
        <c:ser>
          <c:idx val="2"/>
          <c:order val="2"/>
          <c:tx>
            <c:v>20 Packets/Second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Sheet1!$A$33:$A$37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Sheet1!$D$33:$D$37</c:f>
              <c:numCache>
                <c:formatCode>General</c:formatCode>
                <c:ptCount val="5"/>
                <c:pt idx="0">
                  <c:v>99.994700000000009</c:v>
                </c:pt>
                <c:pt idx="1">
                  <c:v>99.217799999999997</c:v>
                </c:pt>
                <c:pt idx="2">
                  <c:v>97.768600000000006</c:v>
                </c:pt>
                <c:pt idx="3">
                  <c:v>96.611400000000003</c:v>
                </c:pt>
                <c:pt idx="4">
                  <c:v>95.763199999999998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A0-4FC5-9E5A-F07A15D23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496432"/>
        <c:axId val="1892498096"/>
      </c:scatterChart>
      <c:valAx>
        <c:axId val="1892496432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98096"/>
        <c:crosses val="autoZero"/>
        <c:crossBetween val="midCat"/>
      </c:valAx>
      <c:valAx>
        <c:axId val="18924980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Efficiency</a:t>
                </a:r>
                <a:r>
                  <a:rPr lang="en-CA" baseline="0"/>
                  <a:t> (%)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</a:t>
            </a:r>
            <a:r>
              <a:rPr lang="en-CA" baseline="0"/>
              <a:t> of Non-Persistent CSMA/CD Simulation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 Packets/Second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Sheet1!$F$33:$F$37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Sheet1!$G$33:$G$37</c:f>
              <c:numCache>
                <c:formatCode>General</c:formatCode>
                <c:ptCount val="5"/>
                <c:pt idx="0">
                  <c:v>0.21029799999999998</c:v>
                </c:pt>
                <c:pt idx="1">
                  <c:v>0.41876099999999999</c:v>
                </c:pt>
                <c:pt idx="2">
                  <c:v>0.62946499999999994</c:v>
                </c:pt>
                <c:pt idx="3">
                  <c:v>0.83867899999999995</c:v>
                </c:pt>
                <c:pt idx="4" formatCode="0.00E+00">
                  <c:v>1.0406299999999999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40-4EEF-965E-F79B15926FB6}"/>
            </c:ext>
          </c:extLst>
        </c:ser>
        <c:ser>
          <c:idx val="1"/>
          <c:order val="1"/>
          <c:tx>
            <c:v>10 Packets/Second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Sheet1!$F$33:$F$37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Sheet1!$H$33:$H$37</c:f>
              <c:numCache>
                <c:formatCode>General</c:formatCode>
                <c:ptCount val="5"/>
                <c:pt idx="0">
                  <c:v>0.30050099999999996</c:v>
                </c:pt>
                <c:pt idx="1">
                  <c:v>0.60055000000000003</c:v>
                </c:pt>
                <c:pt idx="2">
                  <c:v>0.89760299999999993</c:v>
                </c:pt>
                <c:pt idx="3" formatCode="0.00E+00">
                  <c:v>1.1820299999999999</c:v>
                </c:pt>
                <c:pt idx="4" formatCode="0.00E+00">
                  <c:v>1.4540299999999999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40-4EEF-965E-F79B15926FB6}"/>
            </c:ext>
          </c:extLst>
        </c:ser>
        <c:ser>
          <c:idx val="2"/>
          <c:order val="2"/>
          <c:tx>
            <c:v>20 Packets/Second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Sheet1!$F$33:$F$37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Sheet1!$I$33:$I$37</c:f>
              <c:numCache>
                <c:formatCode>0.00E+00</c:formatCode>
                <c:ptCount val="5"/>
                <c:pt idx="0" formatCode="General">
                  <c:v>0.59932399999999997</c:v>
                </c:pt>
                <c:pt idx="1">
                  <c:v>1.18913</c:v>
                </c:pt>
                <c:pt idx="2">
                  <c:v>1.7597699999999998</c:v>
                </c:pt>
                <c:pt idx="3">
                  <c:v>2.3184999999999998</c:v>
                </c:pt>
                <c:pt idx="4">
                  <c:v>2.87263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40-4EEF-965E-F79B1592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496432"/>
        <c:axId val="1892498096"/>
      </c:scatterChart>
      <c:valAx>
        <c:axId val="1892496432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98096"/>
        <c:crosses val="autoZero"/>
        <c:crossBetween val="midCat"/>
      </c:valAx>
      <c:valAx>
        <c:axId val="18924980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</a:t>
                </a:r>
                <a:r>
                  <a:rPr lang="en-CA" baseline="0"/>
                  <a:t> (mb/s)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</xdr:colOff>
      <xdr:row>10</xdr:row>
      <xdr:rowOff>9525</xdr:rowOff>
    </xdr:from>
    <xdr:to>
      <xdr:col>5</xdr:col>
      <xdr:colOff>1052514</xdr:colOff>
      <xdr:row>25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100013</xdr:colOff>
      <xdr:row>10</xdr:row>
      <xdr:rowOff>14287</xdr:rowOff>
    </xdr:from>
    <xdr:to>
      <xdr:col>13</xdr:col>
      <xdr:colOff>352426</xdr:colOff>
      <xdr:row>25</xdr:row>
      <xdr:rowOff>42862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190499</xdr:rowOff>
    </xdr:from>
    <xdr:to>
      <xdr:col>5</xdr:col>
      <xdr:colOff>912021</xdr:colOff>
      <xdr:row>56</xdr:row>
      <xdr:rowOff>9524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1088233</xdr:colOff>
      <xdr:row>39</xdr:row>
      <xdr:rowOff>4762</xdr:rowOff>
    </xdr:from>
    <xdr:to>
      <xdr:col>13</xdr:col>
      <xdr:colOff>211933</xdr:colOff>
      <xdr:row>54</xdr:row>
      <xdr:rowOff>33337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4" workbookViewId="0">
      <selection activeCell="P34" sqref="P34"/>
    </sheetView>
  </sheetViews>
  <sheetFormatPr defaultRowHeight="15" x14ac:dyDescent="0.25"/>
  <cols>
    <col min="1" max="1" width="18.28515625" bestFit="1" customWidth="1"/>
    <col min="2" max="4" width="8" bestFit="1" customWidth="1"/>
    <col min="6" max="6" width="18.28515625" bestFit="1" customWidth="1"/>
    <col min="7" max="9" width="9" bestFit="1" customWidth="1"/>
  </cols>
  <sheetData>
    <row r="1" spans="1:9" x14ac:dyDescent="0.25">
      <c r="A1" t="s">
        <v>1</v>
      </c>
    </row>
    <row r="2" spans="1:9" x14ac:dyDescent="0.25">
      <c r="A2" t="s">
        <v>3</v>
      </c>
      <c r="F2" t="s">
        <v>4</v>
      </c>
    </row>
    <row r="3" spans="1:9" x14ac:dyDescent="0.25">
      <c r="A3" t="s">
        <v>0</v>
      </c>
      <c r="B3">
        <v>7</v>
      </c>
      <c r="C3">
        <v>10</v>
      </c>
      <c r="D3">
        <v>20</v>
      </c>
      <c r="F3" t="s">
        <v>0</v>
      </c>
      <c r="G3">
        <v>7</v>
      </c>
      <c r="H3">
        <v>10</v>
      </c>
      <c r="I3">
        <v>20</v>
      </c>
    </row>
    <row r="4" spans="1:9" x14ac:dyDescent="0.25">
      <c r="A4">
        <v>20</v>
      </c>
      <c r="B4">
        <f>0.999294*100</f>
        <v>99.929400000000001</v>
      </c>
      <c r="C4">
        <f>0.996616*100</f>
        <v>99.661599999999993</v>
      </c>
      <c r="D4">
        <f>0.98908*100</f>
        <v>98.908000000000001</v>
      </c>
      <c r="F4">
        <v>20</v>
      </c>
      <c r="G4">
        <f>150712*10^-6</f>
        <v>0.15071199999999998</v>
      </c>
      <c r="H4">
        <f>300319*10^-6</f>
        <v>0.300319</v>
      </c>
      <c r="I4">
        <f>599021*10^-6</f>
        <v>0.59902100000000003</v>
      </c>
    </row>
    <row r="5" spans="1:9" x14ac:dyDescent="0.25">
      <c r="A5">
        <v>40</v>
      </c>
      <c r="B5">
        <f>0.988304*100</f>
        <v>98.830399999999997</v>
      </c>
      <c r="C5">
        <f>0.975336*100</f>
        <v>97.533599999999993</v>
      </c>
      <c r="D5">
        <f>0.906889*100</f>
        <v>90.68889999999999</v>
      </c>
      <c r="F5">
        <v>40</v>
      </c>
      <c r="G5">
        <f>420235*10^-6</f>
        <v>0.42023499999999997</v>
      </c>
      <c r="H5">
        <f>599344*10^-6</f>
        <v>0.59934399999999999</v>
      </c>
      <c r="I5" s="1">
        <f>1190000*10^-6</f>
        <v>1.19</v>
      </c>
    </row>
    <row r="6" spans="1:9" x14ac:dyDescent="0.25">
      <c r="A6">
        <v>60</v>
      </c>
      <c r="B6">
        <f>0.952162*100</f>
        <v>95.216200000000001</v>
      </c>
      <c r="C6">
        <f>0.904952*100</f>
        <v>90.495199999999997</v>
      </c>
      <c r="D6">
        <f>0.768281*100</f>
        <v>76.828100000000006</v>
      </c>
      <c r="F6">
        <v>60</v>
      </c>
      <c r="G6">
        <f>627774*10^-6</f>
        <v>0.62777399999999994</v>
      </c>
      <c r="H6">
        <f>889562*10^-6</f>
        <v>0.88956199999999996</v>
      </c>
      <c r="I6" s="1">
        <f>1749910*10^-6</f>
        <v>1.7499099999999999</v>
      </c>
    </row>
    <row r="7" spans="1:9" x14ac:dyDescent="0.25">
      <c r="A7">
        <v>80</v>
      </c>
      <c r="B7">
        <f>0.900074*100</f>
        <v>90.007400000000004</v>
      </c>
      <c r="C7">
        <f>0.810206*100</f>
        <v>81.020600000000002</v>
      </c>
      <c r="D7">
        <f>0.68687*100</f>
        <v>68.686999999999998</v>
      </c>
      <c r="F7">
        <v>80</v>
      </c>
      <c r="G7">
        <f>830659*10^-6</f>
        <v>0.83065899999999993</v>
      </c>
      <c r="H7" s="1">
        <f>1174500*10^-6</f>
        <v>1.1744999999999999</v>
      </c>
      <c r="I7" s="1">
        <f>2304850*10^-6</f>
        <v>2.3048500000000001</v>
      </c>
    </row>
    <row r="8" spans="1:9" x14ac:dyDescent="0.25">
      <c r="A8">
        <v>100</v>
      </c>
      <c r="B8">
        <f>0.790104*100</f>
        <v>79.010400000000004</v>
      </c>
      <c r="C8">
        <f>0.672404*100</f>
        <v>67.240399999999994</v>
      </c>
      <c r="D8">
        <f>0.581576*100</f>
        <v>58.157599999999995</v>
      </c>
      <c r="F8">
        <v>100</v>
      </c>
      <c r="G8" s="1">
        <f>1025740*10^-6</f>
        <v>1.0257399999999999</v>
      </c>
      <c r="H8" s="1">
        <f>1437420*10^-6</f>
        <v>1.4374199999999999</v>
      </c>
      <c r="I8" s="1">
        <f>2813410*10^-6</f>
        <v>2.8134099999999997</v>
      </c>
    </row>
    <row r="30" spans="1:9" x14ac:dyDescent="0.25">
      <c r="A30" t="s">
        <v>2</v>
      </c>
    </row>
    <row r="31" spans="1:9" x14ac:dyDescent="0.25">
      <c r="A31" t="s">
        <v>3</v>
      </c>
      <c r="F31" t="s">
        <v>4</v>
      </c>
    </row>
    <row r="32" spans="1:9" x14ac:dyDescent="0.25">
      <c r="A32" t="s">
        <v>0</v>
      </c>
      <c r="B32">
        <v>7</v>
      </c>
      <c r="C32">
        <v>10</v>
      </c>
      <c r="D32">
        <v>20</v>
      </c>
      <c r="F32" t="s">
        <v>0</v>
      </c>
      <c r="G32">
        <v>7</v>
      </c>
      <c r="H32">
        <v>10</v>
      </c>
      <c r="I32">
        <v>20</v>
      </c>
    </row>
    <row r="33" spans="1:9" x14ac:dyDescent="0.25">
      <c r="A33">
        <v>20</v>
      </c>
      <c r="B33">
        <f>1*100</f>
        <v>100</v>
      </c>
      <c r="C33">
        <f>1*100</f>
        <v>100</v>
      </c>
      <c r="D33">
        <f>0.999947*100</f>
        <v>99.994700000000009</v>
      </c>
      <c r="F33">
        <v>20</v>
      </c>
      <c r="G33">
        <f>210298*10^-6</f>
        <v>0.21029799999999998</v>
      </c>
      <c r="H33">
        <f>300501*10^-6</f>
        <v>0.30050099999999996</v>
      </c>
      <c r="I33">
        <f>599324*10^-6</f>
        <v>0.59932399999999997</v>
      </c>
    </row>
    <row r="34" spans="1:9" x14ac:dyDescent="0.25">
      <c r="A34">
        <v>40</v>
      </c>
      <c r="B34">
        <f>0.999996*100</f>
        <v>99.999600000000001</v>
      </c>
      <c r="C34">
        <f>0.99991*100</f>
        <v>99.991</v>
      </c>
      <c r="D34">
        <f>0.992178*100</f>
        <v>99.217799999999997</v>
      </c>
      <c r="F34">
        <v>40</v>
      </c>
      <c r="G34">
        <f>418761*10^-6</f>
        <v>0.41876099999999999</v>
      </c>
      <c r="H34">
        <f>600550*10^-6</f>
        <v>0.60055000000000003</v>
      </c>
      <c r="I34" s="1">
        <f>1189130*10^-6</f>
        <v>1.18913</v>
      </c>
    </row>
    <row r="35" spans="1:9" x14ac:dyDescent="0.25">
      <c r="A35">
        <v>60</v>
      </c>
      <c r="B35">
        <f>0.99979*100</f>
        <v>99.978999999999999</v>
      </c>
      <c r="C35">
        <f>0.997358*100</f>
        <v>99.735799999999998</v>
      </c>
      <c r="D35">
        <f>0.977686*100</f>
        <v>97.768600000000006</v>
      </c>
      <c r="F35">
        <v>60</v>
      </c>
      <c r="G35">
        <f>629465*10^-6</f>
        <v>0.62946499999999994</v>
      </c>
      <c r="H35">
        <f>897603*10^-6</f>
        <v>0.89760299999999993</v>
      </c>
      <c r="I35" s="1">
        <f>1759770*10^-6</f>
        <v>1.7597699999999998</v>
      </c>
    </row>
    <row r="36" spans="1:9" x14ac:dyDescent="0.25">
      <c r="A36">
        <v>80</v>
      </c>
      <c r="B36">
        <f>0.998251*100</f>
        <v>99.825100000000006</v>
      </c>
      <c r="C36">
        <f>0.986662*100</f>
        <v>98.666200000000003</v>
      </c>
      <c r="D36">
        <f>0.966114*100</f>
        <v>96.611400000000003</v>
      </c>
      <c r="F36">
        <v>80</v>
      </c>
      <c r="G36">
        <f>838679*10^-6</f>
        <v>0.83867899999999995</v>
      </c>
      <c r="H36" s="1">
        <f>1182030*10^-6</f>
        <v>1.1820299999999999</v>
      </c>
      <c r="I36" s="1">
        <f>2318500*10^-6</f>
        <v>2.3184999999999998</v>
      </c>
    </row>
    <row r="37" spans="1:9" x14ac:dyDescent="0.25">
      <c r="A37">
        <v>100</v>
      </c>
      <c r="B37">
        <f>0.991836*100</f>
        <v>99.183599999999998</v>
      </c>
      <c r="C37">
        <f>0.970892*100</f>
        <v>97.089199999999991</v>
      </c>
      <c r="D37">
        <f>0.957632*100</f>
        <v>95.763199999999998</v>
      </c>
      <c r="F37">
        <v>100</v>
      </c>
      <c r="G37" s="1">
        <f>1040630*10^-6</f>
        <v>1.0406299999999999</v>
      </c>
      <c r="H37" s="1">
        <f>1454030*10^-6</f>
        <v>1.4540299999999999</v>
      </c>
      <c r="I37" s="1">
        <f>2872630*10^-6</f>
        <v>2.87263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Fink</dc:creator>
  <cp:lastModifiedBy>Alistair Fink</cp:lastModifiedBy>
  <dcterms:created xsi:type="dcterms:W3CDTF">2019-11-05T23:54:57Z</dcterms:created>
  <dcterms:modified xsi:type="dcterms:W3CDTF">2019-11-06T03:12:18Z</dcterms:modified>
</cp:coreProperties>
</file>