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lisyaMustikaa\Documents\GitHub\EGFinance\EGFinance\"/>
    </mc:Choice>
  </mc:AlternateContent>
  <xr:revisionPtr revIDLastSave="0" documentId="8_{496E8067-13EB-49AC-AD58-58A7EF3AD1B9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Scalar Outcome" sheetId="1" r:id="rId1"/>
    <sheet name="Sheet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8" i="2" l="1"/>
  <c r="AH38" i="2" s="1"/>
  <c r="AF38" i="2"/>
  <c r="AD38" i="2"/>
  <c r="AE38" i="2" s="1"/>
  <c r="AA38" i="2"/>
  <c r="Z38" i="2"/>
  <c r="Y38" i="2"/>
  <c r="AO8" i="2"/>
  <c r="AM8" i="2"/>
  <c r="AL8" i="2"/>
  <c r="AF8" i="2"/>
  <c r="AG8" i="2" l="1"/>
  <c r="AH8" i="2"/>
  <c r="AK8" i="2"/>
  <c r="AN8" i="2"/>
  <c r="E32" i="2"/>
</calcChain>
</file>

<file path=xl/sharedStrings.xml><?xml version="1.0" encoding="utf-8"?>
<sst xmlns="http://schemas.openxmlformats.org/spreadsheetml/2006/main" count="388" uniqueCount="149">
  <si>
    <t>MODELCHECK</t>
  </si>
  <si>
    <t>Project_IRR_AfterTax</t>
  </si>
  <si>
    <t>Project_IRR_BeforeTax</t>
  </si>
  <si>
    <t>Equity_IRR</t>
  </si>
  <si>
    <t>Equity_NPV</t>
  </si>
  <si>
    <t>EBITDA_Total</t>
  </si>
  <si>
    <t>Case</t>
  </si>
  <si>
    <t>DA+IM+ID 8.5MW Offtake</t>
  </si>
  <si>
    <t>DA+IM+ID 7MW Offtake</t>
  </si>
  <si>
    <t>DA+IM 9.9MW Offtake</t>
  </si>
  <si>
    <t>DA+IM+ID 9.9MW Offtake</t>
  </si>
  <si>
    <t>DA 9.9MW Offtake</t>
  </si>
  <si>
    <t>Side</t>
  </si>
  <si>
    <t>Scenario</t>
  </si>
  <si>
    <t>Total revenue contract period</t>
  </si>
  <si>
    <t>A vg. Revenue per contract year</t>
  </si>
  <si>
    <t>Of which guaranteed per contract year</t>
  </si>
  <si>
    <t>Equity IRR***</t>
  </si>
  <si>
    <t>Equity NPV***</t>
  </si>
  <si>
    <t>Duration</t>
  </si>
  <si>
    <t>Grid operator costs?</t>
  </si>
  <si>
    <t>Eneco</t>
  </si>
  <si>
    <t>(5 year term)</t>
  </si>
  <si>
    <t>22 MW*</t>
  </si>
  <si>
    <t>37,115k</t>
  </si>
  <si>
    <t>7,423k</t>
  </si>
  <si>
    <t>23.1% - 39.7%</t>
  </si>
  <si>
    <t>6,914k – 11,383k</t>
  </si>
  <si>
    <t>5 years</t>
  </si>
  <si>
    <t>Yes</t>
  </si>
  <si>
    <t>11 MW*</t>
  </si>
  <si>
    <t>29,482k</t>
  </si>
  <si>
    <t>5,896k</t>
  </si>
  <si>
    <t>22.8% - 31.8%</t>
  </si>
  <si>
    <t>8,144k – 12,315k</t>
  </si>
  <si>
    <t>7 MW*</t>
  </si>
  <si>
    <t>21,020k</t>
  </si>
  <si>
    <t>4,204k</t>
  </si>
  <si>
    <t>17.5% - 23.1%</t>
  </si>
  <si>
    <t>5,178k – 9,038k</t>
  </si>
  <si>
    <t>Catalise</t>
  </si>
  <si>
    <t>Floor + Profit Share**</t>
  </si>
  <si>
    <t>66,256k</t>
  </si>
  <si>
    <t>6,662k</t>
  </si>
  <si>
    <t>3,285k</t>
  </si>
  <si>
    <t>24.6% - 31.5%</t>
  </si>
  <si>
    <t>5,155k – 9,862k</t>
  </si>
  <si>
    <t>10 years</t>
  </si>
  <si>
    <t>Full Lease</t>
  </si>
  <si>
    <t>39,420k</t>
  </si>
  <si>
    <t>3,942k</t>
  </si>
  <si>
    <t>31.5% - 38.7%</t>
  </si>
  <si>
    <t>8,964k – 10,888k</t>
  </si>
  <si>
    <t>Nee</t>
  </si>
  <si>
    <t>Engie</t>
  </si>
  <si>
    <t>22 MW</t>
  </si>
  <si>
    <t>29,838k</t>
  </si>
  <si>
    <t>3,729k</t>
  </si>
  <si>
    <t>6.3% - 11.0%</t>
  </si>
  <si>
    <t>-2,419k – 937k</t>
  </si>
  <si>
    <t>8 years</t>
  </si>
  <si>
    <t>11 MW</t>
  </si>
  <si>
    <t>24,790k</t>
  </si>
  <si>
    <t>3,098k</t>
  </si>
  <si>
    <t>10.8% - 14.1%</t>
  </si>
  <si>
    <t>610k – 3,175k</t>
  </si>
  <si>
    <t>7 MW</t>
  </si>
  <si>
    <t>22,097k</t>
  </si>
  <si>
    <t>2,762k</t>
  </si>
  <si>
    <t>11.9% - 14.9%</t>
  </si>
  <si>
    <t>1,513k – 3,836k</t>
  </si>
  <si>
    <t>Statkraft</t>
  </si>
  <si>
    <t>7 MW**</t>
  </si>
  <si>
    <t>57,131k</t>
  </si>
  <si>
    <t>4,967k</t>
  </si>
  <si>
    <t>1,055k</t>
  </si>
  <si>
    <t>29.9% - 34.8%</t>
  </si>
  <si>
    <t>9,298k – 13,408k</t>
  </si>
  <si>
    <t>11.5 yen</t>
  </si>
  <si>
    <t>0 MW**</t>
  </si>
  <si>
    <t>48,669k</t>
  </si>
  <si>
    <t>4,232k</t>
  </si>
  <si>
    <t>906k</t>
  </si>
  <si>
    <t>29.7% - 34.0%</t>
  </si>
  <si>
    <t>9,997k – 13,548k</t>
  </si>
  <si>
    <t>​</t>
  </si>
  <si>
    <t>Merchant​</t>
  </si>
  <si>
    <t>Catalise (floor)*​</t>
  </si>
  <si>
    <t>Catalise (toll)​</t>
  </si>
  <si>
    <t>Eneco MRI*​</t>
  </si>
  <si>
    <t>Engie toll​</t>
  </si>
  <si>
    <t>Statkraft hybrid​</t>
  </si>
  <si>
    <t>EIRR​</t>
  </si>
  <si>
    <t>20,6%​</t>
  </si>
  <si>
    <t>18,0%​</t>
  </si>
  <si>
    <t>26,4%​</t>
  </si>
  <si>
    <t>20,2%​</t>
  </si>
  <si>
    <t>13,3%​</t>
  </si>
  <si>
    <t>18,3%​</t>
  </si>
  <si>
    <t>Sponsor equity (EURk)​</t>
  </si>
  <si>
    <t>5.753​</t>
  </si>
  <si>
    <t>3.023​</t>
  </si>
  <si>
    <t>1.933​</t>
  </si>
  <si>
    <t>3.377​</t>
  </si>
  <si>
    <t>4.420​</t>
  </si>
  <si>
    <t>DEVEX (EURk)​</t>
  </si>
  <si>
    <t>858​</t>
  </si>
  <si>
    <t>CAPEX (EURk)​</t>
  </si>
  <si>
    <t>15.839​</t>
  </si>
  <si>
    <t>Senior Debt gearing​</t>
  </si>
  <si>
    <t>66,5%​</t>
  </si>
  <si>
    <t>83,8%​</t>
  </si>
  <si>
    <t>90%​</t>
  </si>
  <si>
    <t>80%​</t>
  </si>
  <si>
    <t>74%​</t>
  </si>
  <si>
    <t>Revenu yr 1 (EURk)​</t>
  </si>
  <si>
    <t>4.337​</t>
  </si>
  <si>
    <t>3.599​</t>
  </si>
  <si>
    <t>3.899​</t>
  </si>
  <si>
    <t>3.836​</t>
  </si>
  <si>
    <t>3.498​</t>
  </si>
  <si>
    <t>3.246​</t>
  </si>
  <si>
    <t>OPEX yr 1 (EURk)​</t>
  </si>
  <si>
    <t>(804)​</t>
  </si>
  <si>
    <t>(585)​</t>
  </si>
  <si>
    <t>(535)​</t>
  </si>
  <si>
    <t>(1.007)​</t>
  </si>
  <si>
    <t>(527)​</t>
  </si>
  <si>
    <t>Revenue total (EURk)​</t>
  </si>
  <si>
    <t>102.902​</t>
  </si>
  <si>
    <t>96.603​</t>
  </si>
  <si>
    <t>103.318​</t>
  </si>
  <si>
    <t>101.722​</t>
  </si>
  <si>
    <t>102.228​</t>
  </si>
  <si>
    <t>96.370​</t>
  </si>
  <si>
    <t>OPEX total (EURk)​</t>
  </si>
  <si>
    <t>(29.496)​</t>
  </si>
  <si>
    <t>(27.490)​</t>
  </si>
  <si>
    <t>(26.657)​</t>
  </si>
  <si>
    <t>(27.215)​</t>
  </si>
  <si>
    <t>(28.745)​</t>
  </si>
  <si>
    <t>(26.963)​</t>
  </si>
  <si>
    <t>Novar</t>
  </si>
  <si>
    <t>EG</t>
  </si>
  <si>
    <t>(fixed)</t>
  </si>
  <si>
    <t>Gearing</t>
  </si>
  <si>
    <t>Sponsor Equity</t>
  </si>
  <si>
    <t>Gearing %</t>
  </si>
  <si>
    <t>0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</si>
</sst>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Border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3" fontId="0" fillId="0" borderId="5" xfId="0" applyNumberFormat="1" applyBorder="1" applyAlignment="1">
      <alignment horizontal="left"/>
    </xf>
    <xf numFmtId="10" fontId="0" fillId="0" borderId="1" xfId="1" applyNumberFormat="1" applyFont="1" applyBorder="1" applyAlignment="1">
      <alignment horizontal="left"/>
    </xf>
    <xf numFmtId="10" fontId="0" fillId="0" borderId="5" xfId="1" applyNumberFormat="1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0" fontId="0" fillId="0" borderId="1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0"/>
  <c:chart>
    <c:title>
      <c:tx>
        <c:rich>
          <a:bodyPr/>
          <a:lstStyle/>
          <a:p>
            <a:pPr>
              <a:defRPr/>
            </a:pPr>
            <a:r>
              <a:rPr lang="nl-NL"/>
              <a:t>Equity NPV per Case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'Scalar Outcome'!$B$1</c:f>
              <c:strCache>
                <c:ptCount val="1"/>
                <c:pt idx="0">
                  <c:v>MODELCHECK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'Scalar Outcome'!$A$2:$A$6</c:f>
              <c:strCache>
                <c:ptCount val="5"/>
                <c:pt idx="0">
                  <c:v>Case</c:v>
                </c:pt>
                <c:pt idx="1">
                  <c:v>DA+IM+ID 8.5MW Offtake</c:v>
                </c:pt>
                <c:pt idx="2">
                  <c:v>DA+IM+ID 7MW Offtake</c:v>
                </c:pt>
                <c:pt idx="3">
                  <c:v>DA+IM 9.9MW Offtake</c:v>
                </c:pt>
                <c:pt idx="4">
                  <c:v>DA+IM+ID 9.9MW Offtake</c:v>
                </c:pt>
              </c:strCache>
            </c:strRef>
          </c:cat>
          <c:val>
            <c:numRef>
              <c:f>'Scalar Outcome'!$B$2:$B$6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4-4D57-80C6-DE8257BE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Case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Equity NPV (€)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558800</xdr:colOff>
      <xdr:row>12</xdr:row>
      <xdr:rowOff>19050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/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6</v>
      </c>
    </row>
    <row r="3" spans="1:7" x14ac:dyDescent="0.35">
      <c r="A3" t="s">
        <v>7</v>
      </c>
      <c r="B3">
        <v>1</v>
      </c>
      <c r="C3">
        <v>0.89312382698059078</v>
      </c>
      <c r="D3">
        <v>1.0997879695892341</v>
      </c>
      <c r="E3">
        <v>0.89312382698059078</v>
      </c>
      <c r="F3">
        <v>15986435.777238321</v>
      </c>
      <c r="G3">
        <v>41401605.242378257</v>
      </c>
    </row>
    <row r="4" spans="1:7" x14ac:dyDescent="0.35">
      <c r="A4" t="s">
        <v>8</v>
      </c>
      <c r="B4">
        <v>1</v>
      </c>
      <c r="C4">
        <v>0.87631958961486811</v>
      </c>
      <c r="D4">
        <v>1.0770796680450441</v>
      </c>
      <c r="E4">
        <v>0.87631958961486811</v>
      </c>
      <c r="F4">
        <v>15696274.231887911</v>
      </c>
      <c r="G4">
        <v>40726806.836475559</v>
      </c>
    </row>
    <row r="5" spans="1:7" x14ac:dyDescent="0.35">
      <c r="A5" t="s">
        <v>9</v>
      </c>
      <c r="B5">
        <v>1</v>
      </c>
      <c r="C5">
        <v>0.82194767951965342</v>
      </c>
      <c r="D5">
        <v>1.0104092121124271</v>
      </c>
      <c r="E5">
        <v>0.82194767951965342</v>
      </c>
      <c r="F5">
        <v>13969710.629650081</v>
      </c>
      <c r="G5">
        <v>36293130.954131857</v>
      </c>
    </row>
    <row r="6" spans="1:7" x14ac:dyDescent="0.35">
      <c r="A6" t="s">
        <v>10</v>
      </c>
      <c r="B6">
        <v>1</v>
      </c>
      <c r="C6">
        <v>0.88513768196105946</v>
      </c>
      <c r="D6">
        <v>1.0900870609283451</v>
      </c>
      <c r="E6">
        <v>0.88513768196105946</v>
      </c>
      <c r="F6">
        <v>15548371.53824994</v>
      </c>
      <c r="G6">
        <v>40189254.877412632</v>
      </c>
    </row>
    <row r="7" spans="1:7" x14ac:dyDescent="0.35">
      <c r="A7" t="s">
        <v>11</v>
      </c>
      <c r="B7">
        <v>1</v>
      </c>
      <c r="C7">
        <v>0.57370781898498535</v>
      </c>
      <c r="D7">
        <v>0.70646653175354013</v>
      </c>
      <c r="E7">
        <v>0.57370781898498535</v>
      </c>
      <c r="F7">
        <v>8856846.6368375234</v>
      </c>
      <c r="G7">
        <v>24771364.786781661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7480C-AE18-413F-961F-79C098CD2B63}">
  <dimension ref="C1:AO46"/>
  <sheetViews>
    <sheetView tabSelected="1" topLeftCell="N1" zoomScale="51" workbookViewId="0">
      <selection activeCell="X20" sqref="X20:AH42"/>
    </sheetView>
  </sheetViews>
  <sheetFormatPr defaultRowHeight="14.5" x14ac:dyDescent="0.35"/>
  <cols>
    <col min="4" max="4" width="13.1796875" customWidth="1"/>
    <col min="5" max="5" width="11.7265625" customWidth="1"/>
    <col min="24" max="24" width="25.1796875" bestFit="1" customWidth="1"/>
    <col min="25" max="26" width="19" bestFit="1" customWidth="1"/>
    <col min="27" max="27" width="16.08984375" bestFit="1" customWidth="1"/>
    <col min="28" max="28" width="14.36328125" bestFit="1" customWidth="1"/>
    <col min="29" max="29" width="12.90625" bestFit="1" customWidth="1"/>
    <col min="30" max="30" width="18.81640625" bestFit="1" customWidth="1"/>
    <col min="31" max="32" width="12.90625" bestFit="1" customWidth="1"/>
    <col min="33" max="34" width="14.1796875" bestFit="1" customWidth="1"/>
    <col min="35" max="35" width="15.453125" bestFit="1" customWidth="1"/>
    <col min="36" max="36" width="15.08984375" bestFit="1" customWidth="1"/>
    <col min="37" max="37" width="15.453125" bestFit="1" customWidth="1"/>
    <col min="38" max="38" width="14.7265625" bestFit="1" customWidth="1"/>
    <col min="39" max="39" width="15.08984375" bestFit="1" customWidth="1"/>
    <col min="40" max="40" width="15.453125" bestFit="1" customWidth="1"/>
    <col min="41" max="41" width="15.08984375" bestFit="1" customWidth="1"/>
  </cols>
  <sheetData>
    <row r="1" spans="3:41" ht="15" thickBot="1" x14ac:dyDescent="0.4"/>
    <row r="2" spans="3:41" x14ac:dyDescent="0.35">
      <c r="X2" s="25" t="s">
        <v>85</v>
      </c>
      <c r="Y2" s="28" t="s">
        <v>142</v>
      </c>
      <c r="Z2" s="28"/>
      <c r="AA2" s="28"/>
      <c r="AB2" s="28"/>
      <c r="AC2" s="28"/>
      <c r="AD2" s="28"/>
      <c r="AE2" s="32"/>
      <c r="AF2" s="28" t="s">
        <v>143</v>
      </c>
      <c r="AG2" s="28"/>
      <c r="AH2" s="28"/>
      <c r="AI2" s="28"/>
      <c r="AJ2" s="28"/>
      <c r="AK2" s="28"/>
      <c r="AL2" s="28"/>
      <c r="AM2" s="28"/>
      <c r="AN2" s="28"/>
      <c r="AO2" s="29"/>
    </row>
    <row r="3" spans="3:41" x14ac:dyDescent="0.35">
      <c r="C3" t="s">
        <v>12</v>
      </c>
      <c r="D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X3" s="26"/>
      <c r="Y3" s="30" t="s">
        <v>86</v>
      </c>
      <c r="Z3" s="30" t="s">
        <v>87</v>
      </c>
      <c r="AA3" s="30" t="s">
        <v>88</v>
      </c>
      <c r="AB3" s="30" t="s">
        <v>89</v>
      </c>
      <c r="AC3" s="30" t="s">
        <v>90</v>
      </c>
      <c r="AD3" s="30" t="s">
        <v>91</v>
      </c>
      <c r="AE3" s="33"/>
      <c r="AF3" s="30" t="s">
        <v>87</v>
      </c>
      <c r="AG3" s="30" t="s">
        <v>88</v>
      </c>
      <c r="AH3" s="30" t="s">
        <v>89</v>
      </c>
      <c r="AI3" s="30"/>
      <c r="AJ3" s="30"/>
      <c r="AK3" s="30" t="s">
        <v>54</v>
      </c>
      <c r="AL3" s="30"/>
      <c r="AM3" s="30"/>
      <c r="AN3" s="30" t="s">
        <v>71</v>
      </c>
      <c r="AO3" s="31"/>
    </row>
    <row r="4" spans="3:41" x14ac:dyDescent="0.35">
      <c r="C4" t="s">
        <v>21</v>
      </c>
      <c r="D4" t="s">
        <v>23</v>
      </c>
      <c r="F4" t="s">
        <v>24</v>
      </c>
      <c r="G4" t="s">
        <v>25</v>
      </c>
      <c r="H4">
        <v>0</v>
      </c>
      <c r="I4" t="s">
        <v>26</v>
      </c>
      <c r="J4" t="s">
        <v>27</v>
      </c>
      <c r="K4" t="s">
        <v>28</v>
      </c>
      <c r="L4" t="s">
        <v>29</v>
      </c>
      <c r="X4" s="27"/>
      <c r="Y4" s="30"/>
      <c r="Z4" s="30"/>
      <c r="AA4" s="30"/>
      <c r="AB4" s="30"/>
      <c r="AC4" s="30"/>
      <c r="AD4" s="30"/>
      <c r="AE4" s="33"/>
      <c r="AF4" s="30"/>
      <c r="AG4" s="30"/>
      <c r="AH4" s="5" t="s">
        <v>55</v>
      </c>
      <c r="AI4" s="6" t="s">
        <v>61</v>
      </c>
      <c r="AJ4" s="6" t="s">
        <v>66</v>
      </c>
      <c r="AK4" s="5" t="s">
        <v>55</v>
      </c>
      <c r="AL4" s="6" t="s">
        <v>61</v>
      </c>
      <c r="AM4" s="6" t="s">
        <v>66</v>
      </c>
      <c r="AN4" s="6" t="s">
        <v>66</v>
      </c>
      <c r="AO4" s="7" t="s">
        <v>148</v>
      </c>
    </row>
    <row r="5" spans="3:41" x14ac:dyDescent="0.35">
      <c r="C5" t="s">
        <v>22</v>
      </c>
      <c r="D5" t="s">
        <v>30</v>
      </c>
      <c r="F5" t="s">
        <v>31</v>
      </c>
      <c r="G5" t="s">
        <v>32</v>
      </c>
      <c r="H5">
        <v>0</v>
      </c>
      <c r="I5" t="s">
        <v>33</v>
      </c>
      <c r="J5" t="s">
        <v>34</v>
      </c>
      <c r="K5" t="s">
        <v>28</v>
      </c>
      <c r="L5" t="s">
        <v>29</v>
      </c>
      <c r="X5" s="8" t="s">
        <v>92</v>
      </c>
      <c r="Y5" s="10" t="s">
        <v>93</v>
      </c>
      <c r="Z5" s="10" t="s">
        <v>94</v>
      </c>
      <c r="AA5" s="10" t="s">
        <v>95</v>
      </c>
      <c r="AB5" s="10" t="s">
        <v>96</v>
      </c>
      <c r="AC5" s="10" t="s">
        <v>97</v>
      </c>
      <c r="AD5" s="10" t="s">
        <v>98</v>
      </c>
      <c r="AE5" s="33"/>
      <c r="AF5" s="10" t="s">
        <v>45</v>
      </c>
      <c r="AG5" s="10" t="s">
        <v>51</v>
      </c>
      <c r="AH5" s="10" t="s">
        <v>58</v>
      </c>
      <c r="AI5" s="10" t="s">
        <v>64</v>
      </c>
      <c r="AJ5" s="10" t="s">
        <v>69</v>
      </c>
      <c r="AK5" s="10" t="s">
        <v>58</v>
      </c>
      <c r="AL5" s="10" t="s">
        <v>64</v>
      </c>
      <c r="AM5" s="10" t="s">
        <v>69</v>
      </c>
      <c r="AN5" s="10" t="s">
        <v>76</v>
      </c>
      <c r="AO5" s="11" t="s">
        <v>83</v>
      </c>
    </row>
    <row r="6" spans="3:41" x14ac:dyDescent="0.35">
      <c r="D6" t="s">
        <v>35</v>
      </c>
      <c r="F6" t="s">
        <v>36</v>
      </c>
      <c r="G6" t="s">
        <v>37</v>
      </c>
      <c r="H6">
        <v>0</v>
      </c>
      <c r="I6" t="s">
        <v>38</v>
      </c>
      <c r="J6" t="s">
        <v>39</v>
      </c>
      <c r="K6" t="s">
        <v>28</v>
      </c>
      <c r="L6" t="s">
        <v>29</v>
      </c>
      <c r="X6" s="8" t="s">
        <v>107</v>
      </c>
      <c r="Y6" s="10" t="s">
        <v>108</v>
      </c>
      <c r="Z6" s="10" t="s">
        <v>108</v>
      </c>
      <c r="AA6" s="10" t="s">
        <v>108</v>
      </c>
      <c r="AB6" s="10" t="s">
        <v>108</v>
      </c>
      <c r="AC6" s="10" t="s">
        <v>108</v>
      </c>
      <c r="AD6" s="10" t="s">
        <v>108</v>
      </c>
      <c r="AE6" s="33"/>
      <c r="AF6" s="12">
        <v>19.344999999999999</v>
      </c>
      <c r="AG6" s="12">
        <v>19.344999999999999</v>
      </c>
      <c r="AH6" s="12">
        <v>19.344999999999999</v>
      </c>
      <c r="AI6" s="12">
        <v>19.344999999999999</v>
      </c>
      <c r="AJ6" s="12">
        <v>19.344999999999999</v>
      </c>
      <c r="AK6" s="12">
        <v>19.344999999999999</v>
      </c>
      <c r="AL6" s="12">
        <v>19.344999999999999</v>
      </c>
      <c r="AM6" s="12">
        <v>19.344999999999999</v>
      </c>
      <c r="AN6" s="12">
        <v>19.344999999999999</v>
      </c>
      <c r="AO6" s="13">
        <v>19.344999999999999</v>
      </c>
    </row>
    <row r="7" spans="3:41" x14ac:dyDescent="0.35">
      <c r="X7" s="8" t="s">
        <v>146</v>
      </c>
      <c r="Y7" s="20" t="s">
        <v>100</v>
      </c>
      <c r="Z7" s="10" t="s">
        <v>101</v>
      </c>
      <c r="AA7" s="10" t="s">
        <v>102</v>
      </c>
      <c r="AB7" s="10" t="s">
        <v>103</v>
      </c>
      <c r="AC7" s="10" t="s">
        <v>104</v>
      </c>
      <c r="AD7" s="10" t="s">
        <v>104</v>
      </c>
      <c r="AE7" s="33"/>
      <c r="AF7" s="10">
        <v>4.8360000000000003</v>
      </c>
      <c r="AG7" s="10">
        <v>1.9345000000000001</v>
      </c>
      <c r="AH7" s="23">
        <v>6.3840000000000003</v>
      </c>
      <c r="AI7" s="23"/>
      <c r="AJ7" s="23"/>
      <c r="AK7" s="23">
        <v>7.7380000000000004</v>
      </c>
      <c r="AL7" s="23"/>
      <c r="AM7" s="23"/>
      <c r="AN7" s="23">
        <v>5.8</v>
      </c>
      <c r="AO7" s="24"/>
    </row>
    <row r="8" spans="3:41" x14ac:dyDescent="0.35">
      <c r="C8" t="s">
        <v>40</v>
      </c>
      <c r="D8" t="s">
        <v>41</v>
      </c>
      <c r="F8" t="s">
        <v>42</v>
      </c>
      <c r="G8" t="s">
        <v>43</v>
      </c>
      <c r="H8" t="s">
        <v>44</v>
      </c>
      <c r="I8" t="s">
        <v>45</v>
      </c>
      <c r="J8" t="s">
        <v>46</v>
      </c>
      <c r="K8" t="s">
        <v>47</v>
      </c>
      <c r="L8" t="s">
        <v>29</v>
      </c>
      <c r="X8" s="8" t="s">
        <v>147</v>
      </c>
      <c r="Y8" s="21">
        <v>0.36299999999999999</v>
      </c>
      <c r="Z8" s="21">
        <v>0.191</v>
      </c>
      <c r="AA8" s="21">
        <v>0.122</v>
      </c>
      <c r="AB8" s="21">
        <v>0.21299999999999999</v>
      </c>
      <c r="AC8" s="21">
        <v>0.27900000000000003</v>
      </c>
      <c r="AD8" s="21">
        <v>0.27900000000000003</v>
      </c>
      <c r="AE8" s="33"/>
      <c r="AF8" s="14">
        <f>AF7/AF6</f>
        <v>0.24998707676402174</v>
      </c>
      <c r="AG8" s="14">
        <f t="shared" ref="AG8:AN8" si="0">AG7/AG6</f>
        <v>0.1</v>
      </c>
      <c r="AH8" s="14">
        <f t="shared" si="0"/>
        <v>0.33000775394158699</v>
      </c>
      <c r="AI8" s="14">
        <v>0.33000775394158699</v>
      </c>
      <c r="AJ8" s="14">
        <v>0.33000775394158699</v>
      </c>
      <c r="AK8" s="14">
        <f t="shared" si="0"/>
        <v>0.4</v>
      </c>
      <c r="AL8" s="14">
        <f>AK8</f>
        <v>0.4</v>
      </c>
      <c r="AM8" s="14">
        <f>AK8</f>
        <v>0.4</v>
      </c>
      <c r="AN8" s="14">
        <f t="shared" si="0"/>
        <v>0.29981907469630398</v>
      </c>
      <c r="AO8" s="15">
        <f>AN8</f>
        <v>0.29981907469630398</v>
      </c>
    </row>
    <row r="9" spans="3:41" x14ac:dyDescent="0.35">
      <c r="D9" t="s">
        <v>48</v>
      </c>
      <c r="F9" t="s">
        <v>49</v>
      </c>
      <c r="G9" t="s">
        <v>50</v>
      </c>
      <c r="H9" t="s">
        <v>50</v>
      </c>
      <c r="I9" t="s">
        <v>51</v>
      </c>
      <c r="J9" t="s">
        <v>52</v>
      </c>
      <c r="K9" t="s">
        <v>47</v>
      </c>
      <c r="L9" t="s">
        <v>53</v>
      </c>
      <c r="X9" s="8" t="s">
        <v>115</v>
      </c>
      <c r="Y9" s="10" t="s">
        <v>116</v>
      </c>
      <c r="Z9" s="10" t="s">
        <v>117</v>
      </c>
      <c r="AA9" s="10" t="s">
        <v>118</v>
      </c>
      <c r="AB9" s="10" t="s">
        <v>119</v>
      </c>
      <c r="AC9" s="10" t="s">
        <v>120</v>
      </c>
      <c r="AD9" s="10" t="s">
        <v>121</v>
      </c>
      <c r="AE9" s="33"/>
      <c r="AF9" s="16">
        <v>2.9427109167597565</v>
      </c>
      <c r="AG9" s="16">
        <v>2.0247307003249086</v>
      </c>
      <c r="AH9" s="16">
        <v>3.0142780714306054</v>
      </c>
      <c r="AI9" s="16">
        <v>2.400784985198027</v>
      </c>
      <c r="AJ9" s="16">
        <v>1.7873065107599315</v>
      </c>
      <c r="AK9" s="16">
        <v>2.4792781648277322</v>
      </c>
      <c r="AL9" s="16">
        <v>2.0641953951506911</v>
      </c>
      <c r="AM9" s="16">
        <v>1.8413482874759279</v>
      </c>
      <c r="AN9" s="16">
        <v>2.3658926371726707</v>
      </c>
      <c r="AO9" s="17">
        <v>2.0183142045772593</v>
      </c>
    </row>
    <row r="10" spans="3:41" x14ac:dyDescent="0.35">
      <c r="X10" s="8" t="s">
        <v>128</v>
      </c>
      <c r="Y10" s="10" t="s">
        <v>129</v>
      </c>
      <c r="Z10" s="10" t="s">
        <v>130</v>
      </c>
      <c r="AA10" s="10" t="s">
        <v>131</v>
      </c>
      <c r="AB10" s="10" t="s">
        <v>132</v>
      </c>
      <c r="AC10" s="10" t="s">
        <v>133</v>
      </c>
      <c r="AD10" s="10" t="s">
        <v>134</v>
      </c>
      <c r="AE10" s="33"/>
      <c r="AF10" s="10">
        <v>66.256</v>
      </c>
      <c r="AG10" s="10">
        <v>39.42</v>
      </c>
      <c r="AH10" s="10">
        <v>37.115000000000002</v>
      </c>
      <c r="AI10" s="10">
        <v>29.481999999999999</v>
      </c>
      <c r="AJ10" s="10">
        <v>21.02</v>
      </c>
      <c r="AK10" s="10">
        <v>29.838000000000001</v>
      </c>
      <c r="AL10" s="10">
        <v>24.79</v>
      </c>
      <c r="AM10" s="10">
        <v>22.097000000000001</v>
      </c>
      <c r="AN10" s="10">
        <v>57.131</v>
      </c>
      <c r="AO10" s="11">
        <v>48.668999999999997</v>
      </c>
    </row>
    <row r="11" spans="3:41" x14ac:dyDescent="0.35">
      <c r="C11" t="s">
        <v>54</v>
      </c>
      <c r="D11" t="s">
        <v>55</v>
      </c>
      <c r="F11" t="s">
        <v>56</v>
      </c>
      <c r="G11" t="s">
        <v>57</v>
      </c>
      <c r="H11" t="s">
        <v>57</v>
      </c>
      <c r="I11" t="s">
        <v>58</v>
      </c>
      <c r="J11" t="s">
        <v>59</v>
      </c>
      <c r="K11" t="s">
        <v>60</v>
      </c>
      <c r="L11" t="s">
        <v>29</v>
      </c>
      <c r="X11" s="8" t="s">
        <v>122</v>
      </c>
      <c r="Y11" s="10" t="s">
        <v>123</v>
      </c>
      <c r="Z11" s="10" t="s">
        <v>124</v>
      </c>
      <c r="AA11" s="10" t="s">
        <v>125</v>
      </c>
      <c r="AB11" s="10" t="s">
        <v>126</v>
      </c>
      <c r="AC11" s="10" t="s">
        <v>126</v>
      </c>
      <c r="AD11" s="10" t="s">
        <v>127</v>
      </c>
      <c r="AE11" s="33"/>
      <c r="AF11" s="16">
        <v>-1.013783814896555</v>
      </c>
      <c r="AG11" s="16">
        <v>-0.31986810928120202</v>
      </c>
      <c r="AH11" s="16">
        <v>-0.31986810928120202</v>
      </c>
      <c r="AI11" s="16">
        <v>-0.31349009572704123</v>
      </c>
      <c r="AJ11" s="16">
        <v>-0.30891797278828986</v>
      </c>
      <c r="AK11" s="16">
        <v>-1.013783814896555</v>
      </c>
      <c r="AL11" s="16">
        <v>-0.66203223096762953</v>
      </c>
      <c r="AM11" s="16">
        <v>-0.47422492768202773</v>
      </c>
      <c r="AN11" s="16">
        <v>-0.47422492768202773</v>
      </c>
      <c r="AO11" s="17">
        <v>-0.25242538707438067</v>
      </c>
    </row>
    <row r="12" spans="3:41" ht="15" thickBot="1" x14ac:dyDescent="0.4">
      <c r="D12" t="s">
        <v>61</v>
      </c>
      <c r="F12" t="s">
        <v>62</v>
      </c>
      <c r="G12" t="s">
        <v>63</v>
      </c>
      <c r="H12" t="s">
        <v>63</v>
      </c>
      <c r="I12" t="s">
        <v>64</v>
      </c>
      <c r="J12" t="s">
        <v>65</v>
      </c>
      <c r="K12" t="s">
        <v>60</v>
      </c>
      <c r="L12" t="s">
        <v>29</v>
      </c>
      <c r="X12" s="9" t="s">
        <v>135</v>
      </c>
      <c r="Y12" s="22" t="s">
        <v>136</v>
      </c>
      <c r="Z12" s="22" t="s">
        <v>137</v>
      </c>
      <c r="AA12" s="22" t="s">
        <v>138</v>
      </c>
      <c r="AB12" s="22" t="s">
        <v>139</v>
      </c>
      <c r="AC12" s="22" t="s">
        <v>140</v>
      </c>
      <c r="AD12" s="22" t="s">
        <v>141</v>
      </c>
      <c r="AE12" s="34"/>
      <c r="AF12" s="18">
        <v>-53.028881174307919</v>
      </c>
      <c r="AG12" s="18">
        <v>-16.735796744354765</v>
      </c>
      <c r="AH12" s="18">
        <v>-11.385373068308233</v>
      </c>
      <c r="AI12" s="18">
        <v>-11.191593905076608</v>
      </c>
      <c r="AJ12" s="18">
        <v>-11.053273098036556</v>
      </c>
      <c r="AK12" s="18">
        <v>-53.028881174307919</v>
      </c>
      <c r="AL12" s="18">
        <v>-32.108424460601569</v>
      </c>
      <c r="AM12" s="18">
        <v>-22.282005252100273</v>
      </c>
      <c r="AN12" s="18">
        <v>-22.330452084969391</v>
      </c>
      <c r="AO12" s="19">
        <v>-8.9712948985843912</v>
      </c>
    </row>
    <row r="13" spans="3:41" x14ac:dyDescent="0.35">
      <c r="D13" t="s">
        <v>66</v>
      </c>
      <c r="F13" t="s">
        <v>67</v>
      </c>
      <c r="G13" t="s">
        <v>68</v>
      </c>
      <c r="H13" t="s">
        <v>68</v>
      </c>
      <c r="I13" t="s">
        <v>69</v>
      </c>
      <c r="J13" t="s">
        <v>70</v>
      </c>
      <c r="K13" t="s">
        <v>60</v>
      </c>
      <c r="L13" t="s">
        <v>29</v>
      </c>
    </row>
    <row r="14" spans="3:41" x14ac:dyDescent="0.35">
      <c r="O14">
        <v>1</v>
      </c>
    </row>
    <row r="15" spans="3:41" x14ac:dyDescent="0.35">
      <c r="C15" t="s">
        <v>71</v>
      </c>
      <c r="D15" t="s">
        <v>72</v>
      </c>
      <c r="F15" t="s">
        <v>73</v>
      </c>
      <c r="G15" t="s">
        <v>74</v>
      </c>
      <c r="H15" t="s">
        <v>75</v>
      </c>
      <c r="I15" t="s">
        <v>76</v>
      </c>
      <c r="J15" t="s">
        <v>77</v>
      </c>
      <c r="K15" t="s">
        <v>78</v>
      </c>
      <c r="L15" t="s">
        <v>29</v>
      </c>
    </row>
    <row r="16" spans="3:41" x14ac:dyDescent="0.35">
      <c r="D16" t="s">
        <v>79</v>
      </c>
      <c r="F16" t="s">
        <v>80</v>
      </c>
      <c r="G16" t="s">
        <v>81</v>
      </c>
      <c r="H16" t="s">
        <v>82</v>
      </c>
      <c r="I16" t="s">
        <v>83</v>
      </c>
      <c r="J16" t="s">
        <v>84</v>
      </c>
      <c r="K16" t="s">
        <v>78</v>
      </c>
      <c r="L16" t="s">
        <v>53</v>
      </c>
    </row>
    <row r="19" spans="3:34" ht="15" thickBot="1" x14ac:dyDescent="0.4">
      <c r="D19" s="35" t="s">
        <v>142</v>
      </c>
      <c r="E19" s="35"/>
      <c r="F19" s="35"/>
      <c r="G19" s="35"/>
      <c r="H19" s="35"/>
      <c r="I19" s="35"/>
      <c r="K19" s="35" t="s">
        <v>143</v>
      </c>
      <c r="L19" s="35"/>
      <c r="M19" s="35"/>
      <c r="N19" s="35"/>
      <c r="O19" s="35"/>
      <c r="P19" s="35"/>
      <c r="Q19" s="35"/>
      <c r="R19" s="35"/>
      <c r="S19" s="35"/>
      <c r="T19" s="35"/>
    </row>
    <row r="20" spans="3:34" x14ac:dyDescent="0.35">
      <c r="C20" t="s">
        <v>85</v>
      </c>
      <c r="D20" t="s">
        <v>86</v>
      </c>
      <c r="E20" t="s">
        <v>87</v>
      </c>
      <c r="F20" t="s">
        <v>88</v>
      </c>
      <c r="G20" t="s">
        <v>89</v>
      </c>
      <c r="H20" t="s">
        <v>90</v>
      </c>
      <c r="I20" t="s">
        <v>91</v>
      </c>
      <c r="K20" t="s">
        <v>87</v>
      </c>
      <c r="L20" t="s">
        <v>88</v>
      </c>
      <c r="M20" s="35" t="s">
        <v>89</v>
      </c>
      <c r="N20" s="35"/>
      <c r="O20" s="35"/>
      <c r="P20" s="35" t="s">
        <v>54</v>
      </c>
      <c r="Q20" s="35"/>
      <c r="R20" s="35"/>
      <c r="S20" s="35" t="s">
        <v>71</v>
      </c>
      <c r="T20" s="35"/>
      <c r="X20" s="25" t="s">
        <v>85</v>
      </c>
      <c r="Y20" s="28" t="s">
        <v>142</v>
      </c>
      <c r="Z20" s="28"/>
      <c r="AA20" s="28"/>
      <c r="AB20" s="28"/>
      <c r="AC20" s="28"/>
      <c r="AD20" s="28"/>
    </row>
    <row r="21" spans="3:34" x14ac:dyDescent="0.35">
      <c r="M21" s="1">
        <v>22</v>
      </c>
      <c r="N21">
        <v>11</v>
      </c>
      <c r="O21">
        <v>7</v>
      </c>
      <c r="P21" s="1">
        <v>22</v>
      </c>
      <c r="Q21">
        <v>11</v>
      </c>
      <c r="R21">
        <v>7</v>
      </c>
      <c r="S21">
        <v>7</v>
      </c>
      <c r="T21">
        <v>0</v>
      </c>
      <c r="X21" s="26"/>
      <c r="Y21" s="30" t="s">
        <v>86</v>
      </c>
      <c r="Z21" s="30" t="s">
        <v>87</v>
      </c>
      <c r="AA21" s="30" t="s">
        <v>88</v>
      </c>
      <c r="AB21" s="30" t="s">
        <v>89</v>
      </c>
      <c r="AC21" s="30" t="s">
        <v>90</v>
      </c>
      <c r="AD21" s="30" t="s">
        <v>91</v>
      </c>
    </row>
    <row r="22" spans="3:34" x14ac:dyDescent="0.35">
      <c r="C22" t="s">
        <v>92</v>
      </c>
      <c r="D22" t="s">
        <v>93</v>
      </c>
      <c r="E22" t="s">
        <v>94</v>
      </c>
      <c r="F22" t="s">
        <v>95</v>
      </c>
      <c r="G22" t="s">
        <v>96</v>
      </c>
      <c r="H22" t="s">
        <v>97</v>
      </c>
      <c r="I22" t="s">
        <v>98</v>
      </c>
      <c r="K22" t="s">
        <v>45</v>
      </c>
      <c r="L22" t="s">
        <v>51</v>
      </c>
      <c r="M22" t="s">
        <v>58</v>
      </c>
      <c r="N22" t="s">
        <v>64</v>
      </c>
      <c r="O22" t="s">
        <v>69</v>
      </c>
      <c r="P22" t="s">
        <v>58</v>
      </c>
      <c r="Q22" t="s">
        <v>64</v>
      </c>
      <c r="R22" t="s">
        <v>69</v>
      </c>
      <c r="S22" t="s">
        <v>76</v>
      </c>
      <c r="T22" t="s">
        <v>83</v>
      </c>
      <c r="X22" s="27"/>
      <c r="Y22" s="30"/>
      <c r="Z22" s="30"/>
      <c r="AA22" s="30"/>
      <c r="AB22" s="30"/>
      <c r="AC22" s="30"/>
      <c r="AD22" s="30"/>
    </row>
    <row r="23" spans="3:34" x14ac:dyDescent="0.35">
      <c r="X23" s="8" t="s">
        <v>92</v>
      </c>
      <c r="Y23" s="10" t="s">
        <v>93</v>
      </c>
      <c r="Z23" s="10" t="s">
        <v>94</v>
      </c>
      <c r="AA23" s="10" t="s">
        <v>95</v>
      </c>
      <c r="AB23" s="10" t="s">
        <v>96</v>
      </c>
      <c r="AC23" s="10" t="s">
        <v>97</v>
      </c>
      <c r="AD23" s="10" t="s">
        <v>98</v>
      </c>
    </row>
    <row r="24" spans="3:34" x14ac:dyDescent="0.35">
      <c r="C24" t="s">
        <v>99</v>
      </c>
      <c r="D24" s="4" t="s">
        <v>100</v>
      </c>
      <c r="E24" t="s">
        <v>101</v>
      </c>
      <c r="F24" t="s">
        <v>102</v>
      </c>
      <c r="G24" t="s">
        <v>103</v>
      </c>
      <c r="H24" t="s">
        <v>104</v>
      </c>
      <c r="I24" t="s">
        <v>104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X24" s="8" t="s">
        <v>107</v>
      </c>
      <c r="Y24" s="10" t="s">
        <v>108</v>
      </c>
      <c r="Z24" s="10" t="s">
        <v>108</v>
      </c>
      <c r="AA24" s="10" t="s">
        <v>108</v>
      </c>
      <c r="AB24" s="10" t="s">
        <v>108</v>
      </c>
      <c r="AC24" s="10" t="s">
        <v>108</v>
      </c>
      <c r="AD24" s="10" t="s">
        <v>108</v>
      </c>
    </row>
    <row r="25" spans="3:34" x14ac:dyDescent="0.35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X25" s="8" t="s">
        <v>146</v>
      </c>
      <c r="Y25" s="20" t="s">
        <v>100</v>
      </c>
      <c r="Z25" s="10" t="s">
        <v>101</v>
      </c>
      <c r="AA25" s="10" t="s">
        <v>102</v>
      </c>
      <c r="AB25" s="10" t="s">
        <v>103</v>
      </c>
      <c r="AC25" s="10" t="s">
        <v>104</v>
      </c>
      <c r="AD25" s="10" t="s">
        <v>104</v>
      </c>
    </row>
    <row r="26" spans="3:34" x14ac:dyDescent="0.35">
      <c r="C26" t="s">
        <v>105</v>
      </c>
      <c r="D26" s="3" t="s">
        <v>106</v>
      </c>
      <c r="E26" s="3" t="s">
        <v>106</v>
      </c>
      <c r="F26" s="3" t="s">
        <v>106</v>
      </c>
      <c r="G26" s="3" t="s">
        <v>106</v>
      </c>
      <c r="H26" s="3" t="s">
        <v>106</v>
      </c>
      <c r="I26" s="3" t="s">
        <v>106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X26" s="8" t="s">
        <v>147</v>
      </c>
      <c r="Y26" s="21">
        <v>0.36299999999999999</v>
      </c>
      <c r="Z26" s="21">
        <v>0.191</v>
      </c>
      <c r="AA26" s="21">
        <v>0.122</v>
      </c>
      <c r="AB26" s="21">
        <v>0.21299999999999999</v>
      </c>
      <c r="AC26" s="21">
        <v>0.27900000000000003</v>
      </c>
      <c r="AD26" s="21">
        <v>0.27900000000000003</v>
      </c>
    </row>
    <row r="27" spans="3:34" x14ac:dyDescent="0.35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X27" s="8" t="s">
        <v>115</v>
      </c>
      <c r="Y27" s="10" t="s">
        <v>116</v>
      </c>
      <c r="Z27" s="10" t="s">
        <v>117</v>
      </c>
      <c r="AA27" s="10" t="s">
        <v>118</v>
      </c>
      <c r="AB27" s="10" t="s">
        <v>119</v>
      </c>
      <c r="AC27" s="10" t="s">
        <v>120</v>
      </c>
      <c r="AD27" s="10" t="s">
        <v>121</v>
      </c>
    </row>
    <row r="28" spans="3:34" x14ac:dyDescent="0.35">
      <c r="C28" t="s">
        <v>107</v>
      </c>
      <c r="D28" s="3" t="s">
        <v>108</v>
      </c>
      <c r="E28" s="3" t="s">
        <v>108</v>
      </c>
      <c r="F28" s="3" t="s">
        <v>108</v>
      </c>
      <c r="G28" s="3" t="s">
        <v>108</v>
      </c>
      <c r="H28" s="3" t="s">
        <v>108</v>
      </c>
      <c r="I28" s="3" t="s">
        <v>108</v>
      </c>
      <c r="J28" s="3"/>
      <c r="K28" s="3">
        <v>19.344999999999999</v>
      </c>
      <c r="L28" s="3">
        <v>19.344999999999999</v>
      </c>
      <c r="M28" s="3">
        <v>19.344999999999999</v>
      </c>
      <c r="N28" s="3">
        <v>19.344999999999999</v>
      </c>
      <c r="O28" s="3">
        <v>19.344999999999999</v>
      </c>
      <c r="P28" s="3">
        <v>19.344999999999999</v>
      </c>
      <c r="Q28" s="3">
        <v>19.344999999999999</v>
      </c>
      <c r="R28" s="3">
        <v>19.344999999999999</v>
      </c>
      <c r="S28" s="3">
        <v>19.344999999999999</v>
      </c>
      <c r="T28" s="3">
        <v>19.344999999999999</v>
      </c>
      <c r="U28" s="2"/>
      <c r="X28" s="8" t="s">
        <v>128</v>
      </c>
      <c r="Y28" s="10" t="s">
        <v>129</v>
      </c>
      <c r="Z28" s="10" t="s">
        <v>130</v>
      </c>
      <c r="AA28" s="10" t="s">
        <v>131</v>
      </c>
      <c r="AB28" s="10" t="s">
        <v>132</v>
      </c>
      <c r="AC28" s="10" t="s">
        <v>133</v>
      </c>
      <c r="AD28" s="10" t="s">
        <v>134</v>
      </c>
    </row>
    <row r="29" spans="3:34" x14ac:dyDescent="0.35">
      <c r="X29" s="8" t="s">
        <v>122</v>
      </c>
      <c r="Y29" s="10" t="s">
        <v>123</v>
      </c>
      <c r="Z29" s="10" t="s">
        <v>124</v>
      </c>
      <c r="AA29" s="10" t="s">
        <v>125</v>
      </c>
      <c r="AB29" s="10" t="s">
        <v>126</v>
      </c>
      <c r="AC29" s="10" t="s">
        <v>126</v>
      </c>
      <c r="AD29" s="10" t="s">
        <v>127</v>
      </c>
    </row>
    <row r="30" spans="3:34" ht="15" thickBot="1" x14ac:dyDescent="0.4">
      <c r="C30" t="s">
        <v>109</v>
      </c>
      <c r="D30" t="s">
        <v>110</v>
      </c>
      <c r="E30" t="s">
        <v>111</v>
      </c>
      <c r="F30" t="s">
        <v>112</v>
      </c>
      <c r="G30" t="s">
        <v>113</v>
      </c>
      <c r="H30" t="s">
        <v>114</v>
      </c>
      <c r="I30" t="s">
        <v>114</v>
      </c>
      <c r="X30" s="9" t="s">
        <v>135</v>
      </c>
      <c r="Y30" s="22" t="s">
        <v>136</v>
      </c>
      <c r="Z30" s="22" t="s">
        <v>137</v>
      </c>
      <c r="AA30" s="22" t="s">
        <v>138</v>
      </c>
      <c r="AB30" s="22" t="s">
        <v>139</v>
      </c>
      <c r="AC30" s="22" t="s">
        <v>140</v>
      </c>
      <c r="AD30" s="22" t="s">
        <v>141</v>
      </c>
    </row>
    <row r="31" spans="3:34" ht="15" thickBot="1" x14ac:dyDescent="0.4"/>
    <row r="32" spans="3:34" x14ac:dyDescent="0.35">
      <c r="C32" t="s">
        <v>145</v>
      </c>
      <c r="D32" s="3"/>
      <c r="E32" t="e">
        <f>E24/2</f>
        <v>#VALUE!</v>
      </c>
      <c r="F32" t="s">
        <v>85</v>
      </c>
      <c r="G32" t="s">
        <v>85</v>
      </c>
      <c r="H32" t="s">
        <v>85</v>
      </c>
      <c r="I32" t="s">
        <v>85</v>
      </c>
      <c r="X32" s="25" t="s">
        <v>85</v>
      </c>
      <c r="Y32" s="28" t="s">
        <v>143</v>
      </c>
      <c r="Z32" s="28"/>
      <c r="AA32" s="28"/>
      <c r="AB32" s="28"/>
      <c r="AC32" s="28"/>
      <c r="AD32" s="28"/>
      <c r="AE32" s="28"/>
      <c r="AF32" s="28"/>
      <c r="AG32" s="28"/>
      <c r="AH32" s="29"/>
    </row>
    <row r="33" spans="3:34" x14ac:dyDescent="0.35">
      <c r="X33" s="26"/>
      <c r="Y33" s="30" t="s">
        <v>87</v>
      </c>
      <c r="Z33" s="30" t="s">
        <v>88</v>
      </c>
      <c r="AA33" s="30" t="s">
        <v>89</v>
      </c>
      <c r="AB33" s="30"/>
      <c r="AC33" s="30"/>
      <c r="AD33" s="30" t="s">
        <v>54</v>
      </c>
      <c r="AE33" s="30"/>
      <c r="AF33" s="30"/>
      <c r="AG33" s="30" t="s">
        <v>71</v>
      </c>
      <c r="AH33" s="31"/>
    </row>
    <row r="34" spans="3:34" x14ac:dyDescent="0.35">
      <c r="C34" t="s">
        <v>115</v>
      </c>
      <c r="D34" t="s">
        <v>116</v>
      </c>
      <c r="E34" t="s">
        <v>117</v>
      </c>
      <c r="F34" t="s">
        <v>118</v>
      </c>
      <c r="G34" t="s">
        <v>119</v>
      </c>
      <c r="H34" t="s">
        <v>120</v>
      </c>
      <c r="I34" t="s">
        <v>121</v>
      </c>
      <c r="X34" s="27"/>
      <c r="Y34" s="30"/>
      <c r="Z34" s="30"/>
      <c r="AA34" s="5" t="s">
        <v>55</v>
      </c>
      <c r="AB34" s="6" t="s">
        <v>61</v>
      </c>
      <c r="AC34" s="6" t="s">
        <v>66</v>
      </c>
      <c r="AD34" s="5" t="s">
        <v>55</v>
      </c>
      <c r="AE34" s="6" t="s">
        <v>61</v>
      </c>
      <c r="AF34" s="6" t="s">
        <v>66</v>
      </c>
      <c r="AG34" s="6" t="s">
        <v>66</v>
      </c>
      <c r="AH34" s="7" t="s">
        <v>148</v>
      </c>
    </row>
    <row r="35" spans="3:34" x14ac:dyDescent="0.35">
      <c r="X35" s="8" t="s">
        <v>92</v>
      </c>
      <c r="Y35" s="10" t="s">
        <v>45</v>
      </c>
      <c r="Z35" s="10" t="s">
        <v>51</v>
      </c>
      <c r="AA35" s="10" t="s">
        <v>58</v>
      </c>
      <c r="AB35" s="10" t="s">
        <v>64</v>
      </c>
      <c r="AC35" s="10" t="s">
        <v>69</v>
      </c>
      <c r="AD35" s="10" t="s">
        <v>58</v>
      </c>
      <c r="AE35" s="10" t="s">
        <v>64</v>
      </c>
      <c r="AF35" s="10" t="s">
        <v>69</v>
      </c>
      <c r="AG35" s="10" t="s">
        <v>76</v>
      </c>
      <c r="AH35" s="11" t="s">
        <v>83</v>
      </c>
    </row>
    <row r="36" spans="3:34" x14ac:dyDescent="0.35">
      <c r="C36" t="s">
        <v>122</v>
      </c>
      <c r="D36" t="s">
        <v>123</v>
      </c>
      <c r="E36" t="s">
        <v>124</v>
      </c>
      <c r="F36" t="s">
        <v>125</v>
      </c>
      <c r="G36" t="s">
        <v>126</v>
      </c>
      <c r="H36" t="s">
        <v>126</v>
      </c>
      <c r="I36" t="s">
        <v>127</v>
      </c>
      <c r="J36" t="s">
        <v>144</v>
      </c>
      <c r="K36">
        <v>387</v>
      </c>
      <c r="L36">
        <v>387</v>
      </c>
      <c r="M36">
        <v>387</v>
      </c>
      <c r="N36">
        <v>387</v>
      </c>
      <c r="O36">
        <v>387</v>
      </c>
      <c r="P36">
        <v>387</v>
      </c>
      <c r="Q36">
        <v>387</v>
      </c>
      <c r="R36">
        <v>387</v>
      </c>
      <c r="S36">
        <v>387</v>
      </c>
      <c r="T36">
        <v>387</v>
      </c>
      <c r="X36" s="8" t="s">
        <v>107</v>
      </c>
      <c r="Y36" s="12">
        <v>19.344999999999999</v>
      </c>
      <c r="Z36" s="12">
        <v>19.344999999999999</v>
      </c>
      <c r="AA36" s="12">
        <v>19.344999999999999</v>
      </c>
      <c r="AB36" s="12">
        <v>19.344999999999999</v>
      </c>
      <c r="AC36" s="12">
        <v>19.344999999999999</v>
      </c>
      <c r="AD36" s="12">
        <v>19.344999999999999</v>
      </c>
      <c r="AE36" s="12">
        <v>19.344999999999999</v>
      </c>
      <c r="AF36" s="12">
        <v>19.344999999999999</v>
      </c>
      <c r="AG36" s="12">
        <v>19.344999999999999</v>
      </c>
      <c r="AH36" s="13">
        <v>19.344999999999999</v>
      </c>
    </row>
    <row r="37" spans="3:34" x14ac:dyDescent="0.35">
      <c r="X37" s="8" t="s">
        <v>146</v>
      </c>
      <c r="Y37" s="10">
        <v>4.8360000000000003</v>
      </c>
      <c r="Z37" s="10">
        <v>1.9345000000000001</v>
      </c>
      <c r="AA37" s="23">
        <v>6.3840000000000003</v>
      </c>
      <c r="AB37" s="23"/>
      <c r="AC37" s="23"/>
      <c r="AD37" s="23">
        <v>7.7380000000000004</v>
      </c>
      <c r="AE37" s="23"/>
      <c r="AF37" s="23"/>
      <c r="AG37" s="23">
        <v>5.8</v>
      </c>
      <c r="AH37" s="24"/>
    </row>
    <row r="38" spans="3:34" x14ac:dyDescent="0.35">
      <c r="F38" t="s">
        <v>85</v>
      </c>
      <c r="X38" s="8" t="s">
        <v>147</v>
      </c>
      <c r="Y38" s="14">
        <f>Y37/Y36</f>
        <v>0.24998707676402174</v>
      </c>
      <c r="Z38" s="14">
        <f>Z37/Z36</f>
        <v>0.1</v>
      </c>
      <c r="AA38" s="14">
        <f>AA37/AA36</f>
        <v>0.33000775394158699</v>
      </c>
      <c r="AB38" s="14">
        <v>0.33000775394158699</v>
      </c>
      <c r="AC38" s="14">
        <v>0.33000775394158699</v>
      </c>
      <c r="AD38" s="14">
        <f>AD37/AD36</f>
        <v>0.4</v>
      </c>
      <c r="AE38" s="14">
        <f>AD38</f>
        <v>0.4</v>
      </c>
      <c r="AF38" s="14">
        <f>AD38</f>
        <v>0.4</v>
      </c>
      <c r="AG38" s="14">
        <f>AG37/AG36</f>
        <v>0.29981907469630398</v>
      </c>
      <c r="AH38" s="15">
        <f>AG38</f>
        <v>0.29981907469630398</v>
      </c>
    </row>
    <row r="39" spans="3:34" x14ac:dyDescent="0.35">
      <c r="X39" s="8" t="s">
        <v>115</v>
      </c>
      <c r="Y39" s="16">
        <v>2.9427109167597565</v>
      </c>
      <c r="Z39" s="16">
        <v>2.0247307003249086</v>
      </c>
      <c r="AA39" s="16">
        <v>3.0142780714306054</v>
      </c>
      <c r="AB39" s="16">
        <v>2.400784985198027</v>
      </c>
      <c r="AC39" s="16">
        <v>1.7873065107599315</v>
      </c>
      <c r="AD39" s="16">
        <v>2.4792781648277322</v>
      </c>
      <c r="AE39" s="16">
        <v>2.0641953951506911</v>
      </c>
      <c r="AF39" s="16">
        <v>1.8413482874759279</v>
      </c>
      <c r="AG39" s="16">
        <v>2.3658926371726707</v>
      </c>
      <c r="AH39" s="17">
        <v>2.0183142045772593</v>
      </c>
    </row>
    <row r="40" spans="3:34" x14ac:dyDescent="0.35">
      <c r="C40" t="s">
        <v>85</v>
      </c>
      <c r="D40" t="s">
        <v>85</v>
      </c>
      <c r="E40" t="s">
        <v>85</v>
      </c>
      <c r="F40" t="s">
        <v>85</v>
      </c>
      <c r="G40" t="s">
        <v>85</v>
      </c>
      <c r="H40" t="s">
        <v>85</v>
      </c>
      <c r="I40" t="s">
        <v>85</v>
      </c>
      <c r="X40" s="8" t="s">
        <v>128</v>
      </c>
      <c r="Y40" s="10">
        <v>66.256</v>
      </c>
      <c r="Z40" s="10">
        <v>39.42</v>
      </c>
      <c r="AA40" s="10">
        <v>37.115000000000002</v>
      </c>
      <c r="AB40" s="10">
        <v>29.481999999999999</v>
      </c>
      <c r="AC40" s="10">
        <v>21.02</v>
      </c>
      <c r="AD40" s="10">
        <v>29.838000000000001</v>
      </c>
      <c r="AE40" s="10">
        <v>24.79</v>
      </c>
      <c r="AF40" s="10">
        <v>22.097000000000001</v>
      </c>
      <c r="AG40" s="10">
        <v>57.131</v>
      </c>
      <c r="AH40" s="11">
        <v>48.668999999999997</v>
      </c>
    </row>
    <row r="41" spans="3:34" x14ac:dyDescent="0.35">
      <c r="X41" s="8" t="s">
        <v>122</v>
      </c>
      <c r="Y41" s="16">
        <v>-1.013783814896555</v>
      </c>
      <c r="Z41" s="16">
        <v>-0.31986810928120202</v>
      </c>
      <c r="AA41" s="16">
        <v>-0.31986810928120202</v>
      </c>
      <c r="AB41" s="16">
        <v>-0.31349009572704123</v>
      </c>
      <c r="AC41" s="16">
        <v>-0.30891797278828986</v>
      </c>
      <c r="AD41" s="16">
        <v>-1.013783814896555</v>
      </c>
      <c r="AE41" s="16">
        <v>-0.66203223096762953</v>
      </c>
      <c r="AF41" s="16">
        <v>-0.47422492768202773</v>
      </c>
      <c r="AG41" s="16">
        <v>-0.47422492768202773</v>
      </c>
      <c r="AH41" s="17">
        <v>-0.25242538707438067</v>
      </c>
    </row>
    <row r="42" spans="3:34" ht="15" thickBot="1" x14ac:dyDescent="0.4">
      <c r="C42" t="s">
        <v>128</v>
      </c>
      <c r="D42" t="s">
        <v>129</v>
      </c>
      <c r="E42" t="s">
        <v>130</v>
      </c>
      <c r="F42" t="s">
        <v>131</v>
      </c>
      <c r="G42" t="s">
        <v>132</v>
      </c>
      <c r="H42" t="s">
        <v>133</v>
      </c>
      <c r="I42" t="s">
        <v>134</v>
      </c>
      <c r="K42" t="s">
        <v>42</v>
      </c>
      <c r="L42" t="s">
        <v>49</v>
      </c>
      <c r="M42" t="s">
        <v>24</v>
      </c>
      <c r="N42" t="s">
        <v>31</v>
      </c>
      <c r="O42" t="s">
        <v>36</v>
      </c>
      <c r="P42" t="s">
        <v>56</v>
      </c>
      <c r="Q42" t="s">
        <v>62</v>
      </c>
      <c r="R42" t="s">
        <v>67</v>
      </c>
      <c r="S42" t="s">
        <v>73</v>
      </c>
      <c r="T42" t="s">
        <v>80</v>
      </c>
      <c r="X42" s="9" t="s">
        <v>135</v>
      </c>
      <c r="Y42" s="18">
        <v>-53.028881174307919</v>
      </c>
      <c r="Z42" s="18">
        <v>-16.735796744354765</v>
      </c>
      <c r="AA42" s="18">
        <v>-11.385373068308233</v>
      </c>
      <c r="AB42" s="18">
        <v>-11.191593905076608</v>
      </c>
      <c r="AC42" s="18">
        <v>-11.053273098036556</v>
      </c>
      <c r="AD42" s="18">
        <v>-53.028881174307919</v>
      </c>
      <c r="AE42" s="18">
        <v>-32.108424460601569</v>
      </c>
      <c r="AF42" s="18">
        <v>-22.282005252100273</v>
      </c>
      <c r="AG42" s="18">
        <v>-22.330452084969391</v>
      </c>
      <c r="AH42" s="19">
        <v>-8.9712948985843912</v>
      </c>
    </row>
    <row r="44" spans="3:34" x14ac:dyDescent="0.35">
      <c r="E44" t="s">
        <v>85</v>
      </c>
    </row>
    <row r="46" spans="3:34" x14ac:dyDescent="0.35">
      <c r="C46" t="s">
        <v>135</v>
      </c>
      <c r="D46" t="s">
        <v>136</v>
      </c>
      <c r="E46" t="s">
        <v>137</v>
      </c>
      <c r="F46" t="s">
        <v>138</v>
      </c>
      <c r="G46" t="s">
        <v>139</v>
      </c>
      <c r="H46" t="s">
        <v>140</v>
      </c>
      <c r="I46" t="s">
        <v>141</v>
      </c>
    </row>
  </sheetData>
  <mergeCells count="41">
    <mergeCell ref="D19:I19"/>
    <mergeCell ref="M20:O20"/>
    <mergeCell ref="P20:R20"/>
    <mergeCell ref="S20:T20"/>
    <mergeCell ref="K19:T19"/>
    <mergeCell ref="AF2:AO2"/>
    <mergeCell ref="AH3:AJ3"/>
    <mergeCell ref="AK3:AM3"/>
    <mergeCell ref="AN3:AO3"/>
    <mergeCell ref="Y3:Y4"/>
    <mergeCell ref="Z3:Z4"/>
    <mergeCell ref="AA3:AA4"/>
    <mergeCell ref="AB3:AB4"/>
    <mergeCell ref="AC3:AC4"/>
    <mergeCell ref="AF3:AF4"/>
    <mergeCell ref="AG3:AG4"/>
    <mergeCell ref="AH7:AJ7"/>
    <mergeCell ref="AK7:AM7"/>
    <mergeCell ref="AN7:AO7"/>
    <mergeCell ref="X2:X4"/>
    <mergeCell ref="AE2:AE12"/>
    <mergeCell ref="X20:X22"/>
    <mergeCell ref="Y20:AD20"/>
    <mergeCell ref="Y21:Y22"/>
    <mergeCell ref="Z21:Z22"/>
    <mergeCell ref="AA21:AA22"/>
    <mergeCell ref="AB21:AB22"/>
    <mergeCell ref="AC21:AC22"/>
    <mergeCell ref="AD21:AD22"/>
    <mergeCell ref="AD3:AD4"/>
    <mergeCell ref="Y2:AD2"/>
    <mergeCell ref="AA37:AC37"/>
    <mergeCell ref="AD37:AF37"/>
    <mergeCell ref="AG37:AH37"/>
    <mergeCell ref="X32:X34"/>
    <mergeCell ref="Y32:AH32"/>
    <mergeCell ref="Y33:Y34"/>
    <mergeCell ref="Z33:Z34"/>
    <mergeCell ref="AA33:AC33"/>
    <mergeCell ref="AD33:AF33"/>
    <mergeCell ref="AG33:AH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Scalar Outcome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Alisya Mustikaa</cp:lastModifiedBy>
  <dcterms:created xsi:type="dcterms:W3CDTF">2025-05-14T07:33:50Z</dcterms:created>
  <dcterms:modified xsi:type="dcterms:W3CDTF">2025-05-15T06:38:40Z</dcterms:modified>
</cp:coreProperties>
</file>