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9"/>
  <workbookPr filterPrivacy="1" codeName="ThisWorkbook"/>
  <xr:revisionPtr revIDLastSave="0" documentId="13_ncr:1_{7D7D5E9A-BB40-4006-BE78-E6E2700F7C25}" xr6:coauthVersionLast="47" xr6:coauthVersionMax="47" xr10:uidLastSave="{00000000-0000-0000-0000-000000000000}"/>
  <bookViews>
    <workbookView xWindow="-120" yWindow="-120" windowWidth="25440" windowHeight="1539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1" i="11" l="1"/>
  <c r="G67" i="11"/>
  <c r="G68" i="11"/>
  <c r="I68" i="11" s="1"/>
  <c r="G70" i="11"/>
  <c r="G69" i="11"/>
  <c r="G65" i="11"/>
  <c r="G64" i="11"/>
  <c r="G63" i="11"/>
  <c r="I58" i="11"/>
  <c r="I60" i="11"/>
  <c r="G62" i="11"/>
  <c r="G61" i="11"/>
  <c r="G59" i="11"/>
  <c r="G57" i="11"/>
  <c r="G55" i="11"/>
  <c r="G54" i="11"/>
  <c r="I54" i="11" s="1"/>
  <c r="G53" i="11"/>
  <c r="G51" i="11"/>
  <c r="G50" i="11"/>
  <c r="G48" i="11"/>
  <c r="G44" i="11"/>
  <c r="G45" i="11"/>
  <c r="G46" i="11"/>
  <c r="G34" i="11"/>
  <c r="I34" i="11" s="1"/>
  <c r="G33" i="11"/>
  <c r="I33" i="11" s="1"/>
  <c r="G31" i="11"/>
  <c r="I31" i="11" s="1"/>
  <c r="G42" i="11"/>
  <c r="G41" i="11"/>
  <c r="G32" i="11"/>
  <c r="G36" i="11"/>
  <c r="G35" i="11"/>
  <c r="G30" i="11"/>
  <c r="G25" i="11"/>
  <c r="G26" i="11"/>
  <c r="G27" i="11"/>
  <c r="G28" i="11"/>
  <c r="G29" i="11"/>
  <c r="G24" i="11"/>
  <c r="G23" i="11"/>
  <c r="G22" i="11"/>
  <c r="G17" i="11"/>
  <c r="G18" i="11"/>
  <c r="G19" i="11"/>
  <c r="G20" i="11"/>
  <c r="G21" i="11"/>
  <c r="F37" i="11"/>
  <c r="F15" i="11"/>
  <c r="I16" i="11"/>
  <c r="F10" i="11"/>
  <c r="F11" i="11"/>
  <c r="G11" i="11" s="1"/>
  <c r="F12" i="11"/>
  <c r="G12" i="11" s="1"/>
  <c r="F13" i="11"/>
  <c r="G13" i="11" s="1"/>
  <c r="F14" i="11"/>
  <c r="G14" i="11" s="1"/>
  <c r="I7" i="11"/>
  <c r="I65" i="11" l="1"/>
  <c r="I64" i="11"/>
  <c r="I52" i="11"/>
  <c r="I57" i="11"/>
  <c r="I56" i="11"/>
  <c r="I61" i="11"/>
  <c r="I62" i="11"/>
  <c r="I49" i="11"/>
  <c r="I51" i="11"/>
  <c r="I50" i="11"/>
  <c r="I53" i="11"/>
  <c r="I48" i="11"/>
  <c r="I46" i="11"/>
  <c r="I55" i="11"/>
  <c r="G38" i="11"/>
  <c r="I38" i="11" s="1"/>
  <c r="G37" i="11"/>
  <c r="I37" i="11" s="1"/>
  <c r="G15" i="11"/>
  <c r="I15" i="11" s="1"/>
  <c r="F9" i="11"/>
  <c r="I42" i="11" l="1"/>
  <c r="G9" i="11"/>
  <c r="G10" i="11" s="1"/>
  <c r="J5" i="11"/>
  <c r="I73" i="11"/>
  <c r="I72" i="11"/>
  <c r="I71" i="11"/>
  <c r="I70" i="11"/>
  <c r="I69" i="11"/>
  <c r="I66" i="11"/>
  <c r="I41" i="11"/>
  <c r="I40" i="11"/>
  <c r="I8" i="11"/>
  <c r="I9" i="11" l="1"/>
  <c r="J6" i="11"/>
  <c r="I30" i="11" l="1"/>
  <c r="I14" i="11"/>
  <c r="I67" i="11"/>
  <c r="I10" i="11"/>
  <c r="I43" i="11"/>
  <c r="I17" i="11"/>
  <c r="I13" i="11"/>
  <c r="K5" i="11"/>
  <c r="L5" i="11" s="1"/>
  <c r="M5" i="11" s="1"/>
  <c r="N5" i="11" s="1"/>
  <c r="O5" i="11" s="1"/>
  <c r="P5" i="11" s="1"/>
  <c r="Q5" i="11" s="1"/>
  <c r="J4" i="11"/>
  <c r="I47" i="11" l="1"/>
  <c r="I59" i="11"/>
  <c r="I45" i="11"/>
  <c r="I63" i="11"/>
  <c r="I29" i="11"/>
  <c r="I44" i="11"/>
  <c r="I18" i="11"/>
  <c r="I11" i="11"/>
  <c r="I12" i="11"/>
  <c r="Q4" i="11"/>
  <c r="R5" i="11"/>
  <c r="S5" i="11" s="1"/>
  <c r="T5" i="11" s="1"/>
  <c r="U5" i="11" s="1"/>
  <c r="V5" i="11" s="1"/>
  <c r="W5" i="11" s="1"/>
  <c r="X5" i="11" s="1"/>
  <c r="K6" i="11"/>
  <c r="I25" i="11" l="1"/>
  <c r="I36" i="11"/>
  <c r="I19" i="11"/>
  <c r="X4" i="11"/>
  <c r="Y5" i="11"/>
  <c r="Z5" i="11" s="1"/>
  <c r="AA5" i="11" s="1"/>
  <c r="AB5" i="11" s="1"/>
  <c r="AC5" i="11" s="1"/>
  <c r="AD5" i="11" s="1"/>
  <c r="AE5" i="11" s="1"/>
  <c r="L6" i="11"/>
  <c r="G39" i="11" l="1"/>
  <c r="I39" i="11" s="1"/>
  <c r="I32" i="11"/>
  <c r="I26" i="11"/>
  <c r="I20" i="11"/>
  <c r="I28" i="11"/>
  <c r="I27" i="11"/>
  <c r="I22" i="11"/>
  <c r="I23" i="11"/>
  <c r="AF5" i="11"/>
  <c r="AG5" i="11" s="1"/>
  <c r="AH5" i="11" s="1"/>
  <c r="AI5" i="11" s="1"/>
  <c r="AJ5" i="11" s="1"/>
  <c r="AK5" i="11" s="1"/>
  <c r="AE4" i="11"/>
  <c r="M6" i="11"/>
  <c r="I35" i="11" l="1"/>
  <c r="AL5" i="1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<sst xmlns="http://schemas.openxmlformats.org/spreadsheetml/2006/main" count="225" uniqueCount="137">
  <si>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</si>
  <si>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FYP Typing Habits Gesture Authentication System</t>
  </si>
  <si>
    <t>Enter Company Name in cell B2.</t>
  </si>
  <si>
    <t>FYP-21-S1-02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</si>
  <si>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</si>
  <si>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</si>
  <si>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</si>
  <si>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</si>
  <si>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</si>
  <si>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</si>
  <si>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 NO.</t>
  </si>
  <si>
    <t>TASK
NAME</t>
  </si>
  <si>
    <t>ASSIGNED
TO /
IN CHARGE</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</si>
  <si>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</si>
  <si>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</si>
  <si>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</si>
  <si>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</si>
  <si>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</si>
  <si>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</si>
  <si>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Initiation</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</si>
  <si>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</si>
  <si>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</si>
  <si>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Project kickoff meeting</t>
  </si>
  <si>
    <t>Alicia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</si>
  <si>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</si>
  <si>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</si>
  <si>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Create project charter</t>
  </si>
  <si>
    <t>Task 3</t>
  </si>
  <si>
    <t>Project scope statement</t>
  </si>
  <si>
    <t>Task 4</t>
  </si>
  <si>
    <t>Project description</t>
  </si>
  <si>
    <t>Task 5</t>
  </si>
  <si>
    <t>Team charter</t>
  </si>
  <si>
    <t>Task 6</t>
  </si>
  <si>
    <t>Team member profiling</t>
  </si>
  <si>
    <t>Task 7</t>
  </si>
  <si>
    <t>Roles &amp; responsiblities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</si>
  <si>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</si>
  <si>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 Planning</t>
  </si>
  <si>
    <t>Work breakdown structure (WBS)</t>
  </si>
  <si>
    <t>Project Schedule</t>
  </si>
  <si>
    <t xml:space="preserve">Do risk register </t>
  </si>
  <si>
    <t>Conduct literature review</t>
  </si>
  <si>
    <t>Create marketing website</t>
  </si>
  <si>
    <t>Joel</t>
  </si>
  <si>
    <t>Hold project meeting (1a)</t>
  </si>
  <si>
    <t>FURPS+ (functional/non-functional) requirements</t>
  </si>
  <si>
    <t>Task 8</t>
  </si>
  <si>
    <t>User stories</t>
  </si>
  <si>
    <t>Task 9</t>
  </si>
  <si>
    <t>Hold project meeting (1b)
- same meeting minute document as meeting 1a</t>
  </si>
  <si>
    <t>Task 10</t>
  </si>
  <si>
    <t>Project methodology</t>
  </si>
  <si>
    <t>Task 11</t>
  </si>
  <si>
    <t>Prepare stakeholder register</t>
  </si>
  <si>
    <t>Task 12</t>
  </si>
  <si>
    <t>Prepare probability impact matrix</t>
  </si>
  <si>
    <t>Task 13</t>
  </si>
  <si>
    <t>System architecture</t>
  </si>
  <si>
    <t>Terrence</t>
  </si>
  <si>
    <t>Task 14</t>
  </si>
  <si>
    <t>Operating environment</t>
  </si>
  <si>
    <t>Task 15</t>
  </si>
  <si>
    <t>Supervisor meeting (1)</t>
  </si>
  <si>
    <t>Task 16</t>
  </si>
  <si>
    <t>Milestone meeting (1)</t>
  </si>
  <si>
    <t>Task 17</t>
  </si>
  <si>
    <t>Hold project meeting (2)</t>
  </si>
  <si>
    <t>Hold project meeting (3)</t>
  </si>
  <si>
    <t>Task 18</t>
  </si>
  <si>
    <t>Project requirement specifications (Document submission)</t>
  </si>
  <si>
    <t>Task 19</t>
  </si>
  <si>
    <t>Hold project meeting (4)</t>
  </si>
  <si>
    <t>Task 20</t>
  </si>
  <si>
    <t>Prepare state diagram</t>
  </si>
  <si>
    <t>Minli</t>
  </si>
  <si>
    <t>Task 21</t>
  </si>
  <si>
    <t>Create user stories on Taiga</t>
  </si>
  <si>
    <t>Joel/Cuihui</t>
  </si>
  <si>
    <t>Task 22</t>
  </si>
  <si>
    <t>Create tasks on Taiga</t>
  </si>
  <si>
    <t>Sample phase title block</t>
  </si>
  <si>
    <t>Phase 3 Execution</t>
  </si>
  <si>
    <t>Sprint 1</t>
  </si>
  <si>
    <t>Hold project meeting (5)</t>
  </si>
  <si>
    <t>Prototype system design and development</t>
  </si>
  <si>
    <t>Hold project meeting(6)
(After exam break)</t>
  </si>
  <si>
    <t>Sprint 2</t>
  </si>
  <si>
    <t>Hold project meeting (7)</t>
  </si>
  <si>
    <t>Document application development</t>
  </si>
  <si>
    <t>Hold project meeting (8)</t>
  </si>
  <si>
    <t>Document Project progress</t>
  </si>
  <si>
    <t>Prototype presentation</t>
  </si>
  <si>
    <t>Submit progress report and presentation slides</t>
  </si>
  <si>
    <t>Sprint 3</t>
  </si>
  <si>
    <t>Hold project meeting (9)</t>
  </si>
  <si>
    <t>Hold project meeting (10)</t>
  </si>
  <si>
    <t>Hold project meeting (11)</t>
  </si>
  <si>
    <t>Sprint 4</t>
  </si>
  <si>
    <t>Hold project meeting (12)</t>
  </si>
  <si>
    <t>User manual</t>
  </si>
  <si>
    <t>Hold project meeting (13)</t>
  </si>
  <si>
    <t>Technical Manual</t>
  </si>
  <si>
    <t>Cuihui</t>
  </si>
  <si>
    <t>Supervisor meeting (2)</t>
  </si>
  <si>
    <t>Hold project meeting (14)</t>
  </si>
  <si>
    <t>Task 23</t>
  </si>
  <si>
    <t>Conduct UAT Survey</t>
  </si>
  <si>
    <t>Task 24</t>
  </si>
  <si>
    <t>Final system tweaks</t>
  </si>
  <si>
    <t>Alicia/Terrence</t>
  </si>
  <si>
    <t>Task 25</t>
  </si>
  <si>
    <t>Hold project meeting (15)</t>
  </si>
  <si>
    <t>Phase 4 Conclusion/Wrap up</t>
  </si>
  <si>
    <t>Review inputs, outputs and procedures</t>
  </si>
  <si>
    <t>Create videos for demonstration and marketing of our product</t>
  </si>
  <si>
    <t>Hold project meeting (16)</t>
  </si>
  <si>
    <t>Submission of final product documentation and weekly diaries</t>
  </si>
  <si>
    <t>Final Project Presentation</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</si>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</sst>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4" borderId="2" xfId="11" applyFill="1" applyAlignment="1">
      <alignment horizontal="center" vertical="center" wrapText="1"/>
    </xf>
    <xf numFmtId="0" fontId="9" fillId="11" borderId="2" xfId="11" applyFill="1" applyAlignment="1">
      <alignment horizontal="center" vertical="center" wrapText="1"/>
    </xf>
    <xf numFmtId="0" fontId="7" fillId="13" borderId="1" xfId="0" applyFont="1" applyFill="1" applyBorder="1" applyAlignment="1">
      <alignment horizontal="center" vertical="center"/>
    </xf>
    <xf numFmtId="0" fontId="5" fillId="0" borderId="2" xfId="0" applyNumberFormat="1" applyFont="1" applyBorder="1" applyAlignment="1">
      <alignment horizontal="center" vertical="center"/>
    </xf>
    <xf numFmtId="0" fontId="9" fillId="11" borderId="2" xfId="12" applyFill="1" applyAlignment="1">
      <alignment horizontal="center" vertical="center"/>
    </xf>
    <xf numFmtId="0" fontId="9" fillId="11" borderId="2" xfId="12" applyFill="1" applyAlignment="1">
      <alignment horizontal="center" vertical="center" wrapText="1"/>
    </xf>
    <xf numFmtId="0" fontId="9" fillId="10"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76"/>
  <sheetViews>
    <sheetView showGridLines="0" tabSelected="1" showRuler="0" topLeftCell="B1" zoomScale="94" zoomScaleNormal="100" zoomScalePageLayoutView="70" workbookViewId="0">
      <pane ySplit="6" topLeftCell="A8" activePane="bottomLeft" state="frozen"/>
      <selection pane="bottomLeft" activeCell="B6" sqref="B6"/>
    </sheetView>
  </sheetViews>
  <sheetFormatPr defaultRowHeight="30" customHeight="1"/>
  <cols>
    <col min="1" max="1" width="2.7109375" style="57" customWidth="1"/>
    <col min="2" max="2" width="19.85546875" customWidth="1"/>
    <col min="3" max="3" width="44.7109375" bestFit="1" customWidth="1"/>
    <col min="4" max="4" width="18.28515625" customWidth="1"/>
    <col min="5" max="5" width="10.7109375" customWidth="1"/>
    <col min="6" max="6" width="8.5703125" style="5" bestFit="1" customWidth="1"/>
    <col min="7" max="7" width="8.5703125" bestFit="1" customWidth="1"/>
    <col min="8" max="8" width="1.7109375" customWidth="1"/>
    <col min="9" max="9" width="8.85546875" customWidth="1"/>
    <col min="10" max="10" width="3.7109375" customWidth="1"/>
    <col min="11" max="65" width="2.5703125" customWidth="1"/>
    <col min="70" max="71" width="10.28515625"/>
  </cols>
  <sheetData>
    <row r="1" spans="1:65" ht="30" customHeight="1">
      <c r="A1" s="58" t="s">
        <v>0</v>
      </c>
      <c r="B1" s="61" t="s">
        <v>1</v>
      </c>
      <c r="C1" s="61"/>
      <c r="D1" s="1"/>
      <c r="E1" s="2"/>
      <c r="F1" s="4"/>
      <c r="G1" s="46"/>
      <c r="I1" s="2"/>
    </row>
    <row r="2" spans="1:65" ht="30" customHeight="1">
      <c r="A2" s="57" t="s">
        <v>2</v>
      </c>
      <c r="B2" s="62" t="s">
        <v>3</v>
      </c>
      <c r="C2" s="62"/>
    </row>
    <row r="3" spans="1:65" ht="30" customHeight="1">
      <c r="A3" s="57" t="s">
        <v>4</v>
      </c>
      <c r="B3" s="63"/>
      <c r="C3" s="63"/>
      <c r="D3" s="93" t="s">
        <v>5</v>
      </c>
      <c r="E3" s="94"/>
      <c r="F3" s="95">
        <v>44211</v>
      </c>
      <c r="G3" s="95"/>
    </row>
    <row r="4" spans="1:65" ht="30" customHeight="1">
      <c r="A4" s="58" t="s">
        <v>6</v>
      </c>
      <c r="D4" s="93" t="s">
        <v>7</v>
      </c>
      <c r="E4" s="94"/>
      <c r="F4" s="7">
        <v>1</v>
      </c>
      <c r="J4" s="90">
        <f>J5</f>
        <v>44207</v>
      </c>
      <c r="K4" s="91"/>
      <c r="L4" s="91"/>
      <c r="M4" s="91"/>
      <c r="N4" s="91"/>
      <c r="O4" s="91"/>
      <c r="P4" s="92"/>
      <c r="Q4" s="90">
        <f>Q5</f>
        <v>44214</v>
      </c>
      <c r="R4" s="91"/>
      <c r="S4" s="91"/>
      <c r="T4" s="91"/>
      <c r="U4" s="91"/>
      <c r="V4" s="91"/>
      <c r="W4" s="92"/>
      <c r="X4" s="90">
        <f>X5</f>
        <v>44221</v>
      </c>
      <c r="Y4" s="91"/>
      <c r="Z4" s="91"/>
      <c r="AA4" s="91"/>
      <c r="AB4" s="91"/>
      <c r="AC4" s="91"/>
      <c r="AD4" s="92"/>
      <c r="AE4" s="90">
        <f>AE5</f>
        <v>44228</v>
      </c>
      <c r="AF4" s="91"/>
      <c r="AG4" s="91"/>
      <c r="AH4" s="91"/>
      <c r="AI4" s="91"/>
      <c r="AJ4" s="91"/>
      <c r="AK4" s="92"/>
      <c r="AL4" s="90">
        <f>AL5</f>
        <v>44235</v>
      </c>
      <c r="AM4" s="91"/>
      <c r="AN4" s="91"/>
      <c r="AO4" s="91"/>
      <c r="AP4" s="91"/>
      <c r="AQ4" s="91"/>
      <c r="AR4" s="92"/>
      <c r="AS4" s="90">
        <f>AS5</f>
        <v>44242</v>
      </c>
      <c r="AT4" s="91"/>
      <c r="AU4" s="91"/>
      <c r="AV4" s="91"/>
      <c r="AW4" s="91"/>
      <c r="AX4" s="91"/>
      <c r="AY4" s="92"/>
      <c r="AZ4" s="90">
        <f>AZ5</f>
        <v>44249</v>
      </c>
      <c r="BA4" s="91"/>
      <c r="BB4" s="91"/>
      <c r="BC4" s="91"/>
      <c r="BD4" s="91"/>
      <c r="BE4" s="91"/>
      <c r="BF4" s="92"/>
      <c r="BG4" s="90">
        <f>BG5</f>
        <v>44256</v>
      </c>
      <c r="BH4" s="91"/>
      <c r="BI4" s="91"/>
      <c r="BJ4" s="91"/>
      <c r="BK4" s="91"/>
      <c r="BL4" s="91"/>
      <c r="BM4" s="92"/>
    </row>
    <row r="5" spans="1:65" ht="15" customHeight="1">
      <c r="A5" s="58" t="s">
        <v>8</v>
      </c>
      <c r="B5" s="96"/>
      <c r="C5" s="96"/>
      <c r="D5" s="96"/>
      <c r="E5" s="96"/>
      <c r="F5" s="96"/>
      <c r="G5" s="96"/>
      <c r="H5" s="96"/>
      <c r="J5" s="10">
        <f>Project_Start-WEEKDAY(Project_Start,1)+2+7*(Display_Week-1)</f>
        <v>44207</v>
      </c>
      <c r="K5" s="9">
        <f>J5+1</f>
        <v>44208</v>
      </c>
      <c r="L5" s="9">
        <f t="shared" ref="L5:AY5" si="0">K5+1</f>
        <v>44209</v>
      </c>
      <c r="M5" s="9">
        <f t="shared" si="0"/>
        <v>44210</v>
      </c>
      <c r="N5" s="9">
        <f t="shared" si="0"/>
        <v>44211</v>
      </c>
      <c r="O5" s="9">
        <f t="shared" si="0"/>
        <v>44212</v>
      </c>
      <c r="P5" s="11">
        <f t="shared" si="0"/>
        <v>44213</v>
      </c>
      <c r="Q5" s="10">
        <f>P5+1</f>
        <v>44214</v>
      </c>
      <c r="R5" s="9">
        <f>Q5+1</f>
        <v>44215</v>
      </c>
      <c r="S5" s="9">
        <f t="shared" si="0"/>
        <v>44216</v>
      </c>
      <c r="T5" s="9">
        <f t="shared" si="0"/>
        <v>44217</v>
      </c>
      <c r="U5" s="9">
        <f t="shared" si="0"/>
        <v>44218</v>
      </c>
      <c r="V5" s="9">
        <f t="shared" si="0"/>
        <v>44219</v>
      </c>
      <c r="W5" s="11">
        <f t="shared" si="0"/>
        <v>44220</v>
      </c>
      <c r="X5" s="10">
        <f>W5+1</f>
        <v>44221</v>
      </c>
      <c r="Y5" s="9">
        <f>X5+1</f>
        <v>44222</v>
      </c>
      <c r="Z5" s="9">
        <f t="shared" si="0"/>
        <v>44223</v>
      </c>
      <c r="AA5" s="9">
        <f t="shared" si="0"/>
        <v>44224</v>
      </c>
      <c r="AB5" s="9">
        <f t="shared" si="0"/>
        <v>44225</v>
      </c>
      <c r="AC5" s="9">
        <f t="shared" si="0"/>
        <v>44226</v>
      </c>
      <c r="AD5" s="11">
        <f t="shared" si="0"/>
        <v>44227</v>
      </c>
      <c r="AE5" s="10">
        <f>AD5+1</f>
        <v>44228</v>
      </c>
      <c r="AF5" s="9">
        <f>AE5+1</f>
        <v>44229</v>
      </c>
      <c r="AG5" s="9">
        <f t="shared" si="0"/>
        <v>44230</v>
      </c>
      <c r="AH5" s="9">
        <f t="shared" si="0"/>
        <v>44231</v>
      </c>
      <c r="AI5" s="9">
        <f t="shared" si="0"/>
        <v>44232</v>
      </c>
      <c r="AJ5" s="9">
        <f t="shared" si="0"/>
        <v>44233</v>
      </c>
      <c r="AK5" s="11">
        <f t="shared" si="0"/>
        <v>44234</v>
      </c>
      <c r="AL5" s="10">
        <f>AK5+1</f>
        <v>44235</v>
      </c>
      <c r="AM5" s="9">
        <f>AL5+1</f>
        <v>44236</v>
      </c>
      <c r="AN5" s="9">
        <f t="shared" si="0"/>
        <v>44237</v>
      </c>
      <c r="AO5" s="9">
        <f t="shared" si="0"/>
        <v>44238</v>
      </c>
      <c r="AP5" s="9">
        <f t="shared" si="0"/>
        <v>44239</v>
      </c>
      <c r="AQ5" s="9">
        <f t="shared" si="0"/>
        <v>44240</v>
      </c>
      <c r="AR5" s="11">
        <f t="shared" si="0"/>
        <v>44241</v>
      </c>
      <c r="AS5" s="10">
        <f>AR5+1</f>
        <v>44242</v>
      </c>
      <c r="AT5" s="9">
        <f>AS5+1</f>
        <v>44243</v>
      </c>
      <c r="AU5" s="9">
        <f t="shared" si="0"/>
        <v>44244</v>
      </c>
      <c r="AV5" s="9">
        <f t="shared" si="0"/>
        <v>44245</v>
      </c>
      <c r="AW5" s="9">
        <f t="shared" si="0"/>
        <v>44246</v>
      </c>
      <c r="AX5" s="9">
        <f t="shared" si="0"/>
        <v>44247</v>
      </c>
      <c r="AY5" s="11">
        <f t="shared" si="0"/>
        <v>44248</v>
      </c>
      <c r="AZ5" s="10">
        <f>AY5+1</f>
        <v>44249</v>
      </c>
      <c r="BA5" s="9">
        <f>AZ5+1</f>
        <v>44250</v>
      </c>
      <c r="BB5" s="9">
        <f t="shared" ref="BB5:BF5" si="1">BA5+1</f>
        <v>44251</v>
      </c>
      <c r="BC5" s="9">
        <f t="shared" si="1"/>
        <v>44252</v>
      </c>
      <c r="BD5" s="9">
        <f t="shared" si="1"/>
        <v>44253</v>
      </c>
      <c r="BE5" s="9">
        <f t="shared" si="1"/>
        <v>44254</v>
      </c>
      <c r="BF5" s="11">
        <f t="shared" si="1"/>
        <v>44255</v>
      </c>
      <c r="BG5" s="10">
        <f>BF5+1</f>
        <v>44256</v>
      </c>
      <c r="BH5" s="9">
        <f>BG5+1</f>
        <v>44257</v>
      </c>
      <c r="BI5" s="9">
        <f t="shared" ref="BI5:BM5" si="2">BH5+1</f>
        <v>44258</v>
      </c>
      <c r="BJ5" s="9">
        <f t="shared" si="2"/>
        <v>44259</v>
      </c>
      <c r="BK5" s="9">
        <f t="shared" si="2"/>
        <v>44260</v>
      </c>
      <c r="BL5" s="9">
        <f t="shared" si="2"/>
        <v>44261</v>
      </c>
      <c r="BM5" s="11">
        <f t="shared" si="2"/>
        <v>44262</v>
      </c>
    </row>
    <row r="6" spans="1:65" ht="39" customHeight="1" thickBot="1">
      <c r="A6" s="58" t="s">
        <v>9</v>
      </c>
      <c r="B6" s="85" t="s">
        <v>10</v>
      </c>
      <c r="C6" s="8" t="s">
        <v>11</v>
      </c>
      <c r="D6" s="8" t="s">
        <v>12</v>
      </c>
      <c r="E6" s="8" t="s">
        <v>13</v>
      </c>
      <c r="F6" s="8" t="s">
        <v>14</v>
      </c>
      <c r="G6" s="8" t="s">
        <v>15</v>
      </c>
      <c r="H6" s="8"/>
      <c r="I6" s="8" t="s">
        <v>16</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c r="A7" s="57" t="s">
        <v>17</v>
      </c>
      <c r="D7" s="60"/>
      <c r="F7"/>
      <c r="I7" t="str">
        <f ca="1">IF(OR(ISBLANK(task_start),ISBLANK(task_end)),"",task_end-task_start+1)</f>
        <v/>
      </c>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row>
    <row r="8" spans="1:65" s="3" customFormat="1" ht="30" customHeight="1" thickBot="1">
      <c r="A8" s="58" t="s">
        <v>18</v>
      </c>
      <c r="B8" s="17" t="s">
        <v>19</v>
      </c>
      <c r="C8" s="17"/>
      <c r="D8" s="69"/>
      <c r="E8" s="18"/>
      <c r="F8" s="19"/>
      <c r="G8" s="20"/>
      <c r="H8" s="16"/>
      <c r="I8" s="16" t="str">
        <f t="shared" ref="I8:I73" ca="1" si="6">IF(OR(ISBLANK(task_start),ISBLANK(task_end)),"",task_end-task_start+1)</f>
        <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row>
    <row r="9" spans="1:65" s="3" customFormat="1" ht="30" customHeight="1" thickBot="1">
      <c r="A9" s="58" t="s">
        <v>20</v>
      </c>
      <c r="B9" s="78" t="s">
        <v>21</v>
      </c>
      <c r="C9" s="70" t="s">
        <v>22</v>
      </c>
      <c r="D9" s="70" t="s">
        <v>23</v>
      </c>
      <c r="E9" s="21">
        <v>1</v>
      </c>
      <c r="F9" s="64">
        <f t="shared" ref="F9:F15" si="7">Project_Start</f>
        <v>44211</v>
      </c>
      <c r="G9" s="64">
        <f t="shared" ref="G9:G15" si="8">F9</f>
        <v>44211</v>
      </c>
      <c r="H9" s="16"/>
      <c r="I9" s="16">
        <f t="shared" ca="1" si="6"/>
        <v>1</v>
      </c>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row>
    <row r="10" spans="1:65" s="3" customFormat="1" ht="30" customHeight="1" thickBot="1">
      <c r="A10" s="58" t="s">
        <v>24</v>
      </c>
      <c r="B10" s="78" t="s">
        <v>25</v>
      </c>
      <c r="C10" s="70" t="s">
        <v>26</v>
      </c>
      <c r="D10" s="70" t="s">
        <v>23</v>
      </c>
      <c r="E10" s="21">
        <v>1</v>
      </c>
      <c r="F10" s="64">
        <f t="shared" si="7"/>
        <v>44211</v>
      </c>
      <c r="G10" s="64">
        <f t="shared" si="8"/>
        <v>44211</v>
      </c>
      <c r="H10" s="16"/>
      <c r="I10" s="16">
        <f t="shared" ca="1" si="6"/>
        <v>1</v>
      </c>
      <c r="J10" s="43"/>
      <c r="K10" s="43"/>
      <c r="L10" s="43"/>
      <c r="M10" s="43"/>
      <c r="N10" s="43"/>
      <c r="O10" s="43"/>
      <c r="P10" s="43"/>
      <c r="Q10" s="43"/>
      <c r="R10" s="43"/>
      <c r="S10" s="43"/>
      <c r="T10" s="43"/>
      <c r="U10" s="43"/>
      <c r="V10" s="44"/>
      <c r="W10" s="44"/>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row>
    <row r="11" spans="1:65" s="3" customFormat="1" ht="30" customHeight="1" thickBot="1">
      <c r="A11" s="57"/>
      <c r="B11" s="78" t="s">
        <v>27</v>
      </c>
      <c r="C11" s="70" t="s">
        <v>28</v>
      </c>
      <c r="D11" s="70" t="s">
        <v>23</v>
      </c>
      <c r="E11" s="21">
        <v>1</v>
      </c>
      <c r="F11" s="64">
        <f t="shared" si="7"/>
        <v>44211</v>
      </c>
      <c r="G11" s="64">
        <f t="shared" si="8"/>
        <v>44211</v>
      </c>
      <c r="H11" s="16"/>
      <c r="I11" s="16">
        <f t="shared" ca="1" si="6"/>
        <v>1</v>
      </c>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row>
    <row r="12" spans="1:65" s="3" customFormat="1" ht="30" customHeight="1" thickBot="1">
      <c r="A12" s="57"/>
      <c r="B12" s="78" t="s">
        <v>29</v>
      </c>
      <c r="C12" s="70" t="s">
        <v>30</v>
      </c>
      <c r="D12" s="70" t="s">
        <v>23</v>
      </c>
      <c r="E12" s="21">
        <v>1</v>
      </c>
      <c r="F12" s="64">
        <f t="shared" si="7"/>
        <v>44211</v>
      </c>
      <c r="G12" s="64">
        <f t="shared" si="8"/>
        <v>44211</v>
      </c>
      <c r="H12" s="16"/>
      <c r="I12" s="16">
        <f t="shared" ca="1" si="6"/>
        <v>1</v>
      </c>
      <c r="J12" s="43"/>
      <c r="K12" s="43"/>
      <c r="L12" s="43"/>
      <c r="M12" s="43"/>
      <c r="N12" s="43"/>
      <c r="O12" s="43"/>
      <c r="P12" s="43"/>
      <c r="Q12" s="43"/>
      <c r="R12" s="43"/>
      <c r="S12" s="43"/>
      <c r="T12" s="43"/>
      <c r="U12" s="43"/>
      <c r="V12" s="43"/>
      <c r="W12" s="43"/>
      <c r="X12" s="43"/>
      <c r="Y12" s="43"/>
      <c r="Z12" s="44"/>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row>
    <row r="13" spans="1:65" s="3" customFormat="1" ht="30" customHeight="1" thickBot="1">
      <c r="A13" s="57"/>
      <c r="B13" s="78" t="s">
        <v>31</v>
      </c>
      <c r="C13" s="70" t="s">
        <v>32</v>
      </c>
      <c r="D13" s="70" t="s">
        <v>23</v>
      </c>
      <c r="E13" s="21">
        <v>1</v>
      </c>
      <c r="F13" s="64">
        <f t="shared" si="7"/>
        <v>44211</v>
      </c>
      <c r="G13" s="64">
        <f t="shared" si="8"/>
        <v>44211</v>
      </c>
      <c r="H13" s="16"/>
      <c r="I13" s="16">
        <f t="shared" ca="1" si="6"/>
        <v>1</v>
      </c>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s="3" customFormat="1" ht="30" customHeight="1" thickBot="1">
      <c r="A14" s="57"/>
      <c r="B14" s="78" t="s">
        <v>33</v>
      </c>
      <c r="C14" s="70" t="s">
        <v>34</v>
      </c>
      <c r="D14" s="70" t="s">
        <v>23</v>
      </c>
      <c r="E14" s="21">
        <v>1</v>
      </c>
      <c r="F14" s="64">
        <f t="shared" si="7"/>
        <v>44211</v>
      </c>
      <c r="G14" s="64">
        <f t="shared" si="8"/>
        <v>44211</v>
      </c>
      <c r="H14" s="16"/>
      <c r="I14" s="16">
        <f t="shared" ca="1" si="6"/>
        <v>1</v>
      </c>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5" s="3" customFormat="1" ht="30" customHeight="1" thickBot="1">
      <c r="A15" s="57"/>
      <c r="B15" s="78" t="s">
        <v>35</v>
      </c>
      <c r="C15" s="70" t="s">
        <v>36</v>
      </c>
      <c r="D15" s="70" t="s">
        <v>23</v>
      </c>
      <c r="E15" s="21">
        <v>1</v>
      </c>
      <c r="F15" s="64">
        <f t="shared" si="7"/>
        <v>44211</v>
      </c>
      <c r="G15" s="64">
        <f t="shared" si="8"/>
        <v>44211</v>
      </c>
      <c r="H15" s="16"/>
      <c r="I15" s="16">
        <f t="shared" ca="1" si="6"/>
        <v>1</v>
      </c>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5" s="3" customFormat="1" ht="30" customHeight="1" thickBot="1">
      <c r="A16" s="58" t="s">
        <v>37</v>
      </c>
      <c r="B16" s="22" t="s">
        <v>38</v>
      </c>
      <c r="C16" s="22"/>
      <c r="D16" s="71"/>
      <c r="E16" s="23"/>
      <c r="F16" s="24"/>
      <c r="G16" s="25"/>
      <c r="H16" s="16"/>
      <c r="I16" s="16" t="str">
        <f t="shared" ca="1" si="6"/>
        <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row>
    <row r="17" spans="1:65" s="3" customFormat="1" ht="30" customHeight="1" thickBot="1">
      <c r="A17" s="58"/>
      <c r="B17" s="79" t="s">
        <v>21</v>
      </c>
      <c r="C17" s="72" t="s">
        <v>39</v>
      </c>
      <c r="D17" s="72" t="s">
        <v>23</v>
      </c>
      <c r="E17" s="26">
        <v>1</v>
      </c>
      <c r="F17" s="65">
        <v>44211</v>
      </c>
      <c r="G17" s="65">
        <f>F17</f>
        <v>44211</v>
      </c>
      <c r="H17" s="16"/>
      <c r="I17" s="16">
        <f t="shared" ca="1" si="6"/>
        <v>1</v>
      </c>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s="3" customFormat="1" ht="30" customHeight="1" thickBot="1">
      <c r="A18" s="57"/>
      <c r="B18" s="79" t="s">
        <v>25</v>
      </c>
      <c r="C18" s="72" t="s">
        <v>40</v>
      </c>
      <c r="D18" s="72" t="s">
        <v>23</v>
      </c>
      <c r="E18" s="26">
        <v>1</v>
      </c>
      <c r="F18" s="65">
        <v>44211</v>
      </c>
      <c r="G18" s="65">
        <f>F18+7</f>
        <v>44218</v>
      </c>
      <c r="H18" s="16"/>
      <c r="I18" s="16">
        <f t="shared" ca="1" si="6"/>
        <v>8</v>
      </c>
      <c r="J18" s="43"/>
      <c r="K18" s="43"/>
      <c r="L18" s="43"/>
      <c r="M18" s="43"/>
      <c r="N18" s="43"/>
      <c r="O18" s="43"/>
      <c r="P18" s="43"/>
      <c r="Q18" s="43"/>
      <c r="R18" s="43"/>
      <c r="S18" s="43"/>
      <c r="T18" s="43"/>
      <c r="U18" s="43"/>
      <c r="V18" s="44"/>
      <c r="W18" s="44"/>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s="3" customFormat="1" ht="30" customHeight="1" thickBot="1">
      <c r="A19" s="57"/>
      <c r="B19" s="79" t="s">
        <v>27</v>
      </c>
      <c r="C19" s="72" t="s">
        <v>41</v>
      </c>
      <c r="D19" s="72" t="s">
        <v>23</v>
      </c>
      <c r="E19" s="26">
        <v>1</v>
      </c>
      <c r="F19" s="65">
        <v>44211</v>
      </c>
      <c r="G19" s="65">
        <f>F19</f>
        <v>44211</v>
      </c>
      <c r="H19" s="16"/>
      <c r="I19" s="16">
        <f t="shared" ca="1" si="6"/>
        <v>1</v>
      </c>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s="3" customFormat="1" ht="30" customHeight="1" thickBot="1">
      <c r="A20" s="57"/>
      <c r="B20" s="79" t="s">
        <v>29</v>
      </c>
      <c r="C20" s="72" t="s">
        <v>42</v>
      </c>
      <c r="D20" s="72" t="s">
        <v>23</v>
      </c>
      <c r="E20" s="26">
        <v>1</v>
      </c>
      <c r="F20" s="65">
        <v>44212</v>
      </c>
      <c r="G20" s="65">
        <f>F20+14</f>
        <v>44226</v>
      </c>
      <c r="H20" s="16"/>
      <c r="I20" s="16">
        <f t="shared" ca="1" si="6"/>
        <v>15</v>
      </c>
      <c r="J20" s="43"/>
      <c r="K20" s="43"/>
      <c r="L20" s="43"/>
      <c r="M20" s="43"/>
      <c r="N20" s="43"/>
      <c r="O20" s="43"/>
      <c r="P20" s="43"/>
      <c r="Q20" s="43"/>
      <c r="R20" s="43"/>
      <c r="S20" s="43"/>
      <c r="T20" s="43"/>
      <c r="U20" s="43"/>
      <c r="V20" s="43"/>
      <c r="W20" s="43"/>
      <c r="X20" s="43"/>
      <c r="Y20" s="43"/>
      <c r="Z20" s="44"/>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s="3" customFormat="1" ht="30" customHeight="1" thickBot="1">
      <c r="A21" s="57"/>
      <c r="B21" s="79" t="s">
        <v>31</v>
      </c>
      <c r="C21" s="72" t="s">
        <v>43</v>
      </c>
      <c r="D21" s="72" t="s">
        <v>44</v>
      </c>
      <c r="E21" s="26">
        <v>1</v>
      </c>
      <c r="F21" s="65">
        <v>44212</v>
      </c>
      <c r="G21" s="65">
        <f>F21+5</f>
        <v>44217</v>
      </c>
      <c r="H21" s="16"/>
      <c r="I21" s="16"/>
      <c r="J21" s="43"/>
      <c r="K21" s="43"/>
      <c r="L21" s="43"/>
      <c r="M21" s="43"/>
      <c r="N21" s="43"/>
      <c r="O21" s="43"/>
      <c r="P21" s="43"/>
      <c r="Q21" s="43"/>
      <c r="R21" s="43"/>
      <c r="S21" s="43"/>
      <c r="T21" s="43"/>
      <c r="U21" s="43"/>
      <c r="V21" s="43"/>
      <c r="W21" s="43"/>
      <c r="X21" s="43"/>
      <c r="Y21" s="43"/>
      <c r="Z21" s="44"/>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row>
    <row r="22" spans="1:65" s="3" customFormat="1" ht="30.75" customHeight="1" thickBot="1">
      <c r="A22" s="57"/>
      <c r="B22" s="79" t="s">
        <v>33</v>
      </c>
      <c r="C22" s="72" t="s">
        <v>45</v>
      </c>
      <c r="D22" s="72" t="s">
        <v>23</v>
      </c>
      <c r="E22" s="26">
        <v>1</v>
      </c>
      <c r="F22" s="65">
        <v>44218</v>
      </c>
      <c r="G22" s="65">
        <f>F22</f>
        <v>44218</v>
      </c>
      <c r="H22" s="16"/>
      <c r="I22" s="16">
        <f t="shared" ca="1" si="6"/>
        <v>1</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row>
    <row r="23" spans="1:65" s="3" customFormat="1" ht="30.75" customHeight="1" thickBot="1">
      <c r="A23" s="57"/>
      <c r="B23" s="79" t="s">
        <v>35</v>
      </c>
      <c r="C23" s="83" t="s">
        <v>46</v>
      </c>
      <c r="D23" s="72" t="s">
        <v>23</v>
      </c>
      <c r="E23" s="26">
        <v>1</v>
      </c>
      <c r="F23" s="65">
        <v>40930</v>
      </c>
      <c r="G23" s="65">
        <f>F23+5</f>
        <v>40935</v>
      </c>
      <c r="H23" s="16"/>
      <c r="I23" s="16">
        <f t="shared" ca="1" si="6"/>
        <v>6</v>
      </c>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row>
    <row r="24" spans="1:65" s="3" customFormat="1" ht="30.75" customHeight="1" thickBot="1">
      <c r="A24" s="57"/>
      <c r="B24" s="79" t="s">
        <v>47</v>
      </c>
      <c r="C24" s="72" t="s">
        <v>48</v>
      </c>
      <c r="D24" s="72" t="s">
        <v>23</v>
      </c>
      <c r="E24" s="26">
        <v>1</v>
      </c>
      <c r="F24" s="65">
        <v>44211</v>
      </c>
      <c r="G24" s="65">
        <f>F24+7</f>
        <v>44218</v>
      </c>
      <c r="H24" s="16"/>
      <c r="I24" s="16"/>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5" s="3" customFormat="1" ht="30.75" customHeight="1" thickBot="1">
      <c r="A25" s="57"/>
      <c r="B25" s="79" t="s">
        <v>49</v>
      </c>
      <c r="C25" s="83" t="s">
        <v>50</v>
      </c>
      <c r="D25" s="72" t="s">
        <v>23</v>
      </c>
      <c r="E25" s="26">
        <v>1</v>
      </c>
      <c r="F25" s="65">
        <v>44221</v>
      </c>
      <c r="G25" s="65">
        <f t="shared" ref="G25:G36" si="9">F25</f>
        <v>44221</v>
      </c>
      <c r="H25" s="16"/>
      <c r="I25" s="16">
        <f t="shared" ca="1" si="6"/>
        <v>1</v>
      </c>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5" s="3" customFormat="1" ht="30.75" customHeight="1" thickBot="1">
      <c r="A26" s="57"/>
      <c r="B26" s="79" t="s">
        <v>51</v>
      </c>
      <c r="C26" s="72" t="s">
        <v>52</v>
      </c>
      <c r="D26" s="72" t="s">
        <v>44</v>
      </c>
      <c r="E26" s="26">
        <v>1</v>
      </c>
      <c r="F26" s="65">
        <v>44218</v>
      </c>
      <c r="G26" s="65">
        <f t="shared" si="9"/>
        <v>44218</v>
      </c>
      <c r="H26" s="16"/>
      <c r="I26" s="16">
        <f t="shared" ca="1" si="6"/>
        <v>1</v>
      </c>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5" s="3" customFormat="1" ht="30.75" customHeight="1" thickBot="1">
      <c r="A27" s="57"/>
      <c r="B27" s="79" t="s">
        <v>53</v>
      </c>
      <c r="C27" s="72" t="s">
        <v>54</v>
      </c>
      <c r="D27" s="72" t="s">
        <v>23</v>
      </c>
      <c r="E27" s="26">
        <v>1</v>
      </c>
      <c r="F27" s="65">
        <v>44225</v>
      </c>
      <c r="G27" s="65">
        <f t="shared" si="9"/>
        <v>44225</v>
      </c>
      <c r="H27" s="16"/>
      <c r="I27" s="16">
        <f t="shared" ca="1" si="6"/>
        <v>1</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row>
    <row r="28" spans="1:65" s="3" customFormat="1" ht="30.75" customHeight="1" thickBot="1">
      <c r="A28" s="57"/>
      <c r="B28" s="79" t="s">
        <v>55</v>
      </c>
      <c r="C28" s="72" t="s">
        <v>56</v>
      </c>
      <c r="D28" s="72" t="s">
        <v>23</v>
      </c>
      <c r="E28" s="26">
        <v>1</v>
      </c>
      <c r="F28" s="65">
        <v>44225</v>
      </c>
      <c r="G28" s="65">
        <f t="shared" si="9"/>
        <v>44225</v>
      </c>
      <c r="H28" s="16"/>
      <c r="I28" s="16">
        <f t="shared" ca="1" si="6"/>
        <v>1</v>
      </c>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row>
    <row r="29" spans="1:65" s="3" customFormat="1" ht="30.75" customHeight="1" thickBot="1">
      <c r="A29" s="57"/>
      <c r="B29" s="79" t="s">
        <v>57</v>
      </c>
      <c r="C29" s="72" t="s">
        <v>58</v>
      </c>
      <c r="D29" s="72" t="s">
        <v>59</v>
      </c>
      <c r="E29" s="26">
        <v>1</v>
      </c>
      <c r="F29" s="65">
        <v>44225</v>
      </c>
      <c r="G29" s="65">
        <f t="shared" si="9"/>
        <v>44225</v>
      </c>
      <c r="H29" s="16"/>
      <c r="I29" s="16">
        <f t="shared" ca="1" si="6"/>
        <v>1</v>
      </c>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row>
    <row r="30" spans="1:65" s="3" customFormat="1" ht="30.75" customHeight="1" thickBot="1">
      <c r="A30" s="57"/>
      <c r="B30" s="79" t="s">
        <v>60</v>
      </c>
      <c r="C30" s="72" t="s">
        <v>61</v>
      </c>
      <c r="D30" s="72" t="s">
        <v>23</v>
      </c>
      <c r="E30" s="26">
        <v>1</v>
      </c>
      <c r="F30" s="65">
        <v>44225</v>
      </c>
      <c r="G30" s="65">
        <f t="shared" si="9"/>
        <v>44225</v>
      </c>
      <c r="H30" s="16"/>
      <c r="I30" s="16">
        <f t="shared" ca="1" si="6"/>
        <v>1</v>
      </c>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row>
    <row r="31" spans="1:65" s="3" customFormat="1" ht="15.75" thickBot="1">
      <c r="A31" s="57"/>
      <c r="B31" s="79" t="s">
        <v>62</v>
      </c>
      <c r="C31" s="83" t="s">
        <v>63</v>
      </c>
      <c r="D31" s="72" t="s">
        <v>23</v>
      </c>
      <c r="E31" s="26">
        <v>1</v>
      </c>
      <c r="F31" s="65">
        <v>44223</v>
      </c>
      <c r="G31" s="65">
        <f t="shared" si="9"/>
        <v>44223</v>
      </c>
      <c r="H31" s="16"/>
      <c r="I31" s="16">
        <f t="shared" ca="1" si="6"/>
        <v>1</v>
      </c>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row>
    <row r="32" spans="1:65" s="3" customFormat="1" ht="15.75" thickBot="1">
      <c r="A32" s="57"/>
      <c r="B32" s="79" t="s">
        <v>64</v>
      </c>
      <c r="C32" s="83" t="s">
        <v>65</v>
      </c>
      <c r="D32" s="72" t="s">
        <v>23</v>
      </c>
      <c r="E32" s="26">
        <v>1</v>
      </c>
      <c r="F32" s="65">
        <v>44225</v>
      </c>
      <c r="G32" s="65">
        <f t="shared" si="9"/>
        <v>44225</v>
      </c>
      <c r="H32" s="16"/>
      <c r="I32" s="16">
        <f t="shared" ca="1" si="6"/>
        <v>1</v>
      </c>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row>
    <row r="33" spans="1:65" s="3" customFormat="1" ht="30.75" customHeight="1" thickBot="1">
      <c r="A33" s="57"/>
      <c r="B33" s="79" t="s">
        <v>66</v>
      </c>
      <c r="C33" s="83" t="s">
        <v>67</v>
      </c>
      <c r="D33" s="72" t="s">
        <v>23</v>
      </c>
      <c r="E33" s="26">
        <v>1</v>
      </c>
      <c r="F33" s="65">
        <v>44232</v>
      </c>
      <c r="G33" s="65">
        <f t="shared" si="9"/>
        <v>44232</v>
      </c>
      <c r="H33" s="16"/>
      <c r="I33" s="16">
        <f t="shared" ca="1" si="6"/>
        <v>1</v>
      </c>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row>
    <row r="34" spans="1:65" s="3" customFormat="1" ht="30.75" customHeight="1" thickBot="1">
      <c r="A34" s="57"/>
      <c r="B34" s="79" t="s">
        <v>66</v>
      </c>
      <c r="C34" s="83" t="s">
        <v>68</v>
      </c>
      <c r="D34" s="72" t="s">
        <v>23</v>
      </c>
      <c r="E34" s="26">
        <v>1</v>
      </c>
      <c r="F34" s="65">
        <v>44237</v>
      </c>
      <c r="G34" s="65">
        <f t="shared" si="9"/>
        <v>44237</v>
      </c>
      <c r="H34" s="16"/>
      <c r="I34" s="16">
        <f t="shared" ca="1" si="6"/>
        <v>1</v>
      </c>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row>
    <row r="35" spans="1:65" s="3" customFormat="1" ht="30.75" customHeight="1" thickBot="1">
      <c r="A35" s="57"/>
      <c r="B35" s="79" t="s">
        <v>69</v>
      </c>
      <c r="C35" s="83" t="s">
        <v>70</v>
      </c>
      <c r="D35" s="72" t="s">
        <v>23</v>
      </c>
      <c r="E35" s="26">
        <v>1</v>
      </c>
      <c r="F35" s="65">
        <v>44240</v>
      </c>
      <c r="G35" s="65">
        <f t="shared" si="9"/>
        <v>44240</v>
      </c>
      <c r="H35" s="16"/>
      <c r="I35" s="16">
        <f t="shared" ca="1" si="6"/>
        <v>1</v>
      </c>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row>
    <row r="36" spans="1:65" s="3" customFormat="1" ht="30.75" customHeight="1" thickBot="1">
      <c r="A36" s="57"/>
      <c r="B36" s="79" t="s">
        <v>71</v>
      </c>
      <c r="C36" s="72" t="s">
        <v>72</v>
      </c>
      <c r="D36" s="72" t="s">
        <v>23</v>
      </c>
      <c r="E36" s="26">
        <v>1</v>
      </c>
      <c r="F36" s="65">
        <v>44246</v>
      </c>
      <c r="G36" s="65">
        <f t="shared" si="9"/>
        <v>44246</v>
      </c>
      <c r="H36" s="16"/>
      <c r="I36" s="16">
        <f t="shared" ca="1" si="6"/>
        <v>1</v>
      </c>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row>
    <row r="37" spans="1:65" s="3" customFormat="1" ht="30.75" customHeight="1" thickBot="1">
      <c r="A37" s="57"/>
      <c r="B37" s="79" t="s">
        <v>73</v>
      </c>
      <c r="C37" s="72" t="s">
        <v>74</v>
      </c>
      <c r="D37" s="72" t="s">
        <v>75</v>
      </c>
      <c r="E37" s="26">
        <v>1</v>
      </c>
      <c r="F37" s="65">
        <f>F23</f>
        <v>40930</v>
      </c>
      <c r="G37" s="65">
        <f>F37+3</f>
        <v>40933</v>
      </c>
      <c r="H37" s="16"/>
      <c r="I37" s="16">
        <f t="shared" ca="1" si="6"/>
        <v>4</v>
      </c>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row>
    <row r="38" spans="1:65" s="3" customFormat="1" ht="30.75" customHeight="1" thickBot="1">
      <c r="A38" s="57"/>
      <c r="B38" s="79" t="s">
        <v>76</v>
      </c>
      <c r="C38" s="72" t="s">
        <v>77</v>
      </c>
      <c r="D38" s="72" t="s">
        <v>78</v>
      </c>
      <c r="E38" s="26">
        <v>1</v>
      </c>
      <c r="F38" s="65">
        <v>44237</v>
      </c>
      <c r="G38" s="65">
        <f>F38+3</f>
        <v>44240</v>
      </c>
      <c r="H38" s="16"/>
      <c r="I38" s="16">
        <f t="shared" ca="1" si="6"/>
        <v>4</v>
      </c>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row>
    <row r="39" spans="1:65" s="3" customFormat="1" ht="30.75" customHeight="1" thickBot="1">
      <c r="A39" s="57"/>
      <c r="B39" s="79" t="s">
        <v>79</v>
      </c>
      <c r="C39" s="72" t="s">
        <v>80</v>
      </c>
      <c r="D39" s="72" t="s">
        <v>78</v>
      </c>
      <c r="E39" s="26">
        <v>1</v>
      </c>
      <c r="F39" s="65">
        <v>44237</v>
      </c>
      <c r="G39" s="65">
        <f>F39+3</f>
        <v>44240</v>
      </c>
      <c r="H39" s="16"/>
      <c r="I39" s="16">
        <f t="shared" ca="1" si="6"/>
        <v>4</v>
      </c>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row>
    <row r="40" spans="1:65" s="3" customFormat="1" ht="30" customHeight="1" thickBot="1">
      <c r="A40" s="57" t="s">
        <v>81</v>
      </c>
      <c r="B40" s="27" t="s">
        <v>82</v>
      </c>
      <c r="C40" s="27"/>
      <c r="D40" s="73"/>
      <c r="E40" s="28"/>
      <c r="F40" s="29"/>
      <c r="G40" s="30"/>
      <c r="H40" s="16"/>
      <c r="I40" s="16" t="str">
        <f t="shared" ca="1" si="6"/>
        <v/>
      </c>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row>
    <row r="41" spans="1:65" s="3" customFormat="1" ht="30" customHeight="1" thickBot="1">
      <c r="A41" s="57"/>
      <c r="B41" s="80" t="s">
        <v>21</v>
      </c>
      <c r="C41" s="74" t="s">
        <v>83</v>
      </c>
      <c r="D41" s="74" t="s">
        <v>23</v>
      </c>
      <c r="E41" s="31">
        <v>1</v>
      </c>
      <c r="F41" s="66">
        <v>44242</v>
      </c>
      <c r="G41" s="66">
        <f>F41+9</f>
        <v>44251</v>
      </c>
      <c r="H41" s="16"/>
      <c r="I41" s="16">
        <f t="shared" ca="1" si="6"/>
        <v>10</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row>
    <row r="42" spans="1:65" s="3" customFormat="1" ht="30" customHeight="1" thickBot="1">
      <c r="A42" s="57"/>
      <c r="B42" s="80" t="s">
        <v>25</v>
      </c>
      <c r="C42" s="74" t="s">
        <v>84</v>
      </c>
      <c r="D42" s="74" t="s">
        <v>23</v>
      </c>
      <c r="E42" s="31">
        <v>1</v>
      </c>
      <c r="F42" s="66">
        <v>44253</v>
      </c>
      <c r="G42" s="66">
        <f>F42</f>
        <v>44253</v>
      </c>
      <c r="H42" s="16"/>
      <c r="I42" s="16">
        <f t="shared" ca="1" si="6"/>
        <v>1</v>
      </c>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row>
    <row r="43" spans="1:65" s="3" customFormat="1" ht="30" customHeight="1" thickBot="1">
      <c r="A43" s="57"/>
      <c r="B43" s="80" t="s">
        <v>27</v>
      </c>
      <c r="C43" s="84" t="s">
        <v>85</v>
      </c>
      <c r="D43" s="84" t="s">
        <v>59</v>
      </c>
      <c r="E43" s="31">
        <v>1</v>
      </c>
      <c r="F43" s="66">
        <v>44242</v>
      </c>
      <c r="G43" s="66">
        <v>44279</v>
      </c>
      <c r="H43" s="16"/>
      <c r="I43" s="16">
        <f t="shared" ca="1" si="6"/>
        <v>38</v>
      </c>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row>
    <row r="44" spans="1:65" s="3" customFormat="1" ht="30" customHeight="1" thickBot="1">
      <c r="A44" s="57"/>
      <c r="B44" s="80" t="s">
        <v>29</v>
      </c>
      <c r="C44" s="84" t="s">
        <v>86</v>
      </c>
      <c r="D44" s="74" t="s">
        <v>23</v>
      </c>
      <c r="E44" s="31">
        <v>1</v>
      </c>
      <c r="F44" s="66">
        <v>44267</v>
      </c>
      <c r="G44" s="66">
        <f>F44</f>
        <v>44267</v>
      </c>
      <c r="H44" s="16"/>
      <c r="I44" s="16">
        <f t="shared" ca="1" si="6"/>
        <v>1</v>
      </c>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row>
    <row r="45" spans="1:65" s="3" customFormat="1" ht="30" customHeight="1" thickBot="1">
      <c r="A45" s="57"/>
      <c r="B45" s="80" t="s">
        <v>31</v>
      </c>
      <c r="C45" s="74" t="s">
        <v>87</v>
      </c>
      <c r="D45" s="74" t="s">
        <v>23</v>
      </c>
      <c r="E45" s="31">
        <v>1</v>
      </c>
      <c r="F45" s="66">
        <v>44270</v>
      </c>
      <c r="G45" s="66">
        <f>F45+9</f>
        <v>44279</v>
      </c>
      <c r="H45" s="16"/>
      <c r="I45" s="16">
        <f t="shared" ca="1" si="6"/>
        <v>10</v>
      </c>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row>
    <row r="46" spans="1:65" s="3" customFormat="1" ht="30" customHeight="1" thickBot="1">
      <c r="A46" s="57"/>
      <c r="B46" s="80" t="s">
        <v>33</v>
      </c>
      <c r="C46" s="74" t="s">
        <v>88</v>
      </c>
      <c r="D46" s="74" t="s">
        <v>23</v>
      </c>
      <c r="E46" s="31">
        <v>1</v>
      </c>
      <c r="F46" s="66">
        <v>44274</v>
      </c>
      <c r="G46" s="66">
        <f>F46</f>
        <v>44274</v>
      </c>
      <c r="H46" s="16"/>
      <c r="I46" s="16">
        <f t="shared" ca="1" si="6"/>
        <v>1</v>
      </c>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row>
    <row r="47" spans="1:65" s="3" customFormat="1" ht="30" customHeight="1" thickBot="1">
      <c r="A47" s="57"/>
      <c r="B47" s="80" t="s">
        <v>35</v>
      </c>
      <c r="C47" s="74" t="s">
        <v>89</v>
      </c>
      <c r="D47" s="74" t="s">
        <v>23</v>
      </c>
      <c r="E47" s="31">
        <v>1</v>
      </c>
      <c r="F47" s="66">
        <v>44242</v>
      </c>
      <c r="G47" s="66">
        <v>44280</v>
      </c>
      <c r="H47" s="16"/>
      <c r="I47" s="16">
        <f t="shared" ca="1" si="6"/>
        <v>39</v>
      </c>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row>
    <row r="48" spans="1:65" s="3" customFormat="1" ht="30" customHeight="1" thickBot="1">
      <c r="A48" s="57"/>
      <c r="B48" s="80" t="s">
        <v>47</v>
      </c>
      <c r="C48" s="74" t="s">
        <v>90</v>
      </c>
      <c r="D48" s="74" t="s">
        <v>23</v>
      </c>
      <c r="E48" s="31">
        <v>1</v>
      </c>
      <c r="F48" s="66">
        <v>44281</v>
      </c>
      <c r="G48" s="66">
        <f>F48</f>
        <v>44281</v>
      </c>
      <c r="H48" s="16"/>
      <c r="I48" s="16">
        <f t="shared" ca="1" si="6"/>
        <v>1</v>
      </c>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row>
    <row r="49" spans="1:65" s="3" customFormat="1" ht="30" customHeight="1" thickBot="1">
      <c r="A49" s="57"/>
      <c r="B49" s="80" t="s">
        <v>49</v>
      </c>
      <c r="C49" s="74" t="s">
        <v>91</v>
      </c>
      <c r="D49" s="74" t="s">
        <v>23</v>
      </c>
      <c r="E49" s="31">
        <v>1</v>
      </c>
      <c r="F49" s="66">
        <v>44242</v>
      </c>
      <c r="G49" s="66">
        <v>44280</v>
      </c>
      <c r="H49" s="16"/>
      <c r="I49" s="16">
        <f t="shared" ca="1" si="6"/>
        <v>39</v>
      </c>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row>
    <row r="50" spans="1:65" s="3" customFormat="1" ht="30" customHeight="1" thickBot="1">
      <c r="A50" s="57"/>
      <c r="B50" s="80" t="s">
        <v>51</v>
      </c>
      <c r="C50" s="74" t="s">
        <v>92</v>
      </c>
      <c r="D50" s="74" t="s">
        <v>23</v>
      </c>
      <c r="E50" s="31">
        <v>1</v>
      </c>
      <c r="F50" s="66">
        <v>44282</v>
      </c>
      <c r="G50" s="66">
        <f>F50</f>
        <v>44282</v>
      </c>
      <c r="H50" s="16"/>
      <c r="I50" s="16">
        <f t="shared" ca="1" si="6"/>
        <v>1</v>
      </c>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row>
    <row r="51" spans="1:65" s="3" customFormat="1" ht="30" customHeight="1" thickBot="1">
      <c r="A51" s="57"/>
      <c r="B51" s="80" t="s">
        <v>53</v>
      </c>
      <c r="C51" s="74" t="s">
        <v>93</v>
      </c>
      <c r="D51" s="74" t="s">
        <v>23</v>
      </c>
      <c r="E51" s="31">
        <v>1</v>
      </c>
      <c r="F51" s="66">
        <v>44282</v>
      </c>
      <c r="G51" s="66">
        <f>F51</f>
        <v>44282</v>
      </c>
      <c r="H51" s="16"/>
      <c r="I51" s="16">
        <f t="shared" ca="1" si="6"/>
        <v>1</v>
      </c>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row>
    <row r="52" spans="1:65" s="3" customFormat="1" ht="30" customHeight="1" thickBot="1">
      <c r="A52" s="57"/>
      <c r="B52" s="80" t="s">
        <v>55</v>
      </c>
      <c r="C52" s="74" t="s">
        <v>94</v>
      </c>
      <c r="D52" s="74" t="s">
        <v>23</v>
      </c>
      <c r="E52" s="31">
        <v>1</v>
      </c>
      <c r="F52" s="66">
        <v>44284</v>
      </c>
      <c r="G52" s="66">
        <v>44302</v>
      </c>
      <c r="H52" s="16"/>
      <c r="I52" s="16">
        <f t="shared" ca="1" si="6"/>
        <v>19</v>
      </c>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row>
    <row r="53" spans="1:65" s="3" customFormat="1" ht="30" customHeight="1" thickBot="1">
      <c r="A53" s="57"/>
      <c r="B53" s="80" t="s">
        <v>57</v>
      </c>
      <c r="C53" s="74" t="s">
        <v>95</v>
      </c>
      <c r="D53" s="74" t="s">
        <v>23</v>
      </c>
      <c r="E53" s="31">
        <v>1</v>
      </c>
      <c r="F53" s="66">
        <v>44287</v>
      </c>
      <c r="G53" s="66">
        <f>F53</f>
        <v>44287</v>
      </c>
      <c r="H53" s="16"/>
      <c r="I53" s="16">
        <f t="shared" ca="1" si="6"/>
        <v>1</v>
      </c>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row>
    <row r="54" spans="1:65" s="3" customFormat="1" ht="30" customHeight="1" thickBot="1">
      <c r="A54" s="57"/>
      <c r="B54" s="80" t="s">
        <v>60</v>
      </c>
      <c r="C54" s="74" t="s">
        <v>96</v>
      </c>
      <c r="D54" s="74" t="s">
        <v>23</v>
      </c>
      <c r="E54" s="31">
        <v>1</v>
      </c>
      <c r="F54" s="66">
        <v>44295</v>
      </c>
      <c r="G54" s="66">
        <f>F54</f>
        <v>44295</v>
      </c>
      <c r="H54" s="16"/>
      <c r="I54" s="16">
        <f t="shared" ca="1" si="6"/>
        <v>1</v>
      </c>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row>
    <row r="55" spans="1:65" s="3" customFormat="1" ht="30" customHeight="1" thickBot="1">
      <c r="A55" s="57"/>
      <c r="B55" s="80" t="s">
        <v>62</v>
      </c>
      <c r="C55" s="74" t="s">
        <v>97</v>
      </c>
      <c r="D55" s="74" t="s">
        <v>23</v>
      </c>
      <c r="E55" s="31">
        <v>1</v>
      </c>
      <c r="F55" s="66">
        <v>44302</v>
      </c>
      <c r="G55" s="66">
        <f>F55</f>
        <v>44302</v>
      </c>
      <c r="H55" s="16"/>
      <c r="I55" s="16">
        <f t="shared" ca="1" si="6"/>
        <v>1</v>
      </c>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row>
    <row r="56" spans="1:65" s="3" customFormat="1" ht="30" customHeight="1" thickBot="1">
      <c r="A56" s="57"/>
      <c r="B56" s="80" t="s">
        <v>64</v>
      </c>
      <c r="C56" s="74" t="s">
        <v>98</v>
      </c>
      <c r="D56" s="74" t="s">
        <v>23</v>
      </c>
      <c r="E56" s="31">
        <v>1</v>
      </c>
      <c r="F56" s="66">
        <v>44305</v>
      </c>
      <c r="G56" s="66">
        <v>44323</v>
      </c>
      <c r="H56" s="16"/>
      <c r="I56" s="16">
        <f t="shared" ca="1" si="6"/>
        <v>19</v>
      </c>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row>
    <row r="57" spans="1:65" s="3" customFormat="1" ht="30" customHeight="1" thickBot="1">
      <c r="A57" s="57"/>
      <c r="B57" s="80" t="s">
        <v>66</v>
      </c>
      <c r="C57" s="74" t="s">
        <v>99</v>
      </c>
      <c r="D57" s="74" t="s">
        <v>23</v>
      </c>
      <c r="E57" s="31">
        <v>1</v>
      </c>
      <c r="F57" s="66">
        <v>44309</v>
      </c>
      <c r="G57" s="66">
        <f>F57</f>
        <v>44309</v>
      </c>
      <c r="H57" s="16"/>
      <c r="I57" s="16">
        <f t="shared" ca="1" si="6"/>
        <v>1</v>
      </c>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row>
    <row r="58" spans="1:65" s="3" customFormat="1" ht="30" customHeight="1" thickBot="1">
      <c r="A58" s="57"/>
      <c r="B58" s="80" t="s">
        <v>69</v>
      </c>
      <c r="C58" s="74" t="s">
        <v>100</v>
      </c>
      <c r="D58" s="74" t="s">
        <v>75</v>
      </c>
      <c r="E58" s="31">
        <v>1</v>
      </c>
      <c r="F58" s="66">
        <v>44284</v>
      </c>
      <c r="G58" s="66">
        <v>44323</v>
      </c>
      <c r="H58" s="16"/>
      <c r="I58" s="16">
        <f ca="1">IF(OR(ISBLANK(task_start),ISBLANK(task_end)),"",task_end-task_start+1)</f>
        <v>40</v>
      </c>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row>
    <row r="59" spans="1:65" s="3" customFormat="1" ht="30" customHeight="1" thickBot="1">
      <c r="A59" s="57"/>
      <c r="B59" s="80" t="s">
        <v>71</v>
      </c>
      <c r="C59" s="74" t="s">
        <v>101</v>
      </c>
      <c r="D59" s="74" t="s">
        <v>23</v>
      </c>
      <c r="E59" s="31">
        <v>1</v>
      </c>
      <c r="F59" s="66">
        <v>44316</v>
      </c>
      <c r="G59" s="66">
        <f>F59</f>
        <v>44316</v>
      </c>
      <c r="H59" s="16"/>
      <c r="I59" s="16">
        <f t="shared" ca="1" si="6"/>
        <v>1</v>
      </c>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row>
    <row r="60" spans="1:65" s="3" customFormat="1" ht="30" customHeight="1" thickBot="1">
      <c r="A60" s="57"/>
      <c r="B60" s="80" t="s">
        <v>73</v>
      </c>
      <c r="C60" s="74" t="s">
        <v>102</v>
      </c>
      <c r="D60" s="74" t="s">
        <v>103</v>
      </c>
      <c r="E60" s="31">
        <v>1</v>
      </c>
      <c r="F60" s="66">
        <v>44284</v>
      </c>
      <c r="G60" s="66">
        <v>44323</v>
      </c>
      <c r="H60" s="16"/>
      <c r="I60" s="86">
        <f ca="1">IF(OR(ISBLANK(task_start),ISBLANK(task_end)),"",task_end-task_start+1)</f>
        <v>40</v>
      </c>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row>
    <row r="61" spans="1:65" s="3" customFormat="1" ht="30" customHeight="1" thickBot="1">
      <c r="A61" s="57"/>
      <c r="B61" s="80" t="s">
        <v>76</v>
      </c>
      <c r="C61" s="74" t="s">
        <v>104</v>
      </c>
      <c r="D61" s="74" t="s">
        <v>23</v>
      </c>
      <c r="E61" s="31">
        <v>1</v>
      </c>
      <c r="F61" s="66">
        <v>44321</v>
      </c>
      <c r="G61" s="66">
        <f>F61</f>
        <v>44321</v>
      </c>
      <c r="H61" s="16"/>
      <c r="I61" s="16">
        <f t="shared" ca="1" si="6"/>
        <v>1</v>
      </c>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row>
    <row r="62" spans="1:65" s="3" customFormat="1" ht="30" customHeight="1" thickBot="1">
      <c r="A62" s="57"/>
      <c r="B62" s="80" t="s">
        <v>79</v>
      </c>
      <c r="C62" s="74" t="s">
        <v>105</v>
      </c>
      <c r="D62" s="74" t="s">
        <v>23</v>
      </c>
      <c r="E62" s="31">
        <v>1</v>
      </c>
      <c r="F62" s="66">
        <v>44323</v>
      </c>
      <c r="G62" s="66">
        <f>F62</f>
        <v>44323</v>
      </c>
      <c r="H62" s="16"/>
      <c r="I62" s="16">
        <f t="shared" ca="1" si="6"/>
        <v>1</v>
      </c>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row>
    <row r="63" spans="1:65" s="3" customFormat="1" ht="30" customHeight="1" thickBot="1">
      <c r="A63" s="57"/>
      <c r="B63" s="80" t="s">
        <v>106</v>
      </c>
      <c r="C63" s="87" t="s">
        <v>107</v>
      </c>
      <c r="D63" s="74" t="s">
        <v>44</v>
      </c>
      <c r="E63" s="31">
        <v>1</v>
      </c>
      <c r="F63" s="66">
        <v>44323</v>
      </c>
      <c r="G63" s="66">
        <f>F63+7</f>
        <v>44330</v>
      </c>
      <c r="H63" s="16"/>
      <c r="I63" s="16">
        <f t="shared" ca="1" si="6"/>
        <v>8</v>
      </c>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row>
    <row r="64" spans="1:65" s="3" customFormat="1" ht="30" customHeight="1" thickBot="1">
      <c r="A64" s="57"/>
      <c r="B64" s="80" t="s">
        <v>108</v>
      </c>
      <c r="C64" s="88" t="s">
        <v>109</v>
      </c>
      <c r="D64" s="74" t="s">
        <v>110</v>
      </c>
      <c r="E64" s="31">
        <v>1</v>
      </c>
      <c r="F64" s="66">
        <v>44329</v>
      </c>
      <c r="G64" s="66">
        <f>F64+2</f>
        <v>44331</v>
      </c>
      <c r="H64" s="16"/>
      <c r="I64" s="16">
        <f t="shared" ca="1" si="6"/>
        <v>3</v>
      </c>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row>
    <row r="65" spans="1:65" s="3" customFormat="1" ht="30" customHeight="1" thickBot="1">
      <c r="A65" s="57"/>
      <c r="B65" s="80" t="s">
        <v>111</v>
      </c>
      <c r="C65" s="74" t="s">
        <v>112</v>
      </c>
      <c r="D65" s="74"/>
      <c r="E65" s="31">
        <v>1</v>
      </c>
      <c r="F65" s="66">
        <v>44330</v>
      </c>
      <c r="G65" s="66">
        <f>F65</f>
        <v>44330</v>
      </c>
      <c r="H65" s="16"/>
      <c r="I65" s="16">
        <f t="shared" ca="1" si="6"/>
        <v>1</v>
      </c>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row>
    <row r="66" spans="1:65" s="3" customFormat="1" ht="30" customHeight="1" thickBot="1">
      <c r="A66" s="57" t="s">
        <v>81</v>
      </c>
      <c r="B66" s="32" t="s">
        <v>113</v>
      </c>
      <c r="C66" s="32"/>
      <c r="D66" s="75"/>
      <c r="E66" s="33"/>
      <c r="F66" s="34"/>
      <c r="G66" s="35"/>
      <c r="H66" s="16"/>
      <c r="I66" s="16" t="str">
        <f t="shared" ca="1" si="6"/>
        <v/>
      </c>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row>
    <row r="67" spans="1:65" s="3" customFormat="1" ht="30" customHeight="1" thickBot="1">
      <c r="A67" s="57"/>
      <c r="B67" s="81" t="s">
        <v>21</v>
      </c>
      <c r="C67" s="81" t="s">
        <v>114</v>
      </c>
      <c r="D67" s="76" t="s">
        <v>23</v>
      </c>
      <c r="E67" s="36">
        <v>1</v>
      </c>
      <c r="F67" s="67">
        <v>44331</v>
      </c>
      <c r="G67" s="67">
        <f>F67+5</f>
        <v>44336</v>
      </c>
      <c r="H67" s="16"/>
      <c r="I67" s="16">
        <f t="shared" ca="1" si="6"/>
        <v>6</v>
      </c>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row>
    <row r="68" spans="1:65" s="3" customFormat="1" ht="30" customHeight="1" thickBot="1">
      <c r="A68" s="57"/>
      <c r="B68" s="81" t="s">
        <v>25</v>
      </c>
      <c r="C68" s="89" t="s">
        <v>115</v>
      </c>
      <c r="D68" s="76" t="s">
        <v>44</v>
      </c>
      <c r="E68" s="36">
        <v>1</v>
      </c>
      <c r="F68" s="67">
        <v>44337</v>
      </c>
      <c r="G68" s="67">
        <f>F68</f>
        <v>44337</v>
      </c>
      <c r="H68" s="16"/>
      <c r="I68" s="16">
        <f t="shared" ca="1" si="6"/>
        <v>1</v>
      </c>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row>
    <row r="69" spans="1:65" s="3" customFormat="1" ht="30" customHeight="1" thickBot="1">
      <c r="A69" s="57"/>
      <c r="B69" s="81" t="s">
        <v>27</v>
      </c>
      <c r="C69" s="81" t="s">
        <v>116</v>
      </c>
      <c r="D69" s="76" t="s">
        <v>23</v>
      </c>
      <c r="E69" s="36">
        <v>1</v>
      </c>
      <c r="F69" s="67">
        <v>44337</v>
      </c>
      <c r="G69" s="67">
        <f>F69</f>
        <v>44337</v>
      </c>
      <c r="H69" s="16"/>
      <c r="I69" s="16">
        <f t="shared" ca="1" si="6"/>
        <v>1</v>
      </c>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row>
    <row r="70" spans="1:65" s="3" customFormat="1" ht="30" customHeight="1" thickBot="1">
      <c r="A70" s="57"/>
      <c r="B70" s="81" t="s">
        <v>29</v>
      </c>
      <c r="C70" s="81" t="s">
        <v>117</v>
      </c>
      <c r="D70" s="76" t="s">
        <v>23</v>
      </c>
      <c r="E70" s="36">
        <v>1</v>
      </c>
      <c r="F70" s="67">
        <v>44338</v>
      </c>
      <c r="G70" s="67">
        <f>F70</f>
        <v>44338</v>
      </c>
      <c r="H70" s="16"/>
      <c r="I70" s="16">
        <f t="shared" ca="1" si="6"/>
        <v>1</v>
      </c>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row>
    <row r="71" spans="1:65" s="3" customFormat="1" ht="30" customHeight="1" thickBot="1">
      <c r="A71" s="57"/>
      <c r="B71" s="81" t="s">
        <v>31</v>
      </c>
      <c r="C71" s="81" t="s">
        <v>118</v>
      </c>
      <c r="D71" s="76" t="s">
        <v>23</v>
      </c>
      <c r="E71" s="36">
        <v>1</v>
      </c>
      <c r="F71" s="67">
        <v>44345</v>
      </c>
      <c r="G71" s="67">
        <f>F71</f>
        <v>44345</v>
      </c>
      <c r="H71" s="16"/>
      <c r="I71" s="16">
        <f t="shared" ca="1" si="6"/>
        <v>1</v>
      </c>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row>
    <row r="72" spans="1:65" s="3" customFormat="1" ht="30" customHeight="1" thickBot="1">
      <c r="A72" s="57" t="s">
        <v>119</v>
      </c>
      <c r="B72" s="82"/>
      <c r="C72" s="82"/>
      <c r="D72" s="77"/>
      <c r="E72" s="15"/>
      <c r="F72" s="68"/>
      <c r="G72" s="68"/>
      <c r="H72" s="16"/>
      <c r="I72" s="16" t="str">
        <f t="shared" ca="1" si="6"/>
        <v/>
      </c>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row>
    <row r="73" spans="1:65" s="3" customFormat="1" ht="30" customHeight="1" thickBot="1">
      <c r="A73" s="58" t="s">
        <v>120</v>
      </c>
      <c r="B73" s="37" t="s">
        <v>121</v>
      </c>
      <c r="C73" s="37"/>
      <c r="D73" s="38"/>
      <c r="E73" s="39"/>
      <c r="F73" s="40"/>
      <c r="G73" s="41"/>
      <c r="H73" s="42"/>
      <c r="I73" s="42" t="str">
        <f t="shared" ca="1" si="6"/>
        <v/>
      </c>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row>
    <row r="74" spans="1:65" ht="30" customHeight="1">
      <c r="H74" s="6"/>
    </row>
    <row r="75" spans="1:65" ht="30" customHeight="1">
      <c r="D75" s="13"/>
      <c r="G75" s="59"/>
    </row>
    <row r="76" spans="1:65" ht="30" customHeight="1">
      <c r="D76" s="14"/>
    </row>
  </sheetData>
  <mergeCells count="12">
    <mergeCell ref="AZ4:BF4"/>
    <mergeCell ref="BG4:BM4"/>
    <mergeCell ref="F3:G3"/>
    <mergeCell ref="J4:P4"/>
    <mergeCell ref="Q4:W4"/>
    <mergeCell ref="X4:AD4"/>
    <mergeCell ref="AE4:AK4"/>
    <mergeCell ref="D3:E3"/>
    <mergeCell ref="D4:E4"/>
    <mergeCell ref="B5:H5"/>
    <mergeCell ref="AL4:AR4"/>
    <mergeCell ref="AS4:AY4"/>
  </mergeCells>
  <conditionalFormatting sqref="E7:E13 E16:E22 E66:E67 E40:E45 E69:E73">
    <cfRule type="dataBar" priority="17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13 J16:BM22 J40:BM45 J66:BM67 J69:BM73">
    <cfRule type="expression" dxfId="116" priority="194">
      <formula>AND(TODAY()&gt;=J$5,TODAY()&lt;K$5)</formula>
    </cfRule>
  </conditionalFormatting>
  <conditionalFormatting sqref="J7:BM13 J16:BM22 J40:BM45 J66:BM67 J69:BM73">
    <cfRule type="expression" dxfId="115" priority="188">
      <formula>AND(task_start&lt;=J$5,ROUNDDOWN((task_end-task_start+1)*task_progress,0)+task_start-1&gt;=J$5)</formula>
    </cfRule>
    <cfRule type="expression" dxfId="114" priority="189" stopIfTrue="1">
      <formula>AND(task_end&gt;=J$5,task_start&lt;K$5)</formula>
    </cfRule>
  </conditionalFormatting>
  <conditionalFormatting sqref="E14">
    <cfRule type="dataBar" priority="158">
      <dataBar>
        <cfvo type="num" val="0"/>
        <cfvo type="num" val="1"/>
        <color theme="0" tint="-0.249977111117893"/>
      </dataBar>
      <extLst>
        <ext xmlns:x14="http://schemas.microsoft.com/office/spreadsheetml/2009/9/main" uri="{B025F937-C7B1-47D3-B67F-A62EFF666E3E}">
          <x14:id>{A8F8BFE1-34A2-4D04-AFD6-790F69E8C894}</x14:id>
        </ext>
      </extLst>
    </cfRule>
  </conditionalFormatting>
  <conditionalFormatting sqref="J14:BM14">
    <cfRule type="expression" dxfId="113" priority="161">
      <formula>AND(TODAY()&gt;=J$5,TODAY()&lt;K$5)</formula>
    </cfRule>
  </conditionalFormatting>
  <conditionalFormatting sqref="J14:BM14">
    <cfRule type="expression" dxfId="112" priority="159">
      <formula>AND(task_start&lt;=J$5,ROUNDDOWN((task_end-task_start+1)*task_progress,0)+task_start-1&gt;=J$5)</formula>
    </cfRule>
    <cfRule type="expression" dxfId="111" priority="160" stopIfTrue="1">
      <formula>AND(task_end&gt;=J$5,task_start&lt;K$5)</formula>
    </cfRule>
  </conditionalFormatting>
  <conditionalFormatting sqref="E36">
    <cfRule type="dataBar" priority="154">
      <dataBar>
        <cfvo type="num" val="0"/>
        <cfvo type="num" val="1"/>
        <color theme="0" tint="-0.249977111117893"/>
      </dataBar>
      <extLst>
        <ext xmlns:x14="http://schemas.microsoft.com/office/spreadsheetml/2009/9/main" uri="{B025F937-C7B1-47D3-B67F-A62EFF666E3E}">
          <x14:id>{2EE2495D-7361-47A2-9D31-7E9F718C2A27}</x14:id>
        </ext>
      </extLst>
    </cfRule>
  </conditionalFormatting>
  <conditionalFormatting sqref="J36:BM36">
    <cfRule type="expression" dxfId="110" priority="157">
      <formula>AND(TODAY()&gt;=J$5,TODAY()&lt;K$5)</formula>
    </cfRule>
  </conditionalFormatting>
  <conditionalFormatting sqref="J36:BM36">
    <cfRule type="expression" dxfId="109" priority="155">
      <formula>AND(task_start&lt;=J$5,ROUNDDOWN((task_end-task_start+1)*task_progress,0)+task_start-1&gt;=J$5)</formula>
    </cfRule>
    <cfRule type="expression" dxfId="108" priority="156" stopIfTrue="1">
      <formula>AND(task_end&gt;=J$5,task_start&lt;K$5)</formula>
    </cfRule>
  </conditionalFormatting>
  <conditionalFormatting sqref="E23:E24">
    <cfRule type="dataBar" priority="150">
      <dataBar>
        <cfvo type="num" val="0"/>
        <cfvo type="num" val="1"/>
        <color theme="0" tint="-0.249977111117893"/>
      </dataBar>
      <extLst>
        <ext xmlns:x14="http://schemas.microsoft.com/office/spreadsheetml/2009/9/main" uri="{B025F937-C7B1-47D3-B67F-A62EFF666E3E}">
          <x14:id>{E8251D41-B0EE-4E23-BD09-27DB8B315C1D}</x14:id>
        </ext>
      </extLst>
    </cfRule>
  </conditionalFormatting>
  <conditionalFormatting sqref="J23:BM24">
    <cfRule type="expression" dxfId="107" priority="153">
      <formula>AND(TODAY()&gt;=J$5,TODAY()&lt;K$5)</formula>
    </cfRule>
  </conditionalFormatting>
  <conditionalFormatting sqref="J23:BM24">
    <cfRule type="expression" dxfId="106" priority="151">
      <formula>AND(task_start&lt;=J$5,ROUNDDOWN((task_end-task_start+1)*task_progress,0)+task_start-1&gt;=J$5)</formula>
    </cfRule>
    <cfRule type="expression" dxfId="105" priority="152" stopIfTrue="1">
      <formula>AND(task_end&gt;=J$5,task_start&lt;K$5)</formula>
    </cfRule>
  </conditionalFormatting>
  <conditionalFormatting sqref="E26">
    <cfRule type="dataBar" priority="146">
      <dataBar>
        <cfvo type="num" val="0"/>
        <cfvo type="num" val="1"/>
        <color theme="0" tint="-0.249977111117893"/>
      </dataBar>
      <extLst>
        <ext xmlns:x14="http://schemas.microsoft.com/office/spreadsheetml/2009/9/main" uri="{B025F937-C7B1-47D3-B67F-A62EFF666E3E}">
          <x14:id>{E90BDE73-32FB-48E3-A54A-A10CA35B9379}</x14:id>
        </ext>
      </extLst>
    </cfRule>
  </conditionalFormatting>
  <conditionalFormatting sqref="J26:BM26">
    <cfRule type="expression" dxfId="104" priority="149">
      <formula>AND(TODAY()&gt;=J$5,TODAY()&lt;K$5)</formula>
    </cfRule>
  </conditionalFormatting>
  <conditionalFormatting sqref="J26:BM26">
    <cfRule type="expression" dxfId="103" priority="147">
      <formula>AND(task_start&lt;=J$5,ROUNDDOWN((task_end-task_start+1)*task_progress,0)+task_start-1&gt;=J$5)</formula>
    </cfRule>
    <cfRule type="expression" dxfId="102" priority="148" stopIfTrue="1">
      <formula>AND(task_end&gt;=J$5,task_start&lt;K$5)</formula>
    </cfRule>
  </conditionalFormatting>
  <conditionalFormatting sqref="E15">
    <cfRule type="dataBar" priority="142">
      <dataBar>
        <cfvo type="num" val="0"/>
        <cfvo type="num" val="1"/>
        <color theme="0" tint="-0.249977111117893"/>
      </dataBar>
      <extLst>
        <ext xmlns:x14="http://schemas.microsoft.com/office/spreadsheetml/2009/9/main" uri="{B025F937-C7B1-47D3-B67F-A62EFF666E3E}">
          <x14:id>{2C7A816F-6F6E-40BB-9822-59FE499DC7CD}</x14:id>
        </ext>
      </extLst>
    </cfRule>
  </conditionalFormatting>
  <conditionalFormatting sqref="J15:BM15">
    <cfRule type="expression" dxfId="101" priority="145">
      <formula>AND(TODAY()&gt;=J$5,TODAY()&lt;K$5)</formula>
    </cfRule>
  </conditionalFormatting>
  <conditionalFormatting sqref="J15:BM15">
    <cfRule type="expression" dxfId="100" priority="143">
      <formula>AND(task_start&lt;=J$5,ROUNDDOWN((task_end-task_start+1)*task_progress,0)+task_start-1&gt;=J$5)</formula>
    </cfRule>
    <cfRule type="expression" dxfId="99" priority="144" stopIfTrue="1">
      <formula>AND(task_end&gt;=J$5,task_start&lt;K$5)</formula>
    </cfRule>
  </conditionalFormatting>
  <conditionalFormatting sqref="E28">
    <cfRule type="dataBar" priority="138">
      <dataBar>
        <cfvo type="num" val="0"/>
        <cfvo type="num" val="1"/>
        <color theme="0" tint="-0.249977111117893"/>
      </dataBar>
      <extLst>
        <ext xmlns:x14="http://schemas.microsoft.com/office/spreadsheetml/2009/9/main" uri="{B025F937-C7B1-47D3-B67F-A62EFF666E3E}">
          <x14:id>{A126E0DE-1F6B-4C66-8E2E-998575ECAF0D}</x14:id>
        </ext>
      </extLst>
    </cfRule>
  </conditionalFormatting>
  <conditionalFormatting sqref="J28:BM28">
    <cfRule type="expression" dxfId="98" priority="141">
      <formula>AND(TODAY()&gt;=J$5,TODAY()&lt;K$5)</formula>
    </cfRule>
  </conditionalFormatting>
  <conditionalFormatting sqref="J28:BM28">
    <cfRule type="expression" dxfId="97" priority="139">
      <formula>AND(task_start&lt;=J$5,ROUNDDOWN((task_end-task_start+1)*task_progress,0)+task_start-1&gt;=J$5)</formula>
    </cfRule>
    <cfRule type="expression" dxfId="96" priority="140" stopIfTrue="1">
      <formula>AND(task_end&gt;=J$5,task_start&lt;K$5)</formula>
    </cfRule>
  </conditionalFormatting>
  <conditionalFormatting sqref="E27">
    <cfRule type="dataBar" priority="134">
      <dataBar>
        <cfvo type="num" val="0"/>
        <cfvo type="num" val="1"/>
        <color theme="0" tint="-0.249977111117893"/>
      </dataBar>
      <extLst>
        <ext xmlns:x14="http://schemas.microsoft.com/office/spreadsheetml/2009/9/main" uri="{B025F937-C7B1-47D3-B67F-A62EFF666E3E}">
          <x14:id>{5A6EE2AC-0EF7-4A04-95FC-FC19692EEAFD}</x14:id>
        </ext>
      </extLst>
    </cfRule>
  </conditionalFormatting>
  <conditionalFormatting sqref="J27:BM27">
    <cfRule type="expression" dxfId="95" priority="137">
      <formula>AND(TODAY()&gt;=J$5,TODAY()&lt;K$5)</formula>
    </cfRule>
  </conditionalFormatting>
  <conditionalFormatting sqref="J27:BM27">
    <cfRule type="expression" dxfId="94" priority="135">
      <formula>AND(task_start&lt;=J$5,ROUNDDOWN((task_end-task_start+1)*task_progress,0)+task_start-1&gt;=J$5)</formula>
    </cfRule>
    <cfRule type="expression" dxfId="93" priority="136" stopIfTrue="1">
      <formula>AND(task_end&gt;=J$5,task_start&lt;K$5)</formula>
    </cfRule>
  </conditionalFormatting>
  <conditionalFormatting sqref="E25">
    <cfRule type="dataBar" priority="130">
      <dataBar>
        <cfvo type="num" val="0"/>
        <cfvo type="num" val="1"/>
        <color theme="0" tint="-0.249977111117893"/>
      </dataBar>
      <extLst>
        <ext xmlns:x14="http://schemas.microsoft.com/office/spreadsheetml/2009/9/main" uri="{B025F937-C7B1-47D3-B67F-A62EFF666E3E}">
          <x14:id>{F192C629-A717-41B0-9695-CF37B31026FB}</x14:id>
        </ext>
      </extLst>
    </cfRule>
  </conditionalFormatting>
  <conditionalFormatting sqref="J25:BM25">
    <cfRule type="expression" dxfId="92" priority="133">
      <formula>AND(TODAY()&gt;=J$5,TODAY()&lt;K$5)</formula>
    </cfRule>
  </conditionalFormatting>
  <conditionalFormatting sqref="J25:BM25">
    <cfRule type="expression" dxfId="91" priority="131">
      <formula>AND(task_start&lt;=J$5,ROUNDDOWN((task_end-task_start+1)*task_progress,0)+task_start-1&gt;=J$5)</formula>
    </cfRule>
    <cfRule type="expression" dxfId="90" priority="132" stopIfTrue="1">
      <formula>AND(task_end&gt;=J$5,task_start&lt;K$5)</formula>
    </cfRule>
  </conditionalFormatting>
  <conditionalFormatting sqref="E35">
    <cfRule type="dataBar" priority="126">
      <dataBar>
        <cfvo type="num" val="0"/>
        <cfvo type="num" val="1"/>
        <color theme="0" tint="-0.249977111117893"/>
      </dataBar>
      <extLst>
        <ext xmlns:x14="http://schemas.microsoft.com/office/spreadsheetml/2009/9/main" uri="{B025F937-C7B1-47D3-B67F-A62EFF666E3E}">
          <x14:id>{DB7FE31D-41F1-4D9D-9968-78353B3F5FF1}</x14:id>
        </ext>
      </extLst>
    </cfRule>
  </conditionalFormatting>
  <conditionalFormatting sqref="J35:BM35">
    <cfRule type="expression" dxfId="89" priority="129">
      <formula>AND(TODAY()&gt;=J$5,TODAY()&lt;K$5)</formula>
    </cfRule>
  </conditionalFormatting>
  <conditionalFormatting sqref="J35:BM35">
    <cfRule type="expression" dxfId="88" priority="127">
      <formula>AND(task_start&lt;=J$5,ROUNDDOWN((task_end-task_start+1)*task_progress,0)+task_start-1&gt;=J$5)</formula>
    </cfRule>
    <cfRule type="expression" dxfId="87" priority="128" stopIfTrue="1">
      <formula>AND(task_end&gt;=J$5,task_start&lt;K$5)</formula>
    </cfRule>
  </conditionalFormatting>
  <conditionalFormatting sqref="E32">
    <cfRule type="dataBar" priority="122">
      <dataBar>
        <cfvo type="num" val="0"/>
        <cfvo type="num" val="1"/>
        <color theme="0" tint="-0.249977111117893"/>
      </dataBar>
      <extLst>
        <ext xmlns:x14="http://schemas.microsoft.com/office/spreadsheetml/2009/9/main" uri="{B025F937-C7B1-47D3-B67F-A62EFF666E3E}">
          <x14:id>{433BED7C-0E95-4CC2-BD20-446F40A74D64}</x14:id>
        </ext>
      </extLst>
    </cfRule>
  </conditionalFormatting>
  <conditionalFormatting sqref="J32:BM32">
    <cfRule type="expression" dxfId="86" priority="125">
      <formula>AND(TODAY()&gt;=J$5,TODAY()&lt;K$5)</formula>
    </cfRule>
  </conditionalFormatting>
  <conditionalFormatting sqref="J32:BM32">
    <cfRule type="expression" dxfId="85" priority="123">
      <formula>AND(task_start&lt;=J$5,ROUNDDOWN((task_end-task_start+1)*task_progress,0)+task_start-1&gt;=J$5)</formula>
    </cfRule>
    <cfRule type="expression" dxfId="84" priority="124" stopIfTrue="1">
      <formula>AND(task_end&gt;=J$5,task_start&lt;K$5)</formula>
    </cfRule>
  </conditionalFormatting>
  <conditionalFormatting sqref="E30">
    <cfRule type="dataBar" priority="118">
      <dataBar>
        <cfvo type="num" val="0"/>
        <cfvo type="num" val="1"/>
        <color theme="0" tint="-0.249977111117893"/>
      </dataBar>
      <extLst>
        <ext xmlns:x14="http://schemas.microsoft.com/office/spreadsheetml/2009/9/main" uri="{B025F937-C7B1-47D3-B67F-A62EFF666E3E}">
          <x14:id>{82D0F8E0-4280-4F90-BF5E-E9195686B8B8}</x14:id>
        </ext>
      </extLst>
    </cfRule>
  </conditionalFormatting>
  <conditionalFormatting sqref="J30:BM30">
    <cfRule type="expression" dxfId="83" priority="121">
      <formula>AND(TODAY()&gt;=J$5,TODAY()&lt;K$5)</formula>
    </cfRule>
  </conditionalFormatting>
  <conditionalFormatting sqref="J30:BM30">
    <cfRule type="expression" dxfId="82" priority="119">
      <formula>AND(task_start&lt;=J$5,ROUNDDOWN((task_end-task_start+1)*task_progress,0)+task_start-1&gt;=J$5)</formula>
    </cfRule>
    <cfRule type="expression" dxfId="81" priority="120" stopIfTrue="1">
      <formula>AND(task_end&gt;=J$5,task_start&lt;K$5)</formula>
    </cfRule>
  </conditionalFormatting>
  <conditionalFormatting sqref="E29">
    <cfRule type="dataBar" priority="114">
      <dataBar>
        <cfvo type="num" val="0"/>
        <cfvo type="num" val="1"/>
        <color theme="0" tint="-0.249977111117893"/>
      </dataBar>
      <extLst>
        <ext xmlns:x14="http://schemas.microsoft.com/office/spreadsheetml/2009/9/main" uri="{B025F937-C7B1-47D3-B67F-A62EFF666E3E}">
          <x14:id>{2F6D47F3-BB7E-4773-8ED2-A6F879A618BE}</x14:id>
        </ext>
      </extLst>
    </cfRule>
  </conditionalFormatting>
  <conditionalFormatting sqref="J29:BM29">
    <cfRule type="expression" dxfId="80" priority="117">
      <formula>AND(TODAY()&gt;=J$5,TODAY()&lt;K$5)</formula>
    </cfRule>
  </conditionalFormatting>
  <conditionalFormatting sqref="J29:BM29">
    <cfRule type="expression" dxfId="79" priority="115">
      <formula>AND(task_start&lt;=J$5,ROUNDDOWN((task_end-task_start+1)*task_progress,0)+task_start-1&gt;=J$5)</formula>
    </cfRule>
    <cfRule type="expression" dxfId="78" priority="116" stopIfTrue="1">
      <formula>AND(task_end&gt;=J$5,task_start&lt;K$5)</formula>
    </cfRule>
  </conditionalFormatting>
  <conditionalFormatting sqref="E37">
    <cfRule type="dataBar" priority="110">
      <dataBar>
        <cfvo type="num" val="0"/>
        <cfvo type="num" val="1"/>
        <color theme="0" tint="-0.249977111117893"/>
      </dataBar>
      <extLst>
        <ext xmlns:x14="http://schemas.microsoft.com/office/spreadsheetml/2009/9/main" uri="{B025F937-C7B1-47D3-B67F-A62EFF666E3E}">
          <x14:id>{C28BC65D-462A-43A7-9BEB-0322F086FD60}</x14:id>
        </ext>
      </extLst>
    </cfRule>
  </conditionalFormatting>
  <conditionalFormatting sqref="J37:BM37">
    <cfRule type="expression" dxfId="77" priority="113">
      <formula>AND(TODAY()&gt;=J$5,TODAY()&lt;K$5)</formula>
    </cfRule>
  </conditionalFormatting>
  <conditionalFormatting sqref="J37:BM37">
    <cfRule type="expression" dxfId="76" priority="111">
      <formula>AND(task_start&lt;=J$5,ROUNDDOWN((task_end-task_start+1)*task_progress,0)+task_start-1&gt;=J$5)</formula>
    </cfRule>
    <cfRule type="expression" dxfId="75" priority="112" stopIfTrue="1">
      <formula>AND(task_end&gt;=J$5,task_start&lt;K$5)</formula>
    </cfRule>
  </conditionalFormatting>
  <conditionalFormatting sqref="E38">
    <cfRule type="dataBar" priority="106">
      <dataBar>
        <cfvo type="num" val="0"/>
        <cfvo type="num" val="1"/>
        <color theme="0" tint="-0.249977111117893"/>
      </dataBar>
      <extLst>
        <ext xmlns:x14="http://schemas.microsoft.com/office/spreadsheetml/2009/9/main" uri="{B025F937-C7B1-47D3-B67F-A62EFF666E3E}">
          <x14:id>{5BBB0BA3-885F-4016-B970-353A5A95C17D}</x14:id>
        </ext>
      </extLst>
    </cfRule>
  </conditionalFormatting>
  <conditionalFormatting sqref="J38:BM38">
    <cfRule type="expression" dxfId="74" priority="109">
      <formula>AND(TODAY()&gt;=J$5,TODAY()&lt;K$5)</formula>
    </cfRule>
  </conditionalFormatting>
  <conditionalFormatting sqref="J38:BM38">
    <cfRule type="expression" dxfId="73" priority="107">
      <formula>AND(task_start&lt;=J$5,ROUNDDOWN((task_end-task_start+1)*task_progress,0)+task_start-1&gt;=J$5)</formula>
    </cfRule>
    <cfRule type="expression" dxfId="72" priority="108" stopIfTrue="1">
      <formula>AND(task_end&gt;=J$5,task_start&lt;K$5)</formula>
    </cfRule>
  </conditionalFormatting>
  <conditionalFormatting sqref="E39">
    <cfRule type="dataBar" priority="102">
      <dataBar>
        <cfvo type="num" val="0"/>
        <cfvo type="num" val="1"/>
        <color theme="0" tint="-0.249977111117893"/>
      </dataBar>
      <extLst>
        <ext xmlns:x14="http://schemas.microsoft.com/office/spreadsheetml/2009/9/main" uri="{B025F937-C7B1-47D3-B67F-A62EFF666E3E}">
          <x14:id>{4583E16D-FBB3-4710-B0D8-3AC0087F1911}</x14:id>
        </ext>
      </extLst>
    </cfRule>
  </conditionalFormatting>
  <conditionalFormatting sqref="J39:BM39">
    <cfRule type="expression" dxfId="71" priority="105">
      <formula>AND(TODAY()&gt;=J$5,TODAY()&lt;K$5)</formula>
    </cfRule>
  </conditionalFormatting>
  <conditionalFormatting sqref="J39:BM39">
    <cfRule type="expression" dxfId="70" priority="103">
      <formula>AND(task_start&lt;=J$5,ROUNDDOWN((task_end-task_start+1)*task_progress,0)+task_start-1&gt;=J$5)</formula>
    </cfRule>
    <cfRule type="expression" dxfId="69" priority="104" stopIfTrue="1">
      <formula>AND(task_end&gt;=J$5,task_start&lt;K$5)</formula>
    </cfRule>
  </conditionalFormatting>
  <conditionalFormatting sqref="J47:BM47">
    <cfRule type="expression" dxfId="68" priority="101">
      <formula>AND(TODAY()&gt;=J$5,TODAY()&lt;K$5)</formula>
    </cfRule>
  </conditionalFormatting>
  <conditionalFormatting sqref="J47:BM47">
    <cfRule type="expression" dxfId="67" priority="99">
      <formula>AND(task_start&lt;=J$5,ROUNDDOWN((task_end-task_start+1)*task_progress,0)+task_start-1&gt;=J$5)</formula>
    </cfRule>
    <cfRule type="expression" dxfId="66" priority="100" stopIfTrue="1">
      <formula>AND(task_end&gt;=J$5,task_start&lt;K$5)</formula>
    </cfRule>
  </conditionalFormatting>
  <conditionalFormatting sqref="E63">
    <cfRule type="dataBar" priority="94">
      <dataBar>
        <cfvo type="num" val="0"/>
        <cfvo type="num" val="1"/>
        <color theme="0" tint="-0.249977111117893"/>
      </dataBar>
      <extLst>
        <ext xmlns:x14="http://schemas.microsoft.com/office/spreadsheetml/2009/9/main" uri="{B025F937-C7B1-47D3-B67F-A62EFF666E3E}">
          <x14:id>{3F7DC6F0-151D-4887-9414-31E8B4F8E7B9}</x14:id>
        </ext>
      </extLst>
    </cfRule>
  </conditionalFormatting>
  <conditionalFormatting sqref="J63:BM63">
    <cfRule type="expression" dxfId="65" priority="97">
      <formula>AND(TODAY()&gt;=J$5,TODAY()&lt;K$5)</formula>
    </cfRule>
  </conditionalFormatting>
  <conditionalFormatting sqref="J63:BM63">
    <cfRule type="expression" dxfId="64" priority="95">
      <formula>AND(task_start&lt;=J$5,ROUNDDOWN((task_end-task_start+1)*task_progress,0)+task_start-1&gt;=J$5)</formula>
    </cfRule>
    <cfRule type="expression" dxfId="63" priority="96" stopIfTrue="1">
      <formula>AND(task_end&gt;=J$5,task_start&lt;K$5)</formula>
    </cfRule>
  </conditionalFormatting>
  <conditionalFormatting sqref="E59">
    <cfRule type="dataBar" priority="90">
      <dataBar>
        <cfvo type="num" val="0"/>
        <cfvo type="num" val="1"/>
        <color theme="0" tint="-0.249977111117893"/>
      </dataBar>
      <extLst>
        <ext xmlns:x14="http://schemas.microsoft.com/office/spreadsheetml/2009/9/main" uri="{B025F937-C7B1-47D3-B67F-A62EFF666E3E}">
          <x14:id>{C821CB5C-09ED-4EBC-A4EF-2A844FBFF9A6}</x14:id>
        </ext>
      </extLst>
    </cfRule>
  </conditionalFormatting>
  <conditionalFormatting sqref="J59:BM59">
    <cfRule type="expression" dxfId="62" priority="93">
      <formula>AND(TODAY()&gt;=J$5,TODAY()&lt;K$5)</formula>
    </cfRule>
  </conditionalFormatting>
  <conditionalFormatting sqref="J59:BM59">
    <cfRule type="expression" dxfId="61" priority="91">
      <formula>AND(task_start&lt;=J$5,ROUNDDOWN((task_end-task_start+1)*task_progress,0)+task_start-1&gt;=J$5)</formula>
    </cfRule>
    <cfRule type="expression" dxfId="60" priority="92" stopIfTrue="1">
      <formula>AND(task_end&gt;=J$5,task_start&lt;K$5)</formula>
    </cfRule>
  </conditionalFormatting>
  <conditionalFormatting sqref="E55">
    <cfRule type="dataBar" priority="86">
      <dataBar>
        <cfvo type="num" val="0"/>
        <cfvo type="num" val="1"/>
        <color theme="0" tint="-0.249977111117893"/>
      </dataBar>
      <extLst>
        <ext xmlns:x14="http://schemas.microsoft.com/office/spreadsheetml/2009/9/main" uri="{B025F937-C7B1-47D3-B67F-A62EFF666E3E}">
          <x14:id>{2CB2B640-35FC-4A8C-ABFA-288AB055B47B}</x14:id>
        </ext>
      </extLst>
    </cfRule>
  </conditionalFormatting>
  <conditionalFormatting sqref="J55:BM55">
    <cfRule type="expression" dxfId="59" priority="89">
      <formula>AND(TODAY()&gt;=J$5,TODAY()&lt;K$5)</formula>
    </cfRule>
  </conditionalFormatting>
  <conditionalFormatting sqref="J55:BM55">
    <cfRule type="expression" dxfId="58" priority="87">
      <formula>AND(task_start&lt;=J$5,ROUNDDOWN((task_end-task_start+1)*task_progress,0)+task_start-1&gt;=J$5)</formula>
    </cfRule>
    <cfRule type="expression" dxfId="57" priority="88" stopIfTrue="1">
      <formula>AND(task_end&gt;=J$5,task_start&lt;K$5)</formula>
    </cfRule>
  </conditionalFormatting>
  <conditionalFormatting sqref="E46">
    <cfRule type="dataBar" priority="82">
      <dataBar>
        <cfvo type="num" val="0"/>
        <cfvo type="num" val="1"/>
        <color theme="0" tint="-0.249977111117893"/>
      </dataBar>
      <extLst>
        <ext xmlns:x14="http://schemas.microsoft.com/office/spreadsheetml/2009/9/main" uri="{B025F937-C7B1-47D3-B67F-A62EFF666E3E}">
          <x14:id>{DFA9E596-D849-4ACD-858C-A3D12898F835}</x14:id>
        </ext>
      </extLst>
    </cfRule>
  </conditionalFormatting>
  <conditionalFormatting sqref="J46:BM46">
    <cfRule type="expression" dxfId="56" priority="85">
      <formula>AND(TODAY()&gt;=J$5,TODAY()&lt;K$5)</formula>
    </cfRule>
  </conditionalFormatting>
  <conditionalFormatting sqref="J46:BM46">
    <cfRule type="expression" dxfId="55" priority="83">
      <formula>AND(task_start&lt;=J$5,ROUNDDOWN((task_end-task_start+1)*task_progress,0)+task_start-1&gt;=J$5)</formula>
    </cfRule>
    <cfRule type="expression" dxfId="54" priority="84" stopIfTrue="1">
      <formula>AND(task_end&gt;=J$5,task_start&lt;K$5)</formula>
    </cfRule>
  </conditionalFormatting>
  <conditionalFormatting sqref="J48:BM48">
    <cfRule type="expression" dxfId="53" priority="81">
      <formula>AND(TODAY()&gt;=J$5,TODAY()&lt;K$5)</formula>
    </cfRule>
  </conditionalFormatting>
  <conditionalFormatting sqref="J48:BM48">
    <cfRule type="expression" dxfId="52" priority="79">
      <formula>AND(task_start&lt;=J$5,ROUNDDOWN((task_end-task_start+1)*task_progress,0)+task_start-1&gt;=J$5)</formula>
    </cfRule>
    <cfRule type="expression" dxfId="51" priority="80" stopIfTrue="1">
      <formula>AND(task_end&gt;=J$5,task_start&lt;K$5)</formula>
    </cfRule>
  </conditionalFormatting>
  <conditionalFormatting sqref="E54">
    <cfRule type="dataBar" priority="74">
      <dataBar>
        <cfvo type="num" val="0"/>
        <cfvo type="num" val="1"/>
        <color theme="0" tint="-0.249977111117893"/>
      </dataBar>
      <extLst>
        <ext xmlns:x14="http://schemas.microsoft.com/office/spreadsheetml/2009/9/main" uri="{B025F937-C7B1-47D3-B67F-A62EFF666E3E}">
          <x14:id>{EC81CED3-496D-4F37-A05F-236DCF40F17A}</x14:id>
        </ext>
      </extLst>
    </cfRule>
  </conditionalFormatting>
  <conditionalFormatting sqref="J54:BM54">
    <cfRule type="expression" dxfId="50" priority="77">
      <formula>AND(TODAY()&gt;=J$5,TODAY()&lt;K$5)</formula>
    </cfRule>
  </conditionalFormatting>
  <conditionalFormatting sqref="J54:BM54">
    <cfRule type="expression" dxfId="49" priority="75">
      <formula>AND(task_start&lt;=J$5,ROUNDDOWN((task_end-task_start+1)*task_progress,0)+task_start-1&gt;=J$5)</formula>
    </cfRule>
    <cfRule type="expression" dxfId="48" priority="76" stopIfTrue="1">
      <formula>AND(task_end&gt;=J$5,task_start&lt;K$5)</formula>
    </cfRule>
  </conditionalFormatting>
  <conditionalFormatting sqref="E53">
    <cfRule type="dataBar" priority="70">
      <dataBar>
        <cfvo type="num" val="0"/>
        <cfvo type="num" val="1"/>
        <color theme="0" tint="-0.249977111117893"/>
      </dataBar>
      <extLst>
        <ext xmlns:x14="http://schemas.microsoft.com/office/spreadsheetml/2009/9/main" uri="{B025F937-C7B1-47D3-B67F-A62EFF666E3E}">
          <x14:id>{96714A60-3CD1-4220-9CF1-048BB03C5EC4}</x14:id>
        </ext>
      </extLst>
    </cfRule>
  </conditionalFormatting>
  <conditionalFormatting sqref="J53:BM53">
    <cfRule type="expression" dxfId="47" priority="73">
      <formula>AND(TODAY()&gt;=J$5,TODAY()&lt;K$5)</formula>
    </cfRule>
  </conditionalFormatting>
  <conditionalFormatting sqref="J53:BM53">
    <cfRule type="expression" dxfId="46" priority="71">
      <formula>AND(task_start&lt;=J$5,ROUNDDOWN((task_end-task_start+1)*task_progress,0)+task_start-1&gt;=J$5)</formula>
    </cfRule>
    <cfRule type="expression" dxfId="45" priority="72" stopIfTrue="1">
      <formula>AND(task_end&gt;=J$5,task_start&lt;K$5)</formula>
    </cfRule>
  </conditionalFormatting>
  <conditionalFormatting sqref="E50">
    <cfRule type="dataBar" priority="66">
      <dataBar>
        <cfvo type="num" val="0"/>
        <cfvo type="num" val="1"/>
        <color theme="0" tint="-0.249977111117893"/>
      </dataBar>
      <extLst>
        <ext xmlns:x14="http://schemas.microsoft.com/office/spreadsheetml/2009/9/main" uri="{B025F937-C7B1-47D3-B67F-A62EFF666E3E}">
          <x14:id>{7364493E-AF6E-4B83-8226-BC68AC878A87}</x14:id>
        </ext>
      </extLst>
    </cfRule>
  </conditionalFormatting>
  <conditionalFormatting sqref="J50:BM50">
    <cfRule type="expression" dxfId="44" priority="69">
      <formula>AND(TODAY()&gt;=J$5,TODAY()&lt;K$5)</formula>
    </cfRule>
  </conditionalFormatting>
  <conditionalFormatting sqref="J50:BM50">
    <cfRule type="expression" dxfId="43" priority="67">
      <formula>AND(task_start&lt;=J$5,ROUNDDOWN((task_end-task_start+1)*task_progress,0)+task_start-1&gt;=J$5)</formula>
    </cfRule>
    <cfRule type="expression" dxfId="42" priority="68" stopIfTrue="1">
      <formula>AND(task_end&gt;=J$5,task_start&lt;K$5)</formula>
    </cfRule>
  </conditionalFormatting>
  <conditionalFormatting sqref="E52">
    <cfRule type="dataBar" priority="62">
      <dataBar>
        <cfvo type="num" val="0"/>
        <cfvo type="num" val="1"/>
        <color theme="0" tint="-0.249977111117893"/>
      </dataBar>
      <extLst>
        <ext xmlns:x14="http://schemas.microsoft.com/office/spreadsheetml/2009/9/main" uri="{B025F937-C7B1-47D3-B67F-A62EFF666E3E}">
          <x14:id>{80B6108C-9A35-49BA-8553-9A29B40B39D6}</x14:id>
        </ext>
      </extLst>
    </cfRule>
  </conditionalFormatting>
  <conditionalFormatting sqref="J52:BM52">
    <cfRule type="expression" dxfId="41" priority="65">
      <formula>AND(TODAY()&gt;=J$5,TODAY()&lt;K$5)</formula>
    </cfRule>
  </conditionalFormatting>
  <conditionalFormatting sqref="J52:BM52">
    <cfRule type="expression" dxfId="40" priority="63">
      <formula>AND(task_start&lt;=J$5,ROUNDDOWN((task_end-task_start+1)*task_progress,0)+task_start-1&gt;=J$5)</formula>
    </cfRule>
    <cfRule type="expression" dxfId="39" priority="64" stopIfTrue="1">
      <formula>AND(task_end&gt;=J$5,task_start&lt;K$5)</formula>
    </cfRule>
  </conditionalFormatting>
  <conditionalFormatting sqref="E51">
    <cfRule type="dataBar" priority="58">
      <dataBar>
        <cfvo type="num" val="0"/>
        <cfvo type="num" val="1"/>
        <color theme="0" tint="-0.249977111117893"/>
      </dataBar>
      <extLst>
        <ext xmlns:x14="http://schemas.microsoft.com/office/spreadsheetml/2009/9/main" uri="{B025F937-C7B1-47D3-B67F-A62EFF666E3E}">
          <x14:id>{01CA144B-D266-4111-AAE4-98B9667A9E9B}</x14:id>
        </ext>
      </extLst>
    </cfRule>
  </conditionalFormatting>
  <conditionalFormatting sqref="J51:BM51">
    <cfRule type="expression" dxfId="38" priority="61">
      <formula>AND(TODAY()&gt;=J$5,TODAY()&lt;K$5)</formula>
    </cfRule>
  </conditionalFormatting>
  <conditionalFormatting sqref="J51:BM51">
    <cfRule type="expression" dxfId="37" priority="59">
      <formula>AND(task_start&lt;=J$5,ROUNDDOWN((task_end-task_start+1)*task_progress,0)+task_start-1&gt;=J$5)</formula>
    </cfRule>
    <cfRule type="expression" dxfId="36" priority="60" stopIfTrue="1">
      <formula>AND(task_end&gt;=J$5,task_start&lt;K$5)</formula>
    </cfRule>
  </conditionalFormatting>
  <conditionalFormatting sqref="E49">
    <cfRule type="dataBar" priority="54">
      <dataBar>
        <cfvo type="num" val="0"/>
        <cfvo type="num" val="1"/>
        <color theme="0" tint="-0.249977111117893"/>
      </dataBar>
      <extLst>
        <ext xmlns:x14="http://schemas.microsoft.com/office/spreadsheetml/2009/9/main" uri="{B025F937-C7B1-47D3-B67F-A62EFF666E3E}">
          <x14:id>{5512BBAE-D7AA-4FDD-80D1-0B4CA5CD9CA7}</x14:id>
        </ext>
      </extLst>
    </cfRule>
  </conditionalFormatting>
  <conditionalFormatting sqref="J49:BM49">
    <cfRule type="expression" dxfId="35" priority="57">
      <formula>AND(TODAY()&gt;=J$5,TODAY()&lt;K$5)</formula>
    </cfRule>
  </conditionalFormatting>
  <conditionalFormatting sqref="J49:BM49">
    <cfRule type="expression" dxfId="34" priority="55">
      <formula>AND(task_start&lt;=J$5,ROUNDDOWN((task_end-task_start+1)*task_progress,0)+task_start-1&gt;=J$5)</formula>
    </cfRule>
    <cfRule type="expression" dxfId="33" priority="56" stopIfTrue="1">
      <formula>AND(task_end&gt;=J$5,task_start&lt;K$5)</formula>
    </cfRule>
  </conditionalFormatting>
  <conditionalFormatting sqref="E62">
    <cfRule type="dataBar" priority="50">
      <dataBar>
        <cfvo type="num" val="0"/>
        <cfvo type="num" val="1"/>
        <color theme="0" tint="-0.249977111117893"/>
      </dataBar>
      <extLst>
        <ext xmlns:x14="http://schemas.microsoft.com/office/spreadsheetml/2009/9/main" uri="{B025F937-C7B1-47D3-B67F-A62EFF666E3E}">
          <x14:id>{C79D7CAE-2C14-460B-8EAF-948602763DE8}</x14:id>
        </ext>
      </extLst>
    </cfRule>
  </conditionalFormatting>
  <conditionalFormatting sqref="J62:BM62">
    <cfRule type="expression" dxfId="32" priority="53">
      <formula>AND(TODAY()&gt;=J$5,TODAY()&lt;K$5)</formula>
    </cfRule>
  </conditionalFormatting>
  <conditionalFormatting sqref="J62:BM62">
    <cfRule type="expression" dxfId="31" priority="51">
      <formula>AND(task_start&lt;=J$5,ROUNDDOWN((task_end-task_start+1)*task_progress,0)+task_start-1&gt;=J$5)</formula>
    </cfRule>
    <cfRule type="expression" dxfId="30" priority="52" stopIfTrue="1">
      <formula>AND(task_end&gt;=J$5,task_start&lt;K$5)</formula>
    </cfRule>
  </conditionalFormatting>
  <conditionalFormatting sqref="E61">
    <cfRule type="dataBar" priority="46">
      <dataBar>
        <cfvo type="num" val="0"/>
        <cfvo type="num" val="1"/>
        <color theme="0" tint="-0.249977111117893"/>
      </dataBar>
      <extLst>
        <ext xmlns:x14="http://schemas.microsoft.com/office/spreadsheetml/2009/9/main" uri="{B025F937-C7B1-47D3-B67F-A62EFF666E3E}">
          <x14:id>{BED5F7EE-F192-4DC6-BE6F-57A1D76D0BE1}</x14:id>
        </ext>
      </extLst>
    </cfRule>
  </conditionalFormatting>
  <conditionalFormatting sqref="J61:BM61">
    <cfRule type="expression" dxfId="29" priority="49">
      <formula>AND(TODAY()&gt;=J$5,TODAY()&lt;K$5)</formula>
    </cfRule>
  </conditionalFormatting>
  <conditionalFormatting sqref="J61:BM61">
    <cfRule type="expression" dxfId="28" priority="47">
      <formula>AND(task_start&lt;=J$5,ROUNDDOWN((task_end-task_start+1)*task_progress,0)+task_start-1&gt;=J$5)</formula>
    </cfRule>
    <cfRule type="expression" dxfId="27" priority="48" stopIfTrue="1">
      <formula>AND(task_end&gt;=J$5,task_start&lt;K$5)</formula>
    </cfRule>
  </conditionalFormatting>
  <conditionalFormatting sqref="E56">
    <cfRule type="dataBar" priority="42">
      <dataBar>
        <cfvo type="num" val="0"/>
        <cfvo type="num" val="1"/>
        <color theme="0" tint="-0.249977111117893"/>
      </dataBar>
      <extLst>
        <ext xmlns:x14="http://schemas.microsoft.com/office/spreadsheetml/2009/9/main" uri="{B025F937-C7B1-47D3-B67F-A62EFF666E3E}">
          <x14:id>{8171377C-507B-465C-8BBA-CF9C73F37395}</x14:id>
        </ext>
      </extLst>
    </cfRule>
  </conditionalFormatting>
  <conditionalFormatting sqref="J56:BM56">
    <cfRule type="expression" dxfId="26" priority="45">
      <formula>AND(TODAY()&gt;=J$5,TODAY()&lt;K$5)</formula>
    </cfRule>
  </conditionalFormatting>
  <conditionalFormatting sqref="J56:BM56">
    <cfRule type="expression" dxfId="25" priority="43">
      <formula>AND(task_start&lt;=J$5,ROUNDDOWN((task_end-task_start+1)*task_progress,0)+task_start-1&gt;=J$5)</formula>
    </cfRule>
    <cfRule type="expression" dxfId="24" priority="44" stopIfTrue="1">
      <formula>AND(task_end&gt;=J$5,task_start&lt;K$5)</formula>
    </cfRule>
  </conditionalFormatting>
  <conditionalFormatting sqref="E57:E58">
    <cfRule type="dataBar" priority="38">
      <dataBar>
        <cfvo type="num" val="0"/>
        <cfvo type="num" val="1"/>
        <color theme="0" tint="-0.249977111117893"/>
      </dataBar>
      <extLst>
        <ext xmlns:x14="http://schemas.microsoft.com/office/spreadsheetml/2009/9/main" uri="{B025F937-C7B1-47D3-B67F-A62EFF666E3E}">
          <x14:id>{6A05FA6D-ADA8-4966-A4BB-2D919E097A11}</x14:id>
        </ext>
      </extLst>
    </cfRule>
  </conditionalFormatting>
  <conditionalFormatting sqref="J57:BM58">
    <cfRule type="expression" dxfId="23" priority="41">
      <formula>AND(TODAY()&gt;=J$5,TODAY()&lt;K$5)</formula>
    </cfRule>
  </conditionalFormatting>
  <conditionalFormatting sqref="J57:BM58">
    <cfRule type="expression" dxfId="22" priority="39">
      <formula>AND(task_start&lt;=J$5,ROUNDDOWN((task_end-task_start+1)*task_progress,0)+task_start-1&gt;=J$5)</formula>
    </cfRule>
    <cfRule type="expression" dxfId="21" priority="40" stopIfTrue="1">
      <formula>AND(task_end&gt;=J$5,task_start&lt;K$5)</formula>
    </cfRule>
  </conditionalFormatting>
  <conditionalFormatting sqref="E31">
    <cfRule type="dataBar" priority="34">
      <dataBar>
        <cfvo type="num" val="0"/>
        <cfvo type="num" val="1"/>
        <color theme="0" tint="-0.249977111117893"/>
      </dataBar>
      <extLst>
        <ext xmlns:x14="http://schemas.microsoft.com/office/spreadsheetml/2009/9/main" uri="{B025F937-C7B1-47D3-B67F-A62EFF666E3E}">
          <x14:id>{D7C99AA3-8A1D-44BB-9933-AFE1CE657567}</x14:id>
        </ext>
      </extLst>
    </cfRule>
  </conditionalFormatting>
  <conditionalFormatting sqref="J31:BM31">
    <cfRule type="expression" dxfId="20" priority="37">
      <formula>AND(TODAY()&gt;=J$5,TODAY()&lt;K$5)</formula>
    </cfRule>
  </conditionalFormatting>
  <conditionalFormatting sqref="J31:BM31">
    <cfRule type="expression" dxfId="19" priority="35">
      <formula>AND(task_start&lt;=J$5,ROUNDDOWN((task_end-task_start+1)*task_progress,0)+task_start-1&gt;=J$5)</formula>
    </cfRule>
    <cfRule type="expression" dxfId="18" priority="36" stopIfTrue="1">
      <formula>AND(task_end&gt;=J$5,task_start&lt;K$5)</formula>
    </cfRule>
  </conditionalFormatting>
  <conditionalFormatting sqref="E33">
    <cfRule type="dataBar" priority="30">
      <dataBar>
        <cfvo type="num" val="0"/>
        <cfvo type="num" val="1"/>
        <color theme="0" tint="-0.249977111117893"/>
      </dataBar>
      <extLst>
        <ext xmlns:x14="http://schemas.microsoft.com/office/spreadsheetml/2009/9/main" uri="{B025F937-C7B1-47D3-B67F-A62EFF666E3E}">
          <x14:id>{7589BC56-9357-4169-AD8F-443969B557BE}</x14:id>
        </ext>
      </extLst>
    </cfRule>
  </conditionalFormatting>
  <conditionalFormatting sqref="J33:BM33">
    <cfRule type="expression" dxfId="17" priority="33">
      <formula>AND(TODAY()&gt;=J$5,TODAY()&lt;K$5)</formula>
    </cfRule>
  </conditionalFormatting>
  <conditionalFormatting sqref="J33:BM33">
    <cfRule type="expression" dxfId="16" priority="31">
      <formula>AND(task_start&lt;=J$5,ROUNDDOWN((task_end-task_start+1)*task_progress,0)+task_start-1&gt;=J$5)</formula>
    </cfRule>
    <cfRule type="expression" dxfId="15" priority="32" stopIfTrue="1">
      <formula>AND(task_end&gt;=J$5,task_start&lt;K$5)</formula>
    </cfRule>
  </conditionalFormatting>
  <conditionalFormatting sqref="E34">
    <cfRule type="dataBar" priority="26">
      <dataBar>
        <cfvo type="num" val="0"/>
        <cfvo type="num" val="1"/>
        <color theme="0" tint="-0.249977111117893"/>
      </dataBar>
      <extLst>
        <ext xmlns:x14="http://schemas.microsoft.com/office/spreadsheetml/2009/9/main" uri="{B025F937-C7B1-47D3-B67F-A62EFF666E3E}">
          <x14:id>{5F14CB3A-67C8-49ED-AB07-DCADCB626ABD}</x14:id>
        </ext>
      </extLst>
    </cfRule>
  </conditionalFormatting>
  <conditionalFormatting sqref="J34:BM34">
    <cfRule type="expression" dxfId="14" priority="29">
      <formula>AND(TODAY()&gt;=J$5,TODAY()&lt;K$5)</formula>
    </cfRule>
  </conditionalFormatting>
  <conditionalFormatting sqref="J34:BM34">
    <cfRule type="expression" dxfId="13" priority="27">
      <formula>AND(task_start&lt;=J$5,ROUNDDOWN((task_end-task_start+1)*task_progress,0)+task_start-1&gt;=J$5)</formula>
    </cfRule>
    <cfRule type="expression" dxfId="12" priority="28" stopIfTrue="1">
      <formula>AND(task_end&gt;=J$5,task_start&lt;K$5)</formula>
    </cfRule>
  </conditionalFormatting>
  <conditionalFormatting sqref="E47">
    <cfRule type="dataBar" priority="25">
      <dataBar>
        <cfvo type="num" val="0"/>
        <cfvo type="num" val="1"/>
        <color theme="0" tint="-0.249977111117893"/>
      </dataBar>
      <extLst>
        <ext xmlns:x14="http://schemas.microsoft.com/office/spreadsheetml/2009/9/main" uri="{B025F937-C7B1-47D3-B67F-A62EFF666E3E}">
          <x14:id>{82E399F0-5D82-4C25-85D8-56F0535A256A}</x14:id>
        </ext>
      </extLst>
    </cfRule>
  </conditionalFormatting>
  <conditionalFormatting sqref="E46">
    <cfRule type="dataBar" priority="24">
      <dataBar>
        <cfvo type="num" val="0"/>
        <cfvo type="num" val="1"/>
        <color theme="0" tint="-0.249977111117893"/>
      </dataBar>
      <extLst>
        <ext xmlns:x14="http://schemas.microsoft.com/office/spreadsheetml/2009/9/main" uri="{B025F937-C7B1-47D3-B67F-A62EFF666E3E}">
          <x14:id>{3C2529CE-5FB2-43B1-A01A-DBD3C6A30E07}</x14:id>
        </ext>
      </extLst>
    </cfRule>
  </conditionalFormatting>
  <conditionalFormatting sqref="E47">
    <cfRule type="dataBar" priority="23">
      <dataBar>
        <cfvo type="num" val="0"/>
        <cfvo type="num" val="1"/>
        <color theme="0" tint="-0.249977111117893"/>
      </dataBar>
      <extLst>
        <ext xmlns:x14="http://schemas.microsoft.com/office/spreadsheetml/2009/9/main" uri="{B025F937-C7B1-47D3-B67F-A62EFF666E3E}">
          <x14:id>{2D885750-4526-41C4-BDFC-4464DF932F62}</x14:id>
        </ext>
      </extLst>
    </cfRule>
  </conditionalFormatting>
  <conditionalFormatting sqref="E48">
    <cfRule type="dataBar" priority="22">
      <dataBar>
        <cfvo type="num" val="0"/>
        <cfvo type="num" val="1"/>
        <color theme="0" tint="-0.249977111117893"/>
      </dataBar>
      <extLst>
        <ext xmlns:x14="http://schemas.microsoft.com/office/spreadsheetml/2009/9/main" uri="{B025F937-C7B1-47D3-B67F-A62EFF666E3E}">
          <x14:id>{2A5A7EC5-6B47-4A07-AFF6-F0A6A3DE983D}</x14:id>
        </ext>
      </extLst>
    </cfRule>
  </conditionalFormatting>
  <conditionalFormatting sqref="E48">
    <cfRule type="dataBar" priority="21">
      <dataBar>
        <cfvo type="num" val="0"/>
        <cfvo type="num" val="1"/>
        <color theme="0" tint="-0.249977111117893"/>
      </dataBar>
      <extLst>
        <ext xmlns:x14="http://schemas.microsoft.com/office/spreadsheetml/2009/9/main" uri="{B025F937-C7B1-47D3-B67F-A62EFF666E3E}">
          <x14:id>{5E7071C7-9228-4FAB-A7A7-57AA58C7A0EA}</x14:id>
        </ext>
      </extLst>
    </cfRule>
  </conditionalFormatting>
  <conditionalFormatting sqref="E64">
    <cfRule type="dataBar" priority="17">
      <dataBar>
        <cfvo type="num" val="0"/>
        <cfvo type="num" val="1"/>
        <color theme="0" tint="-0.249977111117893"/>
      </dataBar>
      <extLst>
        <ext xmlns:x14="http://schemas.microsoft.com/office/spreadsheetml/2009/9/main" uri="{B025F937-C7B1-47D3-B67F-A62EFF666E3E}">
          <x14:id>{9F1B5EF2-2997-4DE8-B3B4-A0F2BF03A5F5}</x14:id>
        </ext>
      </extLst>
    </cfRule>
  </conditionalFormatting>
  <conditionalFormatting sqref="J64:BM64">
    <cfRule type="expression" dxfId="11" priority="20">
      <formula>AND(TODAY()&gt;=J$5,TODAY()&lt;K$5)</formula>
    </cfRule>
  </conditionalFormatting>
  <conditionalFormatting sqref="J64:BM64">
    <cfRule type="expression" dxfId="10" priority="18">
      <formula>AND(task_start&lt;=J$5,ROUNDDOWN((task_end-task_start+1)*task_progress,0)+task_start-1&gt;=J$5)</formula>
    </cfRule>
    <cfRule type="expression" dxfId="9" priority="19" stopIfTrue="1">
      <formula>AND(task_end&gt;=J$5,task_start&lt;K$5)</formula>
    </cfRule>
  </conditionalFormatting>
  <conditionalFormatting sqref="E65">
    <cfRule type="dataBar" priority="13">
      <dataBar>
        <cfvo type="num" val="0"/>
        <cfvo type="num" val="1"/>
        <color theme="0" tint="-0.249977111117893"/>
      </dataBar>
      <extLst>
        <ext xmlns:x14="http://schemas.microsoft.com/office/spreadsheetml/2009/9/main" uri="{B025F937-C7B1-47D3-B67F-A62EFF666E3E}">
          <x14:id>{34E30875-45F4-4BF9-B6D7-F7536442CE62}</x14:id>
        </ext>
      </extLst>
    </cfRule>
  </conditionalFormatting>
  <conditionalFormatting sqref="J65:BM65">
    <cfRule type="expression" dxfId="8" priority="16">
      <formula>AND(TODAY()&gt;=J$5,TODAY()&lt;K$5)</formula>
    </cfRule>
  </conditionalFormatting>
  <conditionalFormatting sqref="J65:BM65">
    <cfRule type="expression" dxfId="7" priority="14">
      <formula>AND(task_start&lt;=J$5,ROUNDDOWN((task_end-task_start+1)*task_progress,0)+task_start-1&gt;=J$5)</formula>
    </cfRule>
    <cfRule type="expression" dxfId="6" priority="15" stopIfTrue="1">
      <formula>AND(task_end&gt;=J$5,task_start&lt;K$5)</formula>
    </cfRule>
  </conditionalFormatting>
  <conditionalFormatting sqref="E60">
    <cfRule type="dataBar" priority="5">
      <dataBar>
        <cfvo type="num" val="0"/>
        <cfvo type="num" val="1"/>
        <color theme="0" tint="-0.249977111117893"/>
      </dataBar>
      <extLst>
        <ext xmlns:x14="http://schemas.microsoft.com/office/spreadsheetml/2009/9/main" uri="{B025F937-C7B1-47D3-B67F-A62EFF666E3E}">
          <x14:id>{6340B3E6-18BD-414C-8A68-7F3AE6451920}</x14:id>
        </ext>
      </extLst>
    </cfRule>
  </conditionalFormatting>
  <conditionalFormatting sqref="J60:BM60">
    <cfRule type="expression" dxfId="5" priority="8">
      <formula>AND(TODAY()&gt;=J$5,TODAY()&lt;K$5)</formula>
    </cfRule>
  </conditionalFormatting>
  <conditionalFormatting sqref="J60:BM60">
    <cfRule type="expression" dxfId="4" priority="6">
      <formula>AND(task_start&lt;=J$5,ROUNDDOWN((task_end-task_start+1)*task_progress,0)+task_start-1&gt;=J$5)</formula>
    </cfRule>
    <cfRule type="expression" dxfId="3" priority="7" stopIfTrue="1">
      <formula>AND(task_end&gt;=J$5,task_start&lt;K$5)</formula>
    </cfRule>
  </conditionalFormatting>
  <conditionalFormatting sqref="E68">
    <cfRule type="dataBar" priority="1">
      <dataBar>
        <cfvo type="num" val="0"/>
        <cfvo type="num" val="1"/>
        <color theme="0" tint="-0.249977111117893"/>
      </dataBar>
      <extLst>
        <ext xmlns:x14="http://schemas.microsoft.com/office/spreadsheetml/2009/9/main" uri="{B025F937-C7B1-47D3-B67F-A62EFF666E3E}">
          <x14:id>{29C1BD29-AEBE-4230-9911-59EB540721BD}</x14:id>
        </ext>
      </extLst>
    </cfRule>
  </conditionalFormatting>
  <conditionalFormatting sqref="J68:BM68">
    <cfRule type="expression" dxfId="2" priority="4">
      <formula>AND(TODAY()&gt;=J$5,TODAY()&lt;K$5)</formula>
    </cfRule>
  </conditionalFormatting>
  <conditionalFormatting sqref="J68:BM68">
    <cfRule type="expression" dxfId="1" priority="2">
      <formula>AND(task_start&lt;=J$5,ROUNDDOWN((task_end-task_start+1)*task_progress,0)+task_start-1&gt;=J$5)</formula>
    </cfRule>
    <cfRule type="expression" dxfId="0"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E7:E13 E16:E22 E66:E67 E40:E45 E69:E73</xm:sqref>
        </x14:conditionalFormatting>
        <x14:conditionalFormatting xmlns:xm="http://schemas.microsoft.com/office/excel/2006/main">
          <x14:cfRule type="dataBar" id="{A8F8BFE1-34A2-4D04-AFD6-790F69E8C894}">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2EE2495D-7361-47A2-9D31-7E9F718C2A27}">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E8251D41-B0EE-4E23-BD09-27DB8B315C1D}">
            <x14:dataBar minLength="0" maxLength="100" gradient="0">
              <x14:cfvo type="num">
                <xm:f>0</xm:f>
              </x14:cfvo>
              <x14:cfvo type="num">
                <xm:f>1</xm:f>
              </x14:cfvo>
              <x14:negativeFillColor rgb="FFFF0000"/>
              <x14:axisColor rgb="FF000000"/>
            </x14:dataBar>
          </x14:cfRule>
          <xm:sqref>E23:E24</xm:sqref>
        </x14:conditionalFormatting>
        <x14:conditionalFormatting xmlns:xm="http://schemas.microsoft.com/office/excel/2006/main">
          <x14:cfRule type="dataBar" id="{E90BDE73-32FB-48E3-A54A-A10CA35B937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2C7A816F-6F6E-40BB-9822-59FE499DC7CD}">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A126E0DE-1F6B-4C66-8E2E-998575ECAF0D}">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5A6EE2AC-0EF7-4A04-95FC-FC19692EEAFD}">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F192C629-A717-41B0-9695-CF37B31026FB}">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DB7FE31D-41F1-4D9D-9968-78353B3F5FF1}">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433BED7C-0E95-4CC2-BD20-446F40A74D64}">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82D0F8E0-4280-4F90-BF5E-E9195686B8B8}">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2F6D47F3-BB7E-4773-8ED2-A6F879A618BE}">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C28BC65D-462A-43A7-9BEB-0322F086FD60}">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5BBB0BA3-885F-4016-B970-353A5A95C17D}">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4583E16D-FBB3-4710-B0D8-3AC0087F1911}">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F7DC6F0-151D-4887-9414-31E8B4F8E7B9}">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C821CB5C-09ED-4EBC-A4EF-2A844FBFF9A6}">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2CB2B640-35FC-4A8C-ABFA-288AB055B47B}">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DFA9E596-D849-4ACD-858C-A3D12898F835}">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EC81CED3-496D-4F37-A05F-236DCF40F17A}">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96714A60-3CD1-4220-9CF1-048BB03C5EC4}">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7364493E-AF6E-4B83-8226-BC68AC878A87}">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80B6108C-9A35-49BA-8553-9A29B40B39D6}">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01CA144B-D266-4111-AAE4-98B9667A9E9B}">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5512BBAE-D7AA-4FDD-80D1-0B4CA5CD9CA7}">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C79D7CAE-2C14-460B-8EAF-948602763DE8}">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BED5F7EE-F192-4DC6-BE6F-57A1D76D0BE1}">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8171377C-507B-465C-8BBA-CF9C73F37395}">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6A05FA6D-ADA8-4966-A4BB-2D919E097A11}">
            <x14:dataBar minLength="0" maxLength="100" gradient="0">
              <x14:cfvo type="num">
                <xm:f>0</xm:f>
              </x14:cfvo>
              <x14:cfvo type="num">
                <xm:f>1</xm:f>
              </x14:cfvo>
              <x14:negativeFillColor rgb="FFFF0000"/>
              <x14:axisColor rgb="FF000000"/>
            </x14:dataBar>
          </x14:cfRule>
          <xm:sqref>E57:E58</xm:sqref>
        </x14:conditionalFormatting>
        <x14:conditionalFormatting xmlns:xm="http://schemas.microsoft.com/office/excel/2006/main">
          <x14:cfRule type="dataBar" id="{D7C99AA3-8A1D-44BB-9933-AFE1CE657567}">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589BC56-9357-4169-AD8F-443969B557BE}">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5F14CB3A-67C8-49ED-AB07-DCADCB626ABD}">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82E399F0-5D82-4C25-85D8-56F0535A256A}">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3C2529CE-5FB2-43B1-A01A-DBD3C6A30E07}">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2D885750-4526-41C4-BDFC-4464DF932F62}">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2A5A7EC5-6B47-4A07-AFF6-F0A6A3DE983D}">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5E7071C7-9228-4FAB-A7A7-57AA58C7A0EA}">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9F1B5EF2-2997-4DE8-B3B4-A0F2BF03A5F5}">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34E30875-45F4-4BF9-B6D7-F7536442CE62}">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6340B3E6-18BD-414C-8A68-7F3AE6451920}">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29C1BD29-AEBE-4230-9911-59EB540721BD}">
            <x14:dataBar minLength="0" maxLength="100" gradient="0">
              <x14:cfvo type="num">
                <xm:f>0</xm:f>
              </x14:cfvo>
              <x14:cfvo type="num">
                <xm:f>1</xm:f>
              </x14:cfvo>
              <x14:negativeFillColor rgb="FFFF0000"/>
              <x14:axisColor rgb="FF000000"/>
            </x14:dataBar>
          </x14:cfRule>
          <xm:sqref>E68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47" customWidth="1"/>
    <col min="2" max="16384" width="9.140625" style="2"/>
  </cols>
  <sheetData>
    <row r="1" spans="1:2" ht="46.5" customHeight="1"/>
    <row r="2" spans="1:2" s="49" customFormat="1" ht="15.75">
      <c r="A2" s="48" t="s">
        <v>122</v>
      </c>
      <c r="B2" s="48"/>
    </row>
    <row r="3" spans="1:2" s="53" customFormat="1" ht="27" customHeight="1">
      <c r="A3" s="54" t="s">
        <v>123</v>
      </c>
      <c r="B3" s="54"/>
    </row>
    <row r="4" spans="1:2" s="50" customFormat="1" ht="26.25">
      <c r="A4" s="51" t="s">
        <v>124</v>
      </c>
    </row>
    <row r="5" spans="1:2" ht="74.099999999999994" customHeight="1">
      <c r="A5" s="52" t="s">
        <v>125</v>
      </c>
    </row>
    <row r="6" spans="1:2" ht="26.25" customHeight="1">
      <c r="A6" s="51" t="s">
        <v>126</v>
      </c>
    </row>
    <row r="7" spans="1:2" s="47" customFormat="1" ht="204.95" customHeight="1">
      <c r="A7" s="56" t="s">
        <v>127</v>
      </c>
    </row>
    <row r="8" spans="1:2" s="50" customFormat="1" ht="26.25">
      <c r="A8" s="51" t="s">
        <v>128</v>
      </c>
    </row>
    <row r="9" spans="1:2" ht="60">
      <c r="A9" s="52" t="s">
        <v>129</v>
      </c>
    </row>
    <row r="10" spans="1:2" s="47" customFormat="1" ht="27.95" customHeight="1">
      <c r="A10" s="55" t="s">
        <v>130</v>
      </c>
    </row>
    <row r="11" spans="1:2" s="50" customFormat="1" ht="26.25">
      <c r="A11" s="51" t="s">
        <v>131</v>
      </c>
    </row>
    <row r="12" spans="1:2" ht="30">
      <c r="A12" s="52" t="s">
        <v>132</v>
      </c>
    </row>
    <row r="13" spans="1:2" s="47" customFormat="1" ht="27.95" customHeight="1">
      <c r="A13" s="55" t="s">
        <v>133</v>
      </c>
    </row>
    <row r="14" spans="1:2" s="50" customFormat="1" ht="26.25">
      <c r="A14" s="51" t="s">
        <v>134</v>
      </c>
    </row>
    <row r="15" spans="1:2" ht="75" customHeight="1">
      <c r="A15" s="52" t="s">
        <v>135</v>
      </c>
    </row>
    <row r="16" spans="1:2" ht="75">
      <c r="A16" s="52" t="s">
        <v>136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chchea001@mymail.sim.edu.sg</cp:lastModifiedBy>
  <cp:revision/>
  <dcterms:created xsi:type="dcterms:W3CDTF">2019-03-19T17:17:03Z</dcterms:created>
  <dcterms:modified xsi:type="dcterms:W3CDTF">2021-05-24T13:11:37Z</dcterms:modified>
  <cp:category/>
  <cp:contentStatus/>
</cp:coreProperties>
</file>