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51" activeTab="14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D28" i="10" l="1"/>
  <c r="D16" i="33" l="1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7" i="33"/>
  <c r="D18" i="33"/>
  <c r="D19" i="33"/>
  <c r="D20" i="33"/>
  <c r="D21" i="33"/>
  <c r="M21" i="33" s="1"/>
  <c r="S21" i="33" s="1"/>
  <c r="T21" i="33" s="1"/>
  <c r="D22" i="33"/>
  <c r="D23" i="33"/>
  <c r="D24" i="33"/>
  <c r="D25" i="33"/>
  <c r="N25" i="33" s="1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O27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N28" i="5" s="1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O18" i="4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O12" i="3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J28" i="1"/>
  <c r="J29" i="1" s="1"/>
  <c r="J4" i="2" s="1"/>
  <c r="J29" i="2" s="1"/>
  <c r="J4" i="3" s="1"/>
  <c r="J29" i="3" s="1"/>
  <c r="J4" i="4" s="1"/>
  <c r="I28" i="1"/>
  <c r="I29" i="1" s="1"/>
  <c r="I4" i="2" s="1"/>
  <c r="I29" i="2" s="1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H28" i="1"/>
  <c r="H29" i="1" s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N28" i="15" l="1"/>
  <c r="O20" i="14"/>
  <c r="N9" i="33"/>
  <c r="M10" i="33"/>
  <c r="N13" i="33"/>
  <c r="L28" i="33"/>
  <c r="L29" i="33" s="1"/>
  <c r="G28" i="33"/>
  <c r="G29" i="33" s="1"/>
  <c r="E28" i="33"/>
  <c r="E29" i="33" s="1"/>
  <c r="N28" i="13"/>
  <c r="O24" i="13"/>
  <c r="N28" i="11"/>
  <c r="O12" i="11"/>
  <c r="O16" i="9"/>
  <c r="N28" i="9"/>
  <c r="O26" i="8"/>
  <c r="N28" i="8"/>
  <c r="M8" i="33"/>
  <c r="O8" i="33" s="1"/>
  <c r="N28" i="7"/>
  <c r="M18" i="33"/>
  <c r="R18" i="33" s="1"/>
  <c r="N22" i="33"/>
  <c r="N28" i="6"/>
  <c r="E29" i="3"/>
  <c r="E4" i="4" s="1"/>
  <c r="E29" i="4" s="1"/>
  <c r="E4" i="5" s="1"/>
  <c r="E29" i="5" s="1"/>
  <c r="E4" i="6" s="1"/>
  <c r="O10" i="4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26" i="4"/>
  <c r="N12" i="33"/>
  <c r="R10" i="33"/>
  <c r="O10" i="3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O18" i="3"/>
  <c r="O26" i="3"/>
  <c r="M26" i="33"/>
  <c r="R26" i="33" s="1"/>
  <c r="N28" i="3"/>
  <c r="N14" i="33"/>
  <c r="M9" i="33"/>
  <c r="S9" i="33" s="1"/>
  <c r="T9" i="33" s="1"/>
  <c r="N16" i="33"/>
  <c r="M24" i="33"/>
  <c r="R24" i="33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K28" i="33"/>
  <c r="K29" i="33" s="1"/>
  <c r="J28" i="33"/>
  <c r="J29" i="33" s="1"/>
  <c r="N11" i="33"/>
  <c r="N15" i="33"/>
  <c r="H28" i="33"/>
  <c r="N21" i="33"/>
  <c r="I28" i="33"/>
  <c r="I29" i="33" s="1"/>
  <c r="N17" i="33"/>
  <c r="N28" i="32"/>
  <c r="F28" i="33"/>
  <c r="O24" i="32"/>
  <c r="M27" i="33"/>
  <c r="S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E29" i="6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T27" i="33"/>
  <c r="Q28" i="33"/>
  <c r="N20" i="33"/>
  <c r="O18" i="33"/>
  <c r="O10" i="33"/>
  <c r="H29" i="33"/>
  <c r="D28" i="33"/>
  <c r="D29" i="33" s="1"/>
  <c r="M7" i="33"/>
  <c r="S7" i="33" s="1"/>
  <c r="T7" i="33" s="1"/>
  <c r="N7" i="33"/>
  <c r="R21" i="33"/>
  <c r="R23" i="33"/>
  <c r="R27" i="33"/>
  <c r="S8" i="33"/>
  <c r="T8" i="33" s="1"/>
  <c r="S10" i="33"/>
  <c r="T10" i="33" s="1"/>
  <c r="S18" i="33"/>
  <c r="T18" i="33" s="1"/>
  <c r="O21" i="33"/>
  <c r="O27" i="33"/>
  <c r="R8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28" i="16" s="1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O28" i="5" s="1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9" i="33" l="1"/>
  <c r="F29" i="33"/>
  <c r="E31" i="33" s="1"/>
  <c r="F31" i="33" s="1"/>
  <c r="I32" i="33"/>
  <c r="R13" i="33"/>
  <c r="O24" i="33"/>
  <c r="S24" i="33"/>
  <c r="T24" i="33" s="1"/>
  <c r="O23" i="33"/>
  <c r="S26" i="33"/>
  <c r="T26" i="33" s="1"/>
  <c r="O12" i="33"/>
  <c r="O26" i="33"/>
  <c r="S12" i="33"/>
  <c r="T12" i="33" s="1"/>
  <c r="R9" i="33"/>
  <c r="O15" i="33"/>
  <c r="O19" i="33"/>
  <c r="O11" i="33"/>
  <c r="R11" i="33"/>
  <c r="O28" i="3"/>
  <c r="R19" i="33"/>
  <c r="R15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15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12</t>
        </r>
      </text>
    </comment>
  </commentList>
</comments>
</file>

<file path=xl/sharedStrings.xml><?xml version="1.0" encoding="utf-8"?>
<sst xmlns="http://schemas.openxmlformats.org/spreadsheetml/2006/main" count="1485" uniqueCount="62">
  <si>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</si>
  <si>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</si>
  <si>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</si>
  <si>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</si>
  <si>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</si>
  <si>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</si>
  <si>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</si>
  <si>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</si>
  <si>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</si>
  <si>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</si>
  <si>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</si>
  <si>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</si>
  <si>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</si>
  <si>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</si>
  <si>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</si>
  <si>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</si>
  <si>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</si>
  <si>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</si>
  <si>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</si>
  <si>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</si>
  <si>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</si>
  <si>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</si>
  <si>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</si>
  <si>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</si>
  <si>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</si>
  <si>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</si>
  <si>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</si>
  <si>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</si>
  <si>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</si>
  <si>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</si>
  <si>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</si>
  <si>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</si>
  <si>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</si>
  <si>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</si>
  <si>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</si>
  <si>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</si>
  <si>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</si>
  <si>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</si>
  <si>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</si>
  <si>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</si>
  <si>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</si>
  <si>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</si>
  <si>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Sajol</t>
  </si>
  <si>
    <t>Rocky</t>
  </si>
  <si>
    <t>Nayem(2)</t>
  </si>
  <si>
    <t>Hafijul</t>
  </si>
  <si>
    <t>Date:01.09.2021</t>
  </si>
  <si>
    <t>Azim</t>
  </si>
  <si>
    <t>Liton</t>
  </si>
  <si>
    <t>Date:02.11.2021</t>
  </si>
  <si>
    <t>Date:03.11.2021</t>
  </si>
  <si>
    <t xml:space="preserve">Month:November </t>
  </si>
  <si>
    <t>Date:04.11.2021</t>
  </si>
  <si>
    <t>Card Stock</t>
  </si>
  <si>
    <t>Date:06.11.2021</t>
  </si>
  <si>
    <t>Date:08.11.2021</t>
  </si>
  <si>
    <t>Date:09.11.2021</t>
  </si>
  <si>
    <t>Date:10.11.2021</t>
  </si>
  <si>
    <t>Date:11.11.2021</t>
  </si>
  <si>
    <t>Date:13.11.2021</t>
  </si>
  <si>
    <t>Date:14.11.2021</t>
  </si>
  <si>
    <t>Date:15.11.2021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</si>
</sst>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4" fillId="10" borderId="5" xfId="0" applyFont="1" applyFill="1" applyBorder="1"/>
    <xf numFmtId="0" fontId="0" fillId="0" borderId="0" xfId="0" applyBorder="1"/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4" activePane="bottomLeft" state="frozen"/>
      <selection pane="bottomLeft" activeCell="K15" sqref="K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v>355990</v>
      </c>
      <c r="E4" s="2">
        <v>1250</v>
      </c>
      <c r="F4" s="2">
        <v>8240</v>
      </c>
      <c r="G4" s="2">
        <v>70</v>
      </c>
      <c r="H4" s="2">
        <v>1640</v>
      </c>
      <c r="I4" s="2">
        <v>180</v>
      </c>
      <c r="J4" s="2">
        <v>56</v>
      </c>
      <c r="K4" s="2">
        <v>228</v>
      </c>
      <c r="L4" s="3">
        <v>35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>
        <v>20</v>
      </c>
      <c r="J5" s="1">
        <v>12</v>
      </c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992</v>
      </c>
      <c r="N8" s="24">
        <f t="shared" ref="N8:N27" si="1">D8+E8*20+F8*10+G8*9+H8*9+I8*191+J8*191+K8*182+L8*100</f>
        <v>992</v>
      </c>
      <c r="O8" s="25">
        <f t="shared" ref="O8:O27" si="2">M8*2.75%</f>
        <v>27.28</v>
      </c>
      <c r="P8" s="26"/>
      <c r="Q8" s="26"/>
      <c r="R8" s="24">
        <f t="shared" ref="R8:R27" si="3">M8-(M8*2.75%)+I8*191+J8*191+K8*182+L8*100-Q8</f>
        <v>964.72</v>
      </c>
      <c r="S8" s="25">
        <f t="shared" ref="S8:S27" si="4">M8*0.95%</f>
        <v>9.4239999999999995</v>
      </c>
      <c r="T8" s="27">
        <f t="shared" ref="T8:T27" si="5">S8-Q8</f>
        <v>9.4239999999999995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>
        <v>10</v>
      </c>
      <c r="J11" s="20">
        <v>11</v>
      </c>
      <c r="K11" s="20"/>
      <c r="L11" s="20">
        <v>17</v>
      </c>
      <c r="M11" s="20">
        <f t="shared" si="0"/>
        <v>0</v>
      </c>
      <c r="N11" s="24">
        <f t="shared" si="1"/>
        <v>5711</v>
      </c>
      <c r="O11" s="25">
        <f t="shared" si="2"/>
        <v>0</v>
      </c>
      <c r="P11" s="26"/>
      <c r="Q11" s="26"/>
      <c r="R11" s="24">
        <f t="shared" si="3"/>
        <v>5711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>
        <v>1</v>
      </c>
      <c r="J14" s="20"/>
      <c r="K14" s="20"/>
      <c r="L14" s="20"/>
      <c r="M14" s="20">
        <f t="shared" si="0"/>
        <v>0</v>
      </c>
      <c r="N14" s="24">
        <f t="shared" si="1"/>
        <v>191</v>
      </c>
      <c r="O14" s="25">
        <f t="shared" si="2"/>
        <v>0</v>
      </c>
      <c r="P14" s="26"/>
      <c r="Q14" s="26"/>
      <c r="R14" s="24">
        <f t="shared" si="3"/>
        <v>191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>
        <v>110</v>
      </c>
      <c r="F15" s="30">
        <v>90</v>
      </c>
      <c r="G15" s="30">
        <v>30</v>
      </c>
      <c r="H15" s="30">
        <v>80</v>
      </c>
      <c r="I15" s="20">
        <v>15</v>
      </c>
      <c r="J15" s="20">
        <v>13</v>
      </c>
      <c r="K15" s="20">
        <v>1</v>
      </c>
      <c r="L15" s="20"/>
      <c r="M15" s="20">
        <f t="shared" si="0"/>
        <v>4090</v>
      </c>
      <c r="N15" s="24">
        <f t="shared" si="1"/>
        <v>9620</v>
      </c>
      <c r="O15" s="25">
        <f t="shared" si="2"/>
        <v>112.47499999999999</v>
      </c>
      <c r="P15" s="26"/>
      <c r="Q15" s="26"/>
      <c r="R15" s="24">
        <f t="shared" si="3"/>
        <v>9507.5249999999996</v>
      </c>
      <c r="S15" s="25">
        <f t="shared" si="4"/>
        <v>38.854999999999997</v>
      </c>
      <c r="T15" s="27">
        <f t="shared" si="5"/>
        <v>38.854999999999997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>
        <v>5</v>
      </c>
      <c r="J16" s="20"/>
      <c r="K16" s="20"/>
      <c r="L16" s="20"/>
      <c r="M16" s="20">
        <f t="shared" si="0"/>
        <v>0</v>
      </c>
      <c r="N16" s="24">
        <f t="shared" si="1"/>
        <v>955</v>
      </c>
      <c r="O16" s="25">
        <f t="shared" si="2"/>
        <v>0</v>
      </c>
      <c r="P16" s="26"/>
      <c r="Q16" s="26"/>
      <c r="R16" s="24">
        <f t="shared" si="3"/>
        <v>955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0</v>
      </c>
      <c r="N18" s="24">
        <f t="shared" si="1"/>
        <v>955</v>
      </c>
      <c r="O18" s="25">
        <f t="shared" si="2"/>
        <v>0</v>
      </c>
      <c r="P18" s="26"/>
      <c r="Q18" s="26"/>
      <c r="R18" s="24">
        <f t="shared" si="3"/>
        <v>955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>
        <v>110</v>
      </c>
      <c r="I19" s="20"/>
      <c r="J19" s="20"/>
      <c r="K19" s="20"/>
      <c r="L19" s="20"/>
      <c r="M19" s="20">
        <f t="shared" si="0"/>
        <v>990</v>
      </c>
      <c r="N19" s="24">
        <f t="shared" si="1"/>
        <v>990</v>
      </c>
      <c r="O19" s="25">
        <f t="shared" si="2"/>
        <v>27.225000000000001</v>
      </c>
      <c r="P19" s="26"/>
      <c r="Q19" s="26"/>
      <c r="R19" s="24">
        <f t="shared" si="3"/>
        <v>962.77499999999998</v>
      </c>
      <c r="S19" s="25">
        <f t="shared" si="4"/>
        <v>9.4049999999999994</v>
      </c>
      <c r="T19" s="27">
        <f t="shared" si="5"/>
        <v>9.4049999999999994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>
        <v>40</v>
      </c>
      <c r="F21" s="30"/>
      <c r="G21" s="30"/>
      <c r="H21" s="30">
        <v>50</v>
      </c>
      <c r="I21" s="20">
        <v>1</v>
      </c>
      <c r="J21" s="20"/>
      <c r="K21" s="20"/>
      <c r="L21" s="20"/>
      <c r="M21" s="20">
        <f t="shared" si="0"/>
        <v>1250</v>
      </c>
      <c r="N21" s="24">
        <f t="shared" si="1"/>
        <v>1441</v>
      </c>
      <c r="O21" s="25">
        <f t="shared" si="2"/>
        <v>34.375</v>
      </c>
      <c r="P21" s="26"/>
      <c r="Q21" s="26"/>
      <c r="R21" s="24">
        <f t="shared" si="3"/>
        <v>1406.625</v>
      </c>
      <c r="S21" s="25">
        <f t="shared" si="4"/>
        <v>11.875</v>
      </c>
      <c r="T21" s="27">
        <f t="shared" si="5"/>
        <v>11.875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>
        <v>1</v>
      </c>
      <c r="J22" s="20"/>
      <c r="K22" s="20"/>
      <c r="L22" s="20"/>
      <c r="M22" s="20">
        <f t="shared" si="0"/>
        <v>0</v>
      </c>
      <c r="N22" s="24">
        <f t="shared" si="1"/>
        <v>191</v>
      </c>
      <c r="O22" s="25">
        <f t="shared" si="2"/>
        <v>0</v>
      </c>
      <c r="P22" s="26"/>
      <c r="Q22" s="26"/>
      <c r="R22" s="24">
        <f t="shared" si="3"/>
        <v>191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>
        <v>12</v>
      </c>
      <c r="J23" s="20"/>
      <c r="K23" s="20"/>
      <c r="L23" s="20"/>
      <c r="M23" s="20">
        <f t="shared" si="0"/>
        <v>0</v>
      </c>
      <c r="N23" s="24">
        <f t="shared" si="1"/>
        <v>2292</v>
      </c>
      <c r="O23" s="25">
        <f t="shared" si="2"/>
        <v>0</v>
      </c>
      <c r="P23" s="26"/>
      <c r="Q23" s="26"/>
      <c r="R23" s="24">
        <f t="shared" si="3"/>
        <v>2292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>
        <v>18</v>
      </c>
      <c r="J24" s="20"/>
      <c r="K24" s="20"/>
      <c r="L24" s="20"/>
      <c r="M24" s="20">
        <f t="shared" si="0"/>
        <v>0</v>
      </c>
      <c r="N24" s="24">
        <f t="shared" si="1"/>
        <v>3438</v>
      </c>
      <c r="O24" s="25">
        <f t="shared" si="2"/>
        <v>0</v>
      </c>
      <c r="P24" s="26"/>
      <c r="Q24" s="26"/>
      <c r="R24" s="24">
        <f t="shared" si="3"/>
        <v>3438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>
        <v>8</v>
      </c>
      <c r="J25" s="20"/>
      <c r="K25" s="20"/>
      <c r="L25" s="20"/>
      <c r="M25" s="20">
        <f t="shared" si="0"/>
        <v>0</v>
      </c>
      <c r="N25" s="24">
        <f t="shared" si="1"/>
        <v>1528</v>
      </c>
      <c r="O25" s="25">
        <f t="shared" si="2"/>
        <v>0</v>
      </c>
      <c r="P25" s="26"/>
      <c r="Q25" s="26"/>
      <c r="R25" s="24">
        <f t="shared" si="3"/>
        <v>1528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>
        <v>1</v>
      </c>
      <c r="J27" s="31"/>
      <c r="K27" s="31"/>
      <c r="L27" s="31"/>
      <c r="M27" s="31">
        <f t="shared" si="0"/>
        <v>0</v>
      </c>
      <c r="N27" s="40">
        <f t="shared" si="1"/>
        <v>191</v>
      </c>
      <c r="O27" s="25">
        <f t="shared" si="2"/>
        <v>0</v>
      </c>
      <c r="P27" s="41"/>
      <c r="Q27" s="41"/>
      <c r="R27" s="24">
        <f t="shared" si="3"/>
        <v>191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992</v>
      </c>
      <c r="E28" s="45">
        <f t="shared" si="6"/>
        <v>150</v>
      </c>
      <c r="F28" s="45">
        <f t="shared" ref="F28:T28" si="7">SUM(F7:F27)</f>
        <v>90</v>
      </c>
      <c r="G28" s="45">
        <f t="shared" si="7"/>
        <v>30</v>
      </c>
      <c r="H28" s="45">
        <f t="shared" si="7"/>
        <v>240</v>
      </c>
      <c r="I28" s="45">
        <f t="shared" si="7"/>
        <v>77</v>
      </c>
      <c r="J28" s="45">
        <f t="shared" si="7"/>
        <v>24</v>
      </c>
      <c r="K28" s="45">
        <f t="shared" si="7"/>
        <v>1</v>
      </c>
      <c r="L28" s="45">
        <f t="shared" si="7"/>
        <v>17</v>
      </c>
      <c r="M28" s="45">
        <f t="shared" si="7"/>
        <v>7322</v>
      </c>
      <c r="N28" s="45">
        <f t="shared" si="7"/>
        <v>28495</v>
      </c>
      <c r="O28" s="46">
        <f t="shared" si="7"/>
        <v>201.35499999999999</v>
      </c>
      <c r="P28" s="45">
        <f t="shared" si="7"/>
        <v>0</v>
      </c>
      <c r="Q28" s="45">
        <f t="shared" si="7"/>
        <v>0</v>
      </c>
      <c r="R28" s="45">
        <f t="shared" si="7"/>
        <v>28293.645</v>
      </c>
      <c r="S28" s="45">
        <f t="shared" si="7"/>
        <v>69.558999999999997</v>
      </c>
      <c r="T28" s="47">
        <f t="shared" si="7"/>
        <v>69.558999999999997</v>
      </c>
    </row>
    <row r="29" spans="1:20" ht="15.75" thickBot="1" x14ac:dyDescent="0.3">
      <c r="A29" s="58" t="s">
        <v>38</v>
      </c>
      <c r="B29" s="59"/>
      <c r="C29" s="60"/>
      <c r="D29" s="48">
        <f>D4+D5-D28</f>
        <v>354998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123</v>
      </c>
      <c r="J29" s="48">
        <f t="shared" si="8"/>
        <v>44</v>
      </c>
      <c r="K29" s="48">
        <f t="shared" si="8"/>
        <v>227</v>
      </c>
      <c r="L29" s="48">
        <f t="shared" si="8"/>
        <v>18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7" sqref="D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57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'9'!D29</f>
        <v>403241</v>
      </c>
      <c r="E4" s="2">
        <f>'9'!E29</f>
        <v>730</v>
      </c>
      <c r="F4" s="2">
        <f>'9'!F29</f>
        <v>6500</v>
      </c>
      <c r="G4" s="2">
        <f>'9'!G29</f>
        <v>0</v>
      </c>
      <c r="H4" s="2">
        <f>'9'!H29</f>
        <v>480</v>
      </c>
      <c r="I4" s="2">
        <f>'9'!I29</f>
        <v>11</v>
      </c>
      <c r="J4" s="2">
        <f>'9'!J29</f>
        <v>14</v>
      </c>
      <c r="K4" s="2">
        <f>'9'!K29</f>
        <v>90</v>
      </c>
      <c r="L4" s="2">
        <f>'9'!L29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9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9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20018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20018</v>
      </c>
      <c r="N9" s="24">
        <f t="shared" si="1"/>
        <v>20018</v>
      </c>
      <c r="O9" s="25">
        <f t="shared" si="2"/>
        <v>550.495</v>
      </c>
      <c r="P9" s="26"/>
      <c r="Q9" s="26">
        <v>118</v>
      </c>
      <c r="R9" s="29">
        <f t="shared" si="3"/>
        <v>19349.505000000001</v>
      </c>
      <c r="S9" s="25">
        <f t="shared" si="4"/>
        <v>190.17099999999999</v>
      </c>
      <c r="T9" s="27">
        <f t="shared" si="5"/>
        <v>72.170999999999992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9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35476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35476</v>
      </c>
      <c r="N11" s="24">
        <f t="shared" si="1"/>
        <v>35476</v>
      </c>
      <c r="O11" s="25">
        <f t="shared" si="2"/>
        <v>975.59</v>
      </c>
      <c r="P11" s="26"/>
      <c r="Q11" s="26">
        <v>100</v>
      </c>
      <c r="R11" s="29">
        <f t="shared" si="3"/>
        <v>34400.410000000003</v>
      </c>
      <c r="S11" s="25">
        <f t="shared" si="4"/>
        <v>337.02199999999999</v>
      </c>
      <c r="T11" s="27">
        <f t="shared" si="5"/>
        <v>237.02199999999999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2580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2580</v>
      </c>
      <c r="N12" s="24">
        <f t="shared" si="1"/>
        <v>2580</v>
      </c>
      <c r="O12" s="25">
        <f t="shared" si="2"/>
        <v>70.95</v>
      </c>
      <c r="P12" s="26"/>
      <c r="Q12" s="26">
        <v>9</v>
      </c>
      <c r="R12" s="29">
        <f t="shared" si="3"/>
        <v>2500.0500000000002</v>
      </c>
      <c r="S12" s="25">
        <f t="shared" si="4"/>
        <v>24.509999999999998</v>
      </c>
      <c r="T12" s="27">
        <f t="shared" si="5"/>
        <v>15.509999999999998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6168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6168</v>
      </c>
      <c r="N13" s="24">
        <f t="shared" si="1"/>
        <v>6168</v>
      </c>
      <c r="O13" s="25">
        <f t="shared" si="2"/>
        <v>169.62</v>
      </c>
      <c r="P13" s="26"/>
      <c r="Q13" s="26">
        <v>20</v>
      </c>
      <c r="R13" s="29">
        <f t="shared" si="3"/>
        <v>5978.38</v>
      </c>
      <c r="S13" s="25">
        <f t="shared" si="4"/>
        <v>58.595999999999997</v>
      </c>
      <c r="T13" s="27">
        <f t="shared" si="5"/>
        <v>38.595999999999997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9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23748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23748</v>
      </c>
      <c r="N15" s="24">
        <f t="shared" si="1"/>
        <v>23748</v>
      </c>
      <c r="O15" s="25">
        <f t="shared" si="2"/>
        <v>653.07000000000005</v>
      </c>
      <c r="P15" s="26"/>
      <c r="Q15" s="26">
        <v>195</v>
      </c>
      <c r="R15" s="29">
        <f t="shared" si="3"/>
        <v>22899.93</v>
      </c>
      <c r="S15" s="25">
        <f t="shared" si="4"/>
        <v>225.60599999999999</v>
      </c>
      <c r="T15" s="27">
        <f t="shared" si="5"/>
        <v>30.605999999999995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9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20200</v>
      </c>
      <c r="N17" s="24">
        <f t="shared" si="1"/>
        <v>20200</v>
      </c>
      <c r="O17" s="25">
        <f t="shared" si="2"/>
        <v>555.5</v>
      </c>
      <c r="P17" s="26"/>
      <c r="Q17" s="26">
        <v>145</v>
      </c>
      <c r="R17" s="29">
        <f t="shared" si="3"/>
        <v>19499.5</v>
      </c>
      <c r="S17" s="25">
        <f t="shared" si="4"/>
        <v>191.9</v>
      </c>
      <c r="T17" s="27">
        <f t="shared" si="5"/>
        <v>46.900000000000006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9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9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42662</v>
      </c>
      <c r="E22" s="30">
        <v>40</v>
      </c>
      <c r="F22" s="30">
        <v>110</v>
      </c>
      <c r="G22" s="20"/>
      <c r="H22" s="30"/>
      <c r="I22" s="20"/>
      <c r="J22" s="20"/>
      <c r="K22" s="20">
        <v>10</v>
      </c>
      <c r="L22" s="20"/>
      <c r="M22" s="20">
        <f t="shared" si="0"/>
        <v>44562</v>
      </c>
      <c r="N22" s="24">
        <f t="shared" si="1"/>
        <v>46382</v>
      </c>
      <c r="O22" s="25">
        <f t="shared" si="2"/>
        <v>1225.4549999999999</v>
      </c>
      <c r="P22" s="26"/>
      <c r="Q22" s="26">
        <v>157</v>
      </c>
      <c r="R22" s="29">
        <f t="shared" si="3"/>
        <v>44999.544999999998</v>
      </c>
      <c r="S22" s="25">
        <f t="shared" si="4"/>
        <v>423.339</v>
      </c>
      <c r="T22" s="27">
        <f t="shared" si="5"/>
        <v>266.339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9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34158</v>
      </c>
      <c r="E24" s="30">
        <v>200</v>
      </c>
      <c r="F24" s="30">
        <v>500</v>
      </c>
      <c r="G24" s="30"/>
      <c r="H24" s="30">
        <v>480</v>
      </c>
      <c r="I24" s="20">
        <v>2</v>
      </c>
      <c r="J24" s="20"/>
      <c r="K24" s="20">
        <v>3</v>
      </c>
      <c r="L24" s="20"/>
      <c r="M24" s="20">
        <f t="shared" si="0"/>
        <v>47478</v>
      </c>
      <c r="N24" s="24">
        <f t="shared" si="1"/>
        <v>48406</v>
      </c>
      <c r="O24" s="25">
        <f t="shared" si="2"/>
        <v>1305.645</v>
      </c>
      <c r="P24" s="26"/>
      <c r="Q24" s="26">
        <v>200</v>
      </c>
      <c r="R24" s="29">
        <f t="shared" si="3"/>
        <v>46900.355000000003</v>
      </c>
      <c r="S24" s="25">
        <f t="shared" si="4"/>
        <v>451.041</v>
      </c>
      <c r="T24" s="27">
        <f t="shared" si="5"/>
        <v>251.041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14700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14700</v>
      </c>
      <c r="N25" s="24">
        <f t="shared" si="1"/>
        <v>14700</v>
      </c>
      <c r="O25" s="25">
        <f t="shared" si="2"/>
        <v>404.25</v>
      </c>
      <c r="P25" s="26"/>
      <c r="Q25" s="26">
        <v>96</v>
      </c>
      <c r="R25" s="29">
        <f t="shared" si="3"/>
        <v>14199.75</v>
      </c>
      <c r="S25" s="25">
        <f t="shared" si="4"/>
        <v>139.65</v>
      </c>
      <c r="T25" s="27">
        <f t="shared" si="5"/>
        <v>43.650000000000006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9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>SUM(D7:D27)</f>
        <v>200538</v>
      </c>
      <c r="E28" s="45">
        <f t="shared" ref="E28" si="6">SUM(E7:E27)</f>
        <v>240</v>
      </c>
      <c r="F28" s="45">
        <f t="shared" ref="F28:T28" si="7">SUM(F7:F27)</f>
        <v>630</v>
      </c>
      <c r="G28" s="45">
        <f t="shared" si="7"/>
        <v>0</v>
      </c>
      <c r="H28" s="45">
        <f t="shared" si="7"/>
        <v>480</v>
      </c>
      <c r="I28" s="45">
        <f t="shared" si="7"/>
        <v>2</v>
      </c>
      <c r="J28" s="45">
        <f t="shared" si="7"/>
        <v>0</v>
      </c>
      <c r="K28" s="45">
        <f t="shared" si="7"/>
        <v>13</v>
      </c>
      <c r="L28" s="45">
        <f t="shared" si="7"/>
        <v>0</v>
      </c>
      <c r="M28" s="45">
        <f t="shared" si="7"/>
        <v>215958</v>
      </c>
      <c r="N28" s="45">
        <f t="shared" si="7"/>
        <v>218706</v>
      </c>
      <c r="O28" s="46">
        <f t="shared" si="7"/>
        <v>5938.8450000000012</v>
      </c>
      <c r="P28" s="45">
        <f t="shared" si="7"/>
        <v>0</v>
      </c>
      <c r="Q28" s="45">
        <f t="shared" si="7"/>
        <v>1040</v>
      </c>
      <c r="R28" s="45">
        <f t="shared" si="7"/>
        <v>211727.155</v>
      </c>
      <c r="S28" s="45">
        <f t="shared" si="7"/>
        <v>2051.6009999999997</v>
      </c>
      <c r="T28" s="47">
        <f t="shared" si="7"/>
        <v>1011.601</v>
      </c>
    </row>
    <row r="29" spans="1:20" ht="15.75" thickBot="1" x14ac:dyDescent="0.3">
      <c r="A29" s="58" t="s">
        <v>38</v>
      </c>
      <c r="B29" s="59"/>
      <c r="C29" s="60"/>
      <c r="D29" s="48">
        <f>D4+D5-D28</f>
        <v>202703</v>
      </c>
      <c r="E29" s="48">
        <f t="shared" ref="E29:L29" si="8">E4+E5-E28</f>
        <v>490</v>
      </c>
      <c r="F29" s="48">
        <f t="shared" si="8"/>
        <v>5870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G24" sqref="G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58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'10'!D29</f>
        <v>202703</v>
      </c>
      <c r="E4" s="2">
        <f>'10'!E29</f>
        <v>490</v>
      </c>
      <c r="F4" s="2">
        <f>'10'!F29</f>
        <v>5870</v>
      </c>
      <c r="G4" s="2">
        <f>'10'!G29</f>
        <v>0</v>
      </c>
      <c r="H4" s="2">
        <f>'10'!H29</f>
        <v>0</v>
      </c>
      <c r="I4" s="2">
        <f>'10'!I29</f>
        <v>9</v>
      </c>
      <c r="J4" s="2">
        <f>'10'!J29</f>
        <v>14</v>
      </c>
      <c r="K4" s="2">
        <f>'10'!K29</f>
        <v>77</v>
      </c>
      <c r="L4" s="2">
        <f>'10'!L29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2056</v>
      </c>
      <c r="N7" s="24">
        <f>D7+E7*20+F7*10+G7*9+H7*9+I7*191+J7*191+K7*182+L7*100</f>
        <v>2056</v>
      </c>
      <c r="O7" s="25">
        <f>M7*2.75%</f>
        <v>56.54</v>
      </c>
      <c r="P7" s="26"/>
      <c r="Q7" s="26"/>
      <c r="R7" s="29">
        <f>M7-(M7*2.75%)+I7*191+J7*191+K7*182+L7*100-Q7</f>
        <v>1999.46</v>
      </c>
      <c r="S7" s="25">
        <f>M7*0.95%</f>
        <v>19.532</v>
      </c>
      <c r="T7" s="27">
        <f>S7-Q7</f>
        <v>19.532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9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23562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23562</v>
      </c>
      <c r="N9" s="24">
        <f t="shared" si="1"/>
        <v>23562</v>
      </c>
      <c r="O9" s="25">
        <f t="shared" si="2"/>
        <v>647.95500000000004</v>
      </c>
      <c r="P9" s="26"/>
      <c r="Q9" s="26">
        <v>104</v>
      </c>
      <c r="R9" s="29">
        <f t="shared" si="3"/>
        <v>22810.044999999998</v>
      </c>
      <c r="S9" s="25">
        <f t="shared" si="4"/>
        <v>223.839</v>
      </c>
      <c r="T9" s="27">
        <f t="shared" si="5"/>
        <v>119.839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9459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9459</v>
      </c>
      <c r="N10" s="24">
        <f t="shared" si="1"/>
        <v>9459</v>
      </c>
      <c r="O10" s="25">
        <f t="shared" si="2"/>
        <v>260.1225</v>
      </c>
      <c r="P10" s="26"/>
      <c r="Q10" s="26">
        <v>28</v>
      </c>
      <c r="R10" s="29">
        <f t="shared" si="3"/>
        <v>9170.8775000000005</v>
      </c>
      <c r="S10" s="25">
        <f t="shared" si="4"/>
        <v>89.860500000000002</v>
      </c>
      <c r="T10" s="27">
        <f t="shared" si="5"/>
        <v>61.860500000000002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9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8000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8000</v>
      </c>
      <c r="N12" s="24">
        <f t="shared" si="1"/>
        <v>8000</v>
      </c>
      <c r="O12" s="25">
        <f t="shared" si="2"/>
        <v>220</v>
      </c>
      <c r="P12" s="26"/>
      <c r="Q12" s="26">
        <v>30</v>
      </c>
      <c r="R12" s="29">
        <f t="shared" si="3"/>
        <v>7750</v>
      </c>
      <c r="S12" s="25">
        <f t="shared" si="4"/>
        <v>76</v>
      </c>
      <c r="T12" s="27">
        <f t="shared" si="5"/>
        <v>46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9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2056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2056</v>
      </c>
      <c r="N14" s="24">
        <f t="shared" si="1"/>
        <v>2056</v>
      </c>
      <c r="O14" s="25">
        <f t="shared" si="2"/>
        <v>56.54</v>
      </c>
      <c r="P14" s="26"/>
      <c r="Q14" s="26"/>
      <c r="R14" s="29">
        <f t="shared" si="3"/>
        <v>1999.46</v>
      </c>
      <c r="S14" s="25">
        <f t="shared" si="4"/>
        <v>19.532</v>
      </c>
      <c r="T14" s="27">
        <f t="shared" si="5"/>
        <v>19.532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9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5346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5346</v>
      </c>
      <c r="N16" s="24">
        <f t="shared" si="1"/>
        <v>5346</v>
      </c>
      <c r="O16" s="25">
        <f t="shared" si="2"/>
        <v>147.01500000000001</v>
      </c>
      <c r="P16" s="26"/>
      <c r="Q16" s="26">
        <v>29</v>
      </c>
      <c r="R16" s="29">
        <f t="shared" si="3"/>
        <v>5169.9849999999997</v>
      </c>
      <c r="S16" s="25">
        <f t="shared" si="4"/>
        <v>50.786999999999999</v>
      </c>
      <c r="T16" s="27">
        <f t="shared" si="5"/>
        <v>21.786999999999999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>
        <v>40</v>
      </c>
      <c r="F17" s="30">
        <v>70</v>
      </c>
      <c r="G17" s="30"/>
      <c r="H17" s="30"/>
      <c r="I17" s="20"/>
      <c r="J17" s="20"/>
      <c r="K17" s="20"/>
      <c r="L17" s="20"/>
      <c r="M17" s="20">
        <f t="shared" si="0"/>
        <v>21500</v>
      </c>
      <c r="N17" s="24">
        <f t="shared" si="1"/>
        <v>21500</v>
      </c>
      <c r="O17" s="25">
        <f t="shared" si="2"/>
        <v>591.25</v>
      </c>
      <c r="P17" s="26"/>
      <c r="Q17" s="26">
        <v>109</v>
      </c>
      <c r="R17" s="29">
        <f t="shared" si="3"/>
        <v>20799.75</v>
      </c>
      <c r="S17" s="25">
        <f t="shared" si="4"/>
        <v>204.25</v>
      </c>
      <c r="T17" s="27">
        <f t="shared" si="5"/>
        <v>95.25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9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23000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23000</v>
      </c>
      <c r="N21" s="24">
        <f t="shared" si="1"/>
        <v>23000</v>
      </c>
      <c r="O21" s="25">
        <f t="shared" si="2"/>
        <v>632.5</v>
      </c>
      <c r="P21" s="26"/>
      <c r="Q21" s="26">
        <v>20</v>
      </c>
      <c r="R21" s="29">
        <f t="shared" si="3"/>
        <v>22347.5</v>
      </c>
      <c r="S21" s="25">
        <f t="shared" si="4"/>
        <v>218.5</v>
      </c>
      <c r="T21" s="27">
        <f t="shared" si="5"/>
        <v>198.5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2056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2056</v>
      </c>
      <c r="N22" s="24">
        <f t="shared" si="1"/>
        <v>2056</v>
      </c>
      <c r="O22" s="25">
        <f t="shared" si="2"/>
        <v>56.54</v>
      </c>
      <c r="P22" s="26"/>
      <c r="Q22" s="26">
        <v>23</v>
      </c>
      <c r="R22" s="29">
        <f t="shared" si="3"/>
        <v>1976.46</v>
      </c>
      <c r="S22" s="25">
        <f t="shared" si="4"/>
        <v>19.532</v>
      </c>
      <c r="T22" s="27">
        <f t="shared" si="5"/>
        <v>-3.468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28950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28950</v>
      </c>
      <c r="N23" s="24">
        <f t="shared" si="1"/>
        <v>28950</v>
      </c>
      <c r="O23" s="25">
        <f t="shared" si="2"/>
        <v>796.125</v>
      </c>
      <c r="P23" s="26"/>
      <c r="Q23" s="26">
        <v>154</v>
      </c>
      <c r="R23" s="29">
        <f t="shared" si="3"/>
        <v>27999.875</v>
      </c>
      <c r="S23" s="25">
        <f t="shared" si="4"/>
        <v>275.02499999999998</v>
      </c>
      <c r="T23" s="27">
        <f t="shared" si="5"/>
        <v>121.02499999999998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9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9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9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126541</v>
      </c>
      <c r="E28" s="45">
        <f t="shared" si="6"/>
        <v>40</v>
      </c>
      <c r="F28" s="45">
        <f t="shared" ref="F28:T28" si="7">SUM(F7:F27)</f>
        <v>70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128041</v>
      </c>
      <c r="N28" s="45">
        <f t="shared" si="7"/>
        <v>128041</v>
      </c>
      <c r="O28" s="46">
        <f t="shared" si="7"/>
        <v>3521.1275000000001</v>
      </c>
      <c r="P28" s="45">
        <f t="shared" si="7"/>
        <v>0</v>
      </c>
      <c r="Q28" s="45">
        <f t="shared" si="7"/>
        <v>497</v>
      </c>
      <c r="R28" s="45">
        <f t="shared" si="7"/>
        <v>124022.87250000001</v>
      </c>
      <c r="S28" s="45">
        <f t="shared" si="7"/>
        <v>1216.3895</v>
      </c>
      <c r="T28" s="47">
        <f t="shared" si="7"/>
        <v>719.3895</v>
      </c>
    </row>
    <row r="29" spans="1:20" ht="15.75" thickBot="1" x14ac:dyDescent="0.3">
      <c r="A29" s="58" t="s">
        <v>38</v>
      </c>
      <c r="B29" s="59"/>
      <c r="C29" s="60"/>
      <c r="D29" s="48">
        <f>D4+D5-D28</f>
        <v>76162</v>
      </c>
      <c r="E29" s="48">
        <f t="shared" ref="E29:L29" si="8">E4+E5-E28</f>
        <v>450</v>
      </c>
      <c r="F29" s="48">
        <f t="shared" si="8"/>
        <v>5800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E16" sqref="E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'11'!D29</f>
        <v>76162</v>
      </c>
      <c r="E4" s="2">
        <f>'11'!E29</f>
        <v>450</v>
      </c>
      <c r="F4" s="2">
        <f>'11'!F29</f>
        <v>5800</v>
      </c>
      <c r="G4" s="2">
        <f>'11'!G29</f>
        <v>0</v>
      </c>
      <c r="H4" s="2">
        <f>'11'!H29</f>
        <v>0</v>
      </c>
      <c r="I4" s="2">
        <f>'11'!I29</f>
        <v>9</v>
      </c>
      <c r="J4" s="2">
        <f>'11'!J29</f>
        <v>14</v>
      </c>
      <c r="K4" s="2">
        <f>'11'!K29</f>
        <v>77</v>
      </c>
      <c r="L4" s="2">
        <f>'11'!L29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76162</v>
      </c>
      <c r="E29" s="48">
        <f t="shared" ref="E29:L29" si="8">E4+E5-E28</f>
        <v>450</v>
      </c>
      <c r="F29" s="48">
        <f t="shared" si="8"/>
        <v>5800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pane ySplit="6" topLeftCell="A10" activePane="bottomLeft" state="frozen"/>
      <selection pane="bottomLeft" activeCell="K25" sqref="K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'12'!D29</f>
        <v>76162</v>
      </c>
      <c r="E4" s="2">
        <f>'12'!E29</f>
        <v>450</v>
      </c>
      <c r="F4" s="2">
        <f>'12'!F29</f>
        <v>5800</v>
      </c>
      <c r="G4" s="2">
        <f>'12'!G29</f>
        <v>0</v>
      </c>
      <c r="H4" s="2">
        <f>'12'!H29</f>
        <v>0</v>
      </c>
      <c r="I4" s="2">
        <f>'12'!I29</f>
        <v>9</v>
      </c>
      <c r="J4" s="2">
        <f>'12'!J29</f>
        <v>14</v>
      </c>
      <c r="K4" s="2">
        <f>'12'!K29</f>
        <v>77</v>
      </c>
      <c r="L4" s="2">
        <f>'12'!L29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26562</v>
      </c>
      <c r="E7" s="22">
        <v>50</v>
      </c>
      <c r="F7" s="22">
        <v>70</v>
      </c>
      <c r="G7" s="22"/>
      <c r="H7" s="22"/>
      <c r="I7" s="23"/>
      <c r="J7" s="23">
        <v>2</v>
      </c>
      <c r="K7" s="23"/>
      <c r="L7" s="23"/>
      <c r="M7" s="20">
        <f>D7+E7*20+F7*10+G7*9+H7*9</f>
        <v>28262</v>
      </c>
      <c r="N7" s="24">
        <f>D7+E7*20+F7*10+G7*9+H7*9+I7*191+J7*191+K7*182+L7*100</f>
        <v>28644</v>
      </c>
      <c r="O7" s="25">
        <f>M7*2.75%</f>
        <v>777.20500000000004</v>
      </c>
      <c r="P7" s="26"/>
      <c r="Q7" s="26">
        <v>102</v>
      </c>
      <c r="R7" s="24">
        <f>M7-(M7*2.75%)+I7*191+J7*191+K7*182+L7*100-Q7</f>
        <v>27764.794999999998</v>
      </c>
      <c r="S7" s="25">
        <f>M7*0.95%</f>
        <v>268.48899999999998</v>
      </c>
      <c r="T7" s="27">
        <f>S7-Q7</f>
        <v>166.48899999999998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11924</v>
      </c>
      <c r="E8" s="30"/>
      <c r="F8" s="30">
        <v>50</v>
      </c>
      <c r="G8" s="30"/>
      <c r="H8" s="30"/>
      <c r="I8" s="20"/>
      <c r="J8" s="20"/>
      <c r="K8" s="20">
        <v>15</v>
      </c>
      <c r="L8" s="20"/>
      <c r="M8" s="20">
        <f t="shared" ref="M8:M27" si="0">D8+E8*20+F8*10+G8*9+H8*9</f>
        <v>12424</v>
      </c>
      <c r="N8" s="24">
        <f t="shared" ref="N8:N27" si="1">D8+E8*20+F8*10+G8*9+H8*9+I8*191+J8*191+K8*182+L8*100</f>
        <v>15154</v>
      </c>
      <c r="O8" s="25">
        <f t="shared" ref="O8:O27" si="2">M8*2.75%</f>
        <v>341.66</v>
      </c>
      <c r="P8" s="26"/>
      <c r="Q8" s="26">
        <v>82</v>
      </c>
      <c r="R8" s="24">
        <f t="shared" ref="R8:R27" si="3">M8-(M8*2.75%)+I8*191+J8*191+K8*182+L8*100-Q8</f>
        <v>14730.34</v>
      </c>
      <c r="S8" s="25">
        <f t="shared" ref="S8:S27" si="4">M8*0.95%</f>
        <v>118.02799999999999</v>
      </c>
      <c r="T8" s="27">
        <f t="shared" ref="T8:T27" si="5">S8-Q8</f>
        <v>36.027999999999992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>
        <v>13</v>
      </c>
      <c r="R11" s="24">
        <f t="shared" si="3"/>
        <v>1986.46</v>
      </c>
      <c r="S11" s="25">
        <f t="shared" si="4"/>
        <v>19.532</v>
      </c>
      <c r="T11" s="27">
        <f t="shared" si="5"/>
        <v>6.532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4112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4112</v>
      </c>
      <c r="N12" s="24">
        <f t="shared" si="1"/>
        <v>4112</v>
      </c>
      <c r="O12" s="25">
        <f t="shared" si="2"/>
        <v>113.08</v>
      </c>
      <c r="P12" s="26"/>
      <c r="Q12" s="26">
        <v>24</v>
      </c>
      <c r="R12" s="24">
        <f t="shared" si="3"/>
        <v>3974.92</v>
      </c>
      <c r="S12" s="25">
        <f t="shared" si="4"/>
        <v>39.064</v>
      </c>
      <c r="T12" s="27">
        <f t="shared" si="5"/>
        <v>15.064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25000</v>
      </c>
      <c r="E13" s="30">
        <v>40</v>
      </c>
      <c r="F13" s="30">
        <v>50</v>
      </c>
      <c r="G13" s="30"/>
      <c r="H13" s="30"/>
      <c r="I13" s="20"/>
      <c r="J13" s="20"/>
      <c r="K13" s="20"/>
      <c r="L13" s="20"/>
      <c r="M13" s="20">
        <f t="shared" si="0"/>
        <v>26300</v>
      </c>
      <c r="N13" s="24">
        <f t="shared" si="1"/>
        <v>26300</v>
      </c>
      <c r="O13" s="25">
        <f t="shared" si="2"/>
        <v>723.25</v>
      </c>
      <c r="P13" s="26"/>
      <c r="Q13" s="26">
        <v>107</v>
      </c>
      <c r="R13" s="24">
        <f t="shared" si="3"/>
        <v>25469.75</v>
      </c>
      <c r="S13" s="25">
        <f t="shared" si="4"/>
        <v>249.85</v>
      </c>
      <c r="T13" s="27">
        <f t="shared" si="5"/>
        <v>142.85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39308</v>
      </c>
      <c r="E14" s="30">
        <v>20</v>
      </c>
      <c r="F14" s="30">
        <v>60</v>
      </c>
      <c r="G14" s="30"/>
      <c r="H14" s="30"/>
      <c r="I14" s="20"/>
      <c r="J14" s="20"/>
      <c r="K14" s="20"/>
      <c r="L14" s="20"/>
      <c r="M14" s="20">
        <f t="shared" si="0"/>
        <v>40308</v>
      </c>
      <c r="N14" s="24">
        <f t="shared" si="1"/>
        <v>40308</v>
      </c>
      <c r="O14" s="25">
        <f t="shared" si="2"/>
        <v>1108.47</v>
      </c>
      <c r="P14" s="26"/>
      <c r="Q14" s="26">
        <v>120</v>
      </c>
      <c r="R14" s="24">
        <f t="shared" si="3"/>
        <v>39079.53</v>
      </c>
      <c r="S14" s="25">
        <f t="shared" si="4"/>
        <v>382.92599999999999</v>
      </c>
      <c r="T14" s="27">
        <f t="shared" si="5"/>
        <v>262.92599999999999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7146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7146</v>
      </c>
      <c r="N16" s="24">
        <f t="shared" si="1"/>
        <v>7146</v>
      </c>
      <c r="O16" s="25">
        <f t="shared" si="2"/>
        <v>196.51500000000001</v>
      </c>
      <c r="P16" s="26"/>
      <c r="Q16" s="26">
        <v>54</v>
      </c>
      <c r="R16" s="24">
        <f t="shared" si="3"/>
        <v>6895.4849999999997</v>
      </c>
      <c r="S16" s="25">
        <f t="shared" si="4"/>
        <v>67.887</v>
      </c>
      <c r="T16" s="27">
        <f t="shared" si="5"/>
        <v>13.887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720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720</v>
      </c>
      <c r="N17" s="24">
        <f t="shared" si="1"/>
        <v>720</v>
      </c>
      <c r="O17" s="25">
        <f t="shared" si="2"/>
        <v>19.8</v>
      </c>
      <c r="P17" s="26"/>
      <c r="Q17" s="26"/>
      <c r="R17" s="24">
        <f t="shared" si="3"/>
        <v>700.2</v>
      </c>
      <c r="S17" s="25">
        <f t="shared" si="4"/>
        <v>6.84</v>
      </c>
      <c r="T17" s="27">
        <f t="shared" si="5"/>
        <v>6.84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41076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41076</v>
      </c>
      <c r="N18" s="24">
        <f t="shared" si="1"/>
        <v>41076</v>
      </c>
      <c r="O18" s="25">
        <f t="shared" si="2"/>
        <v>1129.5899999999999</v>
      </c>
      <c r="P18" s="26"/>
      <c r="Q18" s="26">
        <v>196</v>
      </c>
      <c r="R18" s="24">
        <f t="shared" si="3"/>
        <v>39750.410000000003</v>
      </c>
      <c r="S18" s="25">
        <f t="shared" si="4"/>
        <v>390.22199999999998</v>
      </c>
      <c r="T18" s="27">
        <f t="shared" si="5"/>
        <v>194.22199999999998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/>
      <c r="Q20" s="26">
        <v>9</v>
      </c>
      <c r="R20" s="24">
        <f t="shared" si="3"/>
        <v>3989.92</v>
      </c>
      <c r="S20" s="25">
        <f t="shared" si="4"/>
        <v>39.064</v>
      </c>
      <c r="T20" s="27">
        <f t="shared" si="5"/>
        <v>30.064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5140</v>
      </c>
      <c r="N21" s="24">
        <f t="shared" si="1"/>
        <v>5140</v>
      </c>
      <c r="O21" s="25">
        <f t="shared" si="2"/>
        <v>141.35</v>
      </c>
      <c r="P21" s="26"/>
      <c r="Q21" s="26"/>
      <c r="R21" s="24">
        <f t="shared" si="3"/>
        <v>4998.6499999999996</v>
      </c>
      <c r="S21" s="25">
        <f t="shared" si="4"/>
        <v>48.83</v>
      </c>
      <c r="T21" s="27">
        <f t="shared" si="5"/>
        <v>48.83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23141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23141</v>
      </c>
      <c r="N22" s="24">
        <f t="shared" si="1"/>
        <v>23141</v>
      </c>
      <c r="O22" s="25">
        <f t="shared" si="2"/>
        <v>636.37750000000005</v>
      </c>
      <c r="P22" s="26"/>
      <c r="Q22" s="26">
        <v>134</v>
      </c>
      <c r="R22" s="24">
        <f t="shared" si="3"/>
        <v>22370.622500000001</v>
      </c>
      <c r="S22" s="25">
        <f t="shared" si="4"/>
        <v>219.83949999999999</v>
      </c>
      <c r="T22" s="27">
        <f t="shared" si="5"/>
        <v>85.839499999999987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20648</v>
      </c>
      <c r="E24" s="30">
        <v>20</v>
      </c>
      <c r="F24" s="30">
        <v>60</v>
      </c>
      <c r="G24" s="30"/>
      <c r="H24" s="30"/>
      <c r="I24" s="20"/>
      <c r="J24" s="20"/>
      <c r="K24" s="20"/>
      <c r="L24" s="20"/>
      <c r="M24" s="20">
        <f t="shared" si="0"/>
        <v>21648</v>
      </c>
      <c r="N24" s="24">
        <f t="shared" si="1"/>
        <v>21648</v>
      </c>
      <c r="O24" s="25">
        <f t="shared" si="2"/>
        <v>595.32000000000005</v>
      </c>
      <c r="P24" s="26"/>
      <c r="Q24" s="26">
        <v>117</v>
      </c>
      <c r="R24" s="24">
        <f t="shared" si="3"/>
        <v>20935.68</v>
      </c>
      <c r="S24" s="25">
        <f t="shared" si="4"/>
        <v>205.65600000000001</v>
      </c>
      <c r="T24" s="27">
        <f t="shared" si="5"/>
        <v>88.656000000000006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20970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20970</v>
      </c>
      <c r="N26" s="24">
        <f t="shared" si="1"/>
        <v>20970</v>
      </c>
      <c r="O26" s="25">
        <f t="shared" si="2"/>
        <v>576.67499999999995</v>
      </c>
      <c r="P26" s="26"/>
      <c r="Q26" s="26">
        <v>123</v>
      </c>
      <c r="R26" s="24">
        <f t="shared" si="3"/>
        <v>20270.325000000001</v>
      </c>
      <c r="S26" s="25">
        <f t="shared" si="4"/>
        <v>199.215</v>
      </c>
      <c r="T26" s="27">
        <f t="shared" si="5"/>
        <v>76.215000000000003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231915</v>
      </c>
      <c r="E28" s="45">
        <f t="shared" si="6"/>
        <v>130</v>
      </c>
      <c r="F28" s="45">
        <f t="shared" ref="F28:T28" si="7">SUM(F7:F27)</f>
        <v>290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2</v>
      </c>
      <c r="K28" s="45">
        <f t="shared" si="7"/>
        <v>15</v>
      </c>
      <c r="L28" s="45">
        <f t="shared" si="7"/>
        <v>0</v>
      </c>
      <c r="M28" s="45">
        <f t="shared" si="7"/>
        <v>237415</v>
      </c>
      <c r="N28" s="45">
        <f t="shared" si="7"/>
        <v>240527</v>
      </c>
      <c r="O28" s="46">
        <f t="shared" si="7"/>
        <v>6528.9124999999995</v>
      </c>
      <c r="P28" s="45">
        <f t="shared" si="7"/>
        <v>0</v>
      </c>
      <c r="Q28" s="45">
        <f t="shared" si="7"/>
        <v>1081</v>
      </c>
      <c r="R28" s="45">
        <f t="shared" si="7"/>
        <v>232917.08749999999</v>
      </c>
      <c r="S28" s="45">
        <f t="shared" si="7"/>
        <v>2255.4425000000001</v>
      </c>
      <c r="T28" s="47">
        <f t="shared" si="7"/>
        <v>1174.4424999999997</v>
      </c>
    </row>
    <row r="29" spans="1:20" ht="15.75" thickBot="1" x14ac:dyDescent="0.3">
      <c r="A29" s="58" t="s">
        <v>38</v>
      </c>
      <c r="B29" s="59"/>
      <c r="C29" s="60"/>
      <c r="D29" s="48">
        <f>D4+D5-D28</f>
        <v>155935</v>
      </c>
      <c r="E29" s="48">
        <f t="shared" ref="E29:L29" si="8">E4+E5-E28</f>
        <v>320</v>
      </c>
      <c r="F29" s="48">
        <f t="shared" si="8"/>
        <v>5510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62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2" spans="1:20" x14ac:dyDescent="0.25">
      <c r="M32">
        <v>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B1" workbookViewId="0">
      <pane ySplit="6" topLeftCell="A19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60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'13'!D29</f>
        <v>155935</v>
      </c>
      <c r="E4" s="2">
        <f>'13'!E29</f>
        <v>320</v>
      </c>
      <c r="F4" s="2">
        <f>'13'!F29</f>
        <v>5510</v>
      </c>
      <c r="G4" s="2">
        <f>'13'!G29</f>
        <v>0</v>
      </c>
      <c r="H4" s="2">
        <f>'13'!H29</f>
        <v>0</v>
      </c>
      <c r="I4" s="2">
        <f>'13'!I29</f>
        <v>9</v>
      </c>
      <c r="J4" s="2">
        <f>'13'!J29</f>
        <v>12</v>
      </c>
      <c r="K4" s="2">
        <f>'13'!K29</f>
        <v>62</v>
      </c>
      <c r="L4" s="2">
        <f>'13'!L29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9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13627</v>
      </c>
      <c r="E8" s="30">
        <v>50</v>
      </c>
      <c r="F8" s="30">
        <v>100</v>
      </c>
      <c r="G8" s="30"/>
      <c r="H8" s="30"/>
      <c r="I8" s="20"/>
      <c r="J8" s="20"/>
      <c r="K8" s="20"/>
      <c r="L8" s="20"/>
      <c r="M8" s="20">
        <f t="shared" ref="M8:M27" si="0">D8+E8*20+F8*10+G8*9+H8*9</f>
        <v>15627</v>
      </c>
      <c r="N8" s="24">
        <f t="shared" ref="N8:N27" si="1">D8+E8*20+F8*10+G8*9+H8*9+I8*191+J8*191+K8*182+L8*100</f>
        <v>15627</v>
      </c>
      <c r="O8" s="25">
        <f t="shared" ref="O8:O27" si="2">M8*2.75%</f>
        <v>429.74250000000001</v>
      </c>
      <c r="P8" s="26"/>
      <c r="Q8" s="26">
        <v>87</v>
      </c>
      <c r="R8" s="29">
        <f t="shared" ref="R8:R27" si="3">M8-(M8*2.75%)+I8*191+J8*191+K8*182+L8*100-Q8</f>
        <v>15110.2575</v>
      </c>
      <c r="S8" s="25">
        <f t="shared" ref="S8:S27" si="4">M8*0.95%</f>
        <v>148.45650000000001</v>
      </c>
      <c r="T8" s="27">
        <f t="shared" ref="T8:T27" si="5">S8-Q8</f>
        <v>61.456500000000005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42321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42321</v>
      </c>
      <c r="N9" s="24">
        <f t="shared" si="1"/>
        <v>42321</v>
      </c>
      <c r="O9" s="25">
        <f t="shared" si="2"/>
        <v>1163.8275000000001</v>
      </c>
      <c r="P9" s="26"/>
      <c r="Q9" s="26">
        <v>197</v>
      </c>
      <c r="R9" s="29">
        <f t="shared" si="3"/>
        <v>40960.172500000001</v>
      </c>
      <c r="S9" s="25">
        <f t="shared" si="4"/>
        <v>402.04949999999997</v>
      </c>
      <c r="T9" s="27">
        <f t="shared" si="5"/>
        <v>205.04949999999997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8358</v>
      </c>
      <c r="E10" s="30">
        <v>30</v>
      </c>
      <c r="F10" s="30">
        <v>50</v>
      </c>
      <c r="G10" s="30"/>
      <c r="H10" s="30"/>
      <c r="I10" s="20"/>
      <c r="J10" s="20"/>
      <c r="K10" s="20">
        <v>3</v>
      </c>
      <c r="L10" s="20"/>
      <c r="M10" s="20">
        <f t="shared" si="0"/>
        <v>9458</v>
      </c>
      <c r="N10" s="24">
        <f t="shared" si="1"/>
        <v>10004</v>
      </c>
      <c r="O10" s="25">
        <f t="shared" si="2"/>
        <v>260.09500000000003</v>
      </c>
      <c r="P10" s="26"/>
      <c r="Q10" s="26">
        <v>29</v>
      </c>
      <c r="R10" s="29">
        <f t="shared" si="3"/>
        <v>9714.9050000000007</v>
      </c>
      <c r="S10" s="25">
        <f t="shared" si="4"/>
        <v>89.850999999999999</v>
      </c>
      <c r="T10" s="27">
        <f t="shared" si="5"/>
        <v>60.850999999999999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51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51</v>
      </c>
      <c r="N11" s="24">
        <f t="shared" si="1"/>
        <v>51</v>
      </c>
      <c r="O11" s="25">
        <f t="shared" si="2"/>
        <v>1.4025000000000001</v>
      </c>
      <c r="P11" s="26"/>
      <c r="Q11" s="26"/>
      <c r="R11" s="29">
        <f t="shared" si="3"/>
        <v>49.597499999999997</v>
      </c>
      <c r="S11" s="25">
        <f t="shared" si="4"/>
        <v>0.48449999999999999</v>
      </c>
      <c r="T11" s="27">
        <f t="shared" si="5"/>
        <v>0.48449999999999999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9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9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9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42951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42951</v>
      </c>
      <c r="N15" s="24">
        <f t="shared" si="1"/>
        <v>42951</v>
      </c>
      <c r="O15" s="25">
        <f t="shared" si="2"/>
        <v>1181.1524999999999</v>
      </c>
      <c r="P15" s="26"/>
      <c r="Q15" s="26">
        <v>170</v>
      </c>
      <c r="R15" s="29">
        <f t="shared" si="3"/>
        <v>41599.847500000003</v>
      </c>
      <c r="S15" s="25">
        <f t="shared" si="4"/>
        <v>408.03449999999998</v>
      </c>
      <c r="T15" s="27">
        <f t="shared" si="5"/>
        <v>238.03449999999998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2570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2570</v>
      </c>
      <c r="N16" s="24">
        <f t="shared" si="1"/>
        <v>2570</v>
      </c>
      <c r="O16" s="25">
        <f t="shared" si="2"/>
        <v>70.674999999999997</v>
      </c>
      <c r="P16" s="26"/>
      <c r="Q16" s="26">
        <v>25</v>
      </c>
      <c r="R16" s="29">
        <f t="shared" si="3"/>
        <v>2474.3249999999998</v>
      </c>
      <c r="S16" s="25">
        <f t="shared" si="4"/>
        <v>24.414999999999999</v>
      </c>
      <c r="T16" s="27">
        <f t="shared" si="5"/>
        <v>-0.58500000000000085</v>
      </c>
    </row>
    <row r="17" spans="1:21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9">
        <f t="shared" si="3"/>
        <v>0</v>
      </c>
      <c r="S17" s="25">
        <f t="shared" si="4"/>
        <v>0</v>
      </c>
      <c r="T17" s="27">
        <f t="shared" si="5"/>
        <v>0</v>
      </c>
    </row>
    <row r="18" spans="1:21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1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1" ht="15.75" x14ac:dyDescent="0.25">
      <c r="A20" s="28">
        <v>14</v>
      </c>
      <c r="B20" s="20">
        <v>1908446147</v>
      </c>
      <c r="C20" s="20" t="s">
        <v>48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/>
      <c r="R20" s="29">
        <f t="shared" si="3"/>
        <v>1499.595</v>
      </c>
      <c r="S20" s="25">
        <f t="shared" si="4"/>
        <v>14.648999999999999</v>
      </c>
      <c r="T20" s="27">
        <f t="shared" si="5"/>
        <v>14.648999999999999</v>
      </c>
    </row>
    <row r="21" spans="1:21" ht="15.75" x14ac:dyDescent="0.25">
      <c r="A21" s="28">
        <v>15</v>
      </c>
      <c r="B21" s="20">
        <v>1908446148</v>
      </c>
      <c r="C21" s="20" t="s">
        <v>44</v>
      </c>
      <c r="D21" s="29">
        <v>22257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22257</v>
      </c>
      <c r="N21" s="24">
        <f t="shared" si="1"/>
        <v>22257</v>
      </c>
      <c r="O21" s="25">
        <f t="shared" si="2"/>
        <v>612.0675</v>
      </c>
      <c r="P21" s="26"/>
      <c r="Q21" s="26">
        <v>40</v>
      </c>
      <c r="R21" s="29">
        <f t="shared" si="3"/>
        <v>21604.932499999999</v>
      </c>
      <c r="S21" s="25">
        <f t="shared" si="4"/>
        <v>211.44149999999999</v>
      </c>
      <c r="T21" s="27">
        <f t="shared" si="5"/>
        <v>171.44149999999999</v>
      </c>
    </row>
    <row r="22" spans="1:21" ht="15.75" x14ac:dyDescent="0.25">
      <c r="A22" s="28">
        <v>16</v>
      </c>
      <c r="B22" s="20">
        <v>1908446149</v>
      </c>
      <c r="C22" s="34" t="s">
        <v>32</v>
      </c>
      <c r="D22" s="29">
        <v>44113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44113</v>
      </c>
      <c r="N22" s="24">
        <f t="shared" si="1"/>
        <v>44113</v>
      </c>
      <c r="O22" s="25">
        <f t="shared" si="2"/>
        <v>1213.1075000000001</v>
      </c>
      <c r="P22" s="26"/>
      <c r="Q22" s="26">
        <v>200</v>
      </c>
      <c r="R22" s="29">
        <f t="shared" si="3"/>
        <v>42699.892500000002</v>
      </c>
      <c r="S22" s="25">
        <f t="shared" si="4"/>
        <v>419.07349999999997</v>
      </c>
      <c r="T22" s="27">
        <f t="shared" si="5"/>
        <v>219.07349999999997</v>
      </c>
      <c r="U22">
        <v>3230</v>
      </c>
    </row>
    <row r="23" spans="1:21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9">
        <f t="shared" si="3"/>
        <v>0</v>
      </c>
      <c r="S23" s="25">
        <f t="shared" si="4"/>
        <v>0</v>
      </c>
      <c r="T23" s="27">
        <f t="shared" si="5"/>
        <v>0</v>
      </c>
    </row>
    <row r="24" spans="1:21" ht="15.75" x14ac:dyDescent="0.25">
      <c r="A24" s="28">
        <v>18</v>
      </c>
      <c r="B24" s="20">
        <v>1908446151</v>
      </c>
      <c r="C24" s="20" t="s">
        <v>34</v>
      </c>
      <c r="D24" s="29">
        <v>46260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46260</v>
      </c>
      <c r="N24" s="24">
        <f t="shared" si="1"/>
        <v>46260</v>
      </c>
      <c r="O24" s="25">
        <f t="shared" si="2"/>
        <v>1272.1500000000001</v>
      </c>
      <c r="P24" s="26"/>
      <c r="Q24" s="26">
        <v>138</v>
      </c>
      <c r="R24" s="29">
        <f t="shared" si="3"/>
        <v>44849.85</v>
      </c>
      <c r="S24" s="25">
        <f t="shared" si="4"/>
        <v>439.46999999999997</v>
      </c>
      <c r="T24" s="27">
        <f t="shared" si="5"/>
        <v>301.46999999999997</v>
      </c>
    </row>
    <row r="25" spans="1:21" ht="15.75" x14ac:dyDescent="0.25">
      <c r="A25" s="28">
        <v>19</v>
      </c>
      <c r="B25" s="20">
        <v>1908446152</v>
      </c>
      <c r="C25" s="20" t="s">
        <v>35</v>
      </c>
      <c r="D25" s="29">
        <v>27760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27760</v>
      </c>
      <c r="N25" s="24">
        <f t="shared" si="1"/>
        <v>27760</v>
      </c>
      <c r="O25" s="25">
        <f t="shared" si="2"/>
        <v>763.4</v>
      </c>
      <c r="P25" s="26"/>
      <c r="Q25" s="26">
        <v>87</v>
      </c>
      <c r="R25" s="29">
        <f t="shared" si="3"/>
        <v>26909.599999999999</v>
      </c>
      <c r="S25" s="25">
        <f t="shared" si="4"/>
        <v>263.71999999999997</v>
      </c>
      <c r="T25" s="27">
        <f t="shared" si="5"/>
        <v>176.71999999999997</v>
      </c>
    </row>
    <row r="26" spans="1:21" ht="15.75" x14ac:dyDescent="0.25">
      <c r="A26" s="28">
        <v>70</v>
      </c>
      <c r="B26" s="20">
        <v>1908446153</v>
      </c>
      <c r="C26" s="36" t="s">
        <v>45</v>
      </c>
      <c r="D26" s="29">
        <v>14999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14999</v>
      </c>
      <c r="N26" s="24">
        <f t="shared" si="1"/>
        <v>14999</v>
      </c>
      <c r="O26" s="25">
        <f t="shared" si="2"/>
        <v>412.47250000000003</v>
      </c>
      <c r="P26" s="26"/>
      <c r="Q26" s="26">
        <v>97</v>
      </c>
      <c r="R26" s="29">
        <f t="shared" si="3"/>
        <v>14489.5275</v>
      </c>
      <c r="S26" s="25">
        <f t="shared" si="4"/>
        <v>142.4905</v>
      </c>
      <c r="T26" s="27">
        <f t="shared" si="5"/>
        <v>45.490499999999997</v>
      </c>
    </row>
    <row r="27" spans="1:21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1" ht="16.5" thickBot="1" x14ac:dyDescent="0.3">
      <c r="A28" s="55" t="s">
        <v>37</v>
      </c>
      <c r="B28" s="56"/>
      <c r="C28" s="57"/>
      <c r="D28" s="44">
        <f t="shared" ref="D28:E28" si="6">SUM(D7:D27)</f>
        <v>266809</v>
      </c>
      <c r="E28" s="45">
        <f t="shared" si="6"/>
        <v>80</v>
      </c>
      <c r="F28" s="45">
        <f t="shared" ref="F28:T28" si="7">SUM(F7:F27)</f>
        <v>150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3</v>
      </c>
      <c r="L28" s="45">
        <f t="shared" si="7"/>
        <v>0</v>
      </c>
      <c r="M28" s="45">
        <f t="shared" si="7"/>
        <v>269909</v>
      </c>
      <c r="N28" s="45">
        <f t="shared" si="7"/>
        <v>270455</v>
      </c>
      <c r="O28" s="46">
        <f t="shared" si="7"/>
        <v>7422.4974999999995</v>
      </c>
      <c r="P28" s="45">
        <f t="shared" si="7"/>
        <v>0</v>
      </c>
      <c r="Q28" s="45">
        <f t="shared" si="7"/>
        <v>1070</v>
      </c>
      <c r="R28" s="45">
        <f t="shared" si="7"/>
        <v>261962.50250000003</v>
      </c>
      <c r="S28" s="45">
        <f t="shared" si="7"/>
        <v>2564.1354999999994</v>
      </c>
      <c r="T28" s="47">
        <f t="shared" si="7"/>
        <v>1494.1354999999999</v>
      </c>
    </row>
    <row r="29" spans="1:21" ht="15.75" thickBot="1" x14ac:dyDescent="0.3">
      <c r="A29" s="58" t="s">
        <v>38</v>
      </c>
      <c r="B29" s="59"/>
      <c r="C29" s="60"/>
      <c r="D29" s="48">
        <f>D4+D5-D28</f>
        <v>200815</v>
      </c>
      <c r="E29" s="48">
        <f t="shared" ref="E29:L29" si="8">E4+E5-E28</f>
        <v>240</v>
      </c>
      <c r="F29" s="48">
        <f t="shared" si="8"/>
        <v>5360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59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topLeftCell="B1" workbookViewId="0">
      <pane ySplit="6" topLeftCell="A19" activePane="bottomLeft" state="frozen"/>
      <selection pane="bottomLeft" activeCell="J31" sqref="J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61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'14'!D29</f>
        <v>200815</v>
      </c>
      <c r="E4" s="2">
        <f>'14'!E29</f>
        <v>240</v>
      </c>
      <c r="F4" s="2">
        <f>'14'!F29</f>
        <v>5360</v>
      </c>
      <c r="G4" s="2">
        <f>'14'!G29</f>
        <v>0</v>
      </c>
      <c r="H4" s="2">
        <f>'14'!H29</f>
        <v>0</v>
      </c>
      <c r="I4" s="2">
        <f>'14'!I29</f>
        <v>9</v>
      </c>
      <c r="J4" s="2">
        <f>'14'!J29</f>
        <v>12</v>
      </c>
      <c r="K4" s="2">
        <f>'14'!K29</f>
        <v>59</v>
      </c>
      <c r="L4" s="2">
        <f>'14'!L29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109104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29635</v>
      </c>
      <c r="E7" s="22"/>
      <c r="F7" s="22">
        <v>100</v>
      </c>
      <c r="G7" s="22"/>
      <c r="H7" s="22"/>
      <c r="I7" s="23"/>
      <c r="J7" s="23"/>
      <c r="K7" s="23"/>
      <c r="L7" s="23"/>
      <c r="M7" s="20">
        <f>D7+E7*20+F7*10+G7*9+H7*9</f>
        <v>30635</v>
      </c>
      <c r="N7" s="24">
        <f>D7+E7*20+F7*10+G7*9+H7*9+I7*191+J7*191+K7*182+L7*100</f>
        <v>30635</v>
      </c>
      <c r="O7" s="25">
        <f>M7*2.75%</f>
        <v>842.46249999999998</v>
      </c>
      <c r="P7" s="26">
        <v>4600</v>
      </c>
      <c r="Q7" s="26">
        <v>153</v>
      </c>
      <c r="R7" s="24">
        <f>M7-(M7*2.75%)+I7*191+J7*191+K7*182+L7*100-Q7</f>
        <v>29639.537499999999</v>
      </c>
      <c r="S7" s="25">
        <f>M7*0.95%</f>
        <v>291.03249999999997</v>
      </c>
      <c r="T7" s="27">
        <f>S7-Q7</f>
        <v>138.03249999999997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</v>
      </c>
      <c r="N8" s="24">
        <f t="shared" ref="N8:N27" si="1">D8+E8*20+F8*10+G8*9+H8*9+I8*191+J8*191+K8*182+L8*100</f>
        <v>514</v>
      </c>
      <c r="O8" s="25">
        <f t="shared" ref="O8:O27" si="2">M8*2.75%</f>
        <v>14.135</v>
      </c>
      <c r="P8" s="26"/>
      <c r="Q8" s="26"/>
      <c r="R8" s="24">
        <f t="shared" ref="R8:R27" si="3">M8-(M8*2.75%)+I8*191+J8*191+K8*182+L8*100-Q8</f>
        <v>499.86500000000001</v>
      </c>
      <c r="S8" s="25">
        <f t="shared" ref="S8:S27" si="4">M8*0.95%</f>
        <v>4.883</v>
      </c>
      <c r="T8" s="27">
        <f t="shared" ref="T8:T27" si="5">S8-Q8</f>
        <v>4.883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508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508</v>
      </c>
      <c r="N9" s="24">
        <f t="shared" si="1"/>
        <v>508</v>
      </c>
      <c r="O9" s="25">
        <f t="shared" si="2"/>
        <v>13.97</v>
      </c>
      <c r="P9" s="26"/>
      <c r="Q9" s="26"/>
      <c r="R9" s="24">
        <f t="shared" si="3"/>
        <v>494.03</v>
      </c>
      <c r="S9" s="25">
        <f t="shared" si="4"/>
        <v>4.8259999999999996</v>
      </c>
      <c r="T9" s="27">
        <f t="shared" si="5"/>
        <v>4.8259999999999996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7196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7196</v>
      </c>
      <c r="N12" s="24">
        <f t="shared" si="1"/>
        <v>7196</v>
      </c>
      <c r="O12" s="25">
        <f t="shared" si="2"/>
        <v>197.89000000000001</v>
      </c>
      <c r="P12" s="26"/>
      <c r="Q12" s="26">
        <v>28</v>
      </c>
      <c r="R12" s="24">
        <f t="shared" si="3"/>
        <v>6970.11</v>
      </c>
      <c r="S12" s="25">
        <f t="shared" si="4"/>
        <v>68.361999999999995</v>
      </c>
      <c r="T12" s="27">
        <f t="shared" si="5"/>
        <v>40.361999999999995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35160</v>
      </c>
      <c r="E14" s="30"/>
      <c r="F14" s="30"/>
      <c r="G14" s="30"/>
      <c r="H14" s="30"/>
      <c r="I14" s="20"/>
      <c r="J14" s="20"/>
      <c r="K14" s="20">
        <v>8</v>
      </c>
      <c r="L14" s="20"/>
      <c r="M14" s="20">
        <f t="shared" si="0"/>
        <v>35160</v>
      </c>
      <c r="N14" s="24">
        <f t="shared" si="1"/>
        <v>36616</v>
      </c>
      <c r="O14" s="25">
        <f t="shared" si="2"/>
        <v>966.9</v>
      </c>
      <c r="P14" s="26">
        <v>8000</v>
      </c>
      <c r="Q14" s="26">
        <v>120</v>
      </c>
      <c r="R14" s="24">
        <f t="shared" si="3"/>
        <v>35529.1</v>
      </c>
      <c r="S14" s="25">
        <f t="shared" si="4"/>
        <v>334.02</v>
      </c>
      <c r="T14" s="27">
        <f t="shared" si="5"/>
        <v>214.01999999999998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10400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10400</v>
      </c>
      <c r="N15" s="24">
        <f t="shared" si="1"/>
        <v>10400</v>
      </c>
      <c r="O15" s="25">
        <f t="shared" si="2"/>
        <v>286</v>
      </c>
      <c r="P15" s="26"/>
      <c r="Q15" s="26">
        <v>114</v>
      </c>
      <c r="R15" s="24">
        <f t="shared" si="3"/>
        <v>10000</v>
      </c>
      <c r="S15" s="25">
        <f t="shared" si="4"/>
        <v>98.8</v>
      </c>
      <c r="T15" s="27">
        <f t="shared" si="5"/>
        <v>-15.200000000000003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2036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2036</v>
      </c>
      <c r="N16" s="24">
        <f t="shared" si="1"/>
        <v>2036</v>
      </c>
      <c r="O16" s="25">
        <f t="shared" si="2"/>
        <v>55.99</v>
      </c>
      <c r="P16" s="26"/>
      <c r="Q16" s="26"/>
      <c r="R16" s="24">
        <f t="shared" si="3"/>
        <v>1980.01</v>
      </c>
      <c r="S16" s="25">
        <f t="shared" si="4"/>
        <v>19.341999999999999</v>
      </c>
      <c r="T16" s="27">
        <f t="shared" si="5"/>
        <v>19.341999999999999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>
        <v>40</v>
      </c>
      <c r="F17" s="30">
        <v>110</v>
      </c>
      <c r="G17" s="30"/>
      <c r="H17" s="30"/>
      <c r="I17" s="20"/>
      <c r="J17" s="20"/>
      <c r="K17" s="20"/>
      <c r="L17" s="20"/>
      <c r="M17" s="20">
        <f t="shared" si="0"/>
        <v>21900</v>
      </c>
      <c r="N17" s="24">
        <f t="shared" si="1"/>
        <v>21900</v>
      </c>
      <c r="O17" s="25">
        <f t="shared" si="2"/>
        <v>602.25</v>
      </c>
      <c r="P17" s="26"/>
      <c r="Q17" s="26">
        <v>117</v>
      </c>
      <c r="R17" s="24">
        <f t="shared" si="3"/>
        <v>21180.75</v>
      </c>
      <c r="S17" s="25">
        <f t="shared" si="4"/>
        <v>208.04999999999998</v>
      </c>
      <c r="T17" s="27">
        <f t="shared" si="5"/>
        <v>91.049999999999983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>
        <v>4000</v>
      </c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2570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2570</v>
      </c>
      <c r="N20" s="24">
        <f t="shared" si="1"/>
        <v>2570</v>
      </c>
      <c r="O20" s="25">
        <f t="shared" si="2"/>
        <v>70.674999999999997</v>
      </c>
      <c r="P20" s="26"/>
      <c r="Q20" s="26">
        <v>9</v>
      </c>
      <c r="R20" s="24">
        <f t="shared" si="3"/>
        <v>2490.3249999999998</v>
      </c>
      <c r="S20" s="25">
        <f t="shared" si="4"/>
        <v>24.414999999999999</v>
      </c>
      <c r="T20" s="27">
        <f t="shared" si="5"/>
        <v>15.414999999999999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>
        <v>2000</v>
      </c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109047</v>
      </c>
      <c r="E28" s="45">
        <f t="shared" si="6"/>
        <v>40</v>
      </c>
      <c r="F28" s="45">
        <f t="shared" ref="F28:T28" si="7">SUM(F7:F27)</f>
        <v>210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111947</v>
      </c>
      <c r="N28" s="45">
        <f t="shared" si="7"/>
        <v>113403</v>
      </c>
      <c r="O28" s="46">
        <f t="shared" si="7"/>
        <v>3078.5425</v>
      </c>
      <c r="P28" s="45">
        <f t="shared" si="7"/>
        <v>18600</v>
      </c>
      <c r="Q28" s="45">
        <f t="shared" si="7"/>
        <v>541</v>
      </c>
      <c r="R28" s="45">
        <f t="shared" si="7"/>
        <v>109783.45749999997</v>
      </c>
      <c r="S28" s="45">
        <f t="shared" si="7"/>
        <v>1063.4965</v>
      </c>
      <c r="T28" s="47">
        <f t="shared" si="7"/>
        <v>522.49649999999997</v>
      </c>
    </row>
    <row r="29" spans="1:20" ht="15.75" thickBot="1" x14ac:dyDescent="0.3">
      <c r="A29" s="58" t="s">
        <v>38</v>
      </c>
      <c r="B29" s="59"/>
      <c r="C29" s="60"/>
      <c r="D29" s="48">
        <f>D4+D5-D28</f>
        <v>200872</v>
      </c>
      <c r="E29" s="48">
        <f t="shared" ref="E29:L29" si="8">E4+E5-E28</f>
        <v>200</v>
      </c>
      <c r="F29" s="48">
        <f t="shared" si="8"/>
        <v>5150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'15'!D29</f>
        <v>200872</v>
      </c>
      <c r="E4" s="2">
        <f>'15'!E29</f>
        <v>200</v>
      </c>
      <c r="F4" s="2">
        <f>'15'!F29</f>
        <v>5150</v>
      </c>
      <c r="G4" s="2">
        <f>'15'!G29</f>
        <v>0</v>
      </c>
      <c r="H4" s="2">
        <f>'15'!H29</f>
        <v>0</v>
      </c>
      <c r="I4" s="2">
        <f>'15'!I29</f>
        <v>9</v>
      </c>
      <c r="J4" s="2">
        <f>'15'!J29</f>
        <v>12</v>
      </c>
      <c r="K4" s="2">
        <f>'15'!K29</f>
        <v>51</v>
      </c>
      <c r="L4" s="2">
        <f>'15'!L29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200872</v>
      </c>
      <c r="E29" s="48">
        <f t="shared" ref="E29:L29" si="8">E4+E5-E28</f>
        <v>200</v>
      </c>
      <c r="F29" s="48">
        <f t="shared" si="8"/>
        <v>5150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'16'!D29</f>
        <v>200872</v>
      </c>
      <c r="E4" s="2">
        <f>'16'!E29</f>
        <v>200</v>
      </c>
      <c r="F4" s="2">
        <f>'16'!F29</f>
        <v>5150</v>
      </c>
      <c r="G4" s="2">
        <f>'16'!G29</f>
        <v>0</v>
      </c>
      <c r="H4" s="2">
        <f>'16'!H29</f>
        <v>0</v>
      </c>
      <c r="I4" s="2">
        <f>'16'!I29</f>
        <v>9</v>
      </c>
      <c r="J4" s="2">
        <f>'16'!J29</f>
        <v>12</v>
      </c>
      <c r="K4" s="2">
        <f>'16'!K29</f>
        <v>51</v>
      </c>
      <c r="L4" s="2">
        <f>'16'!L29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200872</v>
      </c>
      <c r="E29" s="48">
        <f t="shared" ref="E29:L29" si="8">E4+E5-E28</f>
        <v>200</v>
      </c>
      <c r="F29" s="48">
        <f t="shared" si="8"/>
        <v>5150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'17'!D29</f>
        <v>200872</v>
      </c>
      <c r="E4" s="2">
        <f>'17'!E29</f>
        <v>200</v>
      </c>
      <c r="F4" s="2">
        <f>'17'!F29</f>
        <v>5150</v>
      </c>
      <c r="G4" s="2">
        <f>'17'!G29</f>
        <v>0</v>
      </c>
      <c r="H4" s="2">
        <f>'17'!H29</f>
        <v>0</v>
      </c>
      <c r="I4" s="2">
        <f>'17'!I29</f>
        <v>9</v>
      </c>
      <c r="J4" s="2">
        <f>'17'!J29</f>
        <v>12</v>
      </c>
      <c r="K4" s="2">
        <f>'17'!K29</f>
        <v>51</v>
      </c>
      <c r="L4" s="2">
        <f>'17'!L29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200872</v>
      </c>
      <c r="E29" s="48">
        <f t="shared" ref="E29:L29" si="8">E4+E5-E28</f>
        <v>200</v>
      </c>
      <c r="F29" s="48">
        <f t="shared" si="8"/>
        <v>5150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'18'!D29</f>
        <v>200872</v>
      </c>
      <c r="E4" s="2">
        <f>'18'!E29</f>
        <v>200</v>
      </c>
      <c r="F4" s="2">
        <f>'18'!F29</f>
        <v>5150</v>
      </c>
      <c r="G4" s="2">
        <f>'18'!G29</f>
        <v>0</v>
      </c>
      <c r="H4" s="2">
        <f>'18'!H29</f>
        <v>0</v>
      </c>
      <c r="I4" s="2">
        <f>'18'!I29</f>
        <v>9</v>
      </c>
      <c r="J4" s="2">
        <f>'18'!J29</f>
        <v>12</v>
      </c>
      <c r="K4" s="2">
        <f>'18'!K29</f>
        <v>51</v>
      </c>
      <c r="L4" s="2">
        <f>'18'!L29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200872</v>
      </c>
      <c r="E29" s="48">
        <f t="shared" ref="E29:L29" si="8">E4+E5-E28</f>
        <v>200</v>
      </c>
      <c r="F29" s="48">
        <f t="shared" si="8"/>
        <v>5150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'1'!D29</f>
        <v>354998</v>
      </c>
      <c r="E4" s="2">
        <f>'1'!E29</f>
        <v>1100</v>
      </c>
      <c r="F4" s="2">
        <f>'1'!F29</f>
        <v>8150</v>
      </c>
      <c r="G4" s="2">
        <f>'1'!G29</f>
        <v>40</v>
      </c>
      <c r="H4" s="2">
        <f>'1'!H29</f>
        <v>1400</v>
      </c>
      <c r="I4" s="2">
        <f>'1'!I29</f>
        <v>123</v>
      </c>
      <c r="J4" s="2">
        <f>'1'!J29</f>
        <v>44</v>
      </c>
      <c r="K4" s="2">
        <f>'1'!K29</f>
        <v>227</v>
      </c>
      <c r="L4" s="2">
        <f>'1'!L29</f>
        <v>18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20000</v>
      </c>
      <c r="N7" s="24">
        <f>D7+E7*20+F7*10+G7*9+H7*9+I7*191+J7*191+K7*182+L7*100</f>
        <v>20000</v>
      </c>
      <c r="O7" s="25">
        <f>M7*2.75%</f>
        <v>550</v>
      </c>
      <c r="P7" s="26"/>
      <c r="Q7" s="26">
        <v>50</v>
      </c>
      <c r="R7" s="24">
        <f>M7-(M7*2.75%)+I7*191+J7*191+K7*182+L7*100-Q7</f>
        <v>19400</v>
      </c>
      <c r="S7" s="25">
        <f>M7*0.95%</f>
        <v>190</v>
      </c>
      <c r="T7" s="27">
        <f>S7-Q7</f>
        <v>140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18195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18195</v>
      </c>
      <c r="N9" s="24">
        <f t="shared" si="1"/>
        <v>18195</v>
      </c>
      <c r="O9" s="25">
        <f t="shared" si="2"/>
        <v>500.36250000000001</v>
      </c>
      <c r="P9" s="26"/>
      <c r="Q9" s="26">
        <v>115</v>
      </c>
      <c r="R9" s="24">
        <f t="shared" si="3"/>
        <v>17579.637500000001</v>
      </c>
      <c r="S9" s="25">
        <f t="shared" si="4"/>
        <v>172.85249999999999</v>
      </c>
      <c r="T9" s="27">
        <f t="shared" si="5"/>
        <v>57.852499999999992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102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102</v>
      </c>
      <c r="N10" s="24">
        <f t="shared" si="1"/>
        <v>102</v>
      </c>
      <c r="O10" s="25">
        <f t="shared" si="2"/>
        <v>2.8050000000000002</v>
      </c>
      <c r="P10" s="26"/>
      <c r="Q10" s="26"/>
      <c r="R10" s="24">
        <f t="shared" si="3"/>
        <v>99.194999999999993</v>
      </c>
      <c r="S10" s="25">
        <f t="shared" si="4"/>
        <v>0.96899999999999997</v>
      </c>
      <c r="T10" s="27">
        <f t="shared" si="5"/>
        <v>0.96899999999999997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3699</v>
      </c>
      <c r="E11" s="30"/>
      <c r="F11" s="30"/>
      <c r="G11" s="32"/>
      <c r="H11" s="30"/>
      <c r="I11" s="20">
        <v>15</v>
      </c>
      <c r="J11" s="20"/>
      <c r="K11" s="20"/>
      <c r="L11" s="20"/>
      <c r="M11" s="20">
        <f t="shared" si="0"/>
        <v>3699</v>
      </c>
      <c r="N11" s="24">
        <f t="shared" si="1"/>
        <v>6564</v>
      </c>
      <c r="O11" s="25">
        <f t="shared" si="2"/>
        <v>101.7225</v>
      </c>
      <c r="P11" s="26"/>
      <c r="Q11" s="26">
        <v>35</v>
      </c>
      <c r="R11" s="24">
        <f t="shared" si="3"/>
        <v>6427.2775000000001</v>
      </c>
      <c r="S11" s="25">
        <f t="shared" si="4"/>
        <v>35.140499999999996</v>
      </c>
      <c r="T11" s="27">
        <f t="shared" si="5"/>
        <v>0.14049999999999585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27279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27279</v>
      </c>
      <c r="N14" s="24">
        <f t="shared" si="1"/>
        <v>27279</v>
      </c>
      <c r="O14" s="25">
        <f t="shared" si="2"/>
        <v>750.17250000000001</v>
      </c>
      <c r="P14" s="26"/>
      <c r="Q14" s="26">
        <v>150</v>
      </c>
      <c r="R14" s="24">
        <f t="shared" si="3"/>
        <v>26378.827499999999</v>
      </c>
      <c r="S14" s="25">
        <f t="shared" si="4"/>
        <v>259.15049999999997</v>
      </c>
      <c r="T14" s="27">
        <f t="shared" si="5"/>
        <v>109.15049999999997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35582</v>
      </c>
      <c r="E16" s="30"/>
      <c r="F16" s="30"/>
      <c r="G16" s="30"/>
      <c r="H16" s="30"/>
      <c r="I16" s="20">
        <v>12</v>
      </c>
      <c r="J16" s="20"/>
      <c r="K16" s="20"/>
      <c r="L16" s="20"/>
      <c r="M16" s="20">
        <f t="shared" si="0"/>
        <v>35582</v>
      </c>
      <c r="N16" s="24">
        <f t="shared" si="1"/>
        <v>37874</v>
      </c>
      <c r="O16" s="25">
        <f t="shared" si="2"/>
        <v>978.505</v>
      </c>
      <c r="P16" s="26"/>
      <c r="Q16" s="26">
        <v>143</v>
      </c>
      <c r="R16" s="24">
        <f t="shared" si="3"/>
        <v>36752.495000000003</v>
      </c>
      <c r="S16" s="25">
        <f t="shared" si="4"/>
        <v>338.029</v>
      </c>
      <c r="T16" s="27">
        <f t="shared" si="5"/>
        <v>195.029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17478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17478</v>
      </c>
      <c r="N19" s="24">
        <f t="shared" si="1"/>
        <v>17478</v>
      </c>
      <c r="O19" s="25">
        <f t="shared" si="2"/>
        <v>480.64499999999998</v>
      </c>
      <c r="P19" s="26"/>
      <c r="Q19" s="26">
        <v>97</v>
      </c>
      <c r="R19" s="24">
        <f t="shared" si="3"/>
        <v>16900.355</v>
      </c>
      <c r="S19" s="25">
        <f t="shared" si="4"/>
        <v>166.041</v>
      </c>
      <c r="T19" s="27">
        <f t="shared" si="5"/>
        <v>69.040999999999997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19</v>
      </c>
      <c r="R20" s="24">
        <f t="shared" si="3"/>
        <v>1980.46</v>
      </c>
      <c r="S20" s="25">
        <f t="shared" si="4"/>
        <v>19.532</v>
      </c>
      <c r="T20" s="27">
        <f t="shared" si="5"/>
        <v>0.53200000000000003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60662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60662</v>
      </c>
      <c r="N24" s="24">
        <f t="shared" si="1"/>
        <v>60662</v>
      </c>
      <c r="O24" s="25">
        <f t="shared" si="2"/>
        <v>1668.2049999999999</v>
      </c>
      <c r="P24" s="26"/>
      <c r="Q24" s="26">
        <v>204</v>
      </c>
      <c r="R24" s="24">
        <f t="shared" si="3"/>
        <v>58789.794999999998</v>
      </c>
      <c r="S24" s="25">
        <f t="shared" si="4"/>
        <v>576.28899999999999</v>
      </c>
      <c r="T24" s="27">
        <f t="shared" si="5"/>
        <v>372.28899999999999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6.5" customHeight="1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185053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27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185053</v>
      </c>
      <c r="N28" s="45">
        <f t="shared" si="7"/>
        <v>190210</v>
      </c>
      <c r="O28" s="46">
        <f t="shared" si="7"/>
        <v>5088.9575000000004</v>
      </c>
      <c r="P28" s="45">
        <f t="shared" si="7"/>
        <v>0</v>
      </c>
      <c r="Q28" s="45">
        <f t="shared" si="7"/>
        <v>813</v>
      </c>
      <c r="R28" s="45">
        <f t="shared" si="7"/>
        <v>184308.04249999998</v>
      </c>
      <c r="S28" s="45">
        <f t="shared" si="7"/>
        <v>1758.0034999999998</v>
      </c>
      <c r="T28" s="47">
        <f t="shared" si="7"/>
        <v>945.00349999999992</v>
      </c>
    </row>
    <row r="29" spans="1:20" ht="15.75" thickBot="1" x14ac:dyDescent="0.3">
      <c r="A29" s="58" t="s">
        <v>38</v>
      </c>
      <c r="B29" s="59"/>
      <c r="C29" s="60"/>
      <c r="D29" s="48">
        <f>D4+D5-D28</f>
        <v>169945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227</v>
      </c>
      <c r="L29" s="48">
        <f t="shared" si="8"/>
        <v>18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'19'!D29</f>
        <v>200872</v>
      </c>
      <c r="E4" s="2">
        <f>'19'!E29</f>
        <v>200</v>
      </c>
      <c r="F4" s="2">
        <f>'19'!F29</f>
        <v>5150</v>
      </c>
      <c r="G4" s="2">
        <f>'19'!G29</f>
        <v>0</v>
      </c>
      <c r="H4" s="2">
        <f>'19'!H29</f>
        <v>0</v>
      </c>
      <c r="I4" s="2">
        <f>'19'!I29</f>
        <v>9</v>
      </c>
      <c r="J4" s="2">
        <f>'19'!J29</f>
        <v>12</v>
      </c>
      <c r="K4" s="2">
        <f>'19'!K29</f>
        <v>51</v>
      </c>
      <c r="L4" s="2">
        <f>'19'!L29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200872</v>
      </c>
      <c r="E29" s="48">
        <f t="shared" ref="E29:L29" si="8">E4+E5-E28</f>
        <v>200</v>
      </c>
      <c r="F29" s="48">
        <f t="shared" si="8"/>
        <v>5150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'20'!D29</f>
        <v>200872</v>
      </c>
      <c r="E4" s="2">
        <f>'20'!E29</f>
        <v>200</v>
      </c>
      <c r="F4" s="2">
        <f>'20'!F29</f>
        <v>5150</v>
      </c>
      <c r="G4" s="2">
        <f>'20'!G29</f>
        <v>0</v>
      </c>
      <c r="H4" s="2">
        <f>'20'!H29</f>
        <v>0</v>
      </c>
      <c r="I4" s="2">
        <f>'20'!I29</f>
        <v>9</v>
      </c>
      <c r="J4" s="2">
        <f>'20'!J29</f>
        <v>12</v>
      </c>
      <c r="K4" s="2">
        <f>'20'!K29</f>
        <v>51</v>
      </c>
      <c r="L4" s="2">
        <f>'20'!L29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200872</v>
      </c>
      <c r="E29" s="48">
        <f t="shared" ref="E29:L29" si="8">E4+E5-E28</f>
        <v>200</v>
      </c>
      <c r="F29" s="48">
        <f t="shared" si="8"/>
        <v>5150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'21'!D29</f>
        <v>200872</v>
      </c>
      <c r="E4" s="2">
        <f>'21'!E29</f>
        <v>200</v>
      </c>
      <c r="F4" s="2">
        <f>'21'!F29</f>
        <v>5150</v>
      </c>
      <c r="G4" s="2">
        <f>'21'!G29</f>
        <v>0</v>
      </c>
      <c r="H4" s="2">
        <f>'21'!H29</f>
        <v>0</v>
      </c>
      <c r="I4" s="2">
        <f>'21'!I29</f>
        <v>9</v>
      </c>
      <c r="J4" s="2">
        <f>'21'!J29</f>
        <v>12</v>
      </c>
      <c r="K4" s="2">
        <f>'21'!K29</f>
        <v>51</v>
      </c>
      <c r="L4" s="2">
        <f>'21'!L29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200872</v>
      </c>
      <c r="E29" s="48">
        <f t="shared" ref="E29:L29" si="8">E4+E5-E28</f>
        <v>200</v>
      </c>
      <c r="F29" s="48">
        <f t="shared" si="8"/>
        <v>5150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'22'!D29</f>
        <v>200872</v>
      </c>
      <c r="E4" s="2">
        <f>'22'!E29</f>
        <v>200</v>
      </c>
      <c r="F4" s="2">
        <f>'22'!F29</f>
        <v>5150</v>
      </c>
      <c r="G4" s="2">
        <f>'22'!G29</f>
        <v>0</v>
      </c>
      <c r="H4" s="2">
        <f>'22'!H29</f>
        <v>0</v>
      </c>
      <c r="I4" s="2">
        <f>'22'!I29</f>
        <v>9</v>
      </c>
      <c r="J4" s="2">
        <f>'22'!J29</f>
        <v>12</v>
      </c>
      <c r="K4" s="2">
        <f>'22'!K29</f>
        <v>51</v>
      </c>
      <c r="L4" s="2">
        <f>'22'!L29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200872</v>
      </c>
      <c r="E29" s="48">
        <f t="shared" ref="E29:L29" si="8">E4+E5-E28</f>
        <v>200</v>
      </c>
      <c r="F29" s="48">
        <f t="shared" si="8"/>
        <v>5150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'23'!D29</f>
        <v>200872</v>
      </c>
      <c r="E4" s="2">
        <f>'23'!E29</f>
        <v>200</v>
      </c>
      <c r="F4" s="2">
        <f>'23'!F29</f>
        <v>5150</v>
      </c>
      <c r="G4" s="2">
        <f>'23'!G29</f>
        <v>0</v>
      </c>
      <c r="H4" s="2">
        <f>'23'!H29</f>
        <v>0</v>
      </c>
      <c r="I4" s="2">
        <f>'23'!I29</f>
        <v>9</v>
      </c>
      <c r="J4" s="2">
        <f>'23'!J29</f>
        <v>12</v>
      </c>
      <c r="K4" s="2">
        <f>'23'!K29</f>
        <v>51</v>
      </c>
      <c r="L4" s="2">
        <f>'23'!L29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200872</v>
      </c>
      <c r="E29" s="48">
        <f t="shared" ref="E29:L29" si="8">E4+E5-E28</f>
        <v>200</v>
      </c>
      <c r="F29" s="48">
        <f t="shared" si="8"/>
        <v>5150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'24'!D29</f>
        <v>200872</v>
      </c>
      <c r="E4" s="2">
        <f>'24'!E29</f>
        <v>200</v>
      </c>
      <c r="F4" s="2">
        <f>'24'!F29</f>
        <v>5150</v>
      </c>
      <c r="G4" s="2">
        <f>'24'!G29</f>
        <v>0</v>
      </c>
      <c r="H4" s="2">
        <f>'24'!H29</f>
        <v>0</v>
      </c>
      <c r="I4" s="2">
        <f>'24'!I29</f>
        <v>9</v>
      </c>
      <c r="J4" s="2">
        <f>'24'!J29</f>
        <v>12</v>
      </c>
      <c r="K4" s="2">
        <f>'24'!K29</f>
        <v>51</v>
      </c>
      <c r="L4" s="2">
        <f>'24'!L29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200872</v>
      </c>
      <c r="E29" s="48">
        <f t="shared" ref="E29:L29" si="8">E4+E5-E28</f>
        <v>200</v>
      </c>
      <c r="F29" s="48">
        <f t="shared" si="8"/>
        <v>5150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'25'!D29</f>
        <v>200872</v>
      </c>
      <c r="E4" s="2">
        <f>'25'!E29</f>
        <v>200</v>
      </c>
      <c r="F4" s="2">
        <f>'25'!F29</f>
        <v>5150</v>
      </c>
      <c r="G4" s="2">
        <f>'25'!G29</f>
        <v>0</v>
      </c>
      <c r="H4" s="2">
        <f>'25'!H29</f>
        <v>0</v>
      </c>
      <c r="I4" s="2">
        <f>'25'!I29</f>
        <v>9</v>
      </c>
      <c r="J4" s="2">
        <f>'25'!J29</f>
        <v>12</v>
      </c>
      <c r="K4" s="2">
        <f>'25'!K29</f>
        <v>51</v>
      </c>
      <c r="L4" s="2">
        <f>'25'!L29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200872</v>
      </c>
      <c r="E29" s="48">
        <f t="shared" ref="E29:L29" si="8">E4+E5-E28</f>
        <v>200</v>
      </c>
      <c r="F29" s="48">
        <f t="shared" si="8"/>
        <v>5150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'26'!D29</f>
        <v>200872</v>
      </c>
      <c r="E4" s="2">
        <f>'26'!E29</f>
        <v>200</v>
      </c>
      <c r="F4" s="2">
        <f>'26'!F29</f>
        <v>5150</v>
      </c>
      <c r="G4" s="2">
        <f>'26'!G29</f>
        <v>0</v>
      </c>
      <c r="H4" s="2">
        <f>'26'!H29</f>
        <v>0</v>
      </c>
      <c r="I4" s="2">
        <f>'26'!I29</f>
        <v>9</v>
      </c>
      <c r="J4" s="2">
        <f>'26'!J29</f>
        <v>12</v>
      </c>
      <c r="K4" s="2">
        <f>'26'!K29</f>
        <v>51</v>
      </c>
      <c r="L4" s="2">
        <f>'26'!L29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200872</v>
      </c>
      <c r="E29" s="48">
        <f t="shared" ref="E29:L29" si="8">E4+E5-E28</f>
        <v>200</v>
      </c>
      <c r="F29" s="48">
        <f t="shared" si="8"/>
        <v>5150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'27'!D29</f>
        <v>200872</v>
      </c>
      <c r="E4" s="2">
        <f>'27'!E29</f>
        <v>200</v>
      </c>
      <c r="F4" s="2">
        <f>'27'!F29</f>
        <v>5150</v>
      </c>
      <c r="G4" s="2">
        <f>'27'!G29</f>
        <v>0</v>
      </c>
      <c r="H4" s="2">
        <f>'27'!H29</f>
        <v>0</v>
      </c>
      <c r="I4" s="2">
        <f>'27'!I29</f>
        <v>9</v>
      </c>
      <c r="J4" s="2">
        <f>'27'!J29</f>
        <v>12</v>
      </c>
      <c r="K4" s="2">
        <f>'27'!K29</f>
        <v>51</v>
      </c>
      <c r="L4" s="2">
        <f>'27'!L29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200872</v>
      </c>
      <c r="E29" s="48">
        <f t="shared" ref="E29:L29" si="8">E4+E5-E28</f>
        <v>200</v>
      </c>
      <c r="F29" s="48">
        <f t="shared" si="8"/>
        <v>5150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'28'!D29</f>
        <v>200872</v>
      </c>
      <c r="E4" s="2">
        <f>'28'!E29</f>
        <v>200</v>
      </c>
      <c r="F4" s="2">
        <f>'28'!F29</f>
        <v>5150</v>
      </c>
      <c r="G4" s="2">
        <f>'28'!G29</f>
        <v>0</v>
      </c>
      <c r="H4" s="2">
        <f>'28'!H29</f>
        <v>0</v>
      </c>
      <c r="I4" s="2">
        <f>'28'!I29</f>
        <v>9</v>
      </c>
      <c r="J4" s="2">
        <f>'28'!J29</f>
        <v>12</v>
      </c>
      <c r="K4" s="2">
        <f>'28'!K29</f>
        <v>51</v>
      </c>
      <c r="L4" s="2">
        <f>'28'!L29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200872</v>
      </c>
      <c r="E29" s="48">
        <f t="shared" ref="E29:L29" si="8">E4+E5-E28</f>
        <v>200</v>
      </c>
      <c r="F29" s="48">
        <f t="shared" si="8"/>
        <v>5150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35" sqref="D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'2'!D29</f>
        <v>169945</v>
      </c>
      <c r="E4" s="2">
        <f>'2'!E29</f>
        <v>1100</v>
      </c>
      <c r="F4" s="2">
        <f>'2'!F29</f>
        <v>8150</v>
      </c>
      <c r="G4" s="2">
        <f>'2'!G29</f>
        <v>40</v>
      </c>
      <c r="H4" s="2">
        <f>'2'!H29</f>
        <v>1400</v>
      </c>
      <c r="I4" s="2">
        <f>'2'!I29</f>
        <v>96</v>
      </c>
      <c r="J4" s="2">
        <f>'2'!J29</f>
        <v>44</v>
      </c>
      <c r="K4" s="2">
        <f>'2'!K29</f>
        <v>227</v>
      </c>
      <c r="L4" s="2">
        <f>'2'!L29</f>
        <v>18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16140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16140</v>
      </c>
      <c r="N7" s="24">
        <f>D7+E7*20+F7*10+G7*9+H7*9+I7*191+J7*191+K7*182+L7*100</f>
        <v>16140</v>
      </c>
      <c r="O7" s="25">
        <f>M7*2.75%</f>
        <v>443.85</v>
      </c>
      <c r="P7" s="26"/>
      <c r="Q7" s="26">
        <v>40</v>
      </c>
      <c r="R7" s="24">
        <f>M7-(M7*2.75%)+I7*191+J7*191+K7*182+L7*100-Q7</f>
        <v>15656.15</v>
      </c>
      <c r="S7" s="25">
        <f>M7*0.95%</f>
        <v>153.32999999999998</v>
      </c>
      <c r="T7" s="27">
        <f>S7-Q7</f>
        <v>113.32999999999998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40807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40807</v>
      </c>
      <c r="N9" s="24">
        <f t="shared" si="1"/>
        <v>40807</v>
      </c>
      <c r="O9" s="25">
        <f t="shared" si="2"/>
        <v>1122.1925000000001</v>
      </c>
      <c r="P9" s="26"/>
      <c r="Q9" s="26">
        <v>205</v>
      </c>
      <c r="R9" s="24">
        <f t="shared" si="3"/>
        <v>39479.807500000003</v>
      </c>
      <c r="S9" s="25">
        <f t="shared" si="4"/>
        <v>387.66649999999998</v>
      </c>
      <c r="T9" s="27">
        <f t="shared" si="5"/>
        <v>182.66649999999998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15000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15000</v>
      </c>
      <c r="N10" s="24">
        <f t="shared" si="1"/>
        <v>15000</v>
      </c>
      <c r="O10" s="25">
        <f t="shared" si="2"/>
        <v>412.5</v>
      </c>
      <c r="P10" s="26"/>
      <c r="Q10" s="26">
        <v>27</v>
      </c>
      <c r="R10" s="24">
        <f t="shared" si="3"/>
        <v>14560.5</v>
      </c>
      <c r="S10" s="25">
        <f t="shared" si="4"/>
        <v>142.5</v>
      </c>
      <c r="T10" s="27">
        <f t="shared" si="5"/>
        <v>115.5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14908</v>
      </c>
      <c r="E11" s="30"/>
      <c r="F11" s="30">
        <v>200</v>
      </c>
      <c r="G11" s="32"/>
      <c r="H11" s="30"/>
      <c r="I11" s="20">
        <v>56</v>
      </c>
      <c r="J11" s="20">
        <v>4</v>
      </c>
      <c r="K11" s="20">
        <v>25</v>
      </c>
      <c r="L11" s="20"/>
      <c r="M11" s="20">
        <f t="shared" si="0"/>
        <v>16908</v>
      </c>
      <c r="N11" s="24">
        <f t="shared" si="1"/>
        <v>32918</v>
      </c>
      <c r="O11" s="25">
        <f t="shared" si="2"/>
        <v>464.97</v>
      </c>
      <c r="P11" s="26"/>
      <c r="Q11" s="26"/>
      <c r="R11" s="24">
        <f t="shared" si="3"/>
        <v>32453.03</v>
      </c>
      <c r="S11" s="25">
        <f t="shared" si="4"/>
        <v>160.626</v>
      </c>
      <c r="T11" s="27">
        <f t="shared" si="5"/>
        <v>160.626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>
        <v>20</v>
      </c>
      <c r="L12" s="20"/>
      <c r="M12" s="20">
        <f t="shared" si="0"/>
        <v>0</v>
      </c>
      <c r="N12" s="24">
        <f t="shared" si="1"/>
        <v>3640</v>
      </c>
      <c r="O12" s="25">
        <f t="shared" si="2"/>
        <v>0</v>
      </c>
      <c r="P12" s="26"/>
      <c r="Q12" s="26"/>
      <c r="R12" s="24">
        <f t="shared" si="3"/>
        <v>3640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82000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82000</v>
      </c>
      <c r="N15" s="24">
        <f t="shared" si="1"/>
        <v>82000</v>
      </c>
      <c r="O15" s="25">
        <f t="shared" si="2"/>
        <v>2255</v>
      </c>
      <c r="P15" s="26"/>
      <c r="Q15" s="26">
        <v>300</v>
      </c>
      <c r="R15" s="24">
        <f t="shared" si="3"/>
        <v>79445</v>
      </c>
      <c r="S15" s="25">
        <f t="shared" si="4"/>
        <v>779</v>
      </c>
      <c r="T15" s="27">
        <f t="shared" si="5"/>
        <v>479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53942</v>
      </c>
      <c r="E16" s="30">
        <v>100</v>
      </c>
      <c r="F16" s="30">
        <v>340</v>
      </c>
      <c r="G16" s="30">
        <v>40</v>
      </c>
      <c r="H16" s="30">
        <v>620</v>
      </c>
      <c r="I16" s="20"/>
      <c r="J16" s="20"/>
      <c r="K16" s="20">
        <v>16</v>
      </c>
      <c r="L16" s="20"/>
      <c r="M16" s="20">
        <f t="shared" si="0"/>
        <v>65282</v>
      </c>
      <c r="N16" s="24">
        <f t="shared" si="1"/>
        <v>68194</v>
      </c>
      <c r="O16" s="25">
        <f t="shared" si="2"/>
        <v>1795.2550000000001</v>
      </c>
      <c r="P16" s="26"/>
      <c r="Q16" s="26">
        <v>206</v>
      </c>
      <c r="R16" s="24">
        <f t="shared" si="3"/>
        <v>66192.744999999995</v>
      </c>
      <c r="S16" s="25">
        <f t="shared" si="4"/>
        <v>620.17899999999997</v>
      </c>
      <c r="T16" s="27">
        <f t="shared" si="5"/>
        <v>414.17899999999997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11308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11308</v>
      </c>
      <c r="N18" s="24">
        <f t="shared" si="1"/>
        <v>11308</v>
      </c>
      <c r="O18" s="25">
        <f t="shared" si="2"/>
        <v>310.97000000000003</v>
      </c>
      <c r="P18" s="26"/>
      <c r="Q18" s="26"/>
      <c r="R18" s="24">
        <f t="shared" si="3"/>
        <v>10997.03</v>
      </c>
      <c r="S18" s="25">
        <f t="shared" si="4"/>
        <v>107.426</v>
      </c>
      <c r="T18" s="27">
        <f t="shared" si="5"/>
        <v>107.426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2566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2566</v>
      </c>
      <c r="N20" s="24">
        <f t="shared" si="1"/>
        <v>2566</v>
      </c>
      <c r="O20" s="25">
        <f t="shared" si="2"/>
        <v>70.564999999999998</v>
      </c>
      <c r="P20" s="26"/>
      <c r="Q20" s="26">
        <v>30</v>
      </c>
      <c r="R20" s="24">
        <f t="shared" si="3"/>
        <v>2465.4349999999999</v>
      </c>
      <c r="S20" s="25">
        <f t="shared" si="4"/>
        <v>24.376999999999999</v>
      </c>
      <c r="T20" s="27">
        <f t="shared" si="5"/>
        <v>-5.6230000000000011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/>
      <c r="R21" s="24">
        <f t="shared" si="3"/>
        <v>499.86500000000001</v>
      </c>
      <c r="S21" s="25">
        <f t="shared" si="4"/>
        <v>4.883</v>
      </c>
      <c r="T21" s="27">
        <f t="shared" si="5"/>
        <v>4.883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32382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32382</v>
      </c>
      <c r="N22" s="24">
        <f t="shared" si="1"/>
        <v>32382</v>
      </c>
      <c r="O22" s="25">
        <f t="shared" si="2"/>
        <v>890.505</v>
      </c>
      <c r="P22" s="26"/>
      <c r="Q22" s="26">
        <v>100</v>
      </c>
      <c r="R22" s="24">
        <f t="shared" si="3"/>
        <v>31391.494999999999</v>
      </c>
      <c r="S22" s="25">
        <f t="shared" si="4"/>
        <v>307.62900000000002</v>
      </c>
      <c r="T22" s="27">
        <f t="shared" si="5"/>
        <v>207.62900000000002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5345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5345</v>
      </c>
      <c r="N26" s="24">
        <f t="shared" si="1"/>
        <v>5345</v>
      </c>
      <c r="O26" s="25">
        <f t="shared" si="2"/>
        <v>146.98750000000001</v>
      </c>
      <c r="P26" s="26"/>
      <c r="Q26" s="26"/>
      <c r="R26" s="24">
        <f t="shared" si="3"/>
        <v>5198.0124999999998</v>
      </c>
      <c r="S26" s="25">
        <f t="shared" si="4"/>
        <v>50.777499999999996</v>
      </c>
      <c r="T26" s="27">
        <f t="shared" si="5"/>
        <v>50.777499999999996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275940</v>
      </c>
      <c r="E28" s="45">
        <f t="shared" si="6"/>
        <v>100</v>
      </c>
      <c r="F28" s="45">
        <f t="shared" ref="F28:T28" si="7">SUM(F7:F27)</f>
        <v>540</v>
      </c>
      <c r="G28" s="45">
        <f t="shared" si="7"/>
        <v>40</v>
      </c>
      <c r="H28" s="45">
        <f t="shared" si="7"/>
        <v>620</v>
      </c>
      <c r="I28" s="45">
        <f t="shared" si="7"/>
        <v>56</v>
      </c>
      <c r="J28" s="45">
        <f t="shared" si="7"/>
        <v>4</v>
      </c>
      <c r="K28" s="45">
        <f t="shared" si="7"/>
        <v>61</v>
      </c>
      <c r="L28" s="45">
        <f t="shared" si="7"/>
        <v>0</v>
      </c>
      <c r="M28" s="45">
        <f t="shared" si="7"/>
        <v>289280</v>
      </c>
      <c r="N28" s="45">
        <f t="shared" si="7"/>
        <v>311842</v>
      </c>
      <c r="O28" s="46">
        <f t="shared" si="7"/>
        <v>7955.2000000000007</v>
      </c>
      <c r="P28" s="45">
        <f t="shared" si="7"/>
        <v>0</v>
      </c>
      <c r="Q28" s="45">
        <f t="shared" si="7"/>
        <v>908</v>
      </c>
      <c r="R28" s="45">
        <f t="shared" si="7"/>
        <v>302978.8</v>
      </c>
      <c r="S28" s="45">
        <f t="shared" si="7"/>
        <v>2748.16</v>
      </c>
      <c r="T28" s="47">
        <f t="shared" si="7"/>
        <v>1840.16</v>
      </c>
    </row>
    <row r="29" spans="1:20" ht="15.75" thickBot="1" x14ac:dyDescent="0.3">
      <c r="A29" s="58" t="s">
        <v>38</v>
      </c>
      <c r="B29" s="59"/>
      <c r="C29" s="60"/>
      <c r="D29" s="48">
        <f>D4+D5-D28</f>
        <v>205693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'29'!D29</f>
        <v>200872</v>
      </c>
      <c r="E4" s="2">
        <f>'29'!E29</f>
        <v>200</v>
      </c>
      <c r="F4" s="2">
        <f>'29'!F29</f>
        <v>5150</v>
      </c>
      <c r="G4" s="2">
        <f>'29'!G29</f>
        <v>0</v>
      </c>
      <c r="H4" s="2">
        <f>'29'!H29</f>
        <v>0</v>
      </c>
      <c r="I4" s="2">
        <f>'29'!I29</f>
        <v>9</v>
      </c>
      <c r="J4" s="2">
        <f>'29'!J29</f>
        <v>12</v>
      </c>
      <c r="K4" s="2">
        <f>'29'!K29</f>
        <v>51</v>
      </c>
      <c r="L4" s="2">
        <f>'29'!L29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200872</v>
      </c>
      <c r="E29" s="48">
        <f t="shared" ref="E29:L29" si="8">E4+E5-E28</f>
        <v>200</v>
      </c>
      <c r="F29" s="48">
        <f t="shared" si="8"/>
        <v>5150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'30'!D29</f>
        <v>200872</v>
      </c>
      <c r="E4" s="2">
        <f>'30'!E29</f>
        <v>200</v>
      </c>
      <c r="F4" s="2">
        <f>'30'!F29</f>
        <v>5150</v>
      </c>
      <c r="G4" s="2">
        <f>'30'!G29</f>
        <v>0</v>
      </c>
      <c r="H4" s="2">
        <f>'30'!H29</f>
        <v>0</v>
      </c>
      <c r="I4" s="2">
        <f>'30'!I29</f>
        <v>9</v>
      </c>
      <c r="J4" s="2">
        <f>'30'!J29</f>
        <v>12</v>
      </c>
      <c r="K4" s="2">
        <f>'30'!K29</f>
        <v>51</v>
      </c>
      <c r="L4" s="2">
        <f>'30'!L29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200872</v>
      </c>
      <c r="E29" s="48">
        <f t="shared" ref="E29:L29" si="8">E4+E5-E28</f>
        <v>200</v>
      </c>
      <c r="F29" s="48">
        <f t="shared" si="8"/>
        <v>5150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workbookViewId="0">
      <pane ySplit="6" topLeftCell="A7" activePane="bottomLeft" state="frozen"/>
      <selection pane="bottomLeft" activeCell="C3" sqref="C3:T3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4.42578125" bestFit="1" customWidth="1"/>
    <col min="5" max="5" width="10.71093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51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'1'!D4</f>
        <v>355990</v>
      </c>
      <c r="E4" s="2">
        <f>'1'!E4</f>
        <v>1250</v>
      </c>
      <c r="F4" s="2">
        <f>'1'!F4</f>
        <v>8240</v>
      </c>
      <c r="G4" s="2">
        <f>'1'!G4</f>
        <v>70</v>
      </c>
      <c r="H4" s="2">
        <f>'1'!H4</f>
        <v>1640</v>
      </c>
      <c r="I4" s="2">
        <f>'1'!I4</f>
        <v>180</v>
      </c>
      <c r="J4" s="2">
        <f>'1'!J4</f>
        <v>56</v>
      </c>
      <c r="K4" s="2">
        <f>'1'!K4</f>
        <v>228</v>
      </c>
      <c r="L4" s="2">
        <f>'1'!L4</f>
        <v>35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2498714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12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145297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50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170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2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147997</v>
      </c>
      <c r="N7" s="24">
        <f>D7+E7*20+F7*10+G7*9+H7*9+I7*191+J7*191+K7*182+L7*100</f>
        <v>150199</v>
      </c>
      <c r="O7" s="25">
        <f>M7*2.75%</f>
        <v>4069.9175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671</v>
      </c>
      <c r="R7" s="24">
        <f>M7-(M7*2.75%)+I7*191+J7*191+K7*182+L7*100-Q7</f>
        <v>145458.08249999999</v>
      </c>
      <c r="S7" s="25">
        <f>M7*0.95%</f>
        <v>1405.9714999999999</v>
      </c>
      <c r="T7" s="26">
        <f>S7-Q7</f>
        <v>734.97149999999988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81734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50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350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30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86234</v>
      </c>
      <c r="N8" s="24">
        <f t="shared" ref="N8:N27" si="1">D8+E8*20+F8*10+G8*9+H8*9+I8*191+J8*191+K8*182+L8*100</f>
        <v>91694</v>
      </c>
      <c r="O8" s="25">
        <f t="shared" ref="O8:O27" si="2">M8*2.75%</f>
        <v>2371.4349999999999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427</v>
      </c>
      <c r="R8" s="24">
        <f t="shared" ref="R8:R27" si="3">M8-(M8*2.75%)+I8*191+J8*191+K8*182+L8*100-Q8</f>
        <v>88895.565000000002</v>
      </c>
      <c r="S8" s="25">
        <f t="shared" ref="S8:S27" si="4">M8*0.95%</f>
        <v>819.22299999999996</v>
      </c>
      <c r="T8" s="26">
        <f t="shared" ref="T8:T27" si="5">S8-Q8</f>
        <v>392.22299999999996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205541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0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205541</v>
      </c>
      <c r="N9" s="24">
        <f t="shared" si="1"/>
        <v>205541</v>
      </c>
      <c r="O9" s="25">
        <f t="shared" si="2"/>
        <v>5652.3774999999996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1095</v>
      </c>
      <c r="R9" s="24">
        <f t="shared" si="3"/>
        <v>198793.6225</v>
      </c>
      <c r="S9" s="25">
        <f t="shared" si="4"/>
        <v>1952.6395</v>
      </c>
      <c r="T9" s="26">
        <f t="shared" si="5"/>
        <v>857.6395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60460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30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50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16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3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61560</v>
      </c>
      <c r="N10" s="24">
        <f t="shared" si="1"/>
        <v>65162</v>
      </c>
      <c r="O10" s="25">
        <f t="shared" si="2"/>
        <v>1692.9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166</v>
      </c>
      <c r="R10" s="24">
        <f t="shared" si="3"/>
        <v>63303.1</v>
      </c>
      <c r="S10" s="25">
        <f t="shared" si="4"/>
        <v>584.81999999999994</v>
      </c>
      <c r="T10" s="26">
        <f t="shared" si="5"/>
        <v>418.81999999999994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68012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200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81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15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25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18</v>
      </c>
      <c r="M11" s="20">
        <f t="shared" si="0"/>
        <v>70012</v>
      </c>
      <c r="N11" s="24">
        <f t="shared" si="1"/>
        <v>94698</v>
      </c>
      <c r="O11" s="25">
        <f t="shared" si="2"/>
        <v>1925.33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148</v>
      </c>
      <c r="R11" s="24">
        <f t="shared" si="3"/>
        <v>92624.67</v>
      </c>
      <c r="S11" s="25">
        <f t="shared" si="4"/>
        <v>665.11400000000003</v>
      </c>
      <c r="T11" s="26">
        <f t="shared" si="5"/>
        <v>517.11400000000003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44941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20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44941</v>
      </c>
      <c r="N12" s="24">
        <f t="shared" si="1"/>
        <v>48581</v>
      </c>
      <c r="O12" s="25">
        <f t="shared" si="2"/>
        <v>1235.8775000000001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183</v>
      </c>
      <c r="R12" s="24">
        <f t="shared" si="3"/>
        <v>47162.122499999998</v>
      </c>
      <c r="S12" s="25">
        <f t="shared" si="4"/>
        <v>426.93950000000001</v>
      </c>
      <c r="T12" s="26">
        <f t="shared" si="5"/>
        <v>243.93950000000001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74975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60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50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76675</v>
      </c>
      <c r="N13" s="24">
        <f t="shared" si="1"/>
        <v>76675</v>
      </c>
      <c r="O13" s="25">
        <f t="shared" si="2"/>
        <v>2108.5625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324</v>
      </c>
      <c r="R13" s="24">
        <f t="shared" si="3"/>
        <v>74242.4375</v>
      </c>
      <c r="S13" s="25">
        <f t="shared" si="4"/>
        <v>728.41250000000002</v>
      </c>
      <c r="T13" s="26">
        <f t="shared" si="5"/>
        <v>404.41250000000002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214364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20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60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1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8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215364</v>
      </c>
      <c r="N14" s="24">
        <f t="shared" si="1"/>
        <v>217011</v>
      </c>
      <c r="O14" s="25">
        <f t="shared" si="2"/>
        <v>5922.51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632</v>
      </c>
      <c r="R14" s="24">
        <f t="shared" si="3"/>
        <v>210456.49</v>
      </c>
      <c r="S14" s="25">
        <f t="shared" si="4"/>
        <v>2045.9579999999999</v>
      </c>
      <c r="T14" s="26">
        <f t="shared" si="5"/>
        <v>1413.9579999999999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231732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110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90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30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80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15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13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11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235822</v>
      </c>
      <c r="N15" s="24">
        <f t="shared" si="1"/>
        <v>243172</v>
      </c>
      <c r="O15" s="25">
        <f t="shared" si="2"/>
        <v>6485.1050000000005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1117</v>
      </c>
      <c r="R15" s="24">
        <f t="shared" si="3"/>
        <v>235569.89499999999</v>
      </c>
      <c r="S15" s="25">
        <f t="shared" si="4"/>
        <v>2240.3089999999997</v>
      </c>
      <c r="T15" s="26">
        <f t="shared" si="5"/>
        <v>1123.3089999999997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181668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100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390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920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30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26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16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196208</v>
      </c>
      <c r="N16" s="24">
        <f t="shared" si="1"/>
        <v>209816</v>
      </c>
      <c r="O16" s="25">
        <f t="shared" si="2"/>
        <v>5395.72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821</v>
      </c>
      <c r="R16" s="24">
        <f t="shared" si="3"/>
        <v>203599.28</v>
      </c>
      <c r="S16" s="25">
        <f t="shared" si="4"/>
        <v>1863.9759999999999</v>
      </c>
      <c r="T16" s="26">
        <f t="shared" si="5"/>
        <v>1042.9759999999999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124561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130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700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134161</v>
      </c>
      <c r="N17" s="24">
        <f t="shared" si="1"/>
        <v>134161</v>
      </c>
      <c r="O17" s="25">
        <f t="shared" si="2"/>
        <v>3689.4275000000002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711</v>
      </c>
      <c r="R17" s="24">
        <f t="shared" si="3"/>
        <v>129760.57249999999</v>
      </c>
      <c r="S17" s="25">
        <f t="shared" si="4"/>
        <v>1274.5294999999999</v>
      </c>
      <c r="T17" s="26">
        <f t="shared" si="5"/>
        <v>563.52949999999987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112384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112384</v>
      </c>
      <c r="N18" s="24">
        <f t="shared" si="1"/>
        <v>113339</v>
      </c>
      <c r="O18" s="25">
        <f t="shared" si="2"/>
        <v>3090.56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446</v>
      </c>
      <c r="R18" s="24">
        <f t="shared" si="3"/>
        <v>109802.44</v>
      </c>
      <c r="S18" s="25">
        <f t="shared" si="4"/>
        <v>1067.6479999999999</v>
      </c>
      <c r="T18" s="26">
        <f t="shared" si="5"/>
        <v>621.64799999999991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111961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190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330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110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26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120051</v>
      </c>
      <c r="N19" s="24">
        <f t="shared" si="1"/>
        <v>124783</v>
      </c>
      <c r="O19" s="25">
        <f t="shared" si="2"/>
        <v>3301.4025000000001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264</v>
      </c>
      <c r="R19" s="24">
        <f t="shared" si="3"/>
        <v>121217.5975</v>
      </c>
      <c r="S19" s="25">
        <f t="shared" si="4"/>
        <v>1140.4845</v>
      </c>
      <c r="T19" s="26">
        <f t="shared" si="5"/>
        <v>876.48450000000003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25688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25688</v>
      </c>
      <c r="N20" s="24">
        <f t="shared" si="1"/>
        <v>25688</v>
      </c>
      <c r="O20" s="25">
        <f t="shared" si="2"/>
        <v>706.42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114</v>
      </c>
      <c r="R20" s="24">
        <f t="shared" si="3"/>
        <v>24867.58</v>
      </c>
      <c r="S20" s="25">
        <f t="shared" si="4"/>
        <v>244.036</v>
      </c>
      <c r="T20" s="26">
        <f t="shared" si="5"/>
        <v>130.036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96332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40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97582</v>
      </c>
      <c r="N21" s="24">
        <f t="shared" si="1"/>
        <v>97773</v>
      </c>
      <c r="O21" s="25">
        <f t="shared" si="2"/>
        <v>2683.5050000000001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128</v>
      </c>
      <c r="R21" s="24">
        <f t="shared" si="3"/>
        <v>94961.494999999995</v>
      </c>
      <c r="S21" s="25">
        <f t="shared" si="4"/>
        <v>927.029</v>
      </c>
      <c r="T21" s="26">
        <f t="shared" si="5"/>
        <v>799.029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236819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40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110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10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238719</v>
      </c>
      <c r="N22" s="24">
        <f t="shared" si="1"/>
        <v>240730</v>
      </c>
      <c r="O22" s="25">
        <f t="shared" si="2"/>
        <v>6564.7725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896</v>
      </c>
      <c r="R22" s="24">
        <f t="shared" si="3"/>
        <v>233269.22750000001</v>
      </c>
      <c r="S22" s="25">
        <f t="shared" si="4"/>
        <v>2267.8305</v>
      </c>
      <c r="T22" s="26">
        <f t="shared" si="5"/>
        <v>1371.8305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81928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12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81928</v>
      </c>
      <c r="N23" s="24">
        <f t="shared" si="1"/>
        <v>84220</v>
      </c>
      <c r="O23" s="25">
        <f t="shared" si="2"/>
        <v>2253.02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275</v>
      </c>
      <c r="R23" s="24">
        <f t="shared" si="3"/>
        <v>81691.98</v>
      </c>
      <c r="S23" s="25">
        <f t="shared" si="4"/>
        <v>778.31600000000003</v>
      </c>
      <c r="T23" s="26">
        <f t="shared" si="5"/>
        <v>503.31600000000003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228147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220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560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480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20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3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242467</v>
      </c>
      <c r="N24" s="24">
        <f t="shared" si="1"/>
        <v>246833</v>
      </c>
      <c r="O24" s="25">
        <f t="shared" si="2"/>
        <v>6667.8424999999997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1031</v>
      </c>
      <c r="R24" s="24">
        <f t="shared" si="3"/>
        <v>239134.1575</v>
      </c>
      <c r="S24" s="25">
        <f t="shared" si="4"/>
        <v>2303.4364999999998</v>
      </c>
      <c r="T24" s="26">
        <f t="shared" si="5"/>
        <v>1272.4364999999998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122560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8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122560</v>
      </c>
      <c r="N25" s="24">
        <f t="shared" si="1"/>
        <v>124088</v>
      </c>
      <c r="O25" s="25">
        <f t="shared" si="2"/>
        <v>3370.4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333</v>
      </c>
      <c r="R25" s="24">
        <f t="shared" si="3"/>
        <v>120384.6</v>
      </c>
      <c r="S25" s="25">
        <f t="shared" si="4"/>
        <v>1164.32</v>
      </c>
      <c r="T25" s="26">
        <f t="shared" si="5"/>
        <v>831.31999999999994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93741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93741</v>
      </c>
      <c r="N26" s="24">
        <f t="shared" si="1"/>
        <v>93741</v>
      </c>
      <c r="O26" s="25">
        <f t="shared" si="2"/>
        <v>2577.8775000000001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589</v>
      </c>
      <c r="R26" s="24">
        <f t="shared" si="3"/>
        <v>90574.122499999998</v>
      </c>
      <c r="S26" s="25">
        <f t="shared" si="4"/>
        <v>890.53949999999998</v>
      </c>
      <c r="T26" s="26">
        <f t="shared" si="5"/>
        <v>301.53949999999998</v>
      </c>
    </row>
    <row r="27" spans="1:20" ht="16.5" thickBot="1" x14ac:dyDescent="0.3">
      <c r="A27" s="28">
        <v>21</v>
      </c>
      <c r="B27" s="20">
        <v>1908446154</v>
      </c>
      <c r="C27" s="20" t="s">
        <v>36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110987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10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30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15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111487</v>
      </c>
      <c r="N27" s="40">
        <f t="shared" si="1"/>
        <v>114408</v>
      </c>
      <c r="O27" s="25">
        <f t="shared" si="2"/>
        <v>3065.8924999999999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371</v>
      </c>
      <c r="R27" s="24">
        <f t="shared" si="3"/>
        <v>110971.1075</v>
      </c>
      <c r="S27" s="42">
        <f t="shared" si="4"/>
        <v>1059.1265000000001</v>
      </c>
      <c r="T27" s="41">
        <f t="shared" si="5"/>
        <v>688.12650000000008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2653832</v>
      </c>
      <c r="E28" s="45">
        <f t="shared" si="6"/>
        <v>1050</v>
      </c>
      <c r="F28" s="45">
        <f t="shared" ref="F28:T28" si="7">SUM(F7:F27)</f>
        <v>3090</v>
      </c>
      <c r="G28" s="45">
        <f t="shared" si="7"/>
        <v>70</v>
      </c>
      <c r="H28" s="45">
        <f t="shared" si="7"/>
        <v>1640</v>
      </c>
      <c r="I28" s="45">
        <f t="shared" si="7"/>
        <v>191</v>
      </c>
      <c r="J28" s="45">
        <f t="shared" si="7"/>
        <v>56</v>
      </c>
      <c r="K28" s="45">
        <f t="shared" si="7"/>
        <v>177</v>
      </c>
      <c r="L28" s="45">
        <f t="shared" si="7"/>
        <v>18</v>
      </c>
      <c r="M28" s="45">
        <f t="shared" si="7"/>
        <v>2721122</v>
      </c>
      <c r="N28" s="45">
        <f t="shared" si="7"/>
        <v>2802313</v>
      </c>
      <c r="O28" s="46">
        <f t="shared" si="7"/>
        <v>74830.854999999981</v>
      </c>
      <c r="P28" s="45">
        <f t="shared" si="7"/>
        <v>0</v>
      </c>
      <c r="Q28" s="45">
        <f t="shared" si="7"/>
        <v>10742</v>
      </c>
      <c r="R28" s="45">
        <f t="shared" si="7"/>
        <v>2716740.1450000005</v>
      </c>
      <c r="S28" s="45">
        <f t="shared" si="7"/>
        <v>25850.658999999996</v>
      </c>
      <c r="T28" s="47">
        <f t="shared" si="7"/>
        <v>15108.659</v>
      </c>
    </row>
    <row r="29" spans="1:20" ht="15.75" thickBot="1" x14ac:dyDescent="0.3">
      <c r="A29" s="58" t="s">
        <v>38</v>
      </c>
      <c r="B29" s="59"/>
      <c r="C29" s="60"/>
      <c r="D29" s="48">
        <f>D4+D5-D28</f>
        <v>200872</v>
      </c>
      <c r="E29" s="48">
        <f t="shared" ref="E29:L29" si="8">E4+E5-E28</f>
        <v>200</v>
      </c>
      <c r="F29" s="48">
        <f t="shared" si="8"/>
        <v>5150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ht="21" x14ac:dyDescent="0.35">
      <c r="D31" s="53" t="s">
        <v>53</v>
      </c>
      <c r="E31" s="53">
        <f>E29*20+F29*10+G29*9+H29*9</f>
        <v>55500</v>
      </c>
      <c r="F31" s="53">
        <f>E31-(E31*3.75%)</f>
        <v>53418.75</v>
      </c>
      <c r="H31" s="54"/>
      <c r="I31" s="54"/>
      <c r="J31" s="54"/>
      <c r="K31" s="54"/>
      <c r="L31" s="54"/>
    </row>
    <row r="32" spans="1:20" x14ac:dyDescent="0.25">
      <c r="H32" s="54"/>
      <c r="I32" s="54">
        <f>E28*20+F28*10+G28*9+H28*9</f>
        <v>67290</v>
      </c>
      <c r="J32" s="54"/>
      <c r="K32" s="54"/>
      <c r="L32" s="54"/>
    </row>
    <row r="33" spans="6:12" x14ac:dyDescent="0.25">
      <c r="F33" s="54"/>
      <c r="G33" s="54"/>
      <c r="H33" s="54"/>
      <c r="I33" s="54"/>
      <c r="J33" s="54"/>
      <c r="K33" s="54"/>
      <c r="L33" s="54"/>
    </row>
    <row r="34" spans="6:12" x14ac:dyDescent="0.25">
      <c r="F34" s="54"/>
      <c r="G34" s="54"/>
      <c r="H34" s="54"/>
      <c r="I34" s="54"/>
      <c r="J34" s="54"/>
      <c r="K34" s="54"/>
      <c r="L34" s="54"/>
    </row>
    <row r="35" spans="6:12" x14ac:dyDescent="0.25">
      <c r="F35" s="54"/>
      <c r="G35" s="54"/>
      <c r="H35" s="54"/>
      <c r="I35" s="54"/>
      <c r="J35" s="54"/>
      <c r="K35" s="54"/>
      <c r="L35" s="54"/>
    </row>
    <row r="36" spans="6:12" x14ac:dyDescent="0.25">
      <c r="F36" s="54"/>
      <c r="G36" s="54"/>
      <c r="H36" s="54"/>
      <c r="I36" s="54"/>
      <c r="J36" s="54"/>
      <c r="K36" s="54"/>
      <c r="L36" s="54"/>
    </row>
    <row r="37" spans="6:12" x14ac:dyDescent="0.25">
      <c r="F37" s="54"/>
      <c r="G37" s="54"/>
      <c r="H37" s="54"/>
      <c r="I37" s="54"/>
      <c r="J37" s="54"/>
      <c r="K37" s="54"/>
      <c r="L37" s="54"/>
    </row>
    <row r="38" spans="6:12" x14ac:dyDescent="0.25">
      <c r="F38" s="54"/>
      <c r="G38" s="54"/>
      <c r="H38" s="54"/>
      <c r="I38" s="54"/>
      <c r="J38" s="54"/>
      <c r="K38" s="54"/>
      <c r="L38" s="54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E33" sqref="E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52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'3'!D29</f>
        <v>205693</v>
      </c>
      <c r="E4" s="2">
        <f>'3'!E29</f>
        <v>1000</v>
      </c>
      <c r="F4" s="2">
        <f>'3'!F29</f>
        <v>7610</v>
      </c>
      <c r="G4" s="2">
        <f>'3'!G29</f>
        <v>0</v>
      </c>
      <c r="H4" s="2">
        <f>'3'!H29</f>
        <v>780</v>
      </c>
      <c r="I4" s="2">
        <f>'3'!I29</f>
        <v>40</v>
      </c>
      <c r="J4" s="2">
        <f>'3'!J29</f>
        <v>40</v>
      </c>
      <c r="K4" s="2">
        <f>'3'!K29</f>
        <v>166</v>
      </c>
      <c r="L4" s="2">
        <f>'3'!L29</f>
        <v>18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1028</v>
      </c>
      <c r="D7" s="21">
        <v>1028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1028</v>
      </c>
      <c r="N7" s="24">
        <f>D7+E7*20+F7*10+G7*9+H7*9+I7*191+J7*191+K7*182+L7*100</f>
        <v>1028</v>
      </c>
      <c r="O7" s="25">
        <f>M7*2.75%</f>
        <v>28.27</v>
      </c>
      <c r="P7" s="26"/>
      <c r="Q7" s="26">
        <v>5</v>
      </c>
      <c r="R7" s="24">
        <f>M7-(M7*2.75%)+I7*191+J7*191+K7*182+L7*100-Q7</f>
        <v>994.73</v>
      </c>
      <c r="S7" s="25">
        <f>M7*0.95%</f>
        <v>9.766</v>
      </c>
      <c r="T7" s="27">
        <f>S7-Q7</f>
        <v>4.766</v>
      </c>
    </row>
    <row r="8" spans="1:20" ht="15.75" x14ac:dyDescent="0.25">
      <c r="A8" s="28">
        <v>2</v>
      </c>
      <c r="B8" s="20">
        <v>1908446135</v>
      </c>
      <c r="C8" s="23">
        <v>0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>
        <v>11924</v>
      </c>
      <c r="D9" s="29">
        <v>11924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11924</v>
      </c>
      <c r="N9" s="24">
        <f t="shared" si="1"/>
        <v>11924</v>
      </c>
      <c r="O9" s="25">
        <f t="shared" si="2"/>
        <v>327.91</v>
      </c>
      <c r="P9" s="26"/>
      <c r="Q9" s="26">
        <v>96</v>
      </c>
      <c r="R9" s="24">
        <f t="shared" si="3"/>
        <v>11500.09</v>
      </c>
      <c r="S9" s="25">
        <f t="shared" si="4"/>
        <v>113.27799999999999</v>
      </c>
      <c r="T9" s="27">
        <f t="shared" si="5"/>
        <v>17.277999999999992</v>
      </c>
    </row>
    <row r="10" spans="1:20" ht="15.75" x14ac:dyDescent="0.25">
      <c r="A10" s="28">
        <v>4</v>
      </c>
      <c r="B10" s="20">
        <v>1908446137</v>
      </c>
      <c r="C10" s="20">
        <v>514</v>
      </c>
      <c r="D10" s="29">
        <v>514</v>
      </c>
      <c r="E10" s="30"/>
      <c r="F10" s="30"/>
      <c r="G10" s="30"/>
      <c r="H10" s="30"/>
      <c r="I10" s="20">
        <v>16</v>
      </c>
      <c r="J10" s="20"/>
      <c r="K10" s="20"/>
      <c r="L10" s="20"/>
      <c r="M10" s="20">
        <f t="shared" si="0"/>
        <v>514</v>
      </c>
      <c r="N10" s="24">
        <f t="shared" si="1"/>
        <v>3570</v>
      </c>
      <c r="O10" s="25">
        <f t="shared" si="2"/>
        <v>14.135</v>
      </c>
      <c r="P10" s="26"/>
      <c r="Q10" s="26"/>
      <c r="R10" s="24">
        <f t="shared" si="3"/>
        <v>3555.8649999999998</v>
      </c>
      <c r="S10" s="25">
        <f t="shared" si="4"/>
        <v>4.883</v>
      </c>
      <c r="T10" s="27">
        <f t="shared" si="5"/>
        <v>4.883</v>
      </c>
    </row>
    <row r="11" spans="1:20" ht="15.75" x14ac:dyDescent="0.25">
      <c r="A11" s="28">
        <v>5</v>
      </c>
      <c r="B11" s="20">
        <v>1908446138</v>
      </c>
      <c r="C11" s="31">
        <v>5140</v>
      </c>
      <c r="D11" s="29">
        <v>5140</v>
      </c>
      <c r="E11" s="30"/>
      <c r="F11" s="30"/>
      <c r="G11" s="32"/>
      <c r="H11" s="30"/>
      <c r="I11" s="20"/>
      <c r="J11" s="20"/>
      <c r="K11" s="20"/>
      <c r="L11" s="20">
        <v>1</v>
      </c>
      <c r="M11" s="20">
        <f t="shared" si="0"/>
        <v>5140</v>
      </c>
      <c r="N11" s="24">
        <f t="shared" si="1"/>
        <v>5240</v>
      </c>
      <c r="O11" s="25">
        <f t="shared" si="2"/>
        <v>141.35</v>
      </c>
      <c r="P11" s="26"/>
      <c r="Q11" s="26"/>
      <c r="R11" s="24">
        <f t="shared" si="3"/>
        <v>5098.6499999999996</v>
      </c>
      <c r="S11" s="25">
        <f t="shared" si="4"/>
        <v>48.83</v>
      </c>
      <c r="T11" s="27">
        <f t="shared" si="5"/>
        <v>48.83</v>
      </c>
    </row>
    <row r="12" spans="1:20" ht="15.75" x14ac:dyDescent="0.25">
      <c r="A12" s="28">
        <v>6</v>
      </c>
      <c r="B12" s="20">
        <v>1908446139</v>
      </c>
      <c r="C12" s="20">
        <v>7056</v>
      </c>
      <c r="D12" s="29">
        <v>7056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7056</v>
      </c>
      <c r="N12" s="24">
        <f t="shared" si="1"/>
        <v>7056</v>
      </c>
      <c r="O12" s="25">
        <f t="shared" si="2"/>
        <v>194.04</v>
      </c>
      <c r="P12" s="26"/>
      <c r="Q12" s="26">
        <v>32</v>
      </c>
      <c r="R12" s="24">
        <f t="shared" si="3"/>
        <v>6829.96</v>
      </c>
      <c r="S12" s="25">
        <f t="shared" si="4"/>
        <v>67.031999999999996</v>
      </c>
      <c r="T12" s="27">
        <f t="shared" si="5"/>
        <v>35.031999999999996</v>
      </c>
    </row>
    <row r="13" spans="1:20" ht="15.75" x14ac:dyDescent="0.25">
      <c r="A13" s="28">
        <v>7</v>
      </c>
      <c r="B13" s="20">
        <v>1908446140</v>
      </c>
      <c r="C13" s="20">
        <v>26524</v>
      </c>
      <c r="D13" s="29">
        <v>26524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26524</v>
      </c>
      <c r="N13" s="24">
        <f t="shared" si="1"/>
        <v>26524</v>
      </c>
      <c r="O13" s="25">
        <f t="shared" si="2"/>
        <v>729.41</v>
      </c>
      <c r="P13" s="26"/>
      <c r="Q13" s="26">
        <v>100</v>
      </c>
      <c r="R13" s="24">
        <f t="shared" si="3"/>
        <v>25694.59</v>
      </c>
      <c r="S13" s="25">
        <f t="shared" si="4"/>
        <v>251.97799999999998</v>
      </c>
      <c r="T13" s="27">
        <f t="shared" si="5"/>
        <v>151.97799999999998</v>
      </c>
    </row>
    <row r="14" spans="1:20" ht="15.75" x14ac:dyDescent="0.25">
      <c r="A14" s="28">
        <v>8</v>
      </c>
      <c r="B14" s="20">
        <v>1908446141</v>
      </c>
      <c r="C14" s="20">
        <v>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>
        <v>0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>
        <v>13878</v>
      </c>
      <c r="D16" s="29">
        <v>13878</v>
      </c>
      <c r="E16" s="30"/>
      <c r="F16" s="30"/>
      <c r="G16" s="30"/>
      <c r="H16" s="30"/>
      <c r="I16" s="20">
        <v>13</v>
      </c>
      <c r="J16" s="20">
        <v>26</v>
      </c>
      <c r="K16" s="20"/>
      <c r="L16" s="20"/>
      <c r="M16" s="20">
        <f t="shared" si="0"/>
        <v>13878</v>
      </c>
      <c r="N16" s="24">
        <f t="shared" si="1"/>
        <v>21327</v>
      </c>
      <c r="O16" s="25">
        <f t="shared" si="2"/>
        <v>381.64499999999998</v>
      </c>
      <c r="P16" s="26"/>
      <c r="Q16" s="26">
        <v>96</v>
      </c>
      <c r="R16" s="24">
        <f t="shared" si="3"/>
        <v>20849.355</v>
      </c>
      <c r="S16" s="25">
        <f t="shared" si="4"/>
        <v>131.84100000000001</v>
      </c>
      <c r="T16" s="27">
        <f t="shared" si="5"/>
        <v>35.841000000000008</v>
      </c>
    </row>
    <row r="17" spans="1:20" ht="15.75" x14ac:dyDescent="0.25">
      <c r="A17" s="28">
        <v>11</v>
      </c>
      <c r="B17" s="20">
        <v>1908446144</v>
      </c>
      <c r="C17" s="33">
        <v>13056</v>
      </c>
      <c r="D17" s="29">
        <v>13056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13056</v>
      </c>
      <c r="N17" s="24">
        <f t="shared" si="1"/>
        <v>13056</v>
      </c>
      <c r="O17" s="25">
        <f t="shared" si="2"/>
        <v>359.04</v>
      </c>
      <c r="P17" s="26"/>
      <c r="Q17" s="26">
        <v>57</v>
      </c>
      <c r="R17" s="24">
        <f t="shared" si="3"/>
        <v>12639.96</v>
      </c>
      <c r="S17" s="25">
        <f t="shared" si="4"/>
        <v>124.032</v>
      </c>
      <c r="T17" s="27">
        <f t="shared" si="5"/>
        <v>67.031999999999996</v>
      </c>
    </row>
    <row r="18" spans="1:20" ht="15.75" x14ac:dyDescent="0.25">
      <c r="A18" s="28">
        <v>12</v>
      </c>
      <c r="B18" s="20">
        <v>1908446145</v>
      </c>
      <c r="C18" s="31">
        <v>0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>
        <v>1028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>
        <v>5</v>
      </c>
      <c r="R19" s="24">
        <f t="shared" si="3"/>
        <v>994.73</v>
      </c>
      <c r="S19" s="25">
        <f t="shared" si="4"/>
        <v>9.766</v>
      </c>
      <c r="T19" s="27">
        <f t="shared" si="5"/>
        <v>4.766</v>
      </c>
    </row>
    <row r="20" spans="1:20" ht="15.75" x14ac:dyDescent="0.25">
      <c r="A20" s="28">
        <v>14</v>
      </c>
      <c r="B20" s="20">
        <v>1908446147</v>
      </c>
      <c r="C20" s="20">
        <v>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>
        <v>9</v>
      </c>
      <c r="R20" s="24">
        <f t="shared" si="3"/>
        <v>-9</v>
      </c>
      <c r="S20" s="25">
        <f t="shared" si="4"/>
        <v>0</v>
      </c>
      <c r="T20" s="27">
        <f t="shared" si="5"/>
        <v>-9</v>
      </c>
    </row>
    <row r="21" spans="1:20" ht="15.75" x14ac:dyDescent="0.25">
      <c r="A21" s="28">
        <v>15</v>
      </c>
      <c r="B21" s="20">
        <v>1908446148</v>
      </c>
      <c r="C21" s="20">
        <v>30514</v>
      </c>
      <c r="D21" s="29">
        <v>30514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30514</v>
      </c>
      <c r="N21" s="24">
        <f t="shared" si="1"/>
        <v>30514</v>
      </c>
      <c r="O21" s="25">
        <f t="shared" si="2"/>
        <v>839.13499999999999</v>
      </c>
      <c r="P21" s="26"/>
      <c r="Q21" s="26">
        <v>20</v>
      </c>
      <c r="R21" s="24">
        <f t="shared" si="3"/>
        <v>29654.865000000002</v>
      </c>
      <c r="S21" s="25">
        <f t="shared" si="4"/>
        <v>289.88299999999998</v>
      </c>
      <c r="T21" s="27">
        <f t="shared" si="5"/>
        <v>269.88299999999998</v>
      </c>
    </row>
    <row r="22" spans="1:20" ht="15.75" x14ac:dyDescent="0.25">
      <c r="A22" s="28">
        <v>16</v>
      </c>
      <c r="B22" s="20">
        <v>1908446149</v>
      </c>
      <c r="C22" s="34">
        <v>0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>
        <v>0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>
        <v>16345</v>
      </c>
      <c r="D24" s="29">
        <v>16345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16345</v>
      </c>
      <c r="N24" s="24">
        <f t="shared" si="1"/>
        <v>16345</v>
      </c>
      <c r="O24" s="25">
        <f t="shared" si="2"/>
        <v>449.48750000000001</v>
      </c>
      <c r="P24" s="26"/>
      <c r="Q24" s="26">
        <v>115</v>
      </c>
      <c r="R24" s="24">
        <f t="shared" si="3"/>
        <v>15780.512500000001</v>
      </c>
      <c r="S24" s="25">
        <f t="shared" si="4"/>
        <v>155.2775</v>
      </c>
      <c r="T24" s="27">
        <f t="shared" si="5"/>
        <v>40.277500000000003</v>
      </c>
    </row>
    <row r="25" spans="1:20" ht="15.75" x14ac:dyDescent="0.25">
      <c r="A25" s="28">
        <v>19</v>
      </c>
      <c r="B25" s="20">
        <v>1908446152</v>
      </c>
      <c r="C25" s="20">
        <v>0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>
        <v>18195</v>
      </c>
      <c r="D26" s="29">
        <v>17990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17990</v>
      </c>
      <c r="N26" s="24">
        <f t="shared" si="1"/>
        <v>17990</v>
      </c>
      <c r="O26" s="25">
        <f t="shared" si="2"/>
        <v>494.72500000000002</v>
      </c>
      <c r="P26" s="26"/>
      <c r="Q26" s="26">
        <v>125</v>
      </c>
      <c r="R26" s="24">
        <f t="shared" si="3"/>
        <v>17370.275000000001</v>
      </c>
      <c r="S26" s="25">
        <f t="shared" si="4"/>
        <v>170.905</v>
      </c>
      <c r="T26" s="27">
        <f t="shared" si="5"/>
        <v>45.905000000000001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144997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29</v>
      </c>
      <c r="J28" s="45">
        <f t="shared" si="7"/>
        <v>26</v>
      </c>
      <c r="K28" s="45">
        <f t="shared" si="7"/>
        <v>0</v>
      </c>
      <c r="L28" s="45">
        <f t="shared" si="7"/>
        <v>1</v>
      </c>
      <c r="M28" s="45">
        <f t="shared" si="7"/>
        <v>144997</v>
      </c>
      <c r="N28" s="45">
        <f t="shared" si="7"/>
        <v>155602</v>
      </c>
      <c r="O28" s="46">
        <f t="shared" si="7"/>
        <v>3987.4175</v>
      </c>
      <c r="P28" s="45">
        <f t="shared" si="7"/>
        <v>0</v>
      </c>
      <c r="Q28" s="45">
        <f t="shared" si="7"/>
        <v>660</v>
      </c>
      <c r="R28" s="45">
        <f t="shared" si="7"/>
        <v>150954.58249999999</v>
      </c>
      <c r="S28" s="45">
        <f t="shared" si="7"/>
        <v>1377.4714999999999</v>
      </c>
      <c r="T28" s="47">
        <f t="shared" si="7"/>
        <v>717.47149999999999</v>
      </c>
    </row>
    <row r="29" spans="1:20" ht="15.75" thickBot="1" x14ac:dyDescent="0.3">
      <c r="A29" s="58" t="s">
        <v>38</v>
      </c>
      <c r="B29" s="59"/>
      <c r="C29" s="60"/>
      <c r="D29" s="48">
        <f>D4+D5-D28</f>
        <v>60696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'4'!D29</f>
        <v>60696</v>
      </c>
      <c r="E4" s="2">
        <f>'4'!E29</f>
        <v>1000</v>
      </c>
      <c r="F4" s="2">
        <f>'4'!F29</f>
        <v>7610</v>
      </c>
      <c r="G4" s="2">
        <f>'4'!G29</f>
        <v>0</v>
      </c>
      <c r="H4" s="2">
        <f>'4'!H29</f>
        <v>780</v>
      </c>
      <c r="I4" s="2">
        <f>'4'!I29</f>
        <v>11</v>
      </c>
      <c r="J4" s="2">
        <f>'4'!J29</f>
        <v>14</v>
      </c>
      <c r="K4" s="2">
        <f>'4'!K29</f>
        <v>166</v>
      </c>
      <c r="L4" s="2">
        <f>'4'!L29</f>
        <v>17</v>
      </c>
      <c r="M4" s="2">
        <f>'4'!M29</f>
        <v>0</v>
      </c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60696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22" activePane="bottomLeft" state="frozen"/>
      <selection pane="bottomLeft" activeCell="D33" sqref="D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54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'5'!D29</f>
        <v>60696</v>
      </c>
      <c r="E4" s="2">
        <f>'5'!E29</f>
        <v>1000</v>
      </c>
      <c r="F4" s="2">
        <f>'5'!F29</f>
        <v>7610</v>
      </c>
      <c r="G4" s="2">
        <f>'5'!G29</f>
        <v>0</v>
      </c>
      <c r="H4" s="2">
        <f>'5'!H29</f>
        <v>780</v>
      </c>
      <c r="I4" s="2">
        <f>'5'!I29</f>
        <v>11</v>
      </c>
      <c r="J4" s="2">
        <f>'5'!J29</f>
        <v>14</v>
      </c>
      <c r="K4" s="2">
        <f>'5'!K29</f>
        <v>166</v>
      </c>
      <c r="L4" s="2">
        <f>'5'!L29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44088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44088</v>
      </c>
      <c r="N8" s="24">
        <f t="shared" ref="N8:N27" si="1">D8+E8*20+F8*10+G8*9+H8*9+I8*191+J8*191+K8*182+L8*100</f>
        <v>44088</v>
      </c>
      <c r="O8" s="25">
        <f t="shared" ref="O8:O27" si="2">M8*2.75%</f>
        <v>1212.42</v>
      </c>
      <c r="P8" s="26"/>
      <c r="Q8" s="26">
        <v>175</v>
      </c>
      <c r="R8" s="24">
        <f t="shared" ref="R8:R27" si="3">M8-(M8*2.75%)+I8*191+J8*191+K8*182+L8*100-Q8</f>
        <v>42700.58</v>
      </c>
      <c r="S8" s="25">
        <f t="shared" ref="S8:S27" si="4">M8*0.95%</f>
        <v>418.83600000000001</v>
      </c>
      <c r="T8" s="27">
        <f t="shared" ref="T8:T27" si="5">S8-Q8</f>
        <v>243.83600000000001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32582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32582</v>
      </c>
      <c r="N9" s="24">
        <f t="shared" si="1"/>
        <v>32582</v>
      </c>
      <c r="O9" s="25">
        <f t="shared" si="2"/>
        <v>896.005</v>
      </c>
      <c r="P9" s="26"/>
      <c r="Q9" s="26">
        <v>156</v>
      </c>
      <c r="R9" s="24">
        <f t="shared" si="3"/>
        <v>31529.994999999999</v>
      </c>
      <c r="S9" s="25">
        <f t="shared" si="4"/>
        <v>309.529</v>
      </c>
      <c r="T9" s="27">
        <f t="shared" si="5"/>
        <v>153.529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12029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12029</v>
      </c>
      <c r="N10" s="24">
        <f t="shared" si="1"/>
        <v>12029</v>
      </c>
      <c r="O10" s="25">
        <f t="shared" si="2"/>
        <v>330.79750000000001</v>
      </c>
      <c r="P10" s="26"/>
      <c r="Q10" s="26">
        <v>28</v>
      </c>
      <c r="R10" s="24">
        <f t="shared" si="3"/>
        <v>11670.202499999999</v>
      </c>
      <c r="S10" s="25">
        <f t="shared" si="4"/>
        <v>114.27549999999999</v>
      </c>
      <c r="T10" s="27">
        <f t="shared" si="5"/>
        <v>86.275499999999994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4626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4626</v>
      </c>
      <c r="N11" s="24">
        <f t="shared" si="1"/>
        <v>4626</v>
      </c>
      <c r="O11" s="25">
        <f t="shared" si="2"/>
        <v>127.215</v>
      </c>
      <c r="P11" s="26"/>
      <c r="Q11" s="26"/>
      <c r="R11" s="24">
        <f t="shared" si="3"/>
        <v>4498.7849999999999</v>
      </c>
      <c r="S11" s="25">
        <f t="shared" si="4"/>
        <v>43.946999999999996</v>
      </c>
      <c r="T11" s="27">
        <f t="shared" si="5"/>
        <v>43.946999999999996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2056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2056</v>
      </c>
      <c r="N12" s="24">
        <f t="shared" si="1"/>
        <v>2056</v>
      </c>
      <c r="O12" s="25">
        <f t="shared" si="2"/>
        <v>56.54</v>
      </c>
      <c r="P12" s="26"/>
      <c r="Q12" s="26"/>
      <c r="R12" s="24">
        <f t="shared" si="3"/>
        <v>1999.46</v>
      </c>
      <c r="S12" s="25">
        <f t="shared" si="4"/>
        <v>19.532</v>
      </c>
      <c r="T12" s="27">
        <f t="shared" si="5"/>
        <v>19.532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>
        <v>10000</v>
      </c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52235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52235</v>
      </c>
      <c r="N14" s="24">
        <f t="shared" si="1"/>
        <v>52235</v>
      </c>
      <c r="O14" s="25">
        <f t="shared" si="2"/>
        <v>1436.4625000000001</v>
      </c>
      <c r="P14" s="26"/>
      <c r="Q14" s="26">
        <v>120</v>
      </c>
      <c r="R14" s="24">
        <f t="shared" si="3"/>
        <v>50678.537499999999</v>
      </c>
      <c r="S14" s="25">
        <f t="shared" si="4"/>
        <v>496.23250000000002</v>
      </c>
      <c r="T14" s="27">
        <f t="shared" si="5"/>
        <v>376.23250000000002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29913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29913</v>
      </c>
      <c r="N17" s="24">
        <f t="shared" si="1"/>
        <v>29913</v>
      </c>
      <c r="O17" s="25">
        <f t="shared" si="2"/>
        <v>822.60749999999996</v>
      </c>
      <c r="P17" s="26"/>
      <c r="Q17" s="26">
        <v>150</v>
      </c>
      <c r="R17" s="24">
        <f t="shared" si="3"/>
        <v>28940.392500000002</v>
      </c>
      <c r="S17" s="25">
        <f t="shared" si="4"/>
        <v>284.17349999999999</v>
      </c>
      <c r="T17" s="27">
        <f t="shared" si="5"/>
        <v>134.17349999999999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60000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60000</v>
      </c>
      <c r="N18" s="24">
        <f t="shared" si="1"/>
        <v>60000</v>
      </c>
      <c r="O18" s="25">
        <f t="shared" si="2"/>
        <v>1650</v>
      </c>
      <c r="P18" s="26"/>
      <c r="Q18" s="26">
        <v>250</v>
      </c>
      <c r="R18" s="24">
        <f t="shared" si="3"/>
        <v>58100</v>
      </c>
      <c r="S18" s="25">
        <f t="shared" si="4"/>
        <v>570</v>
      </c>
      <c r="T18" s="27">
        <f t="shared" si="5"/>
        <v>320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3076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3076</v>
      </c>
      <c r="N20" s="24">
        <f t="shared" si="1"/>
        <v>3076</v>
      </c>
      <c r="O20" s="25">
        <f t="shared" si="2"/>
        <v>84.59</v>
      </c>
      <c r="P20" s="26"/>
      <c r="Q20" s="26">
        <v>9</v>
      </c>
      <c r="R20" s="24">
        <f t="shared" si="3"/>
        <v>2982.41</v>
      </c>
      <c r="S20" s="25">
        <f t="shared" si="4"/>
        <v>29.221999999999998</v>
      </c>
      <c r="T20" s="27">
        <f t="shared" si="5"/>
        <v>20.221999999999998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2056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2056</v>
      </c>
      <c r="N21" s="24">
        <f t="shared" si="1"/>
        <v>2056</v>
      </c>
      <c r="O21" s="25">
        <f t="shared" si="2"/>
        <v>56.54</v>
      </c>
      <c r="P21" s="26"/>
      <c r="Q21" s="26">
        <v>19</v>
      </c>
      <c r="R21" s="24">
        <f t="shared" si="3"/>
        <v>1980.46</v>
      </c>
      <c r="S21" s="25">
        <f t="shared" si="4"/>
        <v>19.532</v>
      </c>
      <c r="T21" s="27">
        <f t="shared" si="5"/>
        <v>0.53200000000000003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50915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50915</v>
      </c>
      <c r="N22" s="24">
        <f t="shared" si="1"/>
        <v>50915</v>
      </c>
      <c r="O22" s="25">
        <f t="shared" si="2"/>
        <v>1400.1624999999999</v>
      </c>
      <c r="P22" s="26"/>
      <c r="Q22" s="26">
        <v>150</v>
      </c>
      <c r="R22" s="24">
        <f t="shared" si="3"/>
        <v>49364.837500000001</v>
      </c>
      <c r="S22" s="25">
        <f t="shared" si="4"/>
        <v>483.6925</v>
      </c>
      <c r="T22" s="27">
        <f t="shared" si="5"/>
        <v>333.6925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294604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294604</v>
      </c>
      <c r="N28" s="45">
        <f t="shared" si="7"/>
        <v>294604</v>
      </c>
      <c r="O28" s="46">
        <f t="shared" si="7"/>
        <v>8101.6100000000006</v>
      </c>
      <c r="P28" s="45">
        <f t="shared" si="7"/>
        <v>10000</v>
      </c>
      <c r="Q28" s="45">
        <f t="shared" si="7"/>
        <v>1057</v>
      </c>
      <c r="R28" s="45">
        <f t="shared" si="7"/>
        <v>285445.39</v>
      </c>
      <c r="S28" s="45">
        <f t="shared" si="7"/>
        <v>2798.7380000000007</v>
      </c>
      <c r="T28" s="47">
        <f t="shared" si="7"/>
        <v>1741.7380000000003</v>
      </c>
    </row>
    <row r="29" spans="1:20" ht="15.75" thickBot="1" x14ac:dyDescent="0.3">
      <c r="A29" s="58" t="s">
        <v>38</v>
      </c>
      <c r="B29" s="59"/>
      <c r="C29" s="60"/>
      <c r="D29" s="48">
        <f>D4+D5-D28</f>
        <v>77780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4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855468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14062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'6'!D29</f>
        <v>77780</v>
      </c>
      <c r="E4" s="2">
        <f>'6'!E29</f>
        <v>1000</v>
      </c>
      <c r="F4" s="2">
        <f>'6'!F29</f>
        <v>7610</v>
      </c>
      <c r="G4" s="2">
        <f>'6'!G29</f>
        <v>0</v>
      </c>
      <c r="H4" s="2">
        <f>'6'!H29</f>
        <v>780</v>
      </c>
      <c r="I4" s="2">
        <f>'6'!I29</f>
        <v>11</v>
      </c>
      <c r="J4" s="2">
        <f>'6'!J29</f>
        <v>14</v>
      </c>
      <c r="K4" s="2">
        <f>'6'!K29</f>
        <v>166</v>
      </c>
      <c r="L4" s="2">
        <f>'6'!L29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519481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13570</v>
      </c>
      <c r="E7" s="22"/>
      <c r="F7" s="22"/>
      <c r="G7" s="22"/>
      <c r="H7" s="22"/>
      <c r="I7" s="23"/>
      <c r="J7" s="23"/>
      <c r="K7" s="23">
        <v>10</v>
      </c>
      <c r="L7" s="23"/>
      <c r="M7" s="20">
        <f>D7+E7*20+F7*10+G7*9+H7*9</f>
        <v>13570</v>
      </c>
      <c r="N7" s="24">
        <f>D7+E7*20+F7*10+G7*9+H7*9+I7*191+J7*191+K7*182+L7*100</f>
        <v>15390</v>
      </c>
      <c r="O7" s="25">
        <f>M7*2.75%</f>
        <v>373.17500000000001</v>
      </c>
      <c r="P7" s="26"/>
      <c r="Q7" s="26">
        <v>97</v>
      </c>
      <c r="R7" s="24">
        <f>M7-(M7*2.75%)+I7*191+J7*191+K7*182+L7*100-Q7</f>
        <v>14919.825000000001</v>
      </c>
      <c r="S7" s="25">
        <f>M7*0.95%</f>
        <v>128.91499999999999</v>
      </c>
      <c r="T7" s="27">
        <f>S7-Q7</f>
        <v>31.914999999999992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5684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5684</v>
      </c>
      <c r="N12" s="24">
        <f t="shared" si="1"/>
        <v>5684</v>
      </c>
      <c r="O12" s="25">
        <f t="shared" si="2"/>
        <v>156.31</v>
      </c>
      <c r="P12" s="26"/>
      <c r="Q12" s="26">
        <v>30</v>
      </c>
      <c r="R12" s="24">
        <f t="shared" si="3"/>
        <v>5497.69</v>
      </c>
      <c r="S12" s="25">
        <f t="shared" si="4"/>
        <v>53.997999999999998</v>
      </c>
      <c r="T12" s="27">
        <f t="shared" si="5"/>
        <v>23.997999999999998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72633</v>
      </c>
      <c r="E15" s="30"/>
      <c r="F15" s="30"/>
      <c r="G15" s="30"/>
      <c r="H15" s="30"/>
      <c r="I15" s="20"/>
      <c r="J15" s="20"/>
      <c r="K15" s="20">
        <v>10</v>
      </c>
      <c r="L15" s="20"/>
      <c r="M15" s="20">
        <f t="shared" si="0"/>
        <v>72633</v>
      </c>
      <c r="N15" s="24">
        <f t="shared" si="1"/>
        <v>74453</v>
      </c>
      <c r="O15" s="25">
        <f t="shared" si="2"/>
        <v>1997.4075</v>
      </c>
      <c r="P15" s="26"/>
      <c r="Q15" s="26">
        <v>338</v>
      </c>
      <c r="R15" s="24">
        <f t="shared" si="3"/>
        <v>72117.592499999999</v>
      </c>
      <c r="S15" s="25">
        <f t="shared" si="4"/>
        <v>690.01350000000002</v>
      </c>
      <c r="T15" s="27">
        <f t="shared" si="5"/>
        <v>352.01350000000002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20358</v>
      </c>
      <c r="E17" s="30">
        <v>50</v>
      </c>
      <c r="F17" s="30">
        <v>500</v>
      </c>
      <c r="G17" s="30"/>
      <c r="H17" s="30"/>
      <c r="I17" s="20"/>
      <c r="J17" s="20"/>
      <c r="K17" s="20"/>
      <c r="L17" s="20"/>
      <c r="M17" s="20">
        <f t="shared" si="0"/>
        <v>26358</v>
      </c>
      <c r="N17" s="24">
        <f t="shared" si="1"/>
        <v>26358</v>
      </c>
      <c r="O17" s="25">
        <f t="shared" si="2"/>
        <v>724.84500000000003</v>
      </c>
      <c r="P17" s="26"/>
      <c r="Q17" s="26">
        <v>133</v>
      </c>
      <c r="R17" s="24">
        <f t="shared" si="3"/>
        <v>25500.154999999999</v>
      </c>
      <c r="S17" s="25">
        <f t="shared" si="4"/>
        <v>250.40099999999998</v>
      </c>
      <c r="T17" s="27">
        <f t="shared" si="5"/>
        <v>117.40099999999998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2056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2056</v>
      </c>
      <c r="N19" s="24">
        <f t="shared" si="1"/>
        <v>2056</v>
      </c>
      <c r="O19" s="25">
        <f t="shared" si="2"/>
        <v>56.54</v>
      </c>
      <c r="P19" s="26"/>
      <c r="Q19" s="26">
        <v>12</v>
      </c>
      <c r="R19" s="24">
        <f t="shared" si="3"/>
        <v>1987.46</v>
      </c>
      <c r="S19" s="25">
        <f t="shared" si="4"/>
        <v>19.532</v>
      </c>
      <c r="T19" s="27">
        <f t="shared" si="5"/>
        <v>7.532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10</v>
      </c>
      <c r="R20" s="24">
        <f t="shared" si="3"/>
        <v>1989.46</v>
      </c>
      <c r="S20" s="25">
        <f t="shared" si="4"/>
        <v>19.532</v>
      </c>
      <c r="T20" s="27">
        <f t="shared" si="5"/>
        <v>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34652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34652</v>
      </c>
      <c r="N22" s="24">
        <f t="shared" si="1"/>
        <v>34652</v>
      </c>
      <c r="O22" s="25">
        <f t="shared" si="2"/>
        <v>952.93</v>
      </c>
      <c r="P22" s="26"/>
      <c r="Q22" s="26">
        <v>100</v>
      </c>
      <c r="R22" s="24">
        <f t="shared" si="3"/>
        <v>33599.07</v>
      </c>
      <c r="S22" s="25">
        <f t="shared" si="4"/>
        <v>329.19400000000002</v>
      </c>
      <c r="T22" s="27">
        <f t="shared" si="5"/>
        <v>229.19400000000002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52978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52978</v>
      </c>
      <c r="N23" s="24">
        <f t="shared" si="1"/>
        <v>52978</v>
      </c>
      <c r="O23" s="25">
        <f t="shared" si="2"/>
        <v>1456.895</v>
      </c>
      <c r="P23" s="26"/>
      <c r="Q23" s="26">
        <v>121</v>
      </c>
      <c r="R23" s="24">
        <f t="shared" si="3"/>
        <v>51400.105000000003</v>
      </c>
      <c r="S23" s="25">
        <f t="shared" si="4"/>
        <v>503.291</v>
      </c>
      <c r="T23" s="27">
        <f t="shared" si="5"/>
        <v>382.291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26728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26728</v>
      </c>
      <c r="N24" s="24">
        <f t="shared" si="1"/>
        <v>26728</v>
      </c>
      <c r="O24" s="25">
        <f t="shared" si="2"/>
        <v>735.02</v>
      </c>
      <c r="P24" s="26"/>
      <c r="Q24" s="26">
        <v>133</v>
      </c>
      <c r="R24" s="24">
        <f t="shared" si="3"/>
        <v>25859.98</v>
      </c>
      <c r="S24" s="25">
        <f t="shared" si="4"/>
        <v>253.916</v>
      </c>
      <c r="T24" s="27">
        <f t="shared" si="5"/>
        <v>120.916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80100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80100</v>
      </c>
      <c r="N25" s="24">
        <f t="shared" si="1"/>
        <v>80100</v>
      </c>
      <c r="O25" s="25">
        <f t="shared" si="2"/>
        <v>2202.75</v>
      </c>
      <c r="P25" s="26"/>
      <c r="Q25" s="26">
        <v>150</v>
      </c>
      <c r="R25" s="24">
        <f t="shared" si="3"/>
        <v>77747.25</v>
      </c>
      <c r="S25" s="25">
        <f t="shared" si="4"/>
        <v>760.94999999999993</v>
      </c>
      <c r="T25" s="27">
        <f t="shared" si="5"/>
        <v>610.94999999999993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18606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18606</v>
      </c>
      <c r="N26" s="24">
        <f t="shared" si="1"/>
        <v>18606</v>
      </c>
      <c r="O26" s="25">
        <f t="shared" si="2"/>
        <v>511.66500000000002</v>
      </c>
      <c r="P26" s="26"/>
      <c r="Q26" s="26">
        <v>114</v>
      </c>
      <c r="R26" s="24">
        <f t="shared" si="3"/>
        <v>17980.334999999999</v>
      </c>
      <c r="S26" s="25">
        <f t="shared" si="4"/>
        <v>176.75700000000001</v>
      </c>
      <c r="T26" s="27">
        <f t="shared" si="5"/>
        <v>62.757000000000005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110987</v>
      </c>
      <c r="E27" s="38">
        <v>10</v>
      </c>
      <c r="F27" s="39">
        <v>30</v>
      </c>
      <c r="G27" s="39"/>
      <c r="H27" s="39"/>
      <c r="I27" s="31"/>
      <c r="J27" s="31"/>
      <c r="K27" s="31">
        <v>15</v>
      </c>
      <c r="L27" s="31"/>
      <c r="M27" s="31">
        <f t="shared" si="0"/>
        <v>111487</v>
      </c>
      <c r="N27" s="40">
        <f t="shared" si="1"/>
        <v>114217</v>
      </c>
      <c r="O27" s="25">
        <f t="shared" si="2"/>
        <v>3065.8924999999999</v>
      </c>
      <c r="P27" s="41"/>
      <c r="Q27" s="41">
        <v>371</v>
      </c>
      <c r="R27" s="24">
        <f t="shared" si="3"/>
        <v>110780.1075</v>
      </c>
      <c r="S27" s="42">
        <f t="shared" si="4"/>
        <v>1059.1265000000001</v>
      </c>
      <c r="T27" s="43">
        <f t="shared" si="5"/>
        <v>688.12650000000008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440922</v>
      </c>
      <c r="E28" s="45">
        <f t="shared" si="6"/>
        <v>60</v>
      </c>
      <c r="F28" s="45">
        <f t="shared" ref="F28:T28" si="7">SUM(F7:F27)</f>
        <v>530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35</v>
      </c>
      <c r="L28" s="45">
        <f t="shared" si="7"/>
        <v>0</v>
      </c>
      <c r="M28" s="45">
        <f t="shared" si="7"/>
        <v>447422</v>
      </c>
      <c r="N28" s="45">
        <f t="shared" si="7"/>
        <v>453792</v>
      </c>
      <c r="O28" s="46">
        <f t="shared" si="7"/>
        <v>12304.105000000001</v>
      </c>
      <c r="P28" s="45">
        <f t="shared" si="7"/>
        <v>0</v>
      </c>
      <c r="Q28" s="45">
        <f t="shared" si="7"/>
        <v>1609</v>
      </c>
      <c r="R28" s="45">
        <f t="shared" si="7"/>
        <v>439878.89500000002</v>
      </c>
      <c r="S28" s="45">
        <f t="shared" si="7"/>
        <v>4250.509</v>
      </c>
      <c r="T28" s="47">
        <f t="shared" si="7"/>
        <v>2641.509</v>
      </c>
    </row>
    <row r="29" spans="1:20" ht="15.75" thickBot="1" x14ac:dyDescent="0.3">
      <c r="A29" s="58" t="s">
        <v>38</v>
      </c>
      <c r="B29" s="59"/>
      <c r="C29" s="60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9" sqref="D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55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'7'!D29</f>
        <v>156339</v>
      </c>
      <c r="E4" s="2">
        <f>'7'!E29</f>
        <v>940</v>
      </c>
      <c r="F4" s="2">
        <f>'7'!F29</f>
        <v>7080</v>
      </c>
      <c r="G4" s="2">
        <f>'7'!G29</f>
        <v>0</v>
      </c>
      <c r="H4" s="2">
        <f>'7'!H29</f>
        <v>780</v>
      </c>
      <c r="I4" s="2">
        <f>'7'!I29</f>
        <v>11</v>
      </c>
      <c r="J4" s="2">
        <f>'7'!J29</f>
        <v>14</v>
      </c>
      <c r="K4" s="2">
        <f>'7'!K29</f>
        <v>131</v>
      </c>
      <c r="L4" s="2">
        <f>'7'!L29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24248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24248</v>
      </c>
      <c r="N7" s="24">
        <f>D7+E7*20+F7*10+G7*9+H7*9+I7*191+J7*191+K7*182+L7*100</f>
        <v>24248</v>
      </c>
      <c r="O7" s="25">
        <f>M7*2.75%</f>
        <v>666.82</v>
      </c>
      <c r="P7" s="26"/>
      <c r="Q7" s="26">
        <v>124</v>
      </c>
      <c r="R7" s="24">
        <f>M7-(M7*2.75%)+I7*191+J7*191+K7*182+L7*100-Q7</f>
        <v>23457.18</v>
      </c>
      <c r="S7" s="25">
        <f>M7*0.95%</f>
        <v>230.35599999999999</v>
      </c>
      <c r="T7" s="27">
        <f>S7-Q7</f>
        <v>106.35599999999999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10589</v>
      </c>
      <c r="E8" s="30"/>
      <c r="F8" s="30">
        <v>200</v>
      </c>
      <c r="G8" s="30"/>
      <c r="H8" s="30"/>
      <c r="I8" s="20"/>
      <c r="J8" s="20"/>
      <c r="K8" s="20">
        <v>15</v>
      </c>
      <c r="L8" s="20"/>
      <c r="M8" s="20">
        <f t="shared" ref="M8:M27" si="0">D8+E8*20+F8*10+G8*9+H8*9</f>
        <v>12589</v>
      </c>
      <c r="N8" s="24">
        <f t="shared" ref="N8:N27" si="1">D8+E8*20+F8*10+G8*9+H8*9+I8*191+J8*191+K8*182+L8*100</f>
        <v>15319</v>
      </c>
      <c r="O8" s="25">
        <f t="shared" ref="O8:O27" si="2">M8*2.75%</f>
        <v>346.19749999999999</v>
      </c>
      <c r="P8" s="26"/>
      <c r="Q8" s="26">
        <v>83</v>
      </c>
      <c r="R8" s="24">
        <f t="shared" ref="R8:R27" si="3">M8-(M8*2.75%)+I8*191+J8*191+K8*182+L8*100-Q8</f>
        <v>14889.8025</v>
      </c>
      <c r="S8" s="25">
        <f t="shared" ref="S8:S27" si="4">M8*0.95%</f>
        <v>119.5955</v>
      </c>
      <c r="T8" s="27">
        <f t="shared" ref="T8:T27" si="5">S8-Q8</f>
        <v>36.595500000000001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15624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15624</v>
      </c>
      <c r="N9" s="24">
        <f t="shared" si="1"/>
        <v>15624</v>
      </c>
      <c r="O9" s="25">
        <f t="shared" si="2"/>
        <v>429.66</v>
      </c>
      <c r="P9" s="26"/>
      <c r="Q9" s="26">
        <v>104</v>
      </c>
      <c r="R9" s="24">
        <f t="shared" si="3"/>
        <v>15090.34</v>
      </c>
      <c r="S9" s="25">
        <f t="shared" si="4"/>
        <v>148.428</v>
      </c>
      <c r="T9" s="27">
        <f t="shared" si="5"/>
        <v>44.427999999999997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9715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9715</v>
      </c>
      <c r="N10" s="24">
        <f t="shared" si="1"/>
        <v>9715</v>
      </c>
      <c r="O10" s="25">
        <f t="shared" si="2"/>
        <v>267.16250000000002</v>
      </c>
      <c r="P10" s="26"/>
      <c r="Q10" s="26">
        <v>27</v>
      </c>
      <c r="R10" s="24">
        <f t="shared" si="3"/>
        <v>9420.8374999999996</v>
      </c>
      <c r="S10" s="25">
        <f t="shared" si="4"/>
        <v>92.292500000000004</v>
      </c>
      <c r="T10" s="27">
        <f t="shared" si="5"/>
        <v>65.292500000000004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1542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1542</v>
      </c>
      <c r="N12" s="24">
        <f t="shared" si="1"/>
        <v>1542</v>
      </c>
      <c r="O12" s="25">
        <f t="shared" si="2"/>
        <v>42.405000000000001</v>
      </c>
      <c r="P12" s="26"/>
      <c r="Q12" s="26"/>
      <c r="R12" s="24">
        <f t="shared" si="3"/>
        <v>1499.595</v>
      </c>
      <c r="S12" s="25">
        <f t="shared" si="4"/>
        <v>14.648999999999999</v>
      </c>
      <c r="T12" s="27">
        <f t="shared" si="5"/>
        <v>14.648999999999999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16255</v>
      </c>
      <c r="E13" s="30">
        <v>20</v>
      </c>
      <c r="F13" s="30"/>
      <c r="G13" s="30"/>
      <c r="H13" s="30"/>
      <c r="I13" s="20"/>
      <c r="J13" s="20"/>
      <c r="K13" s="20"/>
      <c r="L13" s="20"/>
      <c r="M13" s="20">
        <f t="shared" si="0"/>
        <v>16655</v>
      </c>
      <c r="N13" s="24">
        <f t="shared" si="1"/>
        <v>16655</v>
      </c>
      <c r="O13" s="25">
        <f t="shared" si="2"/>
        <v>458.01249999999999</v>
      </c>
      <c r="P13" s="26"/>
      <c r="Q13" s="26">
        <v>97</v>
      </c>
      <c r="R13" s="24">
        <f t="shared" si="3"/>
        <v>16099.987499999999</v>
      </c>
      <c r="S13" s="25">
        <f t="shared" si="4"/>
        <v>158.2225</v>
      </c>
      <c r="T13" s="27">
        <f t="shared" si="5"/>
        <v>61.222499999999997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514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</v>
      </c>
      <c r="N14" s="24">
        <f t="shared" si="1"/>
        <v>514</v>
      </c>
      <c r="O14" s="25">
        <f t="shared" si="2"/>
        <v>14.135</v>
      </c>
      <c r="P14" s="26"/>
      <c r="Q14" s="26"/>
      <c r="R14" s="24">
        <f t="shared" si="3"/>
        <v>499.86500000000001</v>
      </c>
      <c r="S14" s="25">
        <f t="shared" si="4"/>
        <v>4.883</v>
      </c>
      <c r="T14" s="27">
        <f t="shared" si="5"/>
        <v>4.883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55000</v>
      </c>
      <c r="E16" s="30"/>
      <c r="F16" s="30">
        <v>50</v>
      </c>
      <c r="G16" s="30"/>
      <c r="H16" s="30">
        <v>300</v>
      </c>
      <c r="I16" s="20"/>
      <c r="J16" s="20"/>
      <c r="K16" s="20"/>
      <c r="L16" s="20"/>
      <c r="M16" s="20">
        <f t="shared" si="0"/>
        <v>58200</v>
      </c>
      <c r="N16" s="24">
        <f t="shared" si="1"/>
        <v>58200</v>
      </c>
      <c r="O16" s="25">
        <f t="shared" si="2"/>
        <v>1600.5</v>
      </c>
      <c r="P16" s="26"/>
      <c r="Q16" s="26">
        <v>250</v>
      </c>
      <c r="R16" s="24">
        <f t="shared" si="3"/>
        <v>56349.5</v>
      </c>
      <c r="S16" s="25">
        <f t="shared" si="4"/>
        <v>552.9</v>
      </c>
      <c r="T16" s="27">
        <f t="shared" si="5"/>
        <v>302.89999999999998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514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514</v>
      </c>
      <c r="N17" s="24">
        <f t="shared" si="1"/>
        <v>514</v>
      </c>
      <c r="O17" s="25">
        <f t="shared" si="2"/>
        <v>14.135</v>
      </c>
      <c r="P17" s="26"/>
      <c r="Q17" s="26"/>
      <c r="R17" s="24">
        <f t="shared" si="3"/>
        <v>499.86500000000001</v>
      </c>
      <c r="S17" s="25">
        <f t="shared" si="4"/>
        <v>4.883</v>
      </c>
      <c r="T17" s="27">
        <f t="shared" si="5"/>
        <v>4.883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89343</v>
      </c>
      <c r="E19" s="30">
        <v>190</v>
      </c>
      <c r="F19" s="30">
        <v>330</v>
      </c>
      <c r="G19" s="30"/>
      <c r="H19" s="30"/>
      <c r="I19" s="20"/>
      <c r="J19" s="20"/>
      <c r="K19" s="20">
        <v>26</v>
      </c>
      <c r="L19" s="20"/>
      <c r="M19" s="20">
        <f t="shared" si="0"/>
        <v>96443</v>
      </c>
      <c r="N19" s="24">
        <f t="shared" si="1"/>
        <v>101175</v>
      </c>
      <c r="O19" s="25">
        <f t="shared" si="2"/>
        <v>2652.1824999999999</v>
      </c>
      <c r="P19" s="26"/>
      <c r="Q19" s="26">
        <v>150</v>
      </c>
      <c r="R19" s="24">
        <f t="shared" si="3"/>
        <v>98372.817500000005</v>
      </c>
      <c r="S19" s="25">
        <f t="shared" si="4"/>
        <v>916.20849999999996</v>
      </c>
      <c r="T19" s="27">
        <f t="shared" si="5"/>
        <v>766.20849999999996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12337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12337</v>
      </c>
      <c r="N21" s="24">
        <f t="shared" si="1"/>
        <v>12337</v>
      </c>
      <c r="O21" s="25">
        <f t="shared" si="2"/>
        <v>339.26749999999998</v>
      </c>
      <c r="P21" s="26"/>
      <c r="Q21" s="26">
        <v>20</v>
      </c>
      <c r="R21" s="24">
        <f t="shared" si="3"/>
        <v>11977.7325</v>
      </c>
      <c r="S21" s="25">
        <f t="shared" si="4"/>
        <v>117.2015</v>
      </c>
      <c r="T21" s="27">
        <f t="shared" si="5"/>
        <v>97.201499999999996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4842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4842</v>
      </c>
      <c r="N22" s="24">
        <f t="shared" si="1"/>
        <v>4842</v>
      </c>
      <c r="O22" s="25">
        <f t="shared" si="2"/>
        <v>133.155</v>
      </c>
      <c r="P22" s="26"/>
      <c r="Q22" s="26">
        <v>32</v>
      </c>
      <c r="R22" s="24">
        <f t="shared" si="3"/>
        <v>4676.8450000000003</v>
      </c>
      <c r="S22" s="25">
        <f t="shared" si="4"/>
        <v>45.999000000000002</v>
      </c>
      <c r="T22" s="27">
        <f t="shared" si="5"/>
        <v>13.999000000000002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23346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23346</v>
      </c>
      <c r="N24" s="24">
        <f t="shared" si="1"/>
        <v>23346</v>
      </c>
      <c r="O24" s="25">
        <f t="shared" si="2"/>
        <v>642.01499999999999</v>
      </c>
      <c r="P24" s="26"/>
      <c r="Q24" s="26">
        <v>124</v>
      </c>
      <c r="R24" s="24">
        <f t="shared" si="3"/>
        <v>22579.985000000001</v>
      </c>
      <c r="S24" s="25">
        <f t="shared" si="4"/>
        <v>221.78700000000001</v>
      </c>
      <c r="T24" s="27">
        <f t="shared" si="5"/>
        <v>97.787000000000006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15831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15831</v>
      </c>
      <c r="N26" s="24">
        <f t="shared" si="1"/>
        <v>15831</v>
      </c>
      <c r="O26" s="25">
        <f t="shared" si="2"/>
        <v>435.35250000000002</v>
      </c>
      <c r="P26" s="26"/>
      <c r="Q26" s="26">
        <v>130</v>
      </c>
      <c r="R26" s="24">
        <f t="shared" si="3"/>
        <v>15265.647499999999</v>
      </c>
      <c r="S26" s="25">
        <f t="shared" si="4"/>
        <v>150.39449999999999</v>
      </c>
      <c r="T26" s="27">
        <f t="shared" si="5"/>
        <v>20.394499999999994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281756</v>
      </c>
      <c r="E28" s="45">
        <f t="shared" si="6"/>
        <v>210</v>
      </c>
      <c r="F28" s="45">
        <f t="shared" ref="F28:T28" si="7">SUM(F7:F27)</f>
        <v>580</v>
      </c>
      <c r="G28" s="45">
        <f t="shared" si="7"/>
        <v>0</v>
      </c>
      <c r="H28" s="45">
        <f t="shared" si="7"/>
        <v>300</v>
      </c>
      <c r="I28" s="45">
        <f t="shared" si="7"/>
        <v>0</v>
      </c>
      <c r="J28" s="45">
        <f t="shared" si="7"/>
        <v>0</v>
      </c>
      <c r="K28" s="45">
        <f t="shared" si="7"/>
        <v>41</v>
      </c>
      <c r="L28" s="45">
        <f t="shared" si="7"/>
        <v>0</v>
      </c>
      <c r="M28" s="45">
        <f t="shared" si="7"/>
        <v>294456</v>
      </c>
      <c r="N28" s="45">
        <f t="shared" si="7"/>
        <v>301918</v>
      </c>
      <c r="O28" s="46">
        <f t="shared" si="7"/>
        <v>8097.5400000000009</v>
      </c>
      <c r="P28" s="45">
        <f t="shared" si="7"/>
        <v>0</v>
      </c>
      <c r="Q28" s="45">
        <f t="shared" si="7"/>
        <v>1141</v>
      </c>
      <c r="R28" s="45">
        <f t="shared" si="7"/>
        <v>292679.46000000002</v>
      </c>
      <c r="S28" s="45">
        <f t="shared" si="7"/>
        <v>2797.3319999999999</v>
      </c>
      <c r="T28" s="47">
        <f t="shared" si="7"/>
        <v>1656.3319999999999</v>
      </c>
    </row>
    <row r="29" spans="1:20" ht="15.75" thickBot="1" x14ac:dyDescent="0.3">
      <c r="A29" s="58" t="s">
        <v>38</v>
      </c>
      <c r="B29" s="59"/>
      <c r="C29" s="60"/>
      <c r="D29" s="48">
        <f>D4+D5-D28</f>
        <v>186271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'8'!D29</f>
        <v>186271</v>
      </c>
      <c r="E4" s="2">
        <f>'8'!E29</f>
        <v>730</v>
      </c>
      <c r="F4" s="2">
        <f>'8'!F29</f>
        <v>6500</v>
      </c>
      <c r="G4" s="2">
        <f>'8'!G29</f>
        <v>0</v>
      </c>
      <c r="H4" s="2">
        <f>'8'!H29</f>
        <v>480</v>
      </c>
      <c r="I4" s="2">
        <f>'8'!I29</f>
        <v>11</v>
      </c>
      <c r="J4" s="2">
        <f>'8'!J29</f>
        <v>14</v>
      </c>
      <c r="K4" s="2">
        <f>'8'!K29</f>
        <v>90</v>
      </c>
      <c r="L4" s="2">
        <f>'8'!L29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12058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12058</v>
      </c>
      <c r="N7" s="24">
        <f>D7+E7*20+F7*10+G7*9+H7*9+I7*191+J7*191+K7*182+L7*100</f>
        <v>12058</v>
      </c>
      <c r="O7" s="25">
        <f>M7*2.75%</f>
        <v>331.59500000000003</v>
      </c>
      <c r="P7" s="26"/>
      <c r="Q7" s="26">
        <v>100</v>
      </c>
      <c r="R7" s="24">
        <f>M7-(M7*2.75%)+I7*191+J7*191+K7*182+L7*100-Q7</f>
        <v>11626.405000000001</v>
      </c>
      <c r="S7" s="25">
        <f>M7*0.95%</f>
        <v>114.551</v>
      </c>
      <c r="T7" s="27">
        <f>S7-Q7</f>
        <v>14.551000000000002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5283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5283</v>
      </c>
      <c r="N10" s="24">
        <f t="shared" si="1"/>
        <v>5283</v>
      </c>
      <c r="O10" s="25">
        <f t="shared" si="2"/>
        <v>145.2825</v>
      </c>
      <c r="P10" s="26"/>
      <c r="Q10" s="26">
        <v>27</v>
      </c>
      <c r="R10" s="24">
        <f t="shared" si="3"/>
        <v>5110.7174999999997</v>
      </c>
      <c r="S10" s="25">
        <f t="shared" si="4"/>
        <v>50.188499999999998</v>
      </c>
      <c r="T10" s="27">
        <f t="shared" si="5"/>
        <v>23.188499999999998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6715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6715</v>
      </c>
      <c r="N12" s="24">
        <f t="shared" si="1"/>
        <v>6715</v>
      </c>
      <c r="O12" s="25">
        <f t="shared" si="2"/>
        <v>184.66249999999999</v>
      </c>
      <c r="P12" s="26"/>
      <c r="Q12" s="26">
        <v>30</v>
      </c>
      <c r="R12" s="24">
        <f t="shared" si="3"/>
        <v>6500.3374999999996</v>
      </c>
      <c r="S12" s="25">
        <f t="shared" si="4"/>
        <v>63.792499999999997</v>
      </c>
      <c r="T12" s="27">
        <f t="shared" si="5"/>
        <v>33.792499999999997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57812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57812</v>
      </c>
      <c r="N14" s="24">
        <f t="shared" si="1"/>
        <v>57812</v>
      </c>
      <c r="O14" s="25">
        <f t="shared" si="2"/>
        <v>1589.83</v>
      </c>
      <c r="P14" s="26"/>
      <c r="Q14" s="26">
        <v>122</v>
      </c>
      <c r="R14" s="24">
        <f t="shared" si="3"/>
        <v>56100.17</v>
      </c>
      <c r="S14" s="25">
        <f t="shared" si="4"/>
        <v>549.21399999999994</v>
      </c>
      <c r="T14" s="27">
        <f t="shared" si="5"/>
        <v>427.21399999999994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4626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4626</v>
      </c>
      <c r="N16" s="24">
        <f t="shared" si="1"/>
        <v>4626</v>
      </c>
      <c r="O16" s="25">
        <f t="shared" si="2"/>
        <v>127.215</v>
      </c>
      <c r="P16" s="26"/>
      <c r="Q16" s="26">
        <v>18</v>
      </c>
      <c r="R16" s="24">
        <f t="shared" si="3"/>
        <v>4480.7849999999999</v>
      </c>
      <c r="S16" s="25">
        <f t="shared" si="4"/>
        <v>43.946999999999996</v>
      </c>
      <c r="T16" s="27">
        <f t="shared" si="5"/>
        <v>25.946999999999996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>
        <v>19</v>
      </c>
      <c r="R20" s="24">
        <f t="shared" si="3"/>
        <v>3480.0549999999998</v>
      </c>
      <c r="S20" s="25">
        <f t="shared" si="4"/>
        <v>34.180999999999997</v>
      </c>
      <c r="T20" s="27">
        <f t="shared" si="5"/>
        <v>15.180999999999997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>
        <v>9</v>
      </c>
      <c r="R21" s="24">
        <f t="shared" si="3"/>
        <v>490.86500000000001</v>
      </c>
      <c r="S21" s="25">
        <f t="shared" si="4"/>
        <v>4.883</v>
      </c>
      <c r="T21" s="27">
        <f t="shared" si="5"/>
        <v>-4.117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2056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2056</v>
      </c>
      <c r="N22" s="24">
        <f t="shared" si="1"/>
        <v>2056</v>
      </c>
      <c r="O22" s="25">
        <f t="shared" si="2"/>
        <v>56.54</v>
      </c>
      <c r="P22" s="26"/>
      <c r="Q22" s="26"/>
      <c r="R22" s="24">
        <f t="shared" si="3"/>
        <v>1999.46</v>
      </c>
      <c r="S22" s="25">
        <f t="shared" si="4"/>
        <v>19.532</v>
      </c>
      <c r="T22" s="27">
        <f t="shared" si="5"/>
        <v>19.532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94718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94718</v>
      </c>
      <c r="N28" s="45">
        <f t="shared" si="7"/>
        <v>94718</v>
      </c>
      <c r="O28" s="46">
        <f t="shared" si="7"/>
        <v>2604.7450000000003</v>
      </c>
      <c r="P28" s="45">
        <f t="shared" si="7"/>
        <v>0</v>
      </c>
      <c r="Q28" s="45">
        <f t="shared" si="7"/>
        <v>325</v>
      </c>
      <c r="R28" s="45">
        <f t="shared" si="7"/>
        <v>91788.255000000005</v>
      </c>
      <c r="S28" s="45">
        <f t="shared" si="7"/>
        <v>899.82100000000003</v>
      </c>
      <c r="T28" s="47">
        <f t="shared" si="7"/>
        <v>574.82100000000003</v>
      </c>
    </row>
    <row r="29" spans="1:20" ht="15.75" thickBot="1" x14ac:dyDescent="0.3">
      <c r="A29" s="58" t="s">
        <v>38</v>
      </c>
      <c r="B29" s="59"/>
      <c r="C29" s="60"/>
      <c r="D29" s="48">
        <f>D4+D5-D28</f>
        <v>403241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2021-11-15T14:36:58Z</dcterms:modified>
</cp:coreProperties>
</file>