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30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32" l="1"/>
  <c r="R24" i="32"/>
  <c r="D28" i="31" l="1"/>
  <c r="V12" i="31" l="1"/>
  <c r="U28" i="31"/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V24" i="32" s="1"/>
  <c r="N23" i="32"/>
  <c r="M23" i="32"/>
  <c r="N22" i="32"/>
  <c r="M22" i="32"/>
  <c r="O22" i="32" s="1"/>
  <c r="N21" i="32"/>
  <c r="M21" i="32"/>
  <c r="S21" i="32" s="1"/>
  <c r="T21" i="32" s="1"/>
  <c r="O20" i="32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S23" i="32" l="1"/>
  <c r="T23" i="32" s="1"/>
  <c r="R23" i="32"/>
  <c r="V23" i="32" s="1"/>
  <c r="O10" i="32"/>
  <c r="O12" i="32"/>
  <c r="O18" i="32"/>
  <c r="N28" i="32"/>
  <c r="N28" i="31"/>
  <c r="H29" i="6"/>
  <c r="H4" i="7" s="1"/>
  <c r="H29" i="7" s="1"/>
  <c r="H4" i="8" s="1"/>
  <c r="H29" i="8" s="1"/>
  <c r="H4" i="9" s="1"/>
  <c r="O24" i="29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O14" i="33"/>
  <c r="V28" i="31"/>
  <c r="S14" i="33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<sst xmlns="http://schemas.openxmlformats.org/spreadsheetml/2006/main" count="1514" uniqueCount="86">
  <si>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</si>
  <si>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</si>
  <si>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</si>
  <si>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</si>
  <si>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</si>
  <si>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</si>
  <si>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</si>
  <si>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</si>
  <si>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</si>
  <si>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</si>
  <si>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</si>
  <si>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</si>
  <si>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</si>
  <si>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</si>
  <si>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</si>
  <si>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</si>
  <si>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</si>
  <si>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</si>
  <si>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</si>
  <si>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</si>
  <si>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</si>
  <si>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</si>
  <si>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</si>
  <si>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</si>
  <si>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</si>
  <si>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</si>
  <si>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</si>
  <si>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</si>
  <si>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</si>
  <si>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</si>
  <si>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</si>
  <si>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</si>
  <si>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</si>
  <si>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</si>
  <si>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</si>
  <si>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</si>
  <si>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</si>
  <si>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</si>
  <si>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</si>
  <si>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</si>
  <si>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</si>
  <si>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</si>
  <si>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</si>
  <si>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</si>
  <si>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</si>
  <si>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</si>
  <si>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</si>
  <si>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</si>
  <si>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</si>
  <si>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</si>
  <si>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</si>
  <si>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</si>
  <si>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</si>
  <si>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</si>
  <si>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</si>
  <si>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</si>
  <si>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</si>
  <si>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</si>
  <si>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</si>
  <si>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</si>
  <si>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</si>
  <si>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</si>
  <si>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</si>
  <si>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</si>
  <si>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</si>
  <si>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</si>
  <si>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</si>
  <si>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</si>
  <si>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</si>
  <si>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</si>
  <si>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</si>
  <si>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</si>
  <si>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</si>
  <si>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</si>
  <si>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</si>
  <si>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</si>
  <si>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</si>
  <si>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</si>
  <si>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</si>
  <si>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</si>
  <si>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</si>
  <si>
    <t>Date:30.05.2021</t>
  </si>
  <si>
    <t>Month:May</t>
  </si>
  <si>
    <t>Date:31.05.2021</t>
  </si>
  <si>
    <t>Comm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</si>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</sst>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6" fillId="11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46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45</v>
      </c>
      <c r="B29" s="92"/>
      <c r="C29" s="93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9" priority="43" operator="equal">
      <formula>212030016606640</formula>
    </cfRule>
  </conditionalFormatting>
  <conditionalFormatting sqref="D29 E4:E6 E28:K29">
    <cfRule type="cellIs" dxfId="1388" priority="41" operator="equal">
      <formula>$E$4</formula>
    </cfRule>
    <cfRule type="cellIs" dxfId="1387" priority="42" operator="equal">
      <formula>2120</formula>
    </cfRule>
  </conditionalFormatting>
  <conditionalFormatting sqref="D29:E29 F4:F6 F28:F29">
    <cfRule type="cellIs" dxfId="1386" priority="39" operator="equal">
      <formula>$F$4</formula>
    </cfRule>
    <cfRule type="cellIs" dxfId="1385" priority="40" operator="equal">
      <formula>300</formula>
    </cfRule>
  </conditionalFormatting>
  <conditionalFormatting sqref="G4:G6 G28:G29">
    <cfRule type="cellIs" dxfId="1384" priority="37" operator="equal">
      <formula>$G$4</formula>
    </cfRule>
    <cfRule type="cellIs" dxfId="1383" priority="38" operator="equal">
      <formula>1660</formula>
    </cfRule>
  </conditionalFormatting>
  <conditionalFormatting sqref="H4:H6 H28:H29">
    <cfRule type="cellIs" dxfId="1382" priority="35" operator="equal">
      <formula>$H$4</formula>
    </cfRule>
    <cfRule type="cellIs" dxfId="1381" priority="36" operator="equal">
      <formula>6640</formula>
    </cfRule>
  </conditionalFormatting>
  <conditionalFormatting sqref="T6:T28">
    <cfRule type="cellIs" dxfId="1380" priority="34" operator="lessThan">
      <formula>0</formula>
    </cfRule>
  </conditionalFormatting>
  <conditionalFormatting sqref="T7:T27">
    <cfRule type="cellIs" dxfId="1379" priority="31" operator="lessThan">
      <formula>0</formula>
    </cfRule>
    <cfRule type="cellIs" dxfId="1378" priority="32" operator="lessThan">
      <formula>0</formula>
    </cfRule>
    <cfRule type="cellIs" dxfId="1377" priority="33" operator="lessThan">
      <formula>0</formula>
    </cfRule>
  </conditionalFormatting>
  <conditionalFormatting sqref="E4:E6 E28:K28">
    <cfRule type="cellIs" dxfId="1376" priority="30" operator="equal">
      <formula>$E$4</formula>
    </cfRule>
  </conditionalFormatting>
  <conditionalFormatting sqref="D28:D29 D6 D4:M4">
    <cfRule type="cellIs" dxfId="1375" priority="29" operator="equal">
      <formula>$D$4</formula>
    </cfRule>
  </conditionalFormatting>
  <conditionalFormatting sqref="I4:I6 I28:I29">
    <cfRule type="cellIs" dxfId="1374" priority="28" operator="equal">
      <formula>$I$4</formula>
    </cfRule>
  </conditionalFormatting>
  <conditionalFormatting sqref="J4:J6 J28:J29">
    <cfRule type="cellIs" dxfId="1373" priority="27" operator="equal">
      <formula>$J$4</formula>
    </cfRule>
  </conditionalFormatting>
  <conditionalFormatting sqref="K4:K6 K28:K29">
    <cfRule type="cellIs" dxfId="1372" priority="26" operator="equal">
      <formula>$K$4</formula>
    </cfRule>
  </conditionalFormatting>
  <conditionalFormatting sqref="M4:M6">
    <cfRule type="cellIs" dxfId="1371" priority="25" operator="equal">
      <formula>$L$4</formula>
    </cfRule>
  </conditionalFormatting>
  <conditionalFormatting sqref="T7:T28">
    <cfRule type="cellIs" dxfId="1370" priority="22" operator="lessThan">
      <formula>0</formula>
    </cfRule>
    <cfRule type="cellIs" dxfId="1369" priority="23" operator="lessThan">
      <formula>0</formula>
    </cfRule>
    <cfRule type="cellIs" dxfId="1368" priority="24" operator="lessThan">
      <formula>0</formula>
    </cfRule>
  </conditionalFormatting>
  <conditionalFormatting sqref="D5:K5">
    <cfRule type="cellIs" dxfId="1367" priority="21" operator="greaterThan">
      <formula>0</formula>
    </cfRule>
  </conditionalFormatting>
  <conditionalFormatting sqref="T6:T28">
    <cfRule type="cellIs" dxfId="1366" priority="20" operator="lessThan">
      <formula>0</formula>
    </cfRule>
  </conditionalFormatting>
  <conditionalFormatting sqref="T7:T27">
    <cfRule type="cellIs" dxfId="1365" priority="17" operator="lessThan">
      <formula>0</formula>
    </cfRule>
    <cfRule type="cellIs" dxfId="1364" priority="18" operator="lessThan">
      <formula>0</formula>
    </cfRule>
    <cfRule type="cellIs" dxfId="1363" priority="19" operator="lessThan">
      <formula>0</formula>
    </cfRule>
  </conditionalFormatting>
  <conditionalFormatting sqref="T7:T28">
    <cfRule type="cellIs" dxfId="1362" priority="14" operator="lessThan">
      <formula>0</formula>
    </cfRule>
    <cfRule type="cellIs" dxfId="1361" priority="15" operator="lessThan">
      <formula>0</formula>
    </cfRule>
    <cfRule type="cellIs" dxfId="1360" priority="16" operator="lessThan">
      <formula>0</formula>
    </cfRule>
  </conditionalFormatting>
  <conditionalFormatting sqref="D5:K5">
    <cfRule type="cellIs" dxfId="1359" priority="13" operator="greaterThan">
      <formula>0</formula>
    </cfRule>
  </conditionalFormatting>
  <conditionalFormatting sqref="L4 L6 L28:L29">
    <cfRule type="cellIs" dxfId="1358" priority="12" operator="equal">
      <formula>$L$4</formula>
    </cfRule>
  </conditionalFormatting>
  <conditionalFormatting sqref="D7:S7">
    <cfRule type="cellIs" dxfId="1357" priority="11" operator="greaterThan">
      <formula>0</formula>
    </cfRule>
  </conditionalFormatting>
  <conditionalFormatting sqref="D9:S9">
    <cfRule type="cellIs" dxfId="1356" priority="10" operator="greaterThan">
      <formula>0</formula>
    </cfRule>
  </conditionalFormatting>
  <conditionalFormatting sqref="D11:S11">
    <cfRule type="cellIs" dxfId="1355" priority="9" operator="greaterThan">
      <formula>0</formula>
    </cfRule>
  </conditionalFormatting>
  <conditionalFormatting sqref="D13:S13">
    <cfRule type="cellIs" dxfId="1354" priority="8" operator="greaterThan">
      <formula>0</formula>
    </cfRule>
  </conditionalFormatting>
  <conditionalFormatting sqref="D15:S15">
    <cfRule type="cellIs" dxfId="1353" priority="7" operator="greaterThan">
      <formula>0</formula>
    </cfRule>
  </conditionalFormatting>
  <conditionalFormatting sqref="D17:S17">
    <cfRule type="cellIs" dxfId="1352" priority="6" operator="greaterThan">
      <formula>0</formula>
    </cfRule>
  </conditionalFormatting>
  <conditionalFormatting sqref="D19:S19">
    <cfRule type="cellIs" dxfId="1351" priority="5" operator="greaterThan">
      <formula>0</formula>
    </cfRule>
  </conditionalFormatting>
  <conditionalFormatting sqref="D21:S21">
    <cfRule type="cellIs" dxfId="1350" priority="4" operator="greaterThan">
      <formula>0</formula>
    </cfRule>
  </conditionalFormatting>
  <conditionalFormatting sqref="D23:S23">
    <cfRule type="cellIs" dxfId="1349" priority="3" operator="greaterThan">
      <formula>0</formula>
    </cfRule>
  </conditionalFormatting>
  <conditionalFormatting sqref="D25:S25">
    <cfRule type="cellIs" dxfId="1348" priority="2" operator="greaterThan">
      <formula>0</formula>
    </cfRule>
  </conditionalFormatting>
  <conditionalFormatting sqref="D27:S27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2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2" ht="18.75" x14ac:dyDescent="0.25">
      <c r="A3" s="98" t="s">
        <v>62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10"/>
      <c r="N3" s="110"/>
      <c r="O3" s="110"/>
      <c r="P3" s="110"/>
      <c r="Q3" s="110"/>
      <c r="R3" s="110"/>
      <c r="S3" s="110"/>
      <c r="T3" s="110"/>
    </row>
    <row r="4" spans="1:22" x14ac:dyDescent="0.25">
      <c r="A4" s="102" t="s">
        <v>1</v>
      </c>
      <c r="B4" s="102"/>
      <c r="C4" s="1"/>
      <c r="D4" s="2">
        <f>'9'!D29</f>
        <v>833283</v>
      </c>
      <c r="E4" s="2">
        <f>'9'!E29</f>
        <v>1485</v>
      </c>
      <c r="F4" s="2">
        <f>'9'!F29</f>
        <v>12830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479</v>
      </c>
      <c r="L4" s="2">
        <f>'9'!L29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2" t="s">
        <v>2</v>
      </c>
      <c r="B5" s="102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8" t="s">
        <v>44</v>
      </c>
      <c r="B28" s="89"/>
      <c r="C28" s="90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91" t="s">
        <v>45</v>
      </c>
      <c r="B29" s="92"/>
      <c r="C29" s="93"/>
      <c r="D29" s="48">
        <f>D4+D5-D28</f>
        <v>1144069</v>
      </c>
      <c r="E29" s="48">
        <f t="shared" ref="E29:L29" si="9">E4+E5-E28</f>
        <v>985</v>
      </c>
      <c r="F29" s="48">
        <f t="shared" si="9"/>
        <v>12100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414</v>
      </c>
      <c r="L29" s="48">
        <f t="shared" si="9"/>
        <v>0</v>
      </c>
      <c r="M29" s="111"/>
      <c r="N29" s="112"/>
      <c r="O29" s="112"/>
      <c r="P29" s="112"/>
      <c r="Q29" s="112"/>
      <c r="R29" s="112"/>
      <c r="S29" s="112"/>
      <c r="T29" s="112"/>
      <c r="U29" s="112"/>
      <c r="V29" s="113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3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3" ht="18.75" x14ac:dyDescent="0.25">
      <c r="A3" s="98" t="s">
        <v>64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3" x14ac:dyDescent="0.25">
      <c r="A4" s="102" t="s">
        <v>1</v>
      </c>
      <c r="B4" s="102"/>
      <c r="C4" s="1"/>
      <c r="D4" s="2">
        <f>'10'!D29</f>
        <v>1144069</v>
      </c>
      <c r="E4" s="2">
        <f>'10'!E29</f>
        <v>985</v>
      </c>
      <c r="F4" s="2">
        <f>'10'!F29</f>
        <v>12100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414</v>
      </c>
      <c r="L4" s="2">
        <f>'10'!L29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3" x14ac:dyDescent="0.25">
      <c r="A5" s="102" t="s">
        <v>2</v>
      </c>
      <c r="B5" s="102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8" t="s">
        <v>44</v>
      </c>
      <c r="B28" s="89"/>
      <c r="C28" s="90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91" t="s">
        <v>45</v>
      </c>
      <c r="B29" s="92"/>
      <c r="C29" s="93"/>
      <c r="D29" s="48">
        <f>D4+D5-D28</f>
        <v>920954</v>
      </c>
      <c r="E29" s="48">
        <f t="shared" ref="E29:L29" si="9">E4+E5-E28</f>
        <v>705</v>
      </c>
      <c r="F29" s="48">
        <f t="shared" si="9"/>
        <v>10310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377</v>
      </c>
      <c r="L29" s="48">
        <f t="shared" si="9"/>
        <v>0</v>
      </c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63" operator="equal">
      <formula>212030016606640</formula>
    </cfRule>
  </conditionalFormatting>
  <conditionalFormatting sqref="D29 E4:E6 E28:K29">
    <cfRule type="cellIs" dxfId="951" priority="61" operator="equal">
      <formula>$E$4</formula>
    </cfRule>
    <cfRule type="cellIs" dxfId="950" priority="62" operator="equal">
      <formula>2120</formula>
    </cfRule>
  </conditionalFormatting>
  <conditionalFormatting sqref="D29:E29 F4:F6 F28:F29">
    <cfRule type="cellIs" dxfId="949" priority="59" operator="equal">
      <formula>$F$4</formula>
    </cfRule>
    <cfRule type="cellIs" dxfId="948" priority="60" operator="equal">
      <formula>300</formula>
    </cfRule>
  </conditionalFormatting>
  <conditionalFormatting sqref="G4:G6 G28:G29">
    <cfRule type="cellIs" dxfId="947" priority="57" operator="equal">
      <formula>$G$4</formula>
    </cfRule>
    <cfRule type="cellIs" dxfId="946" priority="58" operator="equal">
      <formula>1660</formula>
    </cfRule>
  </conditionalFormatting>
  <conditionalFormatting sqref="H4:H6 H28:H29">
    <cfRule type="cellIs" dxfId="945" priority="55" operator="equal">
      <formula>$H$4</formula>
    </cfRule>
    <cfRule type="cellIs" dxfId="944" priority="56" operator="equal">
      <formula>6640</formula>
    </cfRule>
  </conditionalFormatting>
  <conditionalFormatting sqref="T6:T28 U28:V28">
    <cfRule type="cellIs" dxfId="943" priority="54" operator="lessThan">
      <formula>0</formula>
    </cfRule>
  </conditionalFormatting>
  <conditionalFormatting sqref="T7:T27">
    <cfRule type="cellIs" dxfId="942" priority="51" operator="lessThan">
      <formula>0</formula>
    </cfRule>
    <cfRule type="cellIs" dxfId="941" priority="52" operator="lessThan">
      <formula>0</formula>
    </cfRule>
    <cfRule type="cellIs" dxfId="940" priority="53" operator="lessThan">
      <formula>0</formula>
    </cfRule>
  </conditionalFormatting>
  <conditionalFormatting sqref="E4:E6 E28:K28">
    <cfRule type="cellIs" dxfId="939" priority="50" operator="equal">
      <formula>$E$4</formula>
    </cfRule>
  </conditionalFormatting>
  <conditionalFormatting sqref="D28:D29 D6 D4:M4">
    <cfRule type="cellIs" dxfId="938" priority="49" operator="equal">
      <formula>$D$4</formula>
    </cfRule>
  </conditionalFormatting>
  <conditionalFormatting sqref="I4:I6 I28:I29">
    <cfRule type="cellIs" dxfId="937" priority="48" operator="equal">
      <formula>$I$4</formula>
    </cfRule>
  </conditionalFormatting>
  <conditionalFormatting sqref="J4:J6 J28:J29">
    <cfRule type="cellIs" dxfId="936" priority="47" operator="equal">
      <formula>$J$4</formula>
    </cfRule>
  </conditionalFormatting>
  <conditionalFormatting sqref="K4:K6 K28:K29">
    <cfRule type="cellIs" dxfId="935" priority="46" operator="equal">
      <formula>$K$4</formula>
    </cfRule>
  </conditionalFormatting>
  <conditionalFormatting sqref="M4:M6">
    <cfRule type="cellIs" dxfId="934" priority="45" operator="equal">
      <formula>$L$4</formula>
    </cfRule>
  </conditionalFormatting>
  <conditionalFormatting sqref="T7:T28 U28:V28">
    <cfRule type="cellIs" dxfId="933" priority="42" operator="lessThan">
      <formula>0</formula>
    </cfRule>
    <cfRule type="cellIs" dxfId="932" priority="43" operator="lessThan">
      <formula>0</formula>
    </cfRule>
    <cfRule type="cellIs" dxfId="931" priority="44" operator="lessThan">
      <formula>0</formula>
    </cfRule>
  </conditionalFormatting>
  <conditionalFormatting sqref="D5:K5">
    <cfRule type="cellIs" dxfId="930" priority="41" operator="greaterThan">
      <formula>0</formula>
    </cfRule>
  </conditionalFormatting>
  <conditionalFormatting sqref="T6:T28 U28:V28">
    <cfRule type="cellIs" dxfId="929" priority="40" operator="lessThan">
      <formula>0</formula>
    </cfRule>
  </conditionalFormatting>
  <conditionalFormatting sqref="T7:T27">
    <cfRule type="cellIs" dxfId="928" priority="37" operator="lessThan">
      <formula>0</formula>
    </cfRule>
    <cfRule type="cellIs" dxfId="927" priority="38" operator="lessThan">
      <formula>0</formula>
    </cfRule>
    <cfRule type="cellIs" dxfId="926" priority="39" operator="lessThan">
      <formula>0</formula>
    </cfRule>
  </conditionalFormatting>
  <conditionalFormatting sqref="T7:T28 U28:V28">
    <cfRule type="cellIs" dxfId="925" priority="34" operator="lessThan">
      <formula>0</formula>
    </cfRule>
    <cfRule type="cellIs" dxfId="924" priority="35" operator="lessThan">
      <formula>0</formula>
    </cfRule>
    <cfRule type="cellIs" dxfId="923" priority="36" operator="lessThan">
      <formula>0</formula>
    </cfRule>
  </conditionalFormatting>
  <conditionalFormatting sqref="D5:K5">
    <cfRule type="cellIs" dxfId="922" priority="33" operator="greaterThan">
      <formula>0</formula>
    </cfRule>
  </conditionalFormatting>
  <conditionalFormatting sqref="L4 L6 L28:L29">
    <cfRule type="cellIs" dxfId="921" priority="32" operator="equal">
      <formula>$L$4</formula>
    </cfRule>
  </conditionalFormatting>
  <conditionalFormatting sqref="D7:S7">
    <cfRule type="cellIs" dxfId="920" priority="31" operator="greaterThan">
      <formula>0</formula>
    </cfRule>
  </conditionalFormatting>
  <conditionalFormatting sqref="D9:S9">
    <cfRule type="cellIs" dxfId="919" priority="30" operator="greaterThan">
      <formula>0</formula>
    </cfRule>
  </conditionalFormatting>
  <conditionalFormatting sqref="D11:S11">
    <cfRule type="cellIs" dxfId="918" priority="29" operator="greaterThan">
      <formula>0</formula>
    </cfRule>
  </conditionalFormatting>
  <conditionalFormatting sqref="D13:S13">
    <cfRule type="cellIs" dxfId="917" priority="28" operator="greaterThan">
      <formula>0</formula>
    </cfRule>
  </conditionalFormatting>
  <conditionalFormatting sqref="D15:S15">
    <cfRule type="cellIs" dxfId="916" priority="27" operator="greaterThan">
      <formula>0</formula>
    </cfRule>
  </conditionalFormatting>
  <conditionalFormatting sqref="D17:S17">
    <cfRule type="cellIs" dxfId="915" priority="26" operator="greaterThan">
      <formula>0</formula>
    </cfRule>
  </conditionalFormatting>
  <conditionalFormatting sqref="D19:S19">
    <cfRule type="cellIs" dxfId="914" priority="25" operator="greaterThan">
      <formula>0</formula>
    </cfRule>
  </conditionalFormatting>
  <conditionalFormatting sqref="D21:S21">
    <cfRule type="cellIs" dxfId="913" priority="24" operator="greaterThan">
      <formula>0</formula>
    </cfRule>
  </conditionalFormatting>
  <conditionalFormatting sqref="D23:S23">
    <cfRule type="cellIs" dxfId="912" priority="23" operator="greaterThan">
      <formula>0</formula>
    </cfRule>
  </conditionalFormatting>
  <conditionalFormatting sqref="D25:S25">
    <cfRule type="cellIs" dxfId="911" priority="22" operator="greaterThan">
      <formula>0</formula>
    </cfRule>
  </conditionalFormatting>
  <conditionalFormatting sqref="D27:S27">
    <cfRule type="cellIs" dxfId="910" priority="21" operator="greaterThan">
      <formula>0</formula>
    </cfRule>
  </conditionalFormatting>
  <conditionalFormatting sqref="U6">
    <cfRule type="cellIs" dxfId="909" priority="20" operator="lessThan">
      <formula>0</formula>
    </cfRule>
  </conditionalFormatting>
  <conditionalFormatting sqref="U6">
    <cfRule type="cellIs" dxfId="908" priority="19" operator="lessThan">
      <formula>0</formula>
    </cfRule>
  </conditionalFormatting>
  <conditionalFormatting sqref="V6">
    <cfRule type="cellIs" dxfId="907" priority="18" operator="lessThan">
      <formula>0</formula>
    </cfRule>
  </conditionalFormatting>
  <conditionalFormatting sqref="V6">
    <cfRule type="cellIs" dxfId="906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66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'11'!D29</f>
        <v>920954</v>
      </c>
      <c r="E4" s="2">
        <f>'11'!E29</f>
        <v>705</v>
      </c>
      <c r="F4" s="2">
        <f>'11'!F29</f>
        <v>10310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377</v>
      </c>
      <c r="L4" s="2">
        <f>'11'!L29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91" t="s">
        <v>45</v>
      </c>
      <c r="B29" s="92"/>
      <c r="C29" s="93"/>
      <c r="D29" s="48">
        <f>D4+D5-D28</f>
        <v>921925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67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'12'!D29</f>
        <v>921925</v>
      </c>
      <c r="E4" s="2">
        <f>'12'!E29</f>
        <v>505</v>
      </c>
      <c r="F4" s="2">
        <f>'12'!F29</f>
        <v>10100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354</v>
      </c>
      <c r="L4" s="2">
        <f>'12'!L29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91" t="s">
        <v>45</v>
      </c>
      <c r="B29" s="92"/>
      <c r="C29" s="93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 N8:N27">
    <cfRule type="cellIs" dxfId="830" priority="11" operator="greaterThan">
      <formula>0</formula>
    </cfRule>
  </conditionalFormatting>
  <conditionalFormatting sqref="D9:M9 O9:S9">
    <cfRule type="cellIs" dxfId="829" priority="10" operator="greaterThan">
      <formula>0</formula>
    </cfRule>
  </conditionalFormatting>
  <conditionalFormatting sqref="D11:M11 O11:S11">
    <cfRule type="cellIs" dxfId="828" priority="9" operator="greaterThan">
      <formula>0</formula>
    </cfRule>
  </conditionalFormatting>
  <conditionalFormatting sqref="D13:M13 O13:S13">
    <cfRule type="cellIs" dxfId="827" priority="8" operator="greaterThan">
      <formula>0</formula>
    </cfRule>
  </conditionalFormatting>
  <conditionalFormatting sqref="D15 O15:S15 F15:M15">
    <cfRule type="cellIs" dxfId="826" priority="7" operator="greaterThan">
      <formula>0</formula>
    </cfRule>
  </conditionalFormatting>
  <conditionalFormatting sqref="D17 P17:S17 F17:M17">
    <cfRule type="cellIs" dxfId="825" priority="6" operator="greaterThan">
      <formula>0</formula>
    </cfRule>
  </conditionalFormatting>
  <conditionalFormatting sqref="D19 P19:S19 F19:M19 R20:S26">
    <cfRule type="cellIs" dxfId="824" priority="5" operator="greaterThan">
      <formula>0</formula>
    </cfRule>
  </conditionalFormatting>
  <conditionalFormatting sqref="D21 P21:Q21 F21:M21">
    <cfRule type="cellIs" dxfId="823" priority="4" operator="greaterThan">
      <formula>0</formula>
    </cfRule>
  </conditionalFormatting>
  <conditionalFormatting sqref="D23 P23:Q23 F23:M23">
    <cfRule type="cellIs" dxfId="822" priority="3" operator="greaterThan">
      <formula>0</formula>
    </cfRule>
  </conditionalFormatting>
  <conditionalFormatting sqref="D25 P25:Q25 F25:M25">
    <cfRule type="cellIs" dxfId="821" priority="2" operator="greaterThan">
      <formula>0</formula>
    </cfRule>
  </conditionalFormatting>
  <conditionalFormatting sqref="D27 O27:S27 F27:M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46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'13'!D29</f>
        <v>852322</v>
      </c>
      <c r="E4" s="2">
        <f>'13'!E29</f>
        <v>505</v>
      </c>
      <c r="F4" s="2">
        <f>'13'!F29</f>
        <v>10100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349</v>
      </c>
      <c r="L4" s="2">
        <f>'13'!L29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45</v>
      </c>
      <c r="B29" s="92"/>
      <c r="C29" s="93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46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'14'!D29</f>
        <v>852322</v>
      </c>
      <c r="E4" s="2">
        <f>'14'!E29</f>
        <v>505</v>
      </c>
      <c r="F4" s="2">
        <f>'14'!F29</f>
        <v>10100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349</v>
      </c>
      <c r="L4" s="2">
        <f>'14'!L29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45</v>
      </c>
      <c r="B29" s="92"/>
      <c r="C29" s="93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47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'15'!D29</f>
        <v>852322</v>
      </c>
      <c r="E4" s="2">
        <f>'15'!E29</f>
        <v>505</v>
      </c>
      <c r="F4" s="2">
        <f>'15'!F29</f>
        <v>10100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349</v>
      </c>
      <c r="L4" s="2">
        <f>'15'!L29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45</v>
      </c>
      <c r="B29" s="92"/>
      <c r="C29" s="93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68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'16'!D29</f>
        <v>852322</v>
      </c>
      <c r="E4" s="2">
        <f>'16'!E29</f>
        <v>505</v>
      </c>
      <c r="F4" s="2">
        <f>'16'!F29</f>
        <v>10100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349</v>
      </c>
      <c r="L4" s="2">
        <f>'16'!L29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91" t="s">
        <v>45</v>
      </c>
      <c r="B29" s="92"/>
      <c r="C29" s="93"/>
      <c r="D29" s="48">
        <f>D4+D5-D28</f>
        <v>716347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6" activePane="bottomLeft" state="frozen"/>
      <selection pane="bottomLeft" activeCell="N31" sqref="N31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69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'17'!D29</f>
        <v>716347</v>
      </c>
      <c r="E4" s="2">
        <f>'17'!E29</f>
        <v>505</v>
      </c>
      <c r="F4" s="2">
        <f>'17'!F29</f>
        <v>10100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349</v>
      </c>
      <c r="L4" s="2">
        <f>'17'!L29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91" t="s">
        <v>45</v>
      </c>
      <c r="B29" s="92"/>
      <c r="C29" s="93"/>
      <c r="D29" s="48">
        <f>D4+D5-D28</f>
        <v>563854</v>
      </c>
      <c r="E29" s="48">
        <f t="shared" ref="E29:L29" si="8">E4+E5-E28</f>
        <v>480</v>
      </c>
      <c r="F29" s="48">
        <f t="shared" si="8"/>
        <v>10100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328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71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'18'!D29</f>
        <v>563854</v>
      </c>
      <c r="E4" s="2">
        <f>'18'!E29</f>
        <v>480</v>
      </c>
      <c r="F4" s="2">
        <f>'18'!F29</f>
        <v>10100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328</v>
      </c>
      <c r="L4" s="2">
        <f>'18'!L29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91" t="s">
        <v>45</v>
      </c>
      <c r="B29" s="92"/>
      <c r="C29" s="93"/>
      <c r="D29" s="48">
        <f>D4+D5-D28</f>
        <v>624701</v>
      </c>
      <c r="E29" s="48">
        <f t="shared" ref="E29:L29" si="8">E4+E5-E28</f>
        <v>480</v>
      </c>
      <c r="F29" s="48">
        <f t="shared" si="8"/>
        <v>9870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298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1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1" ht="18.75" x14ac:dyDescent="0.25">
      <c r="A3" s="98" t="s">
        <v>48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1" x14ac:dyDescent="0.25">
      <c r="A4" s="102" t="s">
        <v>1</v>
      </c>
      <c r="B4" s="102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103"/>
      <c r="O4" s="103"/>
      <c r="P4" s="103"/>
      <c r="Q4" s="103"/>
      <c r="R4" s="103"/>
      <c r="S4" s="103"/>
      <c r="T4" s="103"/>
    </row>
    <row r="5" spans="1:21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91" t="s">
        <v>45</v>
      </c>
      <c r="B29" s="92"/>
      <c r="C29" s="93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6" priority="44" operator="equal">
      <formula>212030016606640</formula>
    </cfRule>
  </conditionalFormatting>
  <conditionalFormatting sqref="D29 E28:K29 E4 E6">
    <cfRule type="cellIs" dxfId="1345" priority="42" operator="equal">
      <formula>$E$4</formula>
    </cfRule>
    <cfRule type="cellIs" dxfId="1344" priority="43" operator="equal">
      <formula>2120</formula>
    </cfRule>
  </conditionalFormatting>
  <conditionalFormatting sqref="D29:E29 F28:F29 F4 F6">
    <cfRule type="cellIs" dxfId="1343" priority="40" operator="equal">
      <formula>$F$4</formula>
    </cfRule>
    <cfRule type="cellIs" dxfId="1342" priority="41" operator="equal">
      <formula>300</formula>
    </cfRule>
  </conditionalFormatting>
  <conditionalFormatting sqref="G28:G29 G4 G6">
    <cfRule type="cellIs" dxfId="1341" priority="38" operator="equal">
      <formula>$G$4</formula>
    </cfRule>
    <cfRule type="cellIs" dxfId="1340" priority="39" operator="equal">
      <formula>1660</formula>
    </cfRule>
  </conditionalFormatting>
  <conditionalFormatting sqref="H28:H29 H4 H6">
    <cfRule type="cellIs" dxfId="1339" priority="36" operator="equal">
      <formula>$H$4</formula>
    </cfRule>
    <cfRule type="cellIs" dxfId="1338" priority="37" operator="equal">
      <formula>6640</formula>
    </cfRule>
  </conditionalFormatting>
  <conditionalFormatting sqref="T6:T28">
    <cfRule type="cellIs" dxfId="1337" priority="35" operator="lessThan">
      <formula>0</formula>
    </cfRule>
  </conditionalFormatting>
  <conditionalFormatting sqref="T7:T27">
    <cfRule type="cellIs" dxfId="1336" priority="32" operator="lessThan">
      <formula>0</formula>
    </cfRule>
    <cfRule type="cellIs" dxfId="1335" priority="33" operator="lessThan">
      <formula>0</formula>
    </cfRule>
    <cfRule type="cellIs" dxfId="1334" priority="34" operator="lessThan">
      <formula>0</formula>
    </cfRule>
  </conditionalFormatting>
  <conditionalFormatting sqref="E28:K28 E4 E6">
    <cfRule type="cellIs" dxfId="1333" priority="31" operator="equal">
      <formula>$E$4</formula>
    </cfRule>
  </conditionalFormatting>
  <conditionalFormatting sqref="D28:D29 D4:K4 M4 D6">
    <cfRule type="cellIs" dxfId="1332" priority="30" operator="equal">
      <formula>$D$4</formula>
    </cfRule>
  </conditionalFormatting>
  <conditionalFormatting sqref="I28:I29 I4 I6">
    <cfRule type="cellIs" dxfId="1331" priority="29" operator="equal">
      <formula>$I$4</formula>
    </cfRule>
  </conditionalFormatting>
  <conditionalFormatting sqref="J28:J29 J4 J6">
    <cfRule type="cellIs" dxfId="1330" priority="28" operator="equal">
      <formula>$J$4</formula>
    </cfRule>
  </conditionalFormatting>
  <conditionalFormatting sqref="K28:K29 K4 K6">
    <cfRule type="cellIs" dxfId="1329" priority="27" operator="equal">
      <formula>$K$4</formula>
    </cfRule>
  </conditionalFormatting>
  <conditionalFormatting sqref="M4:M6">
    <cfRule type="cellIs" dxfId="1328" priority="26" operator="equal">
      <formula>$L$4</formula>
    </cfRule>
  </conditionalFormatting>
  <conditionalFormatting sqref="T7:T28">
    <cfRule type="cellIs" dxfId="1327" priority="23" operator="lessThan">
      <formula>0</formula>
    </cfRule>
    <cfRule type="cellIs" dxfId="1326" priority="24" operator="lessThan">
      <formula>0</formula>
    </cfRule>
    <cfRule type="cellIs" dxfId="1325" priority="25" operator="lessThan">
      <formula>0</formula>
    </cfRule>
  </conditionalFormatting>
  <conditionalFormatting sqref="T6:T28">
    <cfRule type="cellIs" dxfId="1324" priority="21" operator="lessThan">
      <formula>0</formula>
    </cfRule>
  </conditionalFormatting>
  <conditionalFormatting sqref="T7:T27">
    <cfRule type="cellIs" dxfId="1323" priority="18" operator="lessThan">
      <formula>0</formula>
    </cfRule>
    <cfRule type="cellIs" dxfId="1322" priority="19" operator="lessThan">
      <formula>0</formula>
    </cfRule>
    <cfRule type="cellIs" dxfId="1321" priority="20" operator="lessThan">
      <formula>0</formula>
    </cfRule>
  </conditionalFormatting>
  <conditionalFormatting sqref="T7:T28">
    <cfRule type="cellIs" dxfId="1320" priority="15" operator="lessThan">
      <formula>0</formula>
    </cfRule>
    <cfRule type="cellIs" dxfId="1319" priority="16" operator="lessThan">
      <formula>0</formula>
    </cfRule>
    <cfRule type="cellIs" dxfId="1318" priority="17" operator="lessThan">
      <formula>0</formula>
    </cfRule>
  </conditionalFormatting>
  <conditionalFormatting sqref="L4 L6 L28:L29">
    <cfRule type="cellIs" dxfId="1317" priority="13" operator="equal">
      <formula>$L$4</formula>
    </cfRule>
  </conditionalFormatting>
  <conditionalFormatting sqref="D7:S7">
    <cfRule type="cellIs" dxfId="1316" priority="12" operator="greaterThan">
      <formula>0</formula>
    </cfRule>
  </conditionalFormatting>
  <conditionalFormatting sqref="D9:S9">
    <cfRule type="cellIs" dxfId="1315" priority="11" operator="greaterThan">
      <formula>0</formula>
    </cfRule>
  </conditionalFormatting>
  <conditionalFormatting sqref="D11:S11">
    <cfRule type="cellIs" dxfId="1314" priority="10" operator="greaterThan">
      <formula>0</formula>
    </cfRule>
  </conditionalFormatting>
  <conditionalFormatting sqref="D13:S13">
    <cfRule type="cellIs" dxfId="1313" priority="9" operator="greaterThan">
      <formula>0</formula>
    </cfRule>
  </conditionalFormatting>
  <conditionalFormatting sqref="D15:S15">
    <cfRule type="cellIs" dxfId="1312" priority="8" operator="greaterThan">
      <formula>0</formula>
    </cfRule>
  </conditionalFormatting>
  <conditionalFormatting sqref="D17:S17">
    <cfRule type="cellIs" dxfId="1311" priority="7" operator="greaterThan">
      <formula>0</formula>
    </cfRule>
  </conditionalFormatting>
  <conditionalFormatting sqref="D19:S19">
    <cfRule type="cellIs" dxfId="1310" priority="6" operator="greaterThan">
      <formula>0</formula>
    </cfRule>
  </conditionalFormatting>
  <conditionalFormatting sqref="D21:S21">
    <cfRule type="cellIs" dxfId="1309" priority="5" operator="greaterThan">
      <formula>0</formula>
    </cfRule>
  </conditionalFormatting>
  <conditionalFormatting sqref="D23:S23">
    <cfRule type="cellIs" dxfId="1308" priority="4" operator="greaterThan">
      <formula>0</formula>
    </cfRule>
  </conditionalFormatting>
  <conditionalFormatting sqref="D25:S25">
    <cfRule type="cellIs" dxfId="1307" priority="3" operator="greaterThan">
      <formula>0</formula>
    </cfRule>
  </conditionalFormatting>
  <conditionalFormatting sqref="D27:S27">
    <cfRule type="cellIs" dxfId="1306" priority="2" operator="greaterThan">
      <formula>0</formula>
    </cfRule>
  </conditionalFormatting>
  <conditionalFormatting sqref="D5:L5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72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'19'!D29</f>
        <v>624701</v>
      </c>
      <c r="E4" s="2">
        <f>'19'!E29</f>
        <v>480</v>
      </c>
      <c r="F4" s="2">
        <f>'19'!F29</f>
        <v>9870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298</v>
      </c>
      <c r="L4" s="2">
        <f>'19'!L29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91" t="s">
        <v>45</v>
      </c>
      <c r="B29" s="92"/>
      <c r="C29" s="93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46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'20'!D29</f>
        <v>455338</v>
      </c>
      <c r="E4" s="2">
        <f>'20'!E29</f>
        <v>410</v>
      </c>
      <c r="F4" s="2">
        <f>'20'!F29</f>
        <v>9340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264</v>
      </c>
      <c r="L4" s="2">
        <f>'20'!L29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45</v>
      </c>
      <c r="B29" s="92"/>
      <c r="C29" s="93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73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'21'!D29</f>
        <v>455338</v>
      </c>
      <c r="E4" s="2">
        <f>'21'!E29</f>
        <v>410</v>
      </c>
      <c r="F4" s="2">
        <f>'21'!F29</f>
        <v>9340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264</v>
      </c>
      <c r="L4" s="2">
        <f>'21'!L29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91" t="s">
        <v>45</v>
      </c>
      <c r="B29" s="92"/>
      <c r="C29" s="93"/>
      <c r="D29" s="48">
        <f>D4+D5-D28</f>
        <v>267200</v>
      </c>
      <c r="E29" s="48">
        <f t="shared" ref="E29:L29" si="8">E4+E5-E28</f>
        <v>5410</v>
      </c>
      <c r="F29" s="48">
        <f t="shared" si="8"/>
        <v>9140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74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'22'!D29</f>
        <v>267200</v>
      </c>
      <c r="E4" s="2">
        <f>'22'!E29</f>
        <v>5410</v>
      </c>
      <c r="F4" s="2">
        <f>'22'!F29</f>
        <v>9140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264</v>
      </c>
      <c r="L4" s="2">
        <f>'22'!L29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91" t="s">
        <v>45</v>
      </c>
      <c r="B29" s="92"/>
      <c r="C29" s="93"/>
      <c r="D29" s="48">
        <f>D4+D5-D28</f>
        <v>576098</v>
      </c>
      <c r="E29" s="48">
        <f t="shared" ref="E29:L29" si="8">E4+E5-E28</f>
        <v>5330</v>
      </c>
      <c r="F29" s="48">
        <f t="shared" si="8"/>
        <v>8800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230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75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'23'!D29</f>
        <v>576098</v>
      </c>
      <c r="E4" s="2">
        <f>'23'!E29</f>
        <v>5330</v>
      </c>
      <c r="F4" s="2">
        <f>'23'!F29</f>
        <v>8800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230</v>
      </c>
      <c r="L4" s="2">
        <f>'23'!L29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91" t="s">
        <v>45</v>
      </c>
      <c r="B29" s="92"/>
      <c r="C29" s="93"/>
      <c r="D29" s="48">
        <f>D4+D5-D28</f>
        <v>398597</v>
      </c>
      <c r="E29" s="48">
        <f t="shared" ref="E29:L29" si="8">E4+E5-E28</f>
        <v>4950</v>
      </c>
      <c r="F29" s="48">
        <f t="shared" si="8"/>
        <v>8540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195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76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'24'!D29</f>
        <v>398597</v>
      </c>
      <c r="E4" s="2">
        <f>'24'!E29</f>
        <v>4950</v>
      </c>
      <c r="F4" s="2">
        <f>'24'!F29</f>
        <v>8540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195</v>
      </c>
      <c r="L4" s="2">
        <f>'24'!L29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91" t="s">
        <v>45</v>
      </c>
      <c r="B29" s="92"/>
      <c r="C29" s="93"/>
      <c r="D29" s="48">
        <f>D4+D5-D28</f>
        <v>825027</v>
      </c>
      <c r="E29" s="48">
        <f t="shared" ref="E29:L29" si="8">E4+E5-E28</f>
        <v>4770</v>
      </c>
      <c r="F29" s="48">
        <f t="shared" si="8"/>
        <v>8540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8:12" x14ac:dyDescent="0.25">
      <c r="L34" t="s">
        <v>77</v>
      </c>
    </row>
    <row r="35" spans="8:12" x14ac:dyDescent="0.25">
      <c r="H35">
        <v>25121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5" activePane="bottomLeft" state="frozen"/>
      <selection pane="bottomLeft"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1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1" ht="18.75" x14ac:dyDescent="0.25">
      <c r="A3" s="98" t="s">
        <v>78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1" x14ac:dyDescent="0.25">
      <c r="A4" s="102" t="s">
        <v>1</v>
      </c>
      <c r="B4" s="102"/>
      <c r="C4" s="1"/>
      <c r="D4" s="2">
        <f>'25'!D29</f>
        <v>825027</v>
      </c>
      <c r="E4" s="2">
        <f>'25'!E29</f>
        <v>4770</v>
      </c>
      <c r="F4" s="2">
        <f>'25'!F29</f>
        <v>8540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662</v>
      </c>
      <c r="L4" s="2">
        <f>'25'!L29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1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8" t="s">
        <v>44</v>
      </c>
      <c r="B28" s="89"/>
      <c r="C28" s="90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91" t="s">
        <v>45</v>
      </c>
      <c r="B29" s="92"/>
      <c r="C29" s="93"/>
      <c r="D29" s="48">
        <f>D4+D5-D28</f>
        <v>650523</v>
      </c>
      <c r="E29" s="48">
        <f t="shared" ref="E29:L29" si="9">E4+E5-E28</f>
        <v>4080</v>
      </c>
      <c r="F29" s="48">
        <f t="shared" si="9"/>
        <v>7600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630</v>
      </c>
      <c r="L29" s="48">
        <f t="shared" si="9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 N8:N25">
    <cfRule type="cellIs" dxfId="271" priority="11" operator="greaterThan">
      <formula>0</formula>
    </cfRule>
  </conditionalFormatting>
  <conditionalFormatting sqref="D9:M9 P9:S9">
    <cfRule type="cellIs" dxfId="270" priority="10" operator="greaterThan">
      <formula>0</formula>
    </cfRule>
  </conditionalFormatting>
  <conditionalFormatting sqref="D11:M11 P11:S11">
    <cfRule type="cellIs" dxfId="269" priority="9" operator="greaterThan">
      <formula>0</formula>
    </cfRule>
  </conditionalFormatting>
  <conditionalFormatting sqref="D13:M13 P13:S13">
    <cfRule type="cellIs" dxfId="268" priority="8" operator="greaterThan">
      <formula>0</formula>
    </cfRule>
  </conditionalFormatting>
  <conditionalFormatting sqref="D15:M15 P15:S15">
    <cfRule type="cellIs" dxfId="267" priority="7" operator="greaterThan">
      <formula>0</formula>
    </cfRule>
  </conditionalFormatting>
  <conditionalFormatting sqref="D17:M17 P17:R17 R18:R20 M18">
    <cfRule type="cellIs" dxfId="266" priority="6" operator="greaterThan">
      <formula>0</formula>
    </cfRule>
  </conditionalFormatting>
  <conditionalFormatting sqref="D19:M19 P19:Q19">
    <cfRule type="cellIs" dxfId="265" priority="5" operator="greaterThan">
      <formula>0</formula>
    </cfRule>
  </conditionalFormatting>
  <conditionalFormatting sqref="D21:M21 P21:R21">
    <cfRule type="cellIs" dxfId="264" priority="4" operator="greaterThan">
      <formula>0</formula>
    </cfRule>
  </conditionalFormatting>
  <conditionalFormatting sqref="D23:M23 P23:S23">
    <cfRule type="cellIs" dxfId="263" priority="3" operator="greaterThan">
      <formula>0</formula>
    </cfRule>
  </conditionalFormatting>
  <conditionalFormatting sqref="D25:M25 P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79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'26'!D29</f>
        <v>650523</v>
      </c>
      <c r="E4" s="2">
        <f>'26'!E29</f>
        <v>4080</v>
      </c>
      <c r="F4" s="2">
        <f>'26'!F29</f>
        <v>7600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630</v>
      </c>
      <c r="L4" s="2">
        <f>'26'!L29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91" t="s">
        <v>45</v>
      </c>
      <c r="B29" s="92"/>
      <c r="C29" s="93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L26" sqref="L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46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'27'!D29</f>
        <v>867801</v>
      </c>
      <c r="E4" s="2">
        <f>'27'!E29</f>
        <v>4040</v>
      </c>
      <c r="F4" s="2">
        <f>'27'!F29</f>
        <v>7400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614</v>
      </c>
      <c r="L4" s="2">
        <f>'27'!L29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45</v>
      </c>
      <c r="B29" s="92"/>
      <c r="C29" s="93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33" sqref="G33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80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'28'!D29</f>
        <v>867801</v>
      </c>
      <c r="E4" s="2">
        <f>'28'!E29</f>
        <v>4040</v>
      </c>
      <c r="F4" s="2">
        <f>'28'!F29</f>
        <v>7400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614</v>
      </c>
      <c r="L4" s="2">
        <f>'28'!L29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91" t="s">
        <v>45</v>
      </c>
      <c r="B29" s="92"/>
      <c r="C29" s="93"/>
      <c r="D29" s="48">
        <f>D4+D5-D28</f>
        <v>639825</v>
      </c>
      <c r="E29" s="48">
        <f t="shared" ref="E29:L29" si="8">E4+E5-E28</f>
        <v>3750</v>
      </c>
      <c r="F29" s="48">
        <f t="shared" si="8"/>
        <v>6920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591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53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8" t="s">
        <v>44</v>
      </c>
      <c r="B28" s="89"/>
      <c r="C28" s="90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91" t="s">
        <v>45</v>
      </c>
      <c r="B29" s="92"/>
      <c r="C29" s="93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3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3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3" ht="18.75" x14ac:dyDescent="0.25">
      <c r="A3" s="98" t="s">
        <v>81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10"/>
      <c r="O3" s="110"/>
      <c r="P3" s="110"/>
      <c r="Q3" s="110"/>
      <c r="R3" s="110"/>
      <c r="S3" s="110"/>
      <c r="T3" s="110"/>
    </row>
    <row r="4" spans="1:23" x14ac:dyDescent="0.25">
      <c r="A4" s="102" t="s">
        <v>1</v>
      </c>
      <c r="B4" s="102"/>
      <c r="C4" s="1"/>
      <c r="D4" s="2">
        <f>'29'!D29</f>
        <v>639825</v>
      </c>
      <c r="E4" s="2">
        <f>'29'!E29</f>
        <v>3750</v>
      </c>
      <c r="F4" s="2">
        <f>'29'!F29</f>
        <v>6920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591</v>
      </c>
      <c r="L4" s="2">
        <f>'29'!L29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3" x14ac:dyDescent="0.25">
      <c r="A5" s="102" t="s">
        <v>2</v>
      </c>
      <c r="B5" s="102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21184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21184</v>
      </c>
      <c r="N7" s="24">
        <f>D7+E7*20+F7*10+G7*9+H7*9+I7*191+J7*191+K7*182+L7*100</f>
        <v>21184</v>
      </c>
      <c r="O7" s="25">
        <f>M7*2.75%</f>
        <v>582.56000000000006</v>
      </c>
      <c r="P7" s="26">
        <v>-700</v>
      </c>
      <c r="Q7" s="26">
        <v>122</v>
      </c>
      <c r="R7" s="24">
        <f>M7-(M7*2.75%)+I7*191+J7*191+K7*182+L7*100-Q7</f>
        <v>20479.439999999999</v>
      </c>
      <c r="S7" s="25">
        <f>M7*0.95%</f>
        <v>201.24799999999999</v>
      </c>
      <c r="T7" s="66">
        <f>S7-Q7</f>
        <v>79.24799999999999</v>
      </c>
      <c r="U7" s="84">
        <v>117</v>
      </c>
      <c r="V7" s="85">
        <f t="shared" ref="V7:V27" si="0">R7-U7</f>
        <v>20362.439999999999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20954</v>
      </c>
      <c r="E8" s="30">
        <v>10</v>
      </c>
      <c r="F8" s="30"/>
      <c r="G8" s="30">
        <v>10</v>
      </c>
      <c r="H8" s="30"/>
      <c r="I8" s="20"/>
      <c r="J8" s="20"/>
      <c r="K8" s="20"/>
      <c r="L8" s="20"/>
      <c r="M8" s="20">
        <f t="shared" ref="M8:M27" si="1">D8+E8*20+F8*10+G8*9+H8*9</f>
        <v>21244</v>
      </c>
      <c r="N8" s="24">
        <f t="shared" ref="N8:N27" si="2">D8+E8*20+F8*10+G8*9+H8*9+I8*191+J8*191+K8*182+L8*100</f>
        <v>21244</v>
      </c>
      <c r="O8" s="25">
        <f t="shared" ref="O8:O27" si="3">M8*2.75%</f>
        <v>584.21</v>
      </c>
      <c r="P8" s="26"/>
      <c r="Q8" s="26">
        <v>133</v>
      </c>
      <c r="R8" s="24">
        <f t="shared" ref="R8:R27" si="4">M8-(M8*2.75%)+I8*191+J8*191+K8*182+L8*100-Q8</f>
        <v>20526.79</v>
      </c>
      <c r="S8" s="25">
        <f t="shared" ref="S8:S27" si="5">M8*0.95%</f>
        <v>201.81799999999998</v>
      </c>
      <c r="T8" s="66">
        <f t="shared" ref="T8:T27" si="6">S8-Q8</f>
        <v>68.817999999999984</v>
      </c>
      <c r="U8" s="84">
        <v>126</v>
      </c>
      <c r="V8" s="85">
        <f t="shared" si="0"/>
        <v>20400.79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26422</v>
      </c>
      <c r="E9" s="30">
        <v>30</v>
      </c>
      <c r="F9" s="30">
        <v>60</v>
      </c>
      <c r="G9" s="30"/>
      <c r="H9" s="30">
        <v>30</v>
      </c>
      <c r="I9" s="20">
        <v>7</v>
      </c>
      <c r="J9" s="20"/>
      <c r="K9" s="20"/>
      <c r="L9" s="20"/>
      <c r="M9" s="20">
        <f t="shared" si="1"/>
        <v>27892</v>
      </c>
      <c r="N9" s="24">
        <f t="shared" si="2"/>
        <v>29229</v>
      </c>
      <c r="O9" s="25">
        <f t="shared" si="3"/>
        <v>767.03</v>
      </c>
      <c r="P9" s="26">
        <v>-3000</v>
      </c>
      <c r="Q9" s="26">
        <v>153</v>
      </c>
      <c r="R9" s="24">
        <f t="shared" si="4"/>
        <v>28308.97</v>
      </c>
      <c r="S9" s="25">
        <f t="shared" si="5"/>
        <v>264.97399999999999</v>
      </c>
      <c r="T9" s="66">
        <f t="shared" si="6"/>
        <v>111.97399999999999</v>
      </c>
      <c r="U9" s="84">
        <v>180</v>
      </c>
      <c r="V9" s="85">
        <f t="shared" si="0"/>
        <v>28128.97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6461</v>
      </c>
      <c r="E10" s="30"/>
      <c r="F10" s="30"/>
      <c r="G10" s="30"/>
      <c r="H10" s="30"/>
      <c r="I10" s="20">
        <v>12</v>
      </c>
      <c r="J10" s="20"/>
      <c r="K10" s="20">
        <v>3</v>
      </c>
      <c r="L10" s="20"/>
      <c r="M10" s="20">
        <f t="shared" si="1"/>
        <v>6461</v>
      </c>
      <c r="N10" s="24">
        <f t="shared" si="2"/>
        <v>9299</v>
      </c>
      <c r="O10" s="25">
        <f t="shared" si="3"/>
        <v>177.67750000000001</v>
      </c>
      <c r="P10" s="26"/>
      <c r="Q10" s="26">
        <v>33</v>
      </c>
      <c r="R10" s="24">
        <f t="shared" si="4"/>
        <v>9088.3225000000002</v>
      </c>
      <c r="S10" s="25">
        <f t="shared" si="5"/>
        <v>61.3795</v>
      </c>
      <c r="T10" s="66">
        <f t="shared" si="6"/>
        <v>28.3795</v>
      </c>
      <c r="U10" s="84">
        <v>18</v>
      </c>
      <c r="V10" s="85">
        <f t="shared" si="0"/>
        <v>9070.3225000000002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8295</v>
      </c>
      <c r="E11" s="30">
        <v>30</v>
      </c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1"/>
        <v>10795</v>
      </c>
      <c r="N11" s="24">
        <f t="shared" si="2"/>
        <v>14525</v>
      </c>
      <c r="O11" s="25">
        <f t="shared" si="3"/>
        <v>296.86250000000001</v>
      </c>
      <c r="P11" s="26"/>
      <c r="Q11" s="26">
        <v>53</v>
      </c>
      <c r="R11" s="24">
        <f t="shared" si="4"/>
        <v>14175.137500000001</v>
      </c>
      <c r="S11" s="25">
        <f t="shared" si="5"/>
        <v>102.55249999999999</v>
      </c>
      <c r="T11" s="66">
        <f t="shared" si="6"/>
        <v>49.552499999999995</v>
      </c>
      <c r="U11" s="84">
        <v>45</v>
      </c>
      <c r="V11" s="85">
        <f t="shared" si="0"/>
        <v>14130.137500000001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17677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1"/>
        <v>17677</v>
      </c>
      <c r="N12" s="24">
        <f t="shared" si="2"/>
        <v>18587</v>
      </c>
      <c r="O12" s="25">
        <f t="shared" si="3"/>
        <v>486.11750000000001</v>
      </c>
      <c r="P12" s="26"/>
      <c r="Q12" s="26">
        <v>36</v>
      </c>
      <c r="R12" s="24">
        <f t="shared" si="4"/>
        <v>18064.8825</v>
      </c>
      <c r="S12" s="25">
        <f t="shared" si="5"/>
        <v>167.9315</v>
      </c>
      <c r="T12" s="66">
        <f t="shared" si="6"/>
        <v>131.9315</v>
      </c>
      <c r="U12" s="84">
        <v>144</v>
      </c>
      <c r="V12" s="85">
        <f>R12-U12</f>
        <v>17920.8825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9843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9843</v>
      </c>
      <c r="N13" s="24">
        <f t="shared" si="2"/>
        <v>9843</v>
      </c>
      <c r="O13" s="25">
        <f t="shared" si="3"/>
        <v>270.6825</v>
      </c>
      <c r="P13" s="26"/>
      <c r="Q13" s="26">
        <v>55</v>
      </c>
      <c r="R13" s="24">
        <f t="shared" si="4"/>
        <v>9517.3174999999992</v>
      </c>
      <c r="S13" s="25">
        <f t="shared" si="5"/>
        <v>93.508499999999998</v>
      </c>
      <c r="T13" s="66">
        <f t="shared" si="6"/>
        <v>38.508499999999998</v>
      </c>
      <c r="U13" s="84">
        <v>72</v>
      </c>
      <c r="V13" s="85">
        <f t="shared" si="0"/>
        <v>9445.3174999999992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34300</v>
      </c>
      <c r="E14" s="30">
        <v>340</v>
      </c>
      <c r="F14" s="30">
        <v>310</v>
      </c>
      <c r="G14" s="30"/>
      <c r="H14" s="30">
        <v>600</v>
      </c>
      <c r="I14" s="20"/>
      <c r="J14" s="20"/>
      <c r="K14" s="20"/>
      <c r="L14" s="20"/>
      <c r="M14" s="20">
        <f t="shared" si="1"/>
        <v>49600</v>
      </c>
      <c r="N14" s="24">
        <f t="shared" si="2"/>
        <v>49600</v>
      </c>
      <c r="O14" s="25">
        <f t="shared" si="3"/>
        <v>1364</v>
      </c>
      <c r="P14" s="26"/>
      <c r="Q14" s="26">
        <v>183</v>
      </c>
      <c r="R14" s="24">
        <f t="shared" si="4"/>
        <v>48053</v>
      </c>
      <c r="S14" s="25">
        <f t="shared" si="5"/>
        <v>471.2</v>
      </c>
      <c r="T14" s="66">
        <f t="shared" si="6"/>
        <v>288.2</v>
      </c>
      <c r="U14" s="84">
        <v>252</v>
      </c>
      <c r="V14" s="85">
        <f t="shared" si="0"/>
        <v>47801</v>
      </c>
      <c r="W14">
        <v>180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35401</v>
      </c>
      <c r="E15" s="30">
        <v>100</v>
      </c>
      <c r="F15" s="30">
        <v>60</v>
      </c>
      <c r="G15" s="30"/>
      <c r="H15" s="30">
        <v>120</v>
      </c>
      <c r="I15" s="20">
        <v>6</v>
      </c>
      <c r="J15" s="20"/>
      <c r="K15" s="20"/>
      <c r="L15" s="20"/>
      <c r="M15" s="20">
        <f t="shared" si="1"/>
        <v>39081</v>
      </c>
      <c r="N15" s="24">
        <f t="shared" si="2"/>
        <v>40227</v>
      </c>
      <c r="O15" s="25">
        <f t="shared" si="3"/>
        <v>1074.7275</v>
      </c>
      <c r="P15" s="26"/>
      <c r="Q15" s="26">
        <v>200</v>
      </c>
      <c r="R15" s="24">
        <f t="shared" si="4"/>
        <v>38952.272499999999</v>
      </c>
      <c r="S15" s="25">
        <f t="shared" si="5"/>
        <v>371.26949999999999</v>
      </c>
      <c r="T15" s="66">
        <f t="shared" si="6"/>
        <v>171.26949999999999</v>
      </c>
      <c r="U15" s="84">
        <v>252</v>
      </c>
      <c r="V15" s="85">
        <f t="shared" si="0"/>
        <v>38700.272499999999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42042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42042</v>
      </c>
      <c r="N16" s="24">
        <f t="shared" si="2"/>
        <v>42042</v>
      </c>
      <c r="O16" s="25">
        <f t="shared" si="3"/>
        <v>1156.155</v>
      </c>
      <c r="P16" s="26">
        <v>-5600</v>
      </c>
      <c r="Q16" s="26">
        <v>138</v>
      </c>
      <c r="R16" s="24">
        <f t="shared" si="4"/>
        <v>40747.845000000001</v>
      </c>
      <c r="S16" s="25">
        <f t="shared" si="5"/>
        <v>399.399</v>
      </c>
      <c r="T16" s="66">
        <f t="shared" si="6"/>
        <v>261.399</v>
      </c>
      <c r="U16" s="84">
        <v>351</v>
      </c>
      <c r="V16" s="85">
        <f t="shared" si="0"/>
        <v>40396.845000000001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17975</v>
      </c>
      <c r="E17" s="30"/>
      <c r="F17" s="30">
        <v>30</v>
      </c>
      <c r="G17" s="30"/>
      <c r="H17" s="30">
        <v>50</v>
      </c>
      <c r="I17" s="20">
        <v>26</v>
      </c>
      <c r="J17" s="20"/>
      <c r="K17" s="20"/>
      <c r="L17" s="20"/>
      <c r="M17" s="20">
        <f t="shared" si="1"/>
        <v>18725</v>
      </c>
      <c r="N17" s="24">
        <f t="shared" si="2"/>
        <v>23691</v>
      </c>
      <c r="O17" s="25">
        <f t="shared" si="3"/>
        <v>514.9375</v>
      </c>
      <c r="P17" s="26">
        <v>-5187</v>
      </c>
      <c r="Q17" s="26">
        <v>100</v>
      </c>
      <c r="R17" s="24">
        <f t="shared" si="4"/>
        <v>23076.0625</v>
      </c>
      <c r="S17" s="25">
        <f t="shared" si="5"/>
        <v>177.88749999999999</v>
      </c>
      <c r="T17" s="66">
        <f t="shared" si="6"/>
        <v>77.887499999999989</v>
      </c>
      <c r="U17" s="84">
        <v>81</v>
      </c>
      <c r="V17" s="85">
        <f t="shared" si="0"/>
        <v>22995.0625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23217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23217</v>
      </c>
      <c r="N18" s="24">
        <f t="shared" si="2"/>
        <v>23217</v>
      </c>
      <c r="O18" s="25">
        <f t="shared" si="3"/>
        <v>638.46749999999997</v>
      </c>
      <c r="P18" s="26"/>
      <c r="Q18" s="26">
        <v>180</v>
      </c>
      <c r="R18" s="24">
        <f t="shared" si="4"/>
        <v>22398.532500000001</v>
      </c>
      <c r="S18" s="25">
        <f t="shared" si="5"/>
        <v>220.5615</v>
      </c>
      <c r="T18" s="66">
        <f t="shared" si="6"/>
        <v>40.561499999999995</v>
      </c>
      <c r="U18" s="84">
        <v>144</v>
      </c>
      <c r="V18" s="85">
        <f t="shared" si="0"/>
        <v>22254.532500000001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21145</v>
      </c>
      <c r="E19" s="30"/>
      <c r="F19" s="30"/>
      <c r="G19" s="30"/>
      <c r="H19" s="30"/>
      <c r="I19" s="20">
        <v>10</v>
      </c>
      <c r="J19" s="20"/>
      <c r="K19" s="20">
        <v>10</v>
      </c>
      <c r="L19" s="20"/>
      <c r="M19" s="20">
        <f t="shared" si="1"/>
        <v>21145</v>
      </c>
      <c r="N19" s="24">
        <f t="shared" si="2"/>
        <v>24875</v>
      </c>
      <c r="O19" s="25">
        <f t="shared" si="3"/>
        <v>581.48749999999995</v>
      </c>
      <c r="P19" s="26">
        <v>-3000</v>
      </c>
      <c r="Q19" s="26">
        <v>570</v>
      </c>
      <c r="R19" s="24">
        <f t="shared" si="4"/>
        <v>23723.512500000001</v>
      </c>
      <c r="S19" s="25">
        <f t="shared" si="5"/>
        <v>200.8775</v>
      </c>
      <c r="T19" s="66">
        <f t="shared" si="6"/>
        <v>-369.1225</v>
      </c>
      <c r="U19" s="84">
        <v>158</v>
      </c>
      <c r="V19" s="85">
        <f t="shared" si="0"/>
        <v>23565.512500000001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9342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9342</v>
      </c>
      <c r="N20" s="24">
        <f t="shared" si="2"/>
        <v>9342</v>
      </c>
      <c r="O20" s="25">
        <f t="shared" si="3"/>
        <v>256.90500000000003</v>
      </c>
      <c r="P20" s="26">
        <v>-500</v>
      </c>
      <c r="Q20" s="26">
        <v>520</v>
      </c>
      <c r="R20" s="24">
        <f t="shared" si="4"/>
        <v>8565.0949999999993</v>
      </c>
      <c r="S20" s="25">
        <f t="shared" si="5"/>
        <v>88.748999999999995</v>
      </c>
      <c r="T20" s="66">
        <f t="shared" si="6"/>
        <v>-431.25099999999998</v>
      </c>
      <c r="U20" s="84">
        <v>27</v>
      </c>
      <c r="V20" s="85">
        <f t="shared" si="0"/>
        <v>8538.0949999999993</v>
      </c>
    </row>
    <row r="21" spans="1:23" ht="15.75" x14ac:dyDescent="0.25">
      <c r="A21" s="28">
        <v>15</v>
      </c>
      <c r="B21" s="20">
        <v>1908446148</v>
      </c>
      <c r="C21" s="20" t="s">
        <v>70</v>
      </c>
      <c r="D21" s="29">
        <v>12187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12187</v>
      </c>
      <c r="N21" s="24">
        <f t="shared" si="2"/>
        <v>12187</v>
      </c>
      <c r="O21" s="25">
        <f t="shared" si="3"/>
        <v>335.14249999999998</v>
      </c>
      <c r="P21" s="26">
        <v>-250</v>
      </c>
      <c r="Q21" s="26">
        <v>30</v>
      </c>
      <c r="R21" s="24">
        <f t="shared" si="4"/>
        <v>11821.8575</v>
      </c>
      <c r="S21" s="25">
        <f t="shared" si="5"/>
        <v>115.7765</v>
      </c>
      <c r="T21" s="66">
        <f t="shared" si="6"/>
        <v>85.776499999999999</v>
      </c>
      <c r="U21" s="84">
        <v>90</v>
      </c>
      <c r="V21" s="85">
        <f t="shared" si="0"/>
        <v>11731.8575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50245</v>
      </c>
      <c r="E22" s="30"/>
      <c r="F22" s="30"/>
      <c r="G22" s="20"/>
      <c r="H22" s="30"/>
      <c r="I22" s="20">
        <v>24</v>
      </c>
      <c r="J22" s="20"/>
      <c r="K22" s="20">
        <v>10</v>
      </c>
      <c r="L22" s="20"/>
      <c r="M22" s="20">
        <f t="shared" si="1"/>
        <v>50245</v>
      </c>
      <c r="N22" s="24">
        <f t="shared" si="2"/>
        <v>56649</v>
      </c>
      <c r="O22" s="25">
        <f t="shared" si="3"/>
        <v>1381.7375</v>
      </c>
      <c r="P22" s="26">
        <v>1000</v>
      </c>
      <c r="Q22" s="26">
        <v>1900</v>
      </c>
      <c r="R22" s="24">
        <f t="shared" si="4"/>
        <v>53367.262499999997</v>
      </c>
      <c r="S22" s="25">
        <f t="shared" si="5"/>
        <v>477.32749999999999</v>
      </c>
      <c r="T22" s="66">
        <f t="shared" si="6"/>
        <v>-1422.6725000000001</v>
      </c>
      <c r="U22" s="84">
        <v>414</v>
      </c>
      <c r="V22" s="85">
        <f t="shared" si="0"/>
        <v>52953.262499999997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15979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15979</v>
      </c>
      <c r="N23" s="24">
        <f t="shared" si="2"/>
        <v>15979</v>
      </c>
      <c r="O23" s="25">
        <f t="shared" si="3"/>
        <v>439.42250000000001</v>
      </c>
      <c r="P23" s="26"/>
      <c r="Q23" s="26">
        <v>130</v>
      </c>
      <c r="R23" s="24">
        <f t="shared" si="4"/>
        <v>15409.577499999999</v>
      </c>
      <c r="S23" s="25">
        <f t="shared" si="5"/>
        <v>151.8005</v>
      </c>
      <c r="T23" s="66">
        <f t="shared" si="6"/>
        <v>21.8005</v>
      </c>
      <c r="U23" s="84">
        <v>117</v>
      </c>
      <c r="V23" s="85">
        <f t="shared" si="0"/>
        <v>15292.577499999999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58016</v>
      </c>
      <c r="E24" s="30">
        <v>200</v>
      </c>
      <c r="F24" s="30">
        <v>500</v>
      </c>
      <c r="G24" s="30"/>
      <c r="H24" s="30">
        <v>750</v>
      </c>
      <c r="I24" s="20"/>
      <c r="J24" s="20"/>
      <c r="K24" s="20"/>
      <c r="L24" s="20"/>
      <c r="M24" s="20">
        <f t="shared" si="1"/>
        <v>73766</v>
      </c>
      <c r="N24" s="24">
        <f t="shared" si="2"/>
        <v>73766</v>
      </c>
      <c r="O24" s="25">
        <f t="shared" si="3"/>
        <v>2028.5650000000001</v>
      </c>
      <c r="P24" s="26">
        <v>-3000</v>
      </c>
      <c r="Q24" s="26">
        <v>162</v>
      </c>
      <c r="R24" s="24">
        <f t="shared" si="4"/>
        <v>71575.434999999998</v>
      </c>
      <c r="S24" s="25">
        <f t="shared" si="5"/>
        <v>700.77699999999993</v>
      </c>
      <c r="T24" s="66">
        <f t="shared" si="6"/>
        <v>538.77699999999993</v>
      </c>
      <c r="U24" s="84">
        <v>495</v>
      </c>
      <c r="V24" s="85">
        <f t="shared" si="0"/>
        <v>71080.434999999998</v>
      </c>
      <c r="W24">
        <v>180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13865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1"/>
        <v>13865</v>
      </c>
      <c r="N25" s="24">
        <f t="shared" si="2"/>
        <v>14820</v>
      </c>
      <c r="O25" s="25">
        <f t="shared" si="3"/>
        <v>381.28750000000002</v>
      </c>
      <c r="P25" s="26">
        <v>25100</v>
      </c>
      <c r="Q25" s="26">
        <v>130</v>
      </c>
      <c r="R25" s="24">
        <f t="shared" si="4"/>
        <v>14308.7125</v>
      </c>
      <c r="S25" s="25">
        <f t="shared" si="5"/>
        <v>131.7175</v>
      </c>
      <c r="T25" s="66">
        <f t="shared" si="6"/>
        <v>1.7175000000000011</v>
      </c>
      <c r="U25" s="84">
        <v>90</v>
      </c>
      <c r="V25" s="85">
        <f t="shared" si="0"/>
        <v>14218.7125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19545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1"/>
        <v>19545</v>
      </c>
      <c r="N26" s="24">
        <f t="shared" si="2"/>
        <v>20455</v>
      </c>
      <c r="O26" s="25">
        <f t="shared" si="3"/>
        <v>537.48749999999995</v>
      </c>
      <c r="P26" s="26"/>
      <c r="Q26" s="26">
        <v>118</v>
      </c>
      <c r="R26" s="24">
        <f t="shared" si="4"/>
        <v>19799.512500000001</v>
      </c>
      <c r="S26" s="25">
        <f t="shared" si="5"/>
        <v>185.67750000000001</v>
      </c>
      <c r="T26" s="66">
        <f t="shared" si="6"/>
        <v>67.677500000000009</v>
      </c>
      <c r="U26" s="84">
        <v>144</v>
      </c>
      <c r="V26" s="85">
        <f t="shared" si="0"/>
        <v>19655.512500000001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17140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17140</v>
      </c>
      <c r="N27" s="40">
        <f t="shared" si="2"/>
        <v>17140</v>
      </c>
      <c r="O27" s="25">
        <f t="shared" si="3"/>
        <v>471.35</v>
      </c>
      <c r="P27" s="41"/>
      <c r="Q27" s="41">
        <v>100</v>
      </c>
      <c r="R27" s="24">
        <f t="shared" si="4"/>
        <v>16568.650000000001</v>
      </c>
      <c r="S27" s="42">
        <f t="shared" si="5"/>
        <v>162.82999999999998</v>
      </c>
      <c r="T27" s="67">
        <f t="shared" si="6"/>
        <v>62.829999999999984</v>
      </c>
      <c r="U27" s="84">
        <v>99</v>
      </c>
      <c r="V27" s="86">
        <f t="shared" si="0"/>
        <v>16469.650000000001</v>
      </c>
    </row>
    <row r="28" spans="1:23" ht="16.5" thickBot="1" x14ac:dyDescent="0.3">
      <c r="A28" s="88" t="s">
        <v>44</v>
      </c>
      <c r="B28" s="89"/>
      <c r="C28" s="90"/>
      <c r="D28" s="44">
        <f t="shared" ref="D28:E28" si="7">SUM(D7:D27)</f>
        <v>481235</v>
      </c>
      <c r="E28" s="45">
        <f t="shared" si="7"/>
        <v>710</v>
      </c>
      <c r="F28" s="45">
        <f t="shared" ref="F28:V28" si="8">SUM(F7:F27)</f>
        <v>1060</v>
      </c>
      <c r="G28" s="45">
        <f t="shared" si="8"/>
        <v>10</v>
      </c>
      <c r="H28" s="45">
        <f t="shared" si="8"/>
        <v>1650</v>
      </c>
      <c r="I28" s="45">
        <f t="shared" si="8"/>
        <v>100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74">
        <f t="shared" si="8"/>
        <v>520975</v>
      </c>
      <c r="N28" s="74">
        <f t="shared" si="8"/>
        <v>547901</v>
      </c>
      <c r="O28" s="75">
        <f t="shared" si="8"/>
        <v>14326.8125</v>
      </c>
      <c r="P28" s="74">
        <f t="shared" si="8"/>
        <v>4863</v>
      </c>
      <c r="Q28" s="74">
        <f t="shared" si="8"/>
        <v>5046</v>
      </c>
      <c r="R28" s="74">
        <f t="shared" si="8"/>
        <v>528528.1875</v>
      </c>
      <c r="S28" s="74">
        <f t="shared" si="8"/>
        <v>4949.262499999998</v>
      </c>
      <c r="T28" s="76">
        <f t="shared" si="8"/>
        <v>-96.737499999999983</v>
      </c>
      <c r="U28" s="76">
        <f t="shared" si="8"/>
        <v>3416</v>
      </c>
      <c r="V28" s="61">
        <f t="shared" si="8"/>
        <v>525112.1875</v>
      </c>
    </row>
    <row r="29" spans="1:23" ht="15.75" thickBot="1" x14ac:dyDescent="0.3">
      <c r="A29" s="91" t="s">
        <v>45</v>
      </c>
      <c r="B29" s="92"/>
      <c r="C29" s="93"/>
      <c r="D29" s="48">
        <f>D4+D5-D28</f>
        <v>678070</v>
      </c>
      <c r="E29" s="48">
        <f t="shared" ref="E29:L29" si="9">E4+E5-E28</f>
        <v>3040</v>
      </c>
      <c r="F29" s="48">
        <f t="shared" si="9"/>
        <v>5860</v>
      </c>
      <c r="G29" s="48">
        <f t="shared" si="9"/>
        <v>40</v>
      </c>
      <c r="H29" s="48">
        <f t="shared" si="9"/>
        <v>29410</v>
      </c>
      <c r="I29" s="48">
        <f t="shared" si="9"/>
        <v>839</v>
      </c>
      <c r="J29" s="48">
        <f t="shared" si="9"/>
        <v>508</v>
      </c>
      <c r="K29" s="48">
        <f t="shared" si="9"/>
        <v>548</v>
      </c>
      <c r="L29" s="48">
        <f t="shared" si="9"/>
        <v>0</v>
      </c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:V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:V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:V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:V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2" max="22" width="9.5703125" bestFit="1" customWidth="1"/>
  </cols>
  <sheetData>
    <row r="1" spans="1:22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2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2" ht="18.75" x14ac:dyDescent="0.25">
      <c r="A3" s="98" t="s">
        <v>83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102" t="s">
        <v>1</v>
      </c>
      <c r="B4" s="102"/>
      <c r="C4" s="1"/>
      <c r="D4" s="2">
        <f>'30'!D29</f>
        <v>678070</v>
      </c>
      <c r="E4" s="2">
        <f>'30'!E29</f>
        <v>3040</v>
      </c>
      <c r="F4" s="2">
        <f>'30'!F29</f>
        <v>5860</v>
      </c>
      <c r="G4" s="2">
        <f>'30'!G29</f>
        <v>40</v>
      </c>
      <c r="H4" s="2">
        <f>'30'!H29</f>
        <v>29410</v>
      </c>
      <c r="I4" s="2">
        <f>'30'!I29</f>
        <v>839</v>
      </c>
      <c r="J4" s="2">
        <f>'30'!J29</f>
        <v>508</v>
      </c>
      <c r="K4" s="2">
        <f>'30'!K29</f>
        <v>548</v>
      </c>
      <c r="L4" s="2">
        <f>'30'!L29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2" t="s">
        <v>2</v>
      </c>
      <c r="B5" s="102"/>
      <c r="C5" s="1"/>
      <c r="D5" s="1">
        <v>339665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87" t="s">
        <v>84</v>
      </c>
      <c r="V6" s="87" t="s">
        <v>85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30506</v>
      </c>
      <c r="E7" s="22">
        <v>10</v>
      </c>
      <c r="F7" s="22">
        <v>60</v>
      </c>
      <c r="G7" s="22"/>
      <c r="H7" s="22">
        <v>80</v>
      </c>
      <c r="I7" s="23"/>
      <c r="J7" s="23"/>
      <c r="K7" s="23"/>
      <c r="L7" s="23"/>
      <c r="M7" s="20">
        <f>D7+E7*20+F7*10+G7*9+H7*9</f>
        <v>32026</v>
      </c>
      <c r="N7" s="24">
        <f>D7+E7*20+F7*10+G7*9+H7*9+I7*191+J7*191+K7*182+L7*100</f>
        <v>32026</v>
      </c>
      <c r="O7" s="25">
        <f>M7*2.75%</f>
        <v>880.71500000000003</v>
      </c>
      <c r="P7" s="26">
        <v>-4300</v>
      </c>
      <c r="Q7" s="26">
        <v>130</v>
      </c>
      <c r="R7" s="24">
        <f>M7-(M7*2.75%)+I7*191+J7*191+K7*182+L7*100-Q7</f>
        <v>31015.285</v>
      </c>
      <c r="S7" s="25">
        <f>M7*0.95%</f>
        <v>304.24700000000001</v>
      </c>
      <c r="T7" s="66">
        <f>S7-Q7</f>
        <v>174.24700000000001</v>
      </c>
      <c r="U7" s="68">
        <v>162</v>
      </c>
      <c r="V7" s="114">
        <f>R7-U7</f>
        <v>30853.285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15093</v>
      </c>
      <c r="E8" s="30">
        <v>130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17693</v>
      </c>
      <c r="N8" s="24">
        <f t="shared" ref="N8:N27" si="1">D8+E8*20+F8*10+G8*9+H8*9+I8*191+J8*191+K8*182+L8*100</f>
        <v>17693</v>
      </c>
      <c r="O8" s="25">
        <f t="shared" ref="O8:O27" si="2">M8*2.75%</f>
        <v>486.5575</v>
      </c>
      <c r="P8" s="26"/>
      <c r="Q8" s="26">
        <v>134</v>
      </c>
      <c r="R8" s="24">
        <f t="shared" ref="R8:R27" si="3">M8-(M8*2.75%)+I8*191+J8*191+K8*182+L8*100-Q8</f>
        <v>17072.442500000001</v>
      </c>
      <c r="S8" s="25">
        <f t="shared" ref="S8:S27" si="4">M8*0.95%</f>
        <v>168.08349999999999</v>
      </c>
      <c r="T8" s="66">
        <f t="shared" ref="T8:T27" si="5">S8-Q8</f>
        <v>34.083499999999987</v>
      </c>
      <c r="U8" s="68">
        <v>72</v>
      </c>
      <c r="V8" s="114">
        <f t="shared" ref="V8:V27" si="6">R8-U8</f>
        <v>17000.442500000001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39060</v>
      </c>
      <c r="E9" s="30"/>
      <c r="F9" s="30">
        <v>50</v>
      </c>
      <c r="G9" s="30"/>
      <c r="H9" s="30">
        <v>350</v>
      </c>
      <c r="I9" s="20">
        <v>5</v>
      </c>
      <c r="J9" s="20"/>
      <c r="K9" s="20"/>
      <c r="L9" s="20"/>
      <c r="M9" s="20">
        <f t="shared" si="0"/>
        <v>42710</v>
      </c>
      <c r="N9" s="24">
        <f t="shared" si="1"/>
        <v>43665</v>
      </c>
      <c r="O9" s="25">
        <f t="shared" si="2"/>
        <v>1174.5250000000001</v>
      </c>
      <c r="P9" s="26">
        <v>1000</v>
      </c>
      <c r="Q9" s="26">
        <v>175</v>
      </c>
      <c r="R9" s="24">
        <f t="shared" si="3"/>
        <v>42315.474999999999</v>
      </c>
      <c r="S9" s="25">
        <f t="shared" si="4"/>
        <v>405.745</v>
      </c>
      <c r="T9" s="66">
        <f t="shared" si="5"/>
        <v>230.745</v>
      </c>
      <c r="U9" s="68">
        <v>315</v>
      </c>
      <c r="V9" s="114">
        <f t="shared" si="6"/>
        <v>42000.474999999999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17053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17053</v>
      </c>
      <c r="N10" s="24">
        <f t="shared" si="1"/>
        <v>18008</v>
      </c>
      <c r="O10" s="25">
        <f t="shared" si="2"/>
        <v>468.95749999999998</v>
      </c>
      <c r="P10" s="26">
        <v>-3820</v>
      </c>
      <c r="Q10" s="26">
        <v>33</v>
      </c>
      <c r="R10" s="24">
        <f t="shared" si="3"/>
        <v>17506.0425</v>
      </c>
      <c r="S10" s="25">
        <f t="shared" si="4"/>
        <v>162.0035</v>
      </c>
      <c r="T10" s="66">
        <f t="shared" si="5"/>
        <v>129.0035</v>
      </c>
      <c r="U10" s="68">
        <v>81</v>
      </c>
      <c r="V10" s="114">
        <f t="shared" si="6"/>
        <v>17425.0425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9103</v>
      </c>
      <c r="E11" s="30"/>
      <c r="F11" s="30"/>
      <c r="G11" s="32"/>
      <c r="H11" s="30">
        <v>60</v>
      </c>
      <c r="I11" s="20"/>
      <c r="J11" s="20"/>
      <c r="K11" s="20"/>
      <c r="L11" s="20"/>
      <c r="M11" s="20">
        <f t="shared" si="0"/>
        <v>9643</v>
      </c>
      <c r="N11" s="24">
        <f t="shared" si="1"/>
        <v>9643</v>
      </c>
      <c r="O11" s="25">
        <f t="shared" si="2"/>
        <v>265.1825</v>
      </c>
      <c r="P11" s="26"/>
      <c r="Q11" s="26">
        <v>43</v>
      </c>
      <c r="R11" s="24">
        <f t="shared" si="3"/>
        <v>9334.8174999999992</v>
      </c>
      <c r="S11" s="25">
        <f t="shared" si="4"/>
        <v>91.608499999999992</v>
      </c>
      <c r="T11" s="66">
        <f t="shared" si="5"/>
        <v>48.608499999999992</v>
      </c>
      <c r="U11" s="68">
        <v>54</v>
      </c>
      <c r="V11" s="114">
        <f t="shared" si="6"/>
        <v>9280.8174999999992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7531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7531</v>
      </c>
      <c r="N12" s="24">
        <f t="shared" si="1"/>
        <v>7531</v>
      </c>
      <c r="O12" s="25">
        <f t="shared" si="2"/>
        <v>207.10249999999999</v>
      </c>
      <c r="P12" s="26"/>
      <c r="Q12" s="26">
        <v>29</v>
      </c>
      <c r="R12" s="24">
        <f t="shared" si="3"/>
        <v>7294.8975</v>
      </c>
      <c r="S12" s="25">
        <f t="shared" si="4"/>
        <v>71.544499999999999</v>
      </c>
      <c r="T12" s="66">
        <f t="shared" si="5"/>
        <v>42.544499999999999</v>
      </c>
      <c r="U12" s="68">
        <v>54</v>
      </c>
      <c r="V12" s="114">
        <f t="shared" si="6"/>
        <v>7240.8975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10559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10559</v>
      </c>
      <c r="N13" s="24">
        <f t="shared" si="1"/>
        <v>10559</v>
      </c>
      <c r="O13" s="25">
        <f t="shared" si="2"/>
        <v>290.3725</v>
      </c>
      <c r="P13" s="26"/>
      <c r="Q13" s="26">
        <v>56</v>
      </c>
      <c r="R13" s="24">
        <f t="shared" si="3"/>
        <v>10212.627500000001</v>
      </c>
      <c r="S13" s="25">
        <f t="shared" si="4"/>
        <v>100.31049999999999</v>
      </c>
      <c r="T13" s="66">
        <f t="shared" si="5"/>
        <v>44.31049999999999</v>
      </c>
      <c r="U13" s="68">
        <v>72</v>
      </c>
      <c r="V13" s="114">
        <f t="shared" si="6"/>
        <v>10140.627500000001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66974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66974</v>
      </c>
      <c r="N14" s="24">
        <f t="shared" si="1"/>
        <v>66974</v>
      </c>
      <c r="O14" s="25">
        <f t="shared" si="2"/>
        <v>1841.7850000000001</v>
      </c>
      <c r="P14" s="26">
        <v>-5000</v>
      </c>
      <c r="Q14" s="26">
        <v>173</v>
      </c>
      <c r="R14" s="24">
        <f t="shared" si="3"/>
        <v>64959.214999999997</v>
      </c>
      <c r="S14" s="25">
        <f t="shared" si="4"/>
        <v>636.25299999999993</v>
      </c>
      <c r="T14" s="66">
        <f t="shared" si="5"/>
        <v>463.25299999999993</v>
      </c>
      <c r="U14" s="68">
        <v>549</v>
      </c>
      <c r="V14" s="114">
        <f t="shared" si="6"/>
        <v>64410.214999999997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30907</v>
      </c>
      <c r="E15" s="30">
        <v>10</v>
      </c>
      <c r="F15" s="30">
        <v>40</v>
      </c>
      <c r="G15" s="30"/>
      <c r="H15" s="30">
        <v>90</v>
      </c>
      <c r="I15" s="20"/>
      <c r="J15" s="20"/>
      <c r="K15" s="20">
        <v>5</v>
      </c>
      <c r="L15" s="20"/>
      <c r="M15" s="20">
        <f t="shared" si="0"/>
        <v>32317</v>
      </c>
      <c r="N15" s="24">
        <f t="shared" si="1"/>
        <v>33227</v>
      </c>
      <c r="O15" s="25">
        <f t="shared" si="2"/>
        <v>888.71749999999997</v>
      </c>
      <c r="P15" s="26"/>
      <c r="Q15" s="26">
        <v>180</v>
      </c>
      <c r="R15" s="24">
        <f t="shared" si="3"/>
        <v>32158.282500000001</v>
      </c>
      <c r="S15" s="25">
        <f t="shared" si="4"/>
        <v>307.01150000000001</v>
      </c>
      <c r="T15" s="66">
        <f t="shared" si="5"/>
        <v>127.01150000000001</v>
      </c>
      <c r="U15" s="68">
        <v>153</v>
      </c>
      <c r="V15" s="114">
        <f t="shared" si="6"/>
        <v>32005.282500000001</v>
      </c>
    </row>
    <row r="16" spans="1:22" ht="15.75" x14ac:dyDescent="0.25">
      <c r="A16" s="115">
        <v>5600</v>
      </c>
      <c r="B16" s="20">
        <v>1908446143</v>
      </c>
      <c r="C16" s="20" t="s">
        <v>32</v>
      </c>
      <c r="D16" s="29">
        <v>48529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48529</v>
      </c>
      <c r="N16" s="24">
        <f t="shared" si="1"/>
        <v>48529</v>
      </c>
      <c r="O16" s="25">
        <f t="shared" si="2"/>
        <v>1334.5474999999999</v>
      </c>
      <c r="P16" s="26">
        <v>-7000</v>
      </c>
      <c r="Q16" s="26">
        <v>169</v>
      </c>
      <c r="R16" s="24">
        <f t="shared" si="3"/>
        <v>47025.452499999999</v>
      </c>
      <c r="S16" s="25">
        <f t="shared" si="4"/>
        <v>461.02549999999997</v>
      </c>
      <c r="T16" s="66">
        <f t="shared" si="5"/>
        <v>292.02549999999997</v>
      </c>
      <c r="U16" s="68">
        <v>360</v>
      </c>
      <c r="V16" s="114">
        <f t="shared" si="6"/>
        <v>46665.452499999999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24582</v>
      </c>
      <c r="E17" s="30"/>
      <c r="F17" s="30"/>
      <c r="G17" s="30"/>
      <c r="H17" s="30"/>
      <c r="I17" s="20"/>
      <c r="J17" s="20"/>
      <c r="K17" s="20">
        <v>2</v>
      </c>
      <c r="L17" s="20"/>
      <c r="M17" s="20">
        <f t="shared" si="0"/>
        <v>24582</v>
      </c>
      <c r="N17" s="24">
        <f t="shared" si="1"/>
        <v>24946</v>
      </c>
      <c r="O17" s="25">
        <f t="shared" si="2"/>
        <v>676.005</v>
      </c>
      <c r="P17" s="26">
        <v>1246</v>
      </c>
      <c r="Q17" s="26">
        <v>200</v>
      </c>
      <c r="R17" s="24">
        <f t="shared" si="3"/>
        <v>24069.994999999999</v>
      </c>
      <c r="S17" s="25">
        <f t="shared" si="4"/>
        <v>233.529</v>
      </c>
      <c r="T17" s="66">
        <f t="shared" si="5"/>
        <v>33.528999999999996</v>
      </c>
      <c r="U17" s="68">
        <v>216</v>
      </c>
      <c r="V17" s="114">
        <f t="shared" si="6"/>
        <v>23853.994999999999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30239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30239</v>
      </c>
      <c r="N18" s="24">
        <f t="shared" si="1"/>
        <v>30239</v>
      </c>
      <c r="O18" s="25">
        <f t="shared" si="2"/>
        <v>831.57249999999999</v>
      </c>
      <c r="P18" s="26"/>
      <c r="Q18" s="26">
        <v>180</v>
      </c>
      <c r="R18" s="24">
        <f t="shared" si="3"/>
        <v>29227.427500000002</v>
      </c>
      <c r="S18" s="25">
        <f t="shared" si="4"/>
        <v>287.27049999999997</v>
      </c>
      <c r="T18" s="66">
        <f t="shared" si="5"/>
        <v>107.27049999999997</v>
      </c>
      <c r="U18" s="68">
        <v>217</v>
      </c>
      <c r="V18" s="114">
        <f t="shared" si="6"/>
        <v>29010.427500000002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26896</v>
      </c>
      <c r="E19" s="30">
        <v>20</v>
      </c>
      <c r="F19" s="30"/>
      <c r="G19" s="30"/>
      <c r="H19" s="30">
        <v>120</v>
      </c>
      <c r="I19" s="20"/>
      <c r="J19" s="20">
        <v>5</v>
      </c>
      <c r="K19" s="20"/>
      <c r="L19" s="20"/>
      <c r="M19" s="20">
        <f t="shared" si="0"/>
        <v>28376</v>
      </c>
      <c r="N19" s="24">
        <f t="shared" si="1"/>
        <v>29331</v>
      </c>
      <c r="O19" s="25">
        <f t="shared" si="2"/>
        <v>780.34</v>
      </c>
      <c r="P19" s="26">
        <v>-1000</v>
      </c>
      <c r="Q19" s="26">
        <v>190</v>
      </c>
      <c r="R19" s="24">
        <f t="shared" si="3"/>
        <v>28360.66</v>
      </c>
      <c r="S19" s="25">
        <f t="shared" si="4"/>
        <v>269.572</v>
      </c>
      <c r="T19" s="66">
        <f t="shared" si="5"/>
        <v>79.572000000000003</v>
      </c>
      <c r="U19" s="68">
        <v>203</v>
      </c>
      <c r="V19" s="114">
        <f t="shared" si="6"/>
        <v>28157.66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19838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19838</v>
      </c>
      <c r="N20" s="24">
        <f t="shared" si="1"/>
        <v>20748</v>
      </c>
      <c r="O20" s="25">
        <f t="shared" si="2"/>
        <v>545.54499999999996</v>
      </c>
      <c r="P20" s="26">
        <v>-4000</v>
      </c>
      <c r="Q20" s="26">
        <v>120</v>
      </c>
      <c r="R20" s="24">
        <f t="shared" si="3"/>
        <v>20082.455000000002</v>
      </c>
      <c r="S20" s="25">
        <f t="shared" si="4"/>
        <v>188.46099999999998</v>
      </c>
      <c r="T20" s="66">
        <f t="shared" si="5"/>
        <v>68.460999999999984</v>
      </c>
      <c r="U20" s="68">
        <v>144</v>
      </c>
      <c r="V20" s="114">
        <f t="shared" si="6"/>
        <v>19938.455000000002</v>
      </c>
    </row>
    <row r="21" spans="1:22" ht="15.75" x14ac:dyDescent="0.25">
      <c r="A21" s="28">
        <v>15</v>
      </c>
      <c r="B21" s="20">
        <v>1908446148</v>
      </c>
      <c r="C21" s="20" t="s">
        <v>70</v>
      </c>
      <c r="D21" s="29">
        <v>14144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14144</v>
      </c>
      <c r="N21" s="24">
        <f t="shared" si="1"/>
        <v>14144</v>
      </c>
      <c r="O21" s="25">
        <f t="shared" si="2"/>
        <v>388.96</v>
      </c>
      <c r="P21" s="26"/>
      <c r="Q21" s="26">
        <v>20</v>
      </c>
      <c r="R21" s="24">
        <f t="shared" si="3"/>
        <v>13735.04</v>
      </c>
      <c r="S21" s="25">
        <f t="shared" si="4"/>
        <v>134.36799999999999</v>
      </c>
      <c r="T21" s="66">
        <f t="shared" si="5"/>
        <v>114.36799999999999</v>
      </c>
      <c r="U21" s="68">
        <v>90</v>
      </c>
      <c r="V21" s="114">
        <f t="shared" si="6"/>
        <v>13645.04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26908</v>
      </c>
      <c r="E22" s="30">
        <v>100</v>
      </c>
      <c r="F22" s="30">
        <v>100</v>
      </c>
      <c r="G22" s="20"/>
      <c r="H22" s="30">
        <v>100</v>
      </c>
      <c r="I22" s="20">
        <v>10</v>
      </c>
      <c r="J22" s="20"/>
      <c r="K22" s="20">
        <v>10</v>
      </c>
      <c r="L22" s="20"/>
      <c r="M22" s="20">
        <f t="shared" si="0"/>
        <v>30808</v>
      </c>
      <c r="N22" s="24">
        <f t="shared" si="1"/>
        <v>34538</v>
      </c>
      <c r="O22" s="25">
        <f t="shared" si="2"/>
        <v>847.22</v>
      </c>
      <c r="P22" s="26"/>
      <c r="Q22" s="26">
        <v>100</v>
      </c>
      <c r="R22" s="24">
        <f t="shared" si="3"/>
        <v>33590.78</v>
      </c>
      <c r="S22" s="25">
        <f t="shared" si="4"/>
        <v>292.67599999999999</v>
      </c>
      <c r="T22" s="66">
        <f t="shared" si="5"/>
        <v>192.67599999999999</v>
      </c>
      <c r="U22" s="68">
        <v>198</v>
      </c>
      <c r="V22" s="114">
        <f t="shared" si="6"/>
        <v>33392.78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23608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23608</v>
      </c>
      <c r="N23" s="24">
        <f t="shared" si="1"/>
        <v>27428</v>
      </c>
      <c r="O23" s="25">
        <f t="shared" si="2"/>
        <v>649.22</v>
      </c>
      <c r="P23" s="26"/>
      <c r="Q23" s="26">
        <v>130</v>
      </c>
      <c r="R23" s="24">
        <f t="shared" si="3"/>
        <v>26648.78</v>
      </c>
      <c r="S23" s="25">
        <f t="shared" si="4"/>
        <v>224.27599999999998</v>
      </c>
      <c r="T23" s="66">
        <f t="shared" si="5"/>
        <v>94.275999999999982</v>
      </c>
      <c r="U23" s="68">
        <v>117</v>
      </c>
      <c r="V23" s="114">
        <f t="shared" si="6"/>
        <v>26531.78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30496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30496</v>
      </c>
      <c r="N24" s="24">
        <f t="shared" si="1"/>
        <v>30496</v>
      </c>
      <c r="O24" s="25">
        <f t="shared" si="2"/>
        <v>838.64</v>
      </c>
      <c r="P24" s="26">
        <v>2000</v>
      </c>
      <c r="Q24" s="26">
        <v>152</v>
      </c>
      <c r="R24" s="24">
        <f t="shared" si="3"/>
        <v>29505.360000000001</v>
      </c>
      <c r="S24" s="25">
        <f t="shared" si="4"/>
        <v>289.71199999999999</v>
      </c>
      <c r="T24" s="66">
        <f t="shared" si="5"/>
        <v>137.71199999999999</v>
      </c>
      <c r="U24" s="68">
        <v>225</v>
      </c>
      <c r="V24" s="114">
        <f t="shared" si="6"/>
        <v>29280.36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20035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20035</v>
      </c>
      <c r="N25" s="24">
        <f t="shared" si="1"/>
        <v>20945</v>
      </c>
      <c r="O25" s="25">
        <f t="shared" si="2"/>
        <v>550.96249999999998</v>
      </c>
      <c r="P25" s="26"/>
      <c r="Q25" s="26">
        <v>150</v>
      </c>
      <c r="R25" s="24">
        <f t="shared" si="3"/>
        <v>20244.037499999999</v>
      </c>
      <c r="S25" s="25">
        <f t="shared" si="4"/>
        <v>190.33249999999998</v>
      </c>
      <c r="T25" s="66">
        <f t="shared" si="5"/>
        <v>40.332499999999982</v>
      </c>
      <c r="U25" s="68">
        <v>153</v>
      </c>
      <c r="V25" s="114">
        <f t="shared" si="6"/>
        <v>20091.037499999999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14270</v>
      </c>
      <c r="E26" s="29"/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16520</v>
      </c>
      <c r="N26" s="24">
        <f t="shared" si="1"/>
        <v>16520</v>
      </c>
      <c r="O26" s="25">
        <f t="shared" si="2"/>
        <v>454.3</v>
      </c>
      <c r="P26" s="26">
        <v>-5000</v>
      </c>
      <c r="Q26" s="26">
        <v>100</v>
      </c>
      <c r="R26" s="24">
        <f t="shared" si="3"/>
        <v>15965.7</v>
      </c>
      <c r="S26" s="25">
        <f t="shared" si="4"/>
        <v>156.94</v>
      </c>
      <c r="T26" s="66">
        <f t="shared" si="5"/>
        <v>56.94</v>
      </c>
      <c r="U26" s="68">
        <v>99</v>
      </c>
      <c r="V26" s="114">
        <f t="shared" si="6"/>
        <v>15866.7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35000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35000</v>
      </c>
      <c r="N27" s="40">
        <f t="shared" si="1"/>
        <v>35910</v>
      </c>
      <c r="O27" s="25">
        <f t="shared" si="2"/>
        <v>962.5</v>
      </c>
      <c r="P27" s="41"/>
      <c r="Q27" s="41">
        <v>100</v>
      </c>
      <c r="R27" s="24">
        <f t="shared" si="3"/>
        <v>34847.5</v>
      </c>
      <c r="S27" s="42">
        <f t="shared" si="4"/>
        <v>332.5</v>
      </c>
      <c r="T27" s="67">
        <f t="shared" si="5"/>
        <v>232.5</v>
      </c>
      <c r="U27" s="68">
        <v>260</v>
      </c>
      <c r="V27" s="114">
        <f t="shared" si="6"/>
        <v>34587.5</v>
      </c>
    </row>
    <row r="28" spans="1:22" ht="16.5" thickBot="1" x14ac:dyDescent="0.3">
      <c r="A28" s="88" t="s">
        <v>44</v>
      </c>
      <c r="B28" s="89"/>
      <c r="C28" s="90"/>
      <c r="D28" s="44">
        <f t="shared" ref="D28:E28" si="7">SUM(D7:D27)</f>
        <v>541331</v>
      </c>
      <c r="E28" s="45">
        <f t="shared" si="7"/>
        <v>270</v>
      </c>
      <c r="F28" s="45">
        <f t="shared" ref="F28:V28" si="8">SUM(F7:F27)</f>
        <v>250</v>
      </c>
      <c r="G28" s="45">
        <f t="shared" si="8"/>
        <v>0</v>
      </c>
      <c r="H28" s="45">
        <f t="shared" si="8"/>
        <v>1050</v>
      </c>
      <c r="I28" s="45">
        <f t="shared" si="8"/>
        <v>40</v>
      </c>
      <c r="J28" s="45">
        <f t="shared" si="8"/>
        <v>5</v>
      </c>
      <c r="K28" s="45">
        <f t="shared" si="8"/>
        <v>32</v>
      </c>
      <c r="L28" s="45">
        <f t="shared" si="8"/>
        <v>0</v>
      </c>
      <c r="M28" s="74">
        <f t="shared" si="8"/>
        <v>558681</v>
      </c>
      <c r="N28" s="74">
        <f t="shared" si="8"/>
        <v>573100</v>
      </c>
      <c r="O28" s="75">
        <f t="shared" si="8"/>
        <v>15363.727499999995</v>
      </c>
      <c r="P28" s="74">
        <f t="shared" si="8"/>
        <v>-25874</v>
      </c>
      <c r="Q28" s="74">
        <f t="shared" si="8"/>
        <v>2564</v>
      </c>
      <c r="R28" s="74">
        <f t="shared" si="8"/>
        <v>555172.27249999996</v>
      </c>
      <c r="S28" s="74">
        <f t="shared" si="8"/>
        <v>5307.4695000000002</v>
      </c>
      <c r="T28" s="76">
        <f t="shared" si="8"/>
        <v>2743.4695000000002</v>
      </c>
      <c r="U28" s="76">
        <f t="shared" si="8"/>
        <v>3794</v>
      </c>
      <c r="V28" s="76">
        <f t="shared" si="8"/>
        <v>551378.27249999996</v>
      </c>
    </row>
    <row r="29" spans="1:22" ht="15.75" thickBot="1" x14ac:dyDescent="0.3">
      <c r="A29" s="91" t="s">
        <v>45</v>
      </c>
      <c r="B29" s="92"/>
      <c r="C29" s="93"/>
      <c r="D29" s="48">
        <f>D4+D5-D28</f>
        <v>476404</v>
      </c>
      <c r="E29" s="48">
        <f t="shared" ref="E29:L29" si="9">E4+E5-E28</f>
        <v>2770</v>
      </c>
      <c r="F29" s="48">
        <f t="shared" si="9"/>
        <v>5610</v>
      </c>
      <c r="G29" s="48">
        <f t="shared" si="9"/>
        <v>40</v>
      </c>
      <c r="H29" s="48">
        <f t="shared" si="9"/>
        <v>28360</v>
      </c>
      <c r="I29" s="48">
        <f t="shared" si="9"/>
        <v>799</v>
      </c>
      <c r="J29" s="48">
        <f t="shared" si="9"/>
        <v>503</v>
      </c>
      <c r="K29" s="48">
        <f t="shared" si="9"/>
        <v>516</v>
      </c>
      <c r="L29" s="48">
        <f t="shared" si="9"/>
        <v>0</v>
      </c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 U28:V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 U28:V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 U28:V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 U28:V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9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82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6417819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363028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740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1290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1470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403958</v>
      </c>
      <c r="N7" s="24">
        <f t="shared" ref="N7:N27" si="1">D7+E7*20+F7*10+G7*9+H7*9+I7*191+J7*191+K7*182+L7*100</f>
        <v>437978</v>
      </c>
      <c r="O7" s="25">
        <f>M7*2.75%</f>
        <v>11108.844999999999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2132</v>
      </c>
      <c r="R7" s="24">
        <f>M7-(M7*2.75%)+I7*191+J7*191+K7*182+L7*100-Q7</f>
        <v>424737.15500000003</v>
      </c>
      <c r="S7" s="25">
        <f>M7*0.95%</f>
        <v>3837.6010000000001</v>
      </c>
      <c r="T7" s="27">
        <f>S7-Q7</f>
        <v>1705.6010000000001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203183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10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213273</v>
      </c>
      <c r="N8" s="24">
        <f t="shared" si="1"/>
        <v>229737</v>
      </c>
      <c r="O8" s="25">
        <f t="shared" ref="O8:O27" si="2">M8*2.75%</f>
        <v>5865.0074999999997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1818</v>
      </c>
      <c r="R8" s="24">
        <f t="shared" ref="R8:R27" si="3">M8-(M8*2.75%)+I8*191+J8*191+K8*182+L8*100-Q8</f>
        <v>222053.99249999999</v>
      </c>
      <c r="S8" s="25">
        <f t="shared" ref="S8:S27" si="4">M8*0.95%</f>
        <v>2026.0934999999999</v>
      </c>
      <c r="T8" s="27">
        <f t="shared" ref="T8:T27" si="5">S8-Q8</f>
        <v>208.09349999999995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496779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320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950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2720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78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537159</v>
      </c>
      <c r="N9" s="24">
        <f t="shared" si="1"/>
        <v>555515</v>
      </c>
      <c r="O9" s="25">
        <f t="shared" si="2"/>
        <v>14771.872499999999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3532</v>
      </c>
      <c r="R9" s="24">
        <f t="shared" si="3"/>
        <v>537211.12749999994</v>
      </c>
      <c r="S9" s="25">
        <f t="shared" si="4"/>
        <v>5103.0105000000003</v>
      </c>
      <c r="T9" s="27">
        <f t="shared" si="5"/>
        <v>1571.0105000000003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152956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65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24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156736</v>
      </c>
      <c r="N10" s="24">
        <f t="shared" si="1"/>
        <v>175429</v>
      </c>
      <c r="O10" s="25">
        <f t="shared" si="2"/>
        <v>4310.24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708</v>
      </c>
      <c r="R10" s="24">
        <f t="shared" si="3"/>
        <v>170410.76</v>
      </c>
      <c r="S10" s="25">
        <f t="shared" si="4"/>
        <v>1488.992</v>
      </c>
      <c r="T10" s="27">
        <f t="shared" si="5"/>
        <v>780.99199999999996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161480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450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890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1860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92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40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198370</v>
      </c>
      <c r="N11" s="24">
        <f t="shared" si="1"/>
        <v>223722</v>
      </c>
      <c r="O11" s="25">
        <f t="shared" si="2"/>
        <v>5455.1750000000002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856</v>
      </c>
      <c r="R11" s="24">
        <f t="shared" si="3"/>
        <v>217410.82500000001</v>
      </c>
      <c r="S11" s="25">
        <f t="shared" si="4"/>
        <v>1884.5149999999999</v>
      </c>
      <c r="T11" s="27">
        <f t="shared" si="5"/>
        <v>1028.5149999999999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160417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172917</v>
      </c>
      <c r="N12" s="24">
        <f t="shared" si="1"/>
        <v>187792</v>
      </c>
      <c r="O12" s="25">
        <f t="shared" si="2"/>
        <v>4755.2174999999997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728</v>
      </c>
      <c r="R12" s="24">
        <f t="shared" si="3"/>
        <v>182308.7825</v>
      </c>
      <c r="S12" s="25">
        <f t="shared" si="4"/>
        <v>1642.7114999999999</v>
      </c>
      <c r="T12" s="27">
        <f t="shared" si="5"/>
        <v>914.71149999999989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148412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155812</v>
      </c>
      <c r="N13" s="24">
        <f t="shared" si="1"/>
        <v>157722</v>
      </c>
      <c r="O13" s="25">
        <f t="shared" si="2"/>
        <v>4284.83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1255</v>
      </c>
      <c r="R13" s="24">
        <f t="shared" si="3"/>
        <v>152182.17000000001</v>
      </c>
      <c r="S13" s="25">
        <f t="shared" si="4"/>
        <v>1480.2139999999999</v>
      </c>
      <c r="T13" s="27">
        <f t="shared" si="5"/>
        <v>225.21399999999994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507786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900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870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3240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563646</v>
      </c>
      <c r="N14" s="24">
        <f t="shared" si="1"/>
        <v>576501</v>
      </c>
      <c r="O14" s="25">
        <f t="shared" si="2"/>
        <v>15500.264999999999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3375</v>
      </c>
      <c r="R14" s="24">
        <f t="shared" si="3"/>
        <v>557625.73499999999</v>
      </c>
      <c r="S14" s="25">
        <f t="shared" si="4"/>
        <v>5354.6369999999997</v>
      </c>
      <c r="T14" s="27">
        <f t="shared" si="5"/>
        <v>1979.6369999999997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475524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650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1340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88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53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502084</v>
      </c>
      <c r="N15" s="24">
        <f t="shared" si="1"/>
        <v>528538</v>
      </c>
      <c r="O15" s="25">
        <f t="shared" si="2"/>
        <v>13807.31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3947</v>
      </c>
      <c r="R15" s="24">
        <f t="shared" si="3"/>
        <v>510783.69</v>
      </c>
      <c r="S15" s="25">
        <f t="shared" si="4"/>
        <v>4769.7979999999998</v>
      </c>
      <c r="T15" s="27">
        <f t="shared" si="5"/>
        <v>822.79799999999977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482231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515701</v>
      </c>
      <c r="N16" s="24">
        <f t="shared" si="1"/>
        <v>524761</v>
      </c>
      <c r="O16" s="25">
        <f t="shared" si="2"/>
        <v>14181.7775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2975</v>
      </c>
      <c r="R16" s="24">
        <f t="shared" si="3"/>
        <v>507604.22249999997</v>
      </c>
      <c r="S16" s="25">
        <f t="shared" si="4"/>
        <v>4899.1594999999998</v>
      </c>
      <c r="T16" s="27">
        <f t="shared" si="5"/>
        <v>1924.1594999999998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293364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1700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117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34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320364</v>
      </c>
      <c r="N17" s="24">
        <f t="shared" si="1"/>
        <v>348899</v>
      </c>
      <c r="O17" s="25">
        <f t="shared" si="2"/>
        <v>8810.01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2113</v>
      </c>
      <c r="R17" s="24">
        <f t="shared" si="3"/>
        <v>337975.99</v>
      </c>
      <c r="S17" s="25">
        <f t="shared" si="4"/>
        <v>3043.4580000000001</v>
      </c>
      <c r="T17" s="27">
        <f t="shared" si="5"/>
        <v>930.45800000000008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290440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296510</v>
      </c>
      <c r="N18" s="24">
        <f t="shared" si="1"/>
        <v>297238</v>
      </c>
      <c r="O18" s="25">
        <f t="shared" si="2"/>
        <v>8154.0249999999996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2500</v>
      </c>
      <c r="R18" s="24">
        <f t="shared" si="3"/>
        <v>286583.97499999998</v>
      </c>
      <c r="S18" s="25">
        <f t="shared" si="4"/>
        <v>2816.8449999999998</v>
      </c>
      <c r="T18" s="27">
        <f t="shared" si="5"/>
        <v>316.8449999999998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376968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1650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146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55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401118</v>
      </c>
      <c r="N19" s="24">
        <f t="shared" si="1"/>
        <v>439969</v>
      </c>
      <c r="O19" s="25">
        <f t="shared" si="2"/>
        <v>11030.745000000001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4559</v>
      </c>
      <c r="R19" s="24">
        <f t="shared" si="3"/>
        <v>424379.255</v>
      </c>
      <c r="S19" s="25">
        <f t="shared" si="4"/>
        <v>3810.6210000000001</v>
      </c>
      <c r="T19" s="27">
        <f t="shared" si="5"/>
        <v>-748.37899999999991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224653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66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232223</v>
      </c>
      <c r="N20" s="24">
        <f t="shared" si="1"/>
        <v>253021</v>
      </c>
      <c r="O20" s="25">
        <f t="shared" si="2"/>
        <v>6386.1324999999997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2925</v>
      </c>
      <c r="R20" s="24">
        <f t="shared" si="3"/>
        <v>243709.86749999999</v>
      </c>
      <c r="S20" s="25">
        <f t="shared" si="4"/>
        <v>2206.1185</v>
      </c>
      <c r="T20" s="27">
        <f t="shared" si="5"/>
        <v>-718.88149999999996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175910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180380</v>
      </c>
      <c r="N21" s="24">
        <f t="shared" si="1"/>
        <v>194233</v>
      </c>
      <c r="O21" s="25">
        <f t="shared" si="2"/>
        <v>4960.45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407</v>
      </c>
      <c r="R21" s="24">
        <f t="shared" si="3"/>
        <v>188865.55</v>
      </c>
      <c r="S21" s="25">
        <f t="shared" si="4"/>
        <v>1713.61</v>
      </c>
      <c r="T21" s="27">
        <f t="shared" si="5"/>
        <v>1306.6099999999999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539954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820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730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1050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175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65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573104</v>
      </c>
      <c r="N22" s="24">
        <f t="shared" si="1"/>
        <v>618359</v>
      </c>
      <c r="O22" s="25">
        <f t="shared" si="2"/>
        <v>15760.36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5225</v>
      </c>
      <c r="R22" s="24">
        <f t="shared" si="3"/>
        <v>597373.64</v>
      </c>
      <c r="S22" s="25">
        <f t="shared" si="4"/>
        <v>5444.4880000000003</v>
      </c>
      <c r="T22" s="27">
        <f t="shared" si="5"/>
        <v>219.48800000000028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258981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267081</v>
      </c>
      <c r="N23" s="24">
        <f t="shared" si="1"/>
        <v>280361</v>
      </c>
      <c r="O23" s="25">
        <f t="shared" si="2"/>
        <v>7344.7275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2190</v>
      </c>
      <c r="R23" s="24">
        <f t="shared" si="3"/>
        <v>270826.27249999996</v>
      </c>
      <c r="S23" s="25">
        <f t="shared" si="4"/>
        <v>2537.2694999999999</v>
      </c>
      <c r="T23" s="27">
        <f t="shared" si="5"/>
        <v>347.26949999999988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591417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940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1720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4300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666117</v>
      </c>
      <c r="N24" s="24">
        <f t="shared" si="1"/>
        <v>704622</v>
      </c>
      <c r="O24" s="25">
        <f t="shared" si="2"/>
        <v>18318.217499999999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3273</v>
      </c>
      <c r="R24" s="24">
        <f t="shared" si="3"/>
        <v>683030.78249999997</v>
      </c>
      <c r="S24" s="25">
        <f t="shared" si="4"/>
        <v>6328.1115</v>
      </c>
      <c r="T24" s="27">
        <f t="shared" si="5"/>
        <v>3055.1115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255645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88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33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266795</v>
      </c>
      <c r="N25" s="24">
        <f t="shared" si="1"/>
        <v>291519</v>
      </c>
      <c r="O25" s="25">
        <f t="shared" si="2"/>
        <v>7336.8625000000002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2311</v>
      </c>
      <c r="R25" s="24">
        <f t="shared" si="3"/>
        <v>281871.13750000001</v>
      </c>
      <c r="S25" s="25">
        <f t="shared" si="4"/>
        <v>2534.5524999999998</v>
      </c>
      <c r="T25" s="27">
        <f t="shared" si="5"/>
        <v>223.55249999999978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242866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1890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277676</v>
      </c>
      <c r="N26" s="24">
        <f t="shared" si="1"/>
        <v>290675</v>
      </c>
      <c r="O26" s="25">
        <f t="shared" si="2"/>
        <v>7636.09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2387</v>
      </c>
      <c r="R26" s="24">
        <f t="shared" si="3"/>
        <v>280651.90999999997</v>
      </c>
      <c r="S26" s="25">
        <f t="shared" si="4"/>
        <v>2637.922</v>
      </c>
      <c r="T26" s="27">
        <f t="shared" si="5"/>
        <v>250.92200000000003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293090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80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294490</v>
      </c>
      <c r="N27" s="40">
        <f t="shared" si="1"/>
        <v>328555</v>
      </c>
      <c r="O27" s="25">
        <f t="shared" si="2"/>
        <v>8098.4750000000004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2938</v>
      </c>
      <c r="R27" s="24">
        <f t="shared" si="3"/>
        <v>317518.52500000002</v>
      </c>
      <c r="S27" s="42">
        <f t="shared" si="4"/>
        <v>2797.6549999999997</v>
      </c>
      <c r="T27" s="43">
        <f t="shared" si="5"/>
        <v>-140.34500000000025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6695084</v>
      </c>
      <c r="E28" s="45">
        <f t="shared" si="6"/>
        <v>6835</v>
      </c>
      <c r="F28" s="45">
        <f t="shared" ref="F28:T28" si="7">SUM(F7:F27)</f>
        <v>12370</v>
      </c>
      <c r="G28" s="45">
        <f t="shared" si="7"/>
        <v>460</v>
      </c>
      <c r="H28" s="45">
        <f t="shared" si="7"/>
        <v>26210</v>
      </c>
      <c r="I28" s="45">
        <f t="shared" si="7"/>
        <v>1661</v>
      </c>
      <c r="J28" s="45">
        <f t="shared" si="7"/>
        <v>53</v>
      </c>
      <c r="K28" s="45">
        <f t="shared" si="7"/>
        <v>669</v>
      </c>
      <c r="L28" s="45">
        <f t="shared" si="7"/>
        <v>5</v>
      </c>
      <c r="M28" s="45">
        <f t="shared" si="7"/>
        <v>7195514</v>
      </c>
      <c r="N28" s="45">
        <f t="shared" si="7"/>
        <v>7645146</v>
      </c>
      <c r="O28" s="46">
        <f t="shared" si="7"/>
        <v>197876.63500000001</v>
      </c>
      <c r="P28" s="45">
        <f t="shared" si="7"/>
        <v>0</v>
      </c>
      <c r="Q28" s="45">
        <f t="shared" si="7"/>
        <v>52154</v>
      </c>
      <c r="R28" s="45">
        <f t="shared" si="7"/>
        <v>7395115.3650000002</v>
      </c>
      <c r="S28" s="45">
        <f t="shared" si="7"/>
        <v>68357.382999999987</v>
      </c>
      <c r="T28" s="47">
        <f t="shared" si="7"/>
        <v>16203.383000000002</v>
      </c>
    </row>
    <row r="29" spans="1:20" ht="15.75" thickBot="1" x14ac:dyDescent="0.3">
      <c r="A29" s="91" t="s">
        <v>45</v>
      </c>
      <c r="B29" s="92"/>
      <c r="C29" s="93"/>
      <c r="D29" s="48">
        <f>D4+D5-D28</f>
        <v>476404</v>
      </c>
      <c r="E29" s="48">
        <f t="shared" ref="E29:L29" si="8">E4+E5-E28</f>
        <v>2770</v>
      </c>
      <c r="F29" s="48">
        <f t="shared" si="8"/>
        <v>5610</v>
      </c>
      <c r="G29" s="48">
        <f t="shared" si="8"/>
        <v>40</v>
      </c>
      <c r="H29" s="48">
        <f t="shared" si="8"/>
        <v>28360</v>
      </c>
      <c r="I29" s="48">
        <f t="shared" si="8"/>
        <v>799</v>
      </c>
      <c r="J29" s="48">
        <f t="shared" si="8"/>
        <v>503</v>
      </c>
      <c r="K29" s="48">
        <f t="shared" si="8"/>
        <v>516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7" sqref="G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54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7944</v>
      </c>
      <c r="N7" s="24">
        <f>D7+E7*20+F7*10+G7*9+H7*9+I7*191+J7*191+K7*182+L7*100</f>
        <v>7944</v>
      </c>
      <c r="O7" s="25">
        <f>M7*2.75%</f>
        <v>218.46</v>
      </c>
      <c r="P7" s="26"/>
      <c r="Q7" s="26">
        <v>63</v>
      </c>
      <c r="R7" s="24">
        <f>M7-(M7*2.75%)+I7*191+J7*191+K7*182+L7*100-Q7</f>
        <v>7662.54</v>
      </c>
      <c r="S7" s="25">
        <f>M7*0.95%</f>
        <v>75.468000000000004</v>
      </c>
      <c r="T7" s="27">
        <f>S7-Q7</f>
        <v>12.468000000000004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1060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223105</v>
      </c>
      <c r="N28" s="45">
        <f t="shared" si="7"/>
        <v>238879</v>
      </c>
      <c r="O28" s="46">
        <f t="shared" si="7"/>
        <v>6135.3874999999989</v>
      </c>
      <c r="P28" s="45">
        <f t="shared" si="7"/>
        <v>0</v>
      </c>
      <c r="Q28" s="45">
        <f t="shared" si="7"/>
        <v>1947</v>
      </c>
      <c r="R28" s="45">
        <f t="shared" si="7"/>
        <v>230796.61249999996</v>
      </c>
      <c r="S28" s="45">
        <f t="shared" si="7"/>
        <v>2119.4974999999999</v>
      </c>
      <c r="T28" s="47">
        <f t="shared" si="7"/>
        <v>172.4975</v>
      </c>
    </row>
    <row r="29" spans="1:20" ht="15.75" thickBot="1" x14ac:dyDescent="0.3">
      <c r="A29" s="91" t="s">
        <v>45</v>
      </c>
      <c r="B29" s="92"/>
      <c r="C29" s="93"/>
      <c r="D29" s="48">
        <f>D4+D5-D28</f>
        <v>691205</v>
      </c>
      <c r="E29" s="48">
        <f t="shared" ref="E29:L29" si="8">E4+E5-E28</f>
        <v>3695</v>
      </c>
      <c r="F29" s="48">
        <f t="shared" si="8"/>
        <v>16350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9" sqref="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55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'4'!D29</f>
        <v>691205</v>
      </c>
      <c r="E4" s="2">
        <f>'4'!E29</f>
        <v>3695</v>
      </c>
      <c r="F4" s="2">
        <f>'4'!F29</f>
        <v>16350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>
        <v>5</v>
      </c>
      <c r="L7" s="23"/>
      <c r="M7" s="20">
        <f>D7+E7*20+F7*10+G7*9+H7*9</f>
        <v>14647</v>
      </c>
      <c r="N7" s="24">
        <f>D7+E7*20+F7*10+G7*9+H7*9+I7*191+J7*191+K7*182+L7*100</f>
        <v>16130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15620.2075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48</v>
      </c>
      <c r="L28" s="45">
        <f t="shared" si="7"/>
        <v>0</v>
      </c>
      <c r="M28" s="45">
        <f t="shared" si="7"/>
        <v>231609</v>
      </c>
      <c r="N28" s="45">
        <f t="shared" si="7"/>
        <v>252187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243738.75249999997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91" t="s">
        <v>45</v>
      </c>
      <c r="B29" s="92"/>
      <c r="C29" s="93"/>
      <c r="D29" s="48">
        <f>D4+D5-D28</f>
        <v>496666</v>
      </c>
      <c r="E29" s="48">
        <f t="shared" ref="E29:L29" si="8">E4+E5-E28</f>
        <v>3365</v>
      </c>
      <c r="F29" s="48">
        <f t="shared" si="8"/>
        <v>15490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80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H15" sqref="H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2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2" ht="18.75" x14ac:dyDescent="0.25">
      <c r="A3" s="104" t="s">
        <v>56</v>
      </c>
      <c r="B3" s="105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102" t="s">
        <v>1</v>
      </c>
      <c r="B4" s="102"/>
      <c r="C4" s="1"/>
      <c r="D4" s="2">
        <f>'5'!D29</f>
        <v>496666</v>
      </c>
      <c r="E4" s="2">
        <f>'5'!E29</f>
        <v>3365</v>
      </c>
      <c r="F4" s="2">
        <f>'5'!F29</f>
        <v>15490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80</v>
      </c>
      <c r="L4" s="2">
        <f>'5'!L29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2" x14ac:dyDescent="0.25">
      <c r="A5" s="102" t="s">
        <v>2</v>
      </c>
      <c r="B5" s="102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91" t="s">
        <v>45</v>
      </c>
      <c r="B29" s="92"/>
      <c r="C29" s="93"/>
      <c r="D29" s="48">
        <f>D4+D5-D28</f>
        <v>399629</v>
      </c>
      <c r="E29" s="48">
        <f t="shared" ref="E29:L29" si="8">E4+E5-E28</f>
        <v>2835</v>
      </c>
      <c r="F29" s="48">
        <f t="shared" si="8"/>
        <v>14810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63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 R22:R27">
    <cfRule type="cellIs" dxfId="1136" priority="4" operator="greaterThan">
      <formula>0</formula>
    </cfRule>
  </conditionalFormatting>
  <conditionalFormatting sqref="D23:Q23 S23">
    <cfRule type="cellIs" dxfId="1135" priority="3" operator="greaterThan">
      <formula>0</formula>
    </cfRule>
  </conditionalFormatting>
  <conditionalFormatting sqref="D25:Q25 S25">
    <cfRule type="cellIs" dxfId="1134" priority="2" operator="greaterThan">
      <formula>0</formula>
    </cfRule>
  </conditionalFormatting>
  <conditionalFormatting sqref="D27:Q27 S27">
    <cfRule type="cellIs" dxfId="113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G27" sqref="G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2" ht="16.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2" ht="18.75" x14ac:dyDescent="0.25">
      <c r="A3" s="98" t="s">
        <v>57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2" ht="15.75" customHeight="1" x14ac:dyDescent="0.25">
      <c r="A4" s="102" t="s">
        <v>1</v>
      </c>
      <c r="B4" s="102"/>
      <c r="C4" s="1"/>
      <c r="D4" s="2">
        <f>'6'!D29</f>
        <v>399629</v>
      </c>
      <c r="E4" s="2">
        <f>'6'!E29</f>
        <v>2835</v>
      </c>
      <c r="F4" s="2">
        <f>'6'!F29</f>
        <v>14810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63</v>
      </c>
      <c r="L4" s="2">
        <f>'6'!L29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ht="15.75" customHeight="1" x14ac:dyDescent="0.25">
      <c r="A5" s="102" t="s">
        <v>2</v>
      </c>
      <c r="B5" s="102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>
        <v>50</v>
      </c>
      <c r="G27" s="39"/>
      <c r="H27" s="39"/>
      <c r="I27" s="31"/>
      <c r="J27" s="31"/>
      <c r="K27" s="31"/>
      <c r="L27" s="31"/>
      <c r="M27" s="20">
        <f t="shared" si="1"/>
        <v>6741</v>
      </c>
      <c r="N27" s="24">
        <f t="shared" si="2"/>
        <v>6741</v>
      </c>
      <c r="O27" s="25">
        <f t="shared" si="3"/>
        <v>185.3775</v>
      </c>
      <c r="P27" s="26"/>
      <c r="Q27" s="26">
        <v>100</v>
      </c>
      <c r="R27" s="24">
        <f t="shared" si="4"/>
        <v>6455.6225000000004</v>
      </c>
      <c r="S27" s="25">
        <f t="shared" si="5"/>
        <v>64.039500000000004</v>
      </c>
      <c r="T27" s="27">
        <f t="shared" si="6"/>
        <v>-35.960499999999996</v>
      </c>
      <c r="U27" s="59"/>
      <c r="V27" s="63">
        <f t="shared" si="7"/>
        <v>6455.6225000000004</v>
      </c>
    </row>
    <row r="28" spans="1:22" ht="16.5" thickBot="1" x14ac:dyDescent="0.3">
      <c r="A28" s="88" t="s">
        <v>44</v>
      </c>
      <c r="B28" s="89"/>
      <c r="C28" s="90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800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281519</v>
      </c>
      <c r="N28" s="61">
        <f t="shared" si="9"/>
        <v>299392</v>
      </c>
      <c r="O28" s="62">
        <f t="shared" si="9"/>
        <v>7741.7724999999991</v>
      </c>
      <c r="P28" s="61">
        <f t="shared" si="9"/>
        <v>0</v>
      </c>
      <c r="Q28" s="61">
        <f t="shared" si="9"/>
        <v>2156</v>
      </c>
      <c r="R28" s="61">
        <f t="shared" si="9"/>
        <v>289494.22750000004</v>
      </c>
      <c r="S28" s="61">
        <f t="shared" si="9"/>
        <v>2674.4304999999999</v>
      </c>
      <c r="T28" s="61">
        <f t="shared" si="9"/>
        <v>518.43050000000005</v>
      </c>
      <c r="U28" s="61">
        <f t="shared" si="9"/>
        <v>986</v>
      </c>
      <c r="V28" s="61">
        <f t="shared" si="9"/>
        <v>288508.22750000004</v>
      </c>
    </row>
    <row r="29" spans="1:22" thickBot="1" x14ac:dyDescent="0.3">
      <c r="A29" s="91" t="s">
        <v>45</v>
      </c>
      <c r="B29" s="92"/>
      <c r="C29" s="93"/>
      <c r="D29" s="48">
        <f>D4+D5-D28</f>
        <v>1181212</v>
      </c>
      <c r="E29" s="48">
        <f t="shared" ref="E29:L29" si="10">E4+E5-E28</f>
        <v>2325</v>
      </c>
      <c r="F29" s="48">
        <f t="shared" si="10"/>
        <v>14010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554</v>
      </c>
      <c r="L29" s="48">
        <f t="shared" si="10"/>
        <v>0</v>
      </c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32" priority="63" operator="equal">
      <formula>212030016606640</formula>
    </cfRule>
  </conditionalFormatting>
  <conditionalFormatting sqref="D29 E4:E6 E28:K29">
    <cfRule type="cellIs" dxfId="1131" priority="61" operator="equal">
      <formula>$E$4</formula>
    </cfRule>
    <cfRule type="cellIs" dxfId="1130" priority="62" operator="equal">
      <formula>2120</formula>
    </cfRule>
  </conditionalFormatting>
  <conditionalFormatting sqref="D29:E29 F4:F6 F28:F29">
    <cfRule type="cellIs" dxfId="1129" priority="59" operator="equal">
      <formula>$F$4</formula>
    </cfRule>
    <cfRule type="cellIs" dxfId="1128" priority="60" operator="equal">
      <formula>300</formula>
    </cfRule>
  </conditionalFormatting>
  <conditionalFormatting sqref="G4:G6 G28:G29">
    <cfRule type="cellIs" dxfId="1127" priority="57" operator="equal">
      <formula>$G$4</formula>
    </cfRule>
    <cfRule type="cellIs" dxfId="1126" priority="58" operator="equal">
      <formula>1660</formula>
    </cfRule>
  </conditionalFormatting>
  <conditionalFormatting sqref="H4:H6 H28:H29">
    <cfRule type="cellIs" dxfId="1125" priority="55" operator="equal">
      <formula>$H$4</formula>
    </cfRule>
    <cfRule type="cellIs" dxfId="1124" priority="56" operator="equal">
      <formula>6640</formula>
    </cfRule>
  </conditionalFormatting>
  <conditionalFormatting sqref="T6:T28 U28:V28">
    <cfRule type="cellIs" dxfId="1123" priority="54" operator="lessThan">
      <formula>0</formula>
    </cfRule>
  </conditionalFormatting>
  <conditionalFormatting sqref="T7:T27">
    <cfRule type="cellIs" dxfId="1122" priority="51" operator="lessThan">
      <formula>0</formula>
    </cfRule>
    <cfRule type="cellIs" dxfId="1121" priority="52" operator="lessThan">
      <formula>0</formula>
    </cfRule>
    <cfRule type="cellIs" dxfId="1120" priority="53" operator="lessThan">
      <formula>0</formula>
    </cfRule>
  </conditionalFormatting>
  <conditionalFormatting sqref="E4:E6 E28:K28">
    <cfRule type="cellIs" dxfId="1119" priority="50" operator="equal">
      <formula>$E$4</formula>
    </cfRule>
  </conditionalFormatting>
  <conditionalFormatting sqref="D28:D29 D6 D4:M4">
    <cfRule type="cellIs" dxfId="1118" priority="49" operator="equal">
      <formula>$D$4</formula>
    </cfRule>
  </conditionalFormatting>
  <conditionalFormatting sqref="I4:I6 I28:I29">
    <cfRule type="cellIs" dxfId="1117" priority="48" operator="equal">
      <formula>$I$4</formula>
    </cfRule>
  </conditionalFormatting>
  <conditionalFormatting sqref="J4:J6 J28:J29">
    <cfRule type="cellIs" dxfId="1116" priority="47" operator="equal">
      <formula>$J$4</formula>
    </cfRule>
  </conditionalFormatting>
  <conditionalFormatting sqref="K4:K6 K28:K29">
    <cfRule type="cellIs" dxfId="1115" priority="46" operator="equal">
      <formula>$K$4</formula>
    </cfRule>
  </conditionalFormatting>
  <conditionalFormatting sqref="M4:M6">
    <cfRule type="cellIs" dxfId="1114" priority="45" operator="equal">
      <formula>$L$4</formula>
    </cfRule>
  </conditionalFormatting>
  <conditionalFormatting sqref="T7:T28 U28:V28">
    <cfRule type="cellIs" dxfId="1113" priority="42" operator="lessThan">
      <formula>0</formula>
    </cfRule>
    <cfRule type="cellIs" dxfId="1112" priority="43" operator="lessThan">
      <formula>0</formula>
    </cfRule>
    <cfRule type="cellIs" dxfId="1111" priority="44" operator="lessThan">
      <formula>0</formula>
    </cfRule>
  </conditionalFormatting>
  <conditionalFormatting sqref="D5:K5">
    <cfRule type="cellIs" dxfId="1110" priority="41" operator="greaterThan">
      <formula>0</formula>
    </cfRule>
  </conditionalFormatting>
  <conditionalFormatting sqref="T6:T28 U28:V28">
    <cfRule type="cellIs" dxfId="1109" priority="40" operator="lessThan">
      <formula>0</formula>
    </cfRule>
  </conditionalFormatting>
  <conditionalFormatting sqref="T7:T27">
    <cfRule type="cellIs" dxfId="1108" priority="37" operator="lessThan">
      <formula>0</formula>
    </cfRule>
    <cfRule type="cellIs" dxfId="1107" priority="38" operator="lessThan">
      <formula>0</formula>
    </cfRule>
    <cfRule type="cellIs" dxfId="1106" priority="39" operator="lessThan">
      <formula>0</formula>
    </cfRule>
  </conditionalFormatting>
  <conditionalFormatting sqref="T7:T28 U28:V28">
    <cfRule type="cellIs" dxfId="1105" priority="34" operator="lessThan">
      <formula>0</formula>
    </cfRule>
    <cfRule type="cellIs" dxfId="1104" priority="35" operator="lessThan">
      <formula>0</formula>
    </cfRule>
    <cfRule type="cellIs" dxfId="1103" priority="36" operator="lessThan">
      <formula>0</formula>
    </cfRule>
  </conditionalFormatting>
  <conditionalFormatting sqref="D5:K5">
    <cfRule type="cellIs" dxfId="1102" priority="33" operator="greaterThan">
      <formula>0</formula>
    </cfRule>
  </conditionalFormatting>
  <conditionalFormatting sqref="L4 L6 L28:L29">
    <cfRule type="cellIs" dxfId="1101" priority="32" operator="equal">
      <formula>$L$4</formula>
    </cfRule>
  </conditionalFormatting>
  <conditionalFormatting sqref="D7:S7">
    <cfRule type="cellIs" dxfId="1100" priority="31" operator="greaterThan">
      <formula>0</formula>
    </cfRule>
  </conditionalFormatting>
  <conditionalFormatting sqref="D9:S9">
    <cfRule type="cellIs" dxfId="1099" priority="30" operator="greaterThan">
      <formula>0</formula>
    </cfRule>
  </conditionalFormatting>
  <conditionalFormatting sqref="D11:S11">
    <cfRule type="cellIs" dxfId="1098" priority="29" operator="greaterThan">
      <formula>0</formula>
    </cfRule>
  </conditionalFormatting>
  <conditionalFormatting sqref="D13:S13">
    <cfRule type="cellIs" dxfId="1097" priority="28" operator="greaterThan">
      <formula>0</formula>
    </cfRule>
  </conditionalFormatting>
  <conditionalFormatting sqref="D15:S15">
    <cfRule type="cellIs" dxfId="1096" priority="27" operator="greaterThan">
      <formula>0</formula>
    </cfRule>
  </conditionalFormatting>
  <conditionalFormatting sqref="D17:S17">
    <cfRule type="cellIs" dxfId="1095" priority="26" operator="greaterThan">
      <formula>0</formula>
    </cfRule>
  </conditionalFormatting>
  <conditionalFormatting sqref="D19:S19">
    <cfRule type="cellIs" dxfId="1094" priority="25" operator="greaterThan">
      <formula>0</formula>
    </cfRule>
  </conditionalFormatting>
  <conditionalFormatting sqref="D21:S21">
    <cfRule type="cellIs" dxfId="1093" priority="24" operator="greaterThan">
      <formula>0</formula>
    </cfRule>
  </conditionalFormatting>
  <conditionalFormatting sqref="D23:S23">
    <cfRule type="cellIs" dxfId="1092" priority="23" operator="greaterThan">
      <formula>0</formula>
    </cfRule>
  </conditionalFormatting>
  <conditionalFormatting sqref="D25:S25">
    <cfRule type="cellIs" dxfId="1091" priority="22" operator="greaterThan">
      <formula>0</formula>
    </cfRule>
  </conditionalFormatting>
  <conditionalFormatting sqref="D27:S27">
    <cfRule type="cellIs" dxfId="1090" priority="21" operator="greaterThan">
      <formula>0</formula>
    </cfRule>
  </conditionalFormatting>
  <conditionalFormatting sqref="U6">
    <cfRule type="cellIs" dxfId="1089" priority="20" operator="lessThan">
      <formula>0</formula>
    </cfRule>
  </conditionalFormatting>
  <conditionalFormatting sqref="U6">
    <cfRule type="cellIs" dxfId="1088" priority="19" operator="lessThan">
      <formula>0</formula>
    </cfRule>
  </conditionalFormatting>
  <conditionalFormatting sqref="V6">
    <cfRule type="cellIs" dxfId="1087" priority="18" operator="lessThan">
      <formula>0</formula>
    </cfRule>
  </conditionalFormatting>
  <conditionalFormatting sqref="V6">
    <cfRule type="cellIs" dxfId="1086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46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'7'!D29</f>
        <v>1181212</v>
      </c>
      <c r="E4" s="2">
        <f>'7'!E29</f>
        <v>2325</v>
      </c>
      <c r="F4" s="2">
        <f>'7'!F29</f>
        <v>14010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554</v>
      </c>
      <c r="L4" s="2">
        <f>'7'!L29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44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45</v>
      </c>
      <c r="B29" s="92"/>
      <c r="C29" s="93"/>
      <c r="D29" s="48">
        <f>D4+D5-D28</f>
        <v>1181212</v>
      </c>
      <c r="E29" s="48">
        <f t="shared" ref="E29:L29" si="8">E4+E5-E28</f>
        <v>2325</v>
      </c>
      <c r="F29" s="48">
        <f t="shared" si="8"/>
        <v>14010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554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3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3" ht="18.75" x14ac:dyDescent="0.25">
      <c r="A3" s="98" t="s">
        <v>60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3" x14ac:dyDescent="0.25">
      <c r="A4" s="102" t="s">
        <v>1</v>
      </c>
      <c r="B4" s="102"/>
      <c r="C4" s="1"/>
      <c r="D4" s="2">
        <f>'8'!D29</f>
        <v>1181212</v>
      </c>
      <c r="E4" s="2">
        <f>'8'!E29</f>
        <v>2325</v>
      </c>
      <c r="F4" s="2">
        <f>'8'!F29</f>
        <v>14010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554</v>
      </c>
      <c r="L4" s="2">
        <f>'8'!L29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3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8" t="s">
        <v>44</v>
      </c>
      <c r="B28" s="89"/>
      <c r="C28" s="90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91" t="s">
        <v>45</v>
      </c>
      <c r="B29" s="92"/>
      <c r="C29" s="93"/>
      <c r="D29" s="48">
        <f>D4+D5-D28</f>
        <v>833283</v>
      </c>
      <c r="E29" s="48">
        <f t="shared" ref="E29:L29" si="9">E4+E5-E28</f>
        <v>1485</v>
      </c>
      <c r="F29" s="48">
        <f t="shared" si="9"/>
        <v>12830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479</v>
      </c>
      <c r="L29" s="48">
        <f t="shared" si="9"/>
        <v>0</v>
      </c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2" priority="59" operator="equal">
      <formula>212030016606640</formula>
    </cfRule>
  </conditionalFormatting>
  <conditionalFormatting sqref="D29 E4:E6 E28:K29">
    <cfRule type="cellIs" dxfId="1041" priority="57" operator="equal">
      <formula>$E$4</formula>
    </cfRule>
    <cfRule type="cellIs" dxfId="1040" priority="58" operator="equal">
      <formula>2120</formula>
    </cfRule>
  </conditionalFormatting>
  <conditionalFormatting sqref="D29:E29 F4:F6 F28:F29">
    <cfRule type="cellIs" dxfId="1039" priority="55" operator="equal">
      <formula>$F$4</formula>
    </cfRule>
    <cfRule type="cellIs" dxfId="1038" priority="56" operator="equal">
      <formula>300</formula>
    </cfRule>
  </conditionalFormatting>
  <conditionalFormatting sqref="G4:G6 G28:G29">
    <cfRule type="cellIs" dxfId="1037" priority="53" operator="equal">
      <formula>$G$4</formula>
    </cfRule>
    <cfRule type="cellIs" dxfId="1036" priority="54" operator="equal">
      <formula>1660</formula>
    </cfRule>
  </conditionalFormatting>
  <conditionalFormatting sqref="H4:H6 H28:H29">
    <cfRule type="cellIs" dxfId="1035" priority="51" operator="equal">
      <formula>$H$4</formula>
    </cfRule>
    <cfRule type="cellIs" dxfId="1034" priority="52" operator="equal">
      <formula>6640</formula>
    </cfRule>
  </conditionalFormatting>
  <conditionalFormatting sqref="T6:T28 U28:V28">
    <cfRule type="cellIs" dxfId="1033" priority="50" operator="lessThan">
      <formula>0</formula>
    </cfRule>
  </conditionalFormatting>
  <conditionalFormatting sqref="T7:T27">
    <cfRule type="cellIs" dxfId="1032" priority="47" operator="lessThan">
      <formula>0</formula>
    </cfRule>
    <cfRule type="cellIs" dxfId="1031" priority="48" operator="lessThan">
      <formula>0</formula>
    </cfRule>
    <cfRule type="cellIs" dxfId="1030" priority="49" operator="lessThan">
      <formula>0</formula>
    </cfRule>
  </conditionalFormatting>
  <conditionalFormatting sqref="E4:E6 E28:K28">
    <cfRule type="cellIs" dxfId="1029" priority="46" operator="equal">
      <formula>$E$4</formula>
    </cfRule>
  </conditionalFormatting>
  <conditionalFormatting sqref="D28:D29 D6 D4:M4">
    <cfRule type="cellIs" dxfId="1028" priority="45" operator="equal">
      <formula>$D$4</formula>
    </cfRule>
  </conditionalFormatting>
  <conditionalFormatting sqref="I4:I6 I28:I29">
    <cfRule type="cellIs" dxfId="1027" priority="44" operator="equal">
      <formula>$I$4</formula>
    </cfRule>
  </conditionalFormatting>
  <conditionalFormatting sqref="J4:J6 J28:J29">
    <cfRule type="cellIs" dxfId="1026" priority="43" operator="equal">
      <formula>$J$4</formula>
    </cfRule>
  </conditionalFormatting>
  <conditionalFormatting sqref="K4:K6 K28:K29">
    <cfRule type="cellIs" dxfId="1025" priority="42" operator="equal">
      <formula>$K$4</formula>
    </cfRule>
  </conditionalFormatting>
  <conditionalFormatting sqref="M4:M6">
    <cfRule type="cellIs" dxfId="1024" priority="41" operator="equal">
      <formula>$L$4</formula>
    </cfRule>
  </conditionalFormatting>
  <conditionalFormatting sqref="T7:T28 U28:V28">
    <cfRule type="cellIs" dxfId="1023" priority="38" operator="lessThan">
      <formula>0</formula>
    </cfRule>
    <cfRule type="cellIs" dxfId="1022" priority="39" operator="lessThan">
      <formula>0</formula>
    </cfRule>
    <cfRule type="cellIs" dxfId="1021" priority="40" operator="lessThan">
      <formula>0</formula>
    </cfRule>
  </conditionalFormatting>
  <conditionalFormatting sqref="D5:K5">
    <cfRule type="cellIs" dxfId="1020" priority="37" operator="greaterThan">
      <formula>0</formula>
    </cfRule>
  </conditionalFormatting>
  <conditionalFormatting sqref="T6:T28 U28:V28">
    <cfRule type="cellIs" dxfId="1019" priority="36" operator="lessThan">
      <formula>0</formula>
    </cfRule>
  </conditionalFormatting>
  <conditionalFormatting sqref="T7:T27">
    <cfRule type="cellIs" dxfId="1018" priority="33" operator="lessThan">
      <formula>0</formula>
    </cfRule>
    <cfRule type="cellIs" dxfId="1017" priority="34" operator="lessThan">
      <formula>0</formula>
    </cfRule>
    <cfRule type="cellIs" dxfId="1016" priority="35" operator="lessThan">
      <formula>0</formula>
    </cfRule>
  </conditionalFormatting>
  <conditionalFormatting sqref="T7:T28 U28:V28">
    <cfRule type="cellIs" dxfId="1015" priority="30" operator="lessThan">
      <formula>0</formula>
    </cfRule>
    <cfRule type="cellIs" dxfId="1014" priority="31" operator="lessThan">
      <formula>0</formula>
    </cfRule>
    <cfRule type="cellIs" dxfId="1013" priority="32" operator="lessThan">
      <formula>0</formula>
    </cfRule>
  </conditionalFormatting>
  <conditionalFormatting sqref="D5:K5">
    <cfRule type="cellIs" dxfId="1012" priority="29" operator="greaterThan">
      <formula>0</formula>
    </cfRule>
  </conditionalFormatting>
  <conditionalFormatting sqref="L4 L6 L28:L29">
    <cfRule type="cellIs" dxfId="1011" priority="28" operator="equal">
      <formula>$L$4</formula>
    </cfRule>
  </conditionalFormatting>
  <conditionalFormatting sqref="D7:S7">
    <cfRule type="cellIs" dxfId="1010" priority="27" operator="greaterThan">
      <formula>0</formula>
    </cfRule>
  </conditionalFormatting>
  <conditionalFormatting sqref="D9:S9">
    <cfRule type="cellIs" dxfId="1009" priority="26" operator="greaterThan">
      <formula>0</formula>
    </cfRule>
  </conditionalFormatting>
  <conditionalFormatting sqref="D11:S11">
    <cfRule type="cellIs" dxfId="1008" priority="25" operator="greaterThan">
      <formula>0</formula>
    </cfRule>
  </conditionalFormatting>
  <conditionalFormatting sqref="D13:S13">
    <cfRule type="cellIs" dxfId="1007" priority="24" operator="greaterThan">
      <formula>0</formula>
    </cfRule>
  </conditionalFormatting>
  <conditionalFormatting sqref="D15:S15">
    <cfRule type="cellIs" dxfId="1006" priority="23" operator="greaterThan">
      <formula>0</formula>
    </cfRule>
  </conditionalFormatting>
  <conditionalFormatting sqref="D17:S17">
    <cfRule type="cellIs" dxfId="1005" priority="22" operator="greaterThan">
      <formula>0</formula>
    </cfRule>
  </conditionalFormatting>
  <conditionalFormatting sqref="D19:S19">
    <cfRule type="cellIs" dxfId="1004" priority="21" operator="greaterThan">
      <formula>0</formula>
    </cfRule>
  </conditionalFormatting>
  <conditionalFormatting sqref="D21:S21">
    <cfRule type="cellIs" dxfId="1003" priority="20" operator="greaterThan">
      <formula>0</formula>
    </cfRule>
  </conditionalFormatting>
  <conditionalFormatting sqref="D23:S23">
    <cfRule type="cellIs" dxfId="1002" priority="19" operator="greaterThan">
      <formula>0</formula>
    </cfRule>
  </conditionalFormatting>
  <conditionalFormatting sqref="D25:S25">
    <cfRule type="cellIs" dxfId="1001" priority="18" operator="greaterThan">
      <formula>0</formula>
    </cfRule>
  </conditionalFormatting>
  <conditionalFormatting sqref="D27:S27">
    <cfRule type="cellIs" dxfId="100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2021-05-31T16:07:24Z</dcterms:modified>
</cp:coreProperties>
</file>