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12" l="1"/>
  <c r="N15" i="10" l="1"/>
  <c r="N16" i="10"/>
  <c r="N17" i="10"/>
  <c r="N18" i="10"/>
  <c r="O13" i="10"/>
  <c r="O14" i="10"/>
  <c r="O17" i="10"/>
  <c r="R14" i="10"/>
  <c r="R17" i="10"/>
  <c r="S14" i="10"/>
  <c r="S17" i="10"/>
  <c r="N19" i="10"/>
  <c r="N20" i="10"/>
  <c r="N21" i="10"/>
  <c r="U28" i="10"/>
  <c r="V8" i="10"/>
  <c r="V12" i="10"/>
  <c r="V13" i="10"/>
  <c r="V24" i="10"/>
  <c r="V26" i="10"/>
  <c r="W28" i="8" l="1"/>
  <c r="U28" i="8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L28" i="33" s="1"/>
  <c r="L29" i="33" s="1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V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V20" i="11" s="1"/>
  <c r="N19" i="11"/>
  <c r="M19" i="11"/>
  <c r="S19" i="11" s="1"/>
  <c r="T19" i="11" s="1"/>
  <c r="N18" i="11"/>
  <c r="M18" i="11"/>
  <c r="R18" i="11" s="1"/>
  <c r="V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V12" i="11" s="1"/>
  <c r="N11" i="11"/>
  <c r="M11" i="11"/>
  <c r="S11" i="11" s="1"/>
  <c r="T11" i="11" s="1"/>
  <c r="N10" i="11"/>
  <c r="M10" i="11"/>
  <c r="R10" i="11" s="1"/>
  <c r="V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M21" i="10"/>
  <c r="M20" i="10"/>
  <c r="M19" i="10"/>
  <c r="M18" i="10"/>
  <c r="M17" i="10"/>
  <c r="T17" i="10" s="1"/>
  <c r="M16" i="10"/>
  <c r="M15" i="10"/>
  <c r="N14" i="10"/>
  <c r="M14" i="10"/>
  <c r="V14" i="10" s="1"/>
  <c r="N13" i="10"/>
  <c r="M13" i="10"/>
  <c r="N12" i="10"/>
  <c r="M12" i="10"/>
  <c r="R12" i="10" s="1"/>
  <c r="N11" i="10"/>
  <c r="M11" i="10"/>
  <c r="O11" i="10" s="1"/>
  <c r="N10" i="10"/>
  <c r="M10" i="10"/>
  <c r="R10" i="10" s="1"/>
  <c r="V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V26" i="8" s="1"/>
  <c r="X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V18" i="8" s="1"/>
  <c r="X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V14" i="8" s="1"/>
  <c r="X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N22" i="7"/>
  <c r="M22" i="7"/>
  <c r="R22" i="7" s="1"/>
  <c r="N21" i="7"/>
  <c r="M21" i="7"/>
  <c r="O21" i="7" s="1"/>
  <c r="N20" i="7"/>
  <c r="M20" i="7"/>
  <c r="R20" i="7" s="1"/>
  <c r="N19" i="7"/>
  <c r="M19" i="7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R24" i="4" s="1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J28" i="1"/>
  <c r="J29" i="1" s="1"/>
  <c r="J4" i="2" s="1"/>
  <c r="I28" i="1"/>
  <c r="I29" i="1" s="1"/>
  <c r="I4" i="2" s="1"/>
  <c r="H28" i="1"/>
  <c r="G28" i="1"/>
  <c r="G29" i="1" s="1"/>
  <c r="G4" i="2" s="1"/>
  <c r="F28" i="1"/>
  <c r="F29" i="1" s="1"/>
  <c r="F4" i="2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H29" i="1"/>
  <c r="H4" i="2" s="1"/>
  <c r="H29" i="2" s="1"/>
  <c r="H4" i="3" s="1"/>
  <c r="O18" i="11" l="1"/>
  <c r="O20" i="11"/>
  <c r="H28" i="33"/>
  <c r="O15" i="10"/>
  <c r="S15" i="10"/>
  <c r="T15" i="10" s="1"/>
  <c r="R15" i="10"/>
  <c r="V15" i="10" s="1"/>
  <c r="O20" i="10"/>
  <c r="R20" i="10"/>
  <c r="V20" i="10" s="1"/>
  <c r="O18" i="10"/>
  <c r="S18" i="10"/>
  <c r="R18" i="10"/>
  <c r="V18" i="10" s="1"/>
  <c r="S21" i="10"/>
  <c r="T21" i="10" s="1"/>
  <c r="R21" i="10"/>
  <c r="V21" i="10" s="1"/>
  <c r="S19" i="10"/>
  <c r="T19" i="10" s="1"/>
  <c r="O19" i="10"/>
  <c r="R19" i="10"/>
  <c r="V19" i="10" s="1"/>
  <c r="R16" i="10"/>
  <c r="V16" i="10" s="1"/>
  <c r="S16" i="10"/>
  <c r="O16" i="10"/>
  <c r="O24" i="9"/>
  <c r="O26" i="13"/>
  <c r="O19" i="16"/>
  <c r="O10" i="19"/>
  <c r="O26" i="19"/>
  <c r="H29" i="3"/>
  <c r="H4" i="4" s="1"/>
  <c r="H29" i="4" s="1"/>
  <c r="H4" i="5" s="1"/>
  <c r="H29" i="5" s="1"/>
  <c r="H4" i="6" s="1"/>
  <c r="H29" i="6" s="1"/>
  <c r="H4" i="7" s="1"/>
  <c r="E29" i="2"/>
  <c r="E4" i="3" s="1"/>
  <c r="I29" i="2"/>
  <c r="I4" i="3" s="1"/>
  <c r="I29" i="3" s="1"/>
  <c r="I4" i="4" s="1"/>
  <c r="I29" i="4" s="1"/>
  <c r="I4" i="5" s="1"/>
  <c r="O18" i="4"/>
  <c r="O18" i="9"/>
  <c r="O14" i="12"/>
  <c r="R10" i="19"/>
  <c r="R26" i="19"/>
  <c r="O19" i="7"/>
  <c r="R19" i="7"/>
  <c r="S23" i="7"/>
  <c r="T23" i="7" s="1"/>
  <c r="R23" i="7"/>
  <c r="N28" i="12"/>
  <c r="O18" i="18"/>
  <c r="O18" i="19"/>
  <c r="O12" i="22"/>
  <c r="O20" i="24"/>
  <c r="O11" i="16"/>
  <c r="R18" i="19"/>
  <c r="O26" i="20"/>
  <c r="N28" i="22"/>
  <c r="O14" i="22"/>
  <c r="O24" i="28"/>
  <c r="N28" i="31"/>
  <c r="O12" i="32"/>
  <c r="N17" i="33"/>
  <c r="N28" i="8"/>
  <c r="N9" i="33"/>
  <c r="H29" i="7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N28" i="7"/>
  <c r="O12" i="3"/>
  <c r="J28" i="33"/>
  <c r="J29" i="33" s="1"/>
  <c r="F29" i="2"/>
  <c r="F4" i="3" s="1"/>
  <c r="F29" i="3" s="1"/>
  <c r="F4" i="4" s="1"/>
  <c r="F29" i="4" s="1"/>
  <c r="F4" i="5" s="1"/>
  <c r="J29" i="2"/>
  <c r="J4" i="3" s="1"/>
  <c r="J29" i="3" s="1"/>
  <c r="J4" i="4" s="1"/>
  <c r="J29" i="4" s="1"/>
  <c r="J4" i="5" s="1"/>
  <c r="O18" i="3"/>
  <c r="O14" i="8"/>
  <c r="N28" i="9"/>
  <c r="O26" i="9"/>
  <c r="O10" i="11"/>
  <c r="O26" i="11"/>
  <c r="O12" i="14"/>
  <c r="O22" i="15"/>
  <c r="R11" i="16"/>
  <c r="R19" i="16"/>
  <c r="R27" i="16"/>
  <c r="O8" i="17"/>
  <c r="O20" i="18"/>
  <c r="O14" i="19"/>
  <c r="O22" i="19"/>
  <c r="O24" i="21"/>
  <c r="O20" i="22"/>
  <c r="N28" i="23"/>
  <c r="O12" i="24"/>
  <c r="O12" i="25"/>
  <c r="O26" i="27"/>
  <c r="O26" i="29"/>
  <c r="N12" i="33"/>
  <c r="G29" i="2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O18" i="8"/>
  <c r="O16" i="9"/>
  <c r="N28" i="11"/>
  <c r="O12" i="11"/>
  <c r="O24" i="13"/>
  <c r="O18" i="14"/>
  <c r="N28" i="15"/>
  <c r="O24" i="15"/>
  <c r="O7" i="16"/>
  <c r="O15" i="16"/>
  <c r="O23" i="16"/>
  <c r="N28" i="17"/>
  <c r="O24" i="17"/>
  <c r="R14" i="19"/>
  <c r="R22" i="19"/>
  <c r="O24" i="20"/>
  <c r="N28" i="21"/>
  <c r="O22" i="22"/>
  <c r="N28" i="24"/>
  <c r="O14" i="24"/>
  <c r="N28" i="25"/>
  <c r="O14" i="25"/>
  <c r="N28" i="29"/>
  <c r="N28" i="32"/>
  <c r="O14" i="32"/>
  <c r="M27" i="33"/>
  <c r="S27" i="33" s="1"/>
  <c r="T27" i="33" s="1"/>
  <c r="M23" i="33"/>
  <c r="S23" i="33" s="1"/>
  <c r="T23" i="33" s="1"/>
  <c r="N15" i="33"/>
  <c r="N28" i="13"/>
  <c r="R7" i="16"/>
  <c r="R15" i="16"/>
  <c r="R23" i="16"/>
  <c r="N28" i="20"/>
  <c r="O24" i="31"/>
  <c r="O20" i="32"/>
  <c r="M18" i="33"/>
  <c r="R18" i="33" s="1"/>
  <c r="N14" i="33"/>
  <c r="G28" i="33"/>
  <c r="G29" i="33" s="1"/>
  <c r="N25" i="33"/>
  <c r="M21" i="33"/>
  <c r="S21" i="33" s="1"/>
  <c r="T21" i="33" s="1"/>
  <c r="K28" i="33"/>
  <c r="K29" i="33" s="1"/>
  <c r="K29" i="6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2" i="33"/>
  <c r="M26" i="33"/>
  <c r="S26" i="33" s="1"/>
  <c r="T26" i="33" s="1"/>
  <c r="N16" i="33"/>
  <c r="I28" i="33"/>
  <c r="I29" i="33" s="1"/>
  <c r="N28" i="6"/>
  <c r="O27" i="5"/>
  <c r="F28" i="33"/>
  <c r="F29" i="33" s="1"/>
  <c r="F29" i="5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M8" i="33"/>
  <c r="O8" i="33" s="1"/>
  <c r="E28" i="33"/>
  <c r="E29" i="33" s="1"/>
  <c r="I29" i="5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24" i="33"/>
  <c r="S24" i="33" s="1"/>
  <c r="T24" i="33" s="1"/>
  <c r="N28" i="5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N11" i="33"/>
  <c r="S27" i="4"/>
  <c r="T27" i="4" s="1"/>
  <c r="O14" i="4"/>
  <c r="O10" i="4"/>
  <c r="R10" i="4"/>
  <c r="O26" i="4"/>
  <c r="O22" i="4"/>
  <c r="O26" i="3"/>
  <c r="N21" i="33"/>
  <c r="O20" i="3"/>
  <c r="M19" i="33"/>
  <c r="S19" i="33" s="1"/>
  <c r="T19" i="33" s="1"/>
  <c r="E29" i="3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M10" i="33"/>
  <c r="R10" i="33" s="1"/>
  <c r="O10" i="3"/>
  <c r="N28" i="3"/>
  <c r="N28" i="2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M9" i="33"/>
  <c r="S9" i="33" s="1"/>
  <c r="T9" i="33" s="1"/>
  <c r="R22" i="11"/>
  <c r="V22" i="11" s="1"/>
  <c r="O22" i="11"/>
  <c r="R24" i="11"/>
  <c r="V24" i="11" s="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V8" i="11" s="1"/>
  <c r="O8" i="11"/>
  <c r="O26" i="2"/>
  <c r="O8" i="3"/>
  <c r="O16" i="3"/>
  <c r="O24" i="3"/>
  <c r="N28" i="4"/>
  <c r="R8" i="4"/>
  <c r="R20" i="8"/>
  <c r="V20" i="8" s="1"/>
  <c r="X20" i="8" s="1"/>
  <c r="O20" i="8"/>
  <c r="R24" i="8"/>
  <c r="V24" i="8" s="1"/>
  <c r="X24" i="8" s="1"/>
  <c r="O24" i="8"/>
  <c r="R14" i="11"/>
  <c r="V14" i="11" s="1"/>
  <c r="O14" i="11"/>
  <c r="R16" i="11"/>
  <c r="V16" i="11" s="1"/>
  <c r="O16" i="11"/>
  <c r="R18" i="12"/>
  <c r="V18" i="12" s="1"/>
  <c r="O18" i="12"/>
  <c r="R24" i="12"/>
  <c r="V24" i="12" s="1"/>
  <c r="O24" i="12"/>
  <c r="N28" i="18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H29" i="33"/>
  <c r="D28" i="33"/>
  <c r="D29" i="33" s="1"/>
  <c r="M7" i="33"/>
  <c r="S7" i="33" s="1"/>
  <c r="T7" i="33" s="1"/>
  <c r="N7" i="33"/>
  <c r="S18" i="33"/>
  <c r="T18" i="33" s="1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V7" i="11" s="1"/>
  <c r="R9" i="11"/>
  <c r="V9" i="11" s="1"/>
  <c r="R11" i="11"/>
  <c r="V11" i="11" s="1"/>
  <c r="R13" i="11"/>
  <c r="V13" i="11" s="1"/>
  <c r="R15" i="11"/>
  <c r="V15" i="11" s="1"/>
  <c r="R17" i="11"/>
  <c r="V17" i="11" s="1"/>
  <c r="R19" i="11"/>
  <c r="V19" i="11" s="1"/>
  <c r="R21" i="11"/>
  <c r="V21" i="11" s="1"/>
  <c r="R23" i="11"/>
  <c r="V23" i="11" s="1"/>
  <c r="R25" i="11"/>
  <c r="V25" i="11" s="1"/>
  <c r="R27" i="11"/>
  <c r="V27" i="11" s="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R7" i="10"/>
  <c r="V7" i="10" s="1"/>
  <c r="R9" i="10"/>
  <c r="V9" i="10" s="1"/>
  <c r="R11" i="10"/>
  <c r="V11" i="10" s="1"/>
  <c r="R13" i="10"/>
  <c r="V17" i="10"/>
  <c r="R23" i="10"/>
  <c r="V23" i="10" s="1"/>
  <c r="R25" i="10"/>
  <c r="V25" i="10" s="1"/>
  <c r="R27" i="10"/>
  <c r="V27" i="10" s="1"/>
  <c r="M28" i="10"/>
  <c r="O7" i="10"/>
  <c r="S8" i="10"/>
  <c r="T8" i="10" s="1"/>
  <c r="T14" i="10"/>
  <c r="T16" i="10"/>
  <c r="T18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R8" i="10"/>
  <c r="R22" i="10"/>
  <c r="V22" i="10" s="1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V7" i="8" s="1"/>
  <c r="X7" i="8" s="1"/>
  <c r="R9" i="8"/>
  <c r="V9" i="8" s="1"/>
  <c r="X9" i="8" s="1"/>
  <c r="R11" i="8"/>
  <c r="V11" i="8" s="1"/>
  <c r="X11" i="8" s="1"/>
  <c r="R13" i="8"/>
  <c r="V13" i="8" s="1"/>
  <c r="X13" i="8" s="1"/>
  <c r="R15" i="8"/>
  <c r="V15" i="8" s="1"/>
  <c r="X15" i="8" s="1"/>
  <c r="R17" i="8"/>
  <c r="V17" i="8" s="1"/>
  <c r="X17" i="8" s="1"/>
  <c r="R19" i="8"/>
  <c r="V19" i="8" s="1"/>
  <c r="X19" i="8" s="1"/>
  <c r="R21" i="8"/>
  <c r="V21" i="8" s="1"/>
  <c r="X21" i="8" s="1"/>
  <c r="R23" i="8"/>
  <c r="V23" i="8" s="1"/>
  <c r="X23" i="8" s="1"/>
  <c r="R25" i="8"/>
  <c r="V25" i="8" s="1"/>
  <c r="X25" i="8" s="1"/>
  <c r="R27" i="8"/>
  <c r="V27" i="8" s="1"/>
  <c r="X27" i="8" s="1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V8" i="8" s="1"/>
  <c r="X8" i="8" s="1"/>
  <c r="R10" i="8"/>
  <c r="V10" i="8" s="1"/>
  <c r="X10" i="8" s="1"/>
  <c r="R12" i="8"/>
  <c r="V12" i="8" s="1"/>
  <c r="X12" i="8" s="1"/>
  <c r="R16" i="8"/>
  <c r="V16" i="8" s="1"/>
  <c r="X16" i="8" s="1"/>
  <c r="R22" i="8"/>
  <c r="V22" i="8" s="1"/>
  <c r="X22" i="8" s="1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21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12" l="1"/>
  <c r="O28" i="16"/>
  <c r="V28" i="10"/>
  <c r="R27" i="33"/>
  <c r="O27" i="33"/>
  <c r="X28" i="8"/>
  <c r="V28" i="8"/>
  <c r="O24" i="33"/>
  <c r="S10" i="33"/>
  <c r="T10" i="33" s="1"/>
  <c r="O18" i="33"/>
  <c r="R21" i="33"/>
  <c r="O21" i="33"/>
  <c r="R23" i="33"/>
  <c r="O26" i="33"/>
  <c r="R26" i="33"/>
  <c r="O23" i="33"/>
  <c r="R13" i="33"/>
  <c r="R28" i="16"/>
  <c r="R24" i="33"/>
  <c r="S8" i="33"/>
  <c r="T8" i="33" s="1"/>
  <c r="R8" i="33"/>
  <c r="O10" i="33"/>
  <c r="O28" i="5"/>
  <c r="O19" i="33"/>
  <c r="R19" i="33"/>
  <c r="R25" i="33"/>
  <c r="S16" i="33"/>
  <c r="T16" i="33" s="1"/>
  <c r="O28" i="3"/>
  <c r="O16" i="33"/>
  <c r="O15" i="33"/>
  <c r="R15" i="33"/>
  <c r="S12" i="33"/>
  <c r="T12" i="33" s="1"/>
  <c r="O12" i="33"/>
  <c r="O9" i="33"/>
  <c r="R9" i="33"/>
  <c r="R11" i="33"/>
  <c r="O11" i="33"/>
  <c r="S20" i="33"/>
  <c r="T20" i="33" s="1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O28" i="33" l="1"/>
  <c r="T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U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160</t>
        </r>
      </text>
    </comment>
    <comment ref="U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45</t>
        </r>
      </text>
    </comment>
    <comment ref="U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  119</t>
        </r>
      </text>
    </comment>
    <comment ref="U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Card    63</t>
        </r>
      </text>
    </comment>
  </commentList>
</comments>
</file>

<file path=xl/sharedStrings.xml><?xml version="1.0" encoding="utf-8"?>
<sst xmlns="http://schemas.openxmlformats.org/spreadsheetml/2006/main" count="1501" uniqueCount="64">
  <si>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</si>
  <si>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</si>
  <si>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</si>
  <si>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</si>
  <si>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</si>
  <si>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</si>
  <si>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</si>
  <si>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</si>
  <si>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</si>
  <si>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</si>
  <si>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</si>
  <si>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</si>
  <si>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</si>
  <si>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</si>
  <si>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</si>
  <si>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</si>
  <si>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</si>
  <si>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</si>
  <si>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</si>
  <si>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</si>
  <si>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</si>
  <si>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</si>
  <si>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</si>
  <si>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</si>
  <si>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</si>
  <si>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</si>
  <si>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</si>
  <si>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</si>
  <si>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</si>
  <si>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</si>
  <si>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</si>
  <si>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</si>
  <si>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</si>
  <si>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</si>
  <si>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</si>
  <si>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</si>
  <si>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</si>
  <si>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</si>
  <si>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</si>
  <si>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</si>
  <si>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</si>
  <si>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</si>
  <si>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</si>
  <si>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</si>
  <si>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</si>
  <si>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</si>
  <si>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</si>
  <si>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</si>
  <si>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</si>
  <si>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Date:02.07.2021</t>
  </si>
  <si>
    <t>Date:03.07.2021</t>
  </si>
  <si>
    <t>Date:04.07.2021</t>
  </si>
  <si>
    <t>Date:05.07.2021</t>
  </si>
  <si>
    <t>Date:06.07.2021</t>
  </si>
  <si>
    <t>Date:07.07.2021</t>
  </si>
  <si>
    <t>SC Less</t>
  </si>
  <si>
    <t>ACT Value</t>
  </si>
  <si>
    <t>Deno</t>
  </si>
  <si>
    <t>Date: 08.07.2021</t>
  </si>
  <si>
    <t>Date:10.07.2021</t>
  </si>
  <si>
    <t>Deno Less</t>
  </si>
  <si>
    <t>Date:11.07.2021</t>
  </si>
  <si>
    <t>Date:12.07.2021</t>
  </si>
  <si>
    <t>S.C&amp;Deno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</si>
</sst>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6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1" fontId="3" fillId="4" borderId="29" xfId="0" applyNumberFormat="1" applyFont="1" applyFill="1" applyBorder="1" applyAlignment="1">
      <alignment horizontal="center" vertical="center"/>
    </xf>
    <xf numFmtId="1" fontId="3" fillId="4" borderId="0" xfId="0" applyNumberFormat="1" applyFont="1" applyFill="1" applyBorder="1" applyAlignment="1">
      <alignment horizontal="center" vertical="center"/>
    </xf>
    <xf numFmtId="1" fontId="3" fillId="4" borderId="30" xfId="0" applyNumberFormat="1" applyFon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1402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4" workbookViewId="0">
      <selection activeCell="H17" sqref="H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v>218518</v>
      </c>
      <c r="E4" s="2">
        <v>7405</v>
      </c>
      <c r="F4" s="2">
        <v>16240</v>
      </c>
      <c r="G4" s="2">
        <v>490</v>
      </c>
      <c r="H4" s="2">
        <v>32720</v>
      </c>
      <c r="I4" s="2">
        <v>955</v>
      </c>
      <c r="J4" s="2">
        <v>528</v>
      </c>
      <c r="K4" s="2">
        <v>552</v>
      </c>
      <c r="L4" s="3"/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1542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1542</v>
      </c>
      <c r="N7" s="24">
        <f>D7+E7*20+F7*10+G7*9+H7*9+I7*191+J7*191+K7*182+L7*100</f>
        <v>1542</v>
      </c>
      <c r="O7" s="25">
        <f>M7*2.75%</f>
        <v>42.405000000000001</v>
      </c>
      <c r="P7" s="26"/>
      <c r="Q7" s="26"/>
      <c r="R7" s="24">
        <f>M7-(M7*2.75%)+I7*191+J7*191+K7*182+L7*100-Q7</f>
        <v>1499.595</v>
      </c>
      <c r="S7" s="25">
        <f>M7*0.95%</f>
        <v>14.648999999999999</v>
      </c>
      <c r="T7" s="27">
        <f>S7-Q7</f>
        <v>14.648999999999999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6717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6717</v>
      </c>
      <c r="N11" s="24">
        <f t="shared" si="1"/>
        <v>6717</v>
      </c>
      <c r="O11" s="25">
        <f t="shared" si="2"/>
        <v>184.7175</v>
      </c>
      <c r="P11" s="26"/>
      <c r="Q11" s="26">
        <v>32</v>
      </c>
      <c r="R11" s="24">
        <f t="shared" si="3"/>
        <v>6500.2825000000003</v>
      </c>
      <c r="S11" s="25">
        <f t="shared" si="4"/>
        <v>63.811499999999995</v>
      </c>
      <c r="T11" s="27">
        <f t="shared" si="5"/>
        <v>31.811499999999995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20</v>
      </c>
      <c r="R20" s="24">
        <f t="shared" si="3"/>
        <v>1979.46</v>
      </c>
      <c r="S20" s="25">
        <f t="shared" si="4"/>
        <v>19.532</v>
      </c>
      <c r="T20" s="27">
        <f t="shared" si="5"/>
        <v>-0.46799999999999997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/>
      <c r="R22" s="24">
        <f t="shared" si="3"/>
        <v>999.73</v>
      </c>
      <c r="S22" s="25">
        <f t="shared" si="4"/>
        <v>9.766</v>
      </c>
      <c r="T22" s="27">
        <f t="shared" si="5"/>
        <v>9.766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3084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3084</v>
      </c>
      <c r="N24" s="24">
        <f t="shared" si="1"/>
        <v>3084</v>
      </c>
      <c r="O24" s="25">
        <f t="shared" si="2"/>
        <v>84.81</v>
      </c>
      <c r="P24" s="26"/>
      <c r="Q24" s="26"/>
      <c r="R24" s="24">
        <f t="shared" si="3"/>
        <v>2999.19</v>
      </c>
      <c r="S24" s="25">
        <f t="shared" si="4"/>
        <v>29.297999999999998</v>
      </c>
      <c r="T24" s="27">
        <f t="shared" si="5"/>
        <v>29.297999999999998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4112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4112</v>
      </c>
      <c r="N26" s="24">
        <f t="shared" si="1"/>
        <v>4112</v>
      </c>
      <c r="O26" s="25">
        <f t="shared" si="2"/>
        <v>113.08</v>
      </c>
      <c r="P26" s="26"/>
      <c r="Q26" s="26">
        <v>28</v>
      </c>
      <c r="R26" s="24">
        <f t="shared" si="3"/>
        <v>3970.92</v>
      </c>
      <c r="S26" s="25">
        <f t="shared" si="4"/>
        <v>39.064</v>
      </c>
      <c r="T26" s="27">
        <f t="shared" si="5"/>
        <v>11.064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19567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19567</v>
      </c>
      <c r="N28" s="45">
        <f t="shared" si="7"/>
        <v>19567</v>
      </c>
      <c r="O28" s="46">
        <f t="shared" si="7"/>
        <v>538.09249999999997</v>
      </c>
      <c r="P28" s="45">
        <f t="shared" si="7"/>
        <v>0</v>
      </c>
      <c r="Q28" s="45">
        <f t="shared" si="7"/>
        <v>80</v>
      </c>
      <c r="R28" s="45">
        <f t="shared" si="7"/>
        <v>18948.907500000001</v>
      </c>
      <c r="S28" s="45">
        <f t="shared" si="7"/>
        <v>185.88649999999998</v>
      </c>
      <c r="T28" s="47">
        <f t="shared" si="7"/>
        <v>105.88650000000001</v>
      </c>
    </row>
    <row r="29" spans="1:20" ht="15.75" thickBot="1" x14ac:dyDescent="0.3">
      <c r="A29" s="76" t="s">
        <v>39</v>
      </c>
      <c r="B29" s="77"/>
      <c r="C29" s="78"/>
      <c r="D29" s="48">
        <f>D4+D5-D28</f>
        <v>198951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1" priority="44" operator="equal">
      <formula>212030016606640</formula>
    </cfRule>
  </conditionalFormatting>
  <conditionalFormatting sqref="D29 E28:K29 E4 E6">
    <cfRule type="cellIs" dxfId="1400" priority="42" operator="equal">
      <formula>$E$4</formula>
    </cfRule>
    <cfRule type="cellIs" dxfId="1399" priority="43" operator="equal">
      <formula>2120</formula>
    </cfRule>
  </conditionalFormatting>
  <conditionalFormatting sqref="D29:E29 F28:F29 F4 F6">
    <cfRule type="cellIs" dxfId="1398" priority="40" operator="equal">
      <formula>$F$4</formula>
    </cfRule>
    <cfRule type="cellIs" dxfId="1397" priority="41" operator="equal">
      <formula>300</formula>
    </cfRule>
  </conditionalFormatting>
  <conditionalFormatting sqref="G28:G29 G4 G6">
    <cfRule type="cellIs" dxfId="1396" priority="38" operator="equal">
      <formula>$G$4</formula>
    </cfRule>
    <cfRule type="cellIs" dxfId="1395" priority="39" operator="equal">
      <formula>1660</formula>
    </cfRule>
  </conditionalFormatting>
  <conditionalFormatting sqref="H28:H29 H4 H6">
    <cfRule type="cellIs" dxfId="1394" priority="36" operator="equal">
      <formula>$H$4</formula>
    </cfRule>
    <cfRule type="cellIs" dxfId="1393" priority="37" operator="equal">
      <formula>6640</formula>
    </cfRule>
  </conditionalFormatting>
  <conditionalFormatting sqref="T6:T28">
    <cfRule type="cellIs" dxfId="1392" priority="35" operator="lessThan">
      <formula>0</formula>
    </cfRule>
  </conditionalFormatting>
  <conditionalFormatting sqref="T7:T27">
    <cfRule type="cellIs" dxfId="1391" priority="32" operator="lessThan">
      <formula>0</formula>
    </cfRule>
    <cfRule type="cellIs" dxfId="1390" priority="33" operator="lessThan">
      <formula>0</formula>
    </cfRule>
    <cfRule type="cellIs" dxfId="1389" priority="34" operator="lessThan">
      <formula>0</formula>
    </cfRule>
  </conditionalFormatting>
  <conditionalFormatting sqref="E28:K28 E4 E6">
    <cfRule type="cellIs" dxfId="1388" priority="31" operator="equal">
      <formula>$E$4</formula>
    </cfRule>
  </conditionalFormatting>
  <conditionalFormatting sqref="D28:D29 D4:K4 M4 D6">
    <cfRule type="cellIs" dxfId="1387" priority="30" operator="equal">
      <formula>$D$4</formula>
    </cfRule>
  </conditionalFormatting>
  <conditionalFormatting sqref="I28:I29 I4 I6">
    <cfRule type="cellIs" dxfId="1386" priority="29" operator="equal">
      <formula>$I$4</formula>
    </cfRule>
  </conditionalFormatting>
  <conditionalFormatting sqref="J28:J29 J4 J6">
    <cfRule type="cellIs" dxfId="1385" priority="28" operator="equal">
      <formula>$J$4</formula>
    </cfRule>
  </conditionalFormatting>
  <conditionalFormatting sqref="K28:K29 K4 K6">
    <cfRule type="cellIs" dxfId="1384" priority="27" operator="equal">
      <formula>$K$4</formula>
    </cfRule>
  </conditionalFormatting>
  <conditionalFormatting sqref="M4:M6">
    <cfRule type="cellIs" dxfId="1383" priority="26" operator="equal">
      <formula>$L$4</formula>
    </cfRule>
  </conditionalFormatting>
  <conditionalFormatting sqref="T7:T28">
    <cfRule type="cellIs" dxfId="1382" priority="23" operator="lessThan">
      <formula>0</formula>
    </cfRule>
    <cfRule type="cellIs" dxfId="1381" priority="24" operator="lessThan">
      <formula>0</formula>
    </cfRule>
    <cfRule type="cellIs" dxfId="1380" priority="25" operator="lessThan">
      <formula>0</formula>
    </cfRule>
  </conditionalFormatting>
  <conditionalFormatting sqref="T6:T28">
    <cfRule type="cellIs" dxfId="1379" priority="21" operator="lessThan">
      <formula>0</formula>
    </cfRule>
  </conditionalFormatting>
  <conditionalFormatting sqref="T7:T27">
    <cfRule type="cellIs" dxfId="1378" priority="18" operator="lessThan">
      <formula>0</formula>
    </cfRule>
    <cfRule type="cellIs" dxfId="1377" priority="19" operator="lessThan">
      <formula>0</formula>
    </cfRule>
    <cfRule type="cellIs" dxfId="1376" priority="20" operator="lessThan">
      <formula>0</formula>
    </cfRule>
  </conditionalFormatting>
  <conditionalFormatting sqref="T7:T28">
    <cfRule type="cellIs" dxfId="1375" priority="15" operator="lessThan">
      <formula>0</formula>
    </cfRule>
    <cfRule type="cellIs" dxfId="1374" priority="16" operator="lessThan">
      <formula>0</formula>
    </cfRule>
    <cfRule type="cellIs" dxfId="1373" priority="17" operator="lessThan">
      <formula>0</formula>
    </cfRule>
  </conditionalFormatting>
  <conditionalFormatting sqref="L4 L6 L28:L29">
    <cfRule type="cellIs" dxfId="1372" priority="13" operator="equal">
      <formula>$L$4</formula>
    </cfRule>
  </conditionalFormatting>
  <conditionalFormatting sqref="D7:S7">
    <cfRule type="cellIs" dxfId="1371" priority="12" operator="greaterThan">
      <formula>0</formula>
    </cfRule>
  </conditionalFormatting>
  <conditionalFormatting sqref="D9:S9">
    <cfRule type="cellIs" dxfId="1370" priority="11" operator="greaterThan">
      <formula>0</formula>
    </cfRule>
  </conditionalFormatting>
  <conditionalFormatting sqref="D11:S11">
    <cfRule type="cellIs" dxfId="1369" priority="10" operator="greaterThan">
      <formula>0</formula>
    </cfRule>
  </conditionalFormatting>
  <conditionalFormatting sqref="D13:S13">
    <cfRule type="cellIs" dxfId="1368" priority="9" operator="greaterThan">
      <formula>0</formula>
    </cfRule>
  </conditionalFormatting>
  <conditionalFormatting sqref="D15:S15">
    <cfRule type="cellIs" dxfId="1367" priority="8" operator="greaterThan">
      <formula>0</formula>
    </cfRule>
  </conditionalFormatting>
  <conditionalFormatting sqref="D17:S17">
    <cfRule type="cellIs" dxfId="1366" priority="7" operator="greaterThan">
      <formula>0</formula>
    </cfRule>
  </conditionalFormatting>
  <conditionalFormatting sqref="D19:S19">
    <cfRule type="cellIs" dxfId="1365" priority="6" operator="greaterThan">
      <formula>0</formula>
    </cfRule>
  </conditionalFormatting>
  <conditionalFormatting sqref="D21:S21">
    <cfRule type="cellIs" dxfId="1364" priority="5" operator="greaterThan">
      <formula>0</formula>
    </cfRule>
  </conditionalFormatting>
  <conditionalFormatting sqref="D23:S23">
    <cfRule type="cellIs" dxfId="1363" priority="4" operator="greaterThan">
      <formula>0</formula>
    </cfRule>
  </conditionalFormatting>
  <conditionalFormatting sqref="D25:S25">
    <cfRule type="cellIs" dxfId="1362" priority="3" operator="greaterThan">
      <formula>0</formula>
    </cfRule>
  </conditionalFormatting>
  <conditionalFormatting sqref="D27:S27">
    <cfRule type="cellIs" dxfId="1361" priority="2" operator="greaterThan">
      <formula>0</formula>
    </cfRule>
  </conditionalFormatting>
  <conditionalFormatting sqref="D5:L5">
    <cfRule type="cellIs" dxfId="136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7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59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95"/>
      <c r="O3" s="95"/>
      <c r="P3" s="95"/>
      <c r="Q3" s="95"/>
      <c r="R3" s="95"/>
      <c r="S3" s="95"/>
      <c r="T3" s="95"/>
    </row>
    <row r="4" spans="1:22" x14ac:dyDescent="0.25">
      <c r="A4" s="87" t="s">
        <v>1</v>
      </c>
      <c r="B4" s="87"/>
      <c r="C4" s="1"/>
      <c r="D4" s="2">
        <f>'9'!D29</f>
        <v>391182</v>
      </c>
      <c r="E4" s="2">
        <f>'9'!E29</f>
        <v>6445</v>
      </c>
      <c r="F4" s="2">
        <f>'9'!F29</f>
        <v>15240</v>
      </c>
      <c r="G4" s="2">
        <f>'9'!G29</f>
        <v>450</v>
      </c>
      <c r="H4" s="2">
        <f>'9'!H29</f>
        <v>28250</v>
      </c>
      <c r="I4" s="2">
        <f>'9'!I29</f>
        <v>653</v>
      </c>
      <c r="J4" s="2">
        <f>'9'!J29</f>
        <v>517</v>
      </c>
      <c r="K4" s="2">
        <f>'9'!K29</f>
        <v>505</v>
      </c>
      <c r="L4" s="2">
        <f>'9'!L29</f>
        <v>0</v>
      </c>
      <c r="M4" s="3"/>
      <c r="N4" s="89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87" t="s">
        <v>2</v>
      </c>
      <c r="B5" s="87"/>
      <c r="C5" s="1"/>
      <c r="D5" s="1"/>
      <c r="E5" s="4">
        <v>5000</v>
      </c>
      <c r="F5" s="4">
        <v>9000</v>
      </c>
      <c r="G5" s="4"/>
      <c r="H5" s="4">
        <v>20000</v>
      </c>
      <c r="I5" s="1">
        <v>500</v>
      </c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18" t="s">
        <v>56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/>
      <c r="F7" s="22">
        <v>20</v>
      </c>
      <c r="G7" s="22"/>
      <c r="H7" s="22">
        <v>120</v>
      </c>
      <c r="I7" s="23"/>
      <c r="J7" s="23"/>
      <c r="K7" s="23">
        <v>5</v>
      </c>
      <c r="L7" s="23"/>
      <c r="M7" s="20">
        <f>D7+E7*20+F7*10+G7*9+H7*9</f>
        <v>16280</v>
      </c>
      <c r="N7" s="24">
        <f>D7+E7*20+F7*10+G7*9+H7*9+I7*191+J7*191+K7*182+L7*100</f>
        <v>17190</v>
      </c>
      <c r="O7" s="25">
        <f>M7*2.75%</f>
        <v>447.7</v>
      </c>
      <c r="P7" s="26">
        <v>1000</v>
      </c>
      <c r="Q7" s="26">
        <v>122</v>
      </c>
      <c r="R7" s="24">
        <f>M7-(M7*2.75%)+I7*191+J7*191+K7*182+L7*100-Q7</f>
        <v>16620.3</v>
      </c>
      <c r="S7" s="25">
        <f>M7*0.95%</f>
        <v>154.66</v>
      </c>
      <c r="T7" s="64">
        <f>S7-Q7</f>
        <v>32.659999999999997</v>
      </c>
      <c r="U7" s="61"/>
      <c r="V7" s="69">
        <f>R7-U7</f>
        <v>16620.3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5362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5362</v>
      </c>
      <c r="N8" s="24">
        <f t="shared" ref="N8:N27" si="1">D8+E8*20+F8*10+G8*9+H8*9+I8*191+J8*191+K8*182+L8*100</f>
        <v>5362</v>
      </c>
      <c r="O8" s="25">
        <f t="shared" ref="O8:O27" si="2">M8*2.75%</f>
        <v>147.45500000000001</v>
      </c>
      <c r="P8" s="26">
        <v>403</v>
      </c>
      <c r="Q8" s="26">
        <v>50</v>
      </c>
      <c r="R8" s="24">
        <f t="shared" ref="R8:R27" si="3">M8-(M8*2.75%)+I8*191+J8*191+K8*182+L8*100-Q8</f>
        <v>5164.5450000000001</v>
      </c>
      <c r="S8" s="25">
        <f t="shared" ref="S8:S27" si="4">M8*0.95%</f>
        <v>50.939</v>
      </c>
      <c r="T8" s="64">
        <f t="shared" ref="T8:T27" si="5">S8-Q8</f>
        <v>0.93900000000000006</v>
      </c>
      <c r="U8" s="61"/>
      <c r="V8" s="69">
        <f t="shared" ref="V8:V27" si="6">R8-U8</f>
        <v>5164.5450000000001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16839</v>
      </c>
      <c r="E9" s="30"/>
      <c r="F9" s="30"/>
      <c r="G9" s="30"/>
      <c r="H9" s="30"/>
      <c r="I9" s="20">
        <v>33</v>
      </c>
      <c r="J9" s="20">
        <v>3</v>
      </c>
      <c r="K9" s="20"/>
      <c r="L9" s="20"/>
      <c r="M9" s="20">
        <f t="shared" si="0"/>
        <v>16839</v>
      </c>
      <c r="N9" s="24">
        <f t="shared" si="1"/>
        <v>23715</v>
      </c>
      <c r="O9" s="25">
        <f t="shared" si="2"/>
        <v>463.07249999999999</v>
      </c>
      <c r="P9" s="26">
        <v>4000</v>
      </c>
      <c r="Q9" s="26">
        <v>142</v>
      </c>
      <c r="R9" s="24">
        <f t="shared" si="3"/>
        <v>23109.927499999998</v>
      </c>
      <c r="S9" s="25">
        <f t="shared" si="4"/>
        <v>159.97049999999999</v>
      </c>
      <c r="T9" s="64">
        <f t="shared" si="5"/>
        <v>17.970499999999987</v>
      </c>
      <c r="U9" s="61"/>
      <c r="V9" s="69">
        <f t="shared" si="6"/>
        <v>23109.927499999998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4216</v>
      </c>
      <c r="E10" s="30"/>
      <c r="F10" s="30"/>
      <c r="G10" s="30"/>
      <c r="H10" s="30"/>
      <c r="I10" s="20"/>
      <c r="J10" s="20">
        <v>4</v>
      </c>
      <c r="K10" s="20"/>
      <c r="L10" s="20"/>
      <c r="M10" s="20">
        <f t="shared" si="0"/>
        <v>4216</v>
      </c>
      <c r="N10" s="24">
        <f t="shared" si="1"/>
        <v>4980</v>
      </c>
      <c r="O10" s="25">
        <f t="shared" si="2"/>
        <v>115.94</v>
      </c>
      <c r="P10" s="26"/>
      <c r="Q10" s="26">
        <v>24</v>
      </c>
      <c r="R10" s="24">
        <f t="shared" si="3"/>
        <v>4840.0600000000004</v>
      </c>
      <c r="S10" s="25">
        <f t="shared" si="4"/>
        <v>40.052</v>
      </c>
      <c r="T10" s="64">
        <f t="shared" si="5"/>
        <v>16.052</v>
      </c>
      <c r="U10" s="61"/>
      <c r="V10" s="69">
        <f t="shared" si="6"/>
        <v>4840.0600000000004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4219</v>
      </c>
      <c r="E11" s="30"/>
      <c r="F11" s="30"/>
      <c r="G11" s="32"/>
      <c r="H11" s="30"/>
      <c r="I11" s="20"/>
      <c r="J11" s="20">
        <v>18</v>
      </c>
      <c r="K11" s="20">
        <v>2</v>
      </c>
      <c r="L11" s="20"/>
      <c r="M11" s="20">
        <f t="shared" si="0"/>
        <v>4219</v>
      </c>
      <c r="N11" s="24">
        <f t="shared" si="1"/>
        <v>8021</v>
      </c>
      <c r="O11" s="25">
        <f t="shared" si="2"/>
        <v>116.02249999999999</v>
      </c>
      <c r="P11" s="26"/>
      <c r="Q11" s="26"/>
      <c r="R11" s="24">
        <f t="shared" si="3"/>
        <v>7904.9775</v>
      </c>
      <c r="S11" s="25">
        <f t="shared" si="4"/>
        <v>40.080500000000001</v>
      </c>
      <c r="T11" s="64">
        <f t="shared" si="5"/>
        <v>40.080500000000001</v>
      </c>
      <c r="U11" s="61"/>
      <c r="V11" s="69">
        <f t="shared" si="6"/>
        <v>7904.9775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3804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3804</v>
      </c>
      <c r="N12" s="24">
        <f t="shared" si="1"/>
        <v>3804</v>
      </c>
      <c r="O12" s="25">
        <f t="shared" si="2"/>
        <v>104.61</v>
      </c>
      <c r="P12" s="26">
        <v>2000</v>
      </c>
      <c r="Q12" s="26">
        <v>29</v>
      </c>
      <c r="R12" s="24">
        <f t="shared" si="3"/>
        <v>3670.39</v>
      </c>
      <c r="S12" s="25">
        <f t="shared" si="4"/>
        <v>36.137999999999998</v>
      </c>
      <c r="T12" s="64">
        <f t="shared" si="5"/>
        <v>7.1379999999999981</v>
      </c>
      <c r="U12" s="61"/>
      <c r="V12" s="69">
        <f t="shared" si="6"/>
        <v>3670.39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5244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5244</v>
      </c>
      <c r="N13" s="24">
        <f t="shared" si="1"/>
        <v>5244</v>
      </c>
      <c r="O13" s="25">
        <f t="shared" si="2"/>
        <v>144.21</v>
      </c>
      <c r="P13" s="26">
        <v>1000</v>
      </c>
      <c r="Q13" s="26">
        <v>10</v>
      </c>
      <c r="R13" s="24">
        <f t="shared" si="3"/>
        <v>5089.79</v>
      </c>
      <c r="S13" s="25">
        <f t="shared" si="4"/>
        <v>49.817999999999998</v>
      </c>
      <c r="T13" s="64">
        <f t="shared" si="5"/>
        <v>39.817999999999998</v>
      </c>
      <c r="U13" s="61"/>
      <c r="V13" s="69">
        <f t="shared" si="6"/>
        <v>5089.79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7472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7472</v>
      </c>
      <c r="N14" s="24">
        <f t="shared" si="1"/>
        <v>7472</v>
      </c>
      <c r="O14" s="25">
        <f t="shared" si="2"/>
        <v>205.48</v>
      </c>
      <c r="P14" s="26"/>
      <c r="Q14" s="26">
        <v>165</v>
      </c>
      <c r="R14" s="24">
        <f t="shared" si="3"/>
        <v>7101.52</v>
      </c>
      <c r="S14" s="25">
        <f t="shared" si="4"/>
        <v>70.983999999999995</v>
      </c>
      <c r="T14" s="64">
        <f t="shared" si="5"/>
        <v>-94.016000000000005</v>
      </c>
      <c r="U14" s="61">
        <v>2333</v>
      </c>
      <c r="V14" s="69">
        <f t="shared" si="6"/>
        <v>4768.5200000000004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9294</v>
      </c>
      <c r="E15" s="30"/>
      <c r="F15" s="30"/>
      <c r="G15" s="30">
        <v>10</v>
      </c>
      <c r="H15" s="30">
        <v>20</v>
      </c>
      <c r="I15" s="20"/>
      <c r="J15" s="20"/>
      <c r="K15" s="20"/>
      <c r="L15" s="20"/>
      <c r="M15" s="20">
        <f t="shared" si="0"/>
        <v>9564</v>
      </c>
      <c r="N15" s="24">
        <f t="shared" si="1"/>
        <v>9564</v>
      </c>
      <c r="O15" s="25">
        <f t="shared" si="2"/>
        <v>263.01</v>
      </c>
      <c r="P15" s="26"/>
      <c r="Q15" s="26">
        <v>100</v>
      </c>
      <c r="R15" s="24">
        <f t="shared" si="3"/>
        <v>9200.99</v>
      </c>
      <c r="S15" s="25">
        <f t="shared" si="4"/>
        <v>90.858000000000004</v>
      </c>
      <c r="T15" s="64">
        <f t="shared" si="5"/>
        <v>-9.1419999999999959</v>
      </c>
      <c r="U15" s="61"/>
      <c r="V15" s="69">
        <f t="shared" si="6"/>
        <v>9200.99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9081</v>
      </c>
      <c r="E16" s="30"/>
      <c r="F16" s="30"/>
      <c r="G16" s="30"/>
      <c r="H16" s="30">
        <v>250</v>
      </c>
      <c r="I16" s="20"/>
      <c r="J16" s="20"/>
      <c r="K16" s="20"/>
      <c r="L16" s="20"/>
      <c r="M16" s="20">
        <f t="shared" si="0"/>
        <v>11331</v>
      </c>
      <c r="N16" s="24">
        <f t="shared" si="1"/>
        <v>11331</v>
      </c>
      <c r="O16" s="25">
        <f t="shared" si="2"/>
        <v>311.60250000000002</v>
      </c>
      <c r="P16" s="26"/>
      <c r="Q16" s="26">
        <v>94</v>
      </c>
      <c r="R16" s="24">
        <f t="shared" si="3"/>
        <v>10925.397499999999</v>
      </c>
      <c r="S16" s="25">
        <f t="shared" si="4"/>
        <v>107.64449999999999</v>
      </c>
      <c r="T16" s="64">
        <f t="shared" si="5"/>
        <v>13.644499999999994</v>
      </c>
      <c r="U16" s="61">
        <v>1990</v>
      </c>
      <c r="V16" s="69">
        <f t="shared" si="6"/>
        <v>8935.3974999999991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7620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7620</v>
      </c>
      <c r="N17" s="24">
        <f t="shared" si="1"/>
        <v>7620</v>
      </c>
      <c r="O17" s="25">
        <f t="shared" si="2"/>
        <v>209.55</v>
      </c>
      <c r="P17" s="26"/>
      <c r="Q17" s="26">
        <v>90</v>
      </c>
      <c r="R17" s="24">
        <f t="shared" si="3"/>
        <v>7320.45</v>
      </c>
      <c r="S17" s="25">
        <f t="shared" si="4"/>
        <v>72.39</v>
      </c>
      <c r="T17" s="64">
        <f t="shared" si="5"/>
        <v>-17.61</v>
      </c>
      <c r="U17" s="61"/>
      <c r="V17" s="69">
        <f t="shared" si="6"/>
        <v>7320.45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6481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6481</v>
      </c>
      <c r="N18" s="24">
        <f t="shared" si="1"/>
        <v>6481</v>
      </c>
      <c r="O18" s="25">
        <f t="shared" si="2"/>
        <v>178.22749999999999</v>
      </c>
      <c r="P18" s="26"/>
      <c r="Q18" s="26">
        <v>500</v>
      </c>
      <c r="R18" s="24">
        <f t="shared" si="3"/>
        <v>5802.7725</v>
      </c>
      <c r="S18" s="25">
        <f t="shared" si="4"/>
        <v>61.569499999999998</v>
      </c>
      <c r="T18" s="64">
        <f t="shared" si="5"/>
        <v>-438.43049999999999</v>
      </c>
      <c r="U18" s="61"/>
      <c r="V18" s="69">
        <f t="shared" si="6"/>
        <v>5802.7725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11310</v>
      </c>
      <c r="E19" s="30"/>
      <c r="F19" s="30"/>
      <c r="G19" s="30"/>
      <c r="H19" s="30">
        <v>10</v>
      </c>
      <c r="I19" s="20"/>
      <c r="J19" s="20"/>
      <c r="K19" s="20"/>
      <c r="L19" s="20"/>
      <c r="M19" s="20">
        <f t="shared" si="0"/>
        <v>11400</v>
      </c>
      <c r="N19" s="24">
        <f t="shared" si="1"/>
        <v>11400</v>
      </c>
      <c r="O19" s="25">
        <f t="shared" si="2"/>
        <v>313.5</v>
      </c>
      <c r="P19" s="26"/>
      <c r="Q19" s="26">
        <v>120</v>
      </c>
      <c r="R19" s="24">
        <f t="shared" si="3"/>
        <v>10966.5</v>
      </c>
      <c r="S19" s="25">
        <f t="shared" si="4"/>
        <v>108.3</v>
      </c>
      <c r="T19" s="64">
        <f t="shared" si="5"/>
        <v>-11.700000000000003</v>
      </c>
      <c r="U19" s="61"/>
      <c r="V19" s="69">
        <f t="shared" si="6"/>
        <v>10966.5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64">
        <f t="shared" si="5"/>
        <v>19.532</v>
      </c>
      <c r="U20" s="61"/>
      <c r="V20" s="69">
        <f t="shared" si="6"/>
        <v>1999.46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/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61"/>
      <c r="V21" s="69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11194</v>
      </c>
      <c r="E22" s="30">
        <v>50</v>
      </c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12694</v>
      </c>
      <c r="N22" s="24">
        <f t="shared" si="1"/>
        <v>12694</v>
      </c>
      <c r="O22" s="25">
        <f t="shared" si="2"/>
        <v>349.08499999999998</v>
      </c>
      <c r="P22" s="26"/>
      <c r="Q22" s="26">
        <v>107</v>
      </c>
      <c r="R22" s="24">
        <f t="shared" si="3"/>
        <v>12237.915000000001</v>
      </c>
      <c r="S22" s="25">
        <f t="shared" si="4"/>
        <v>120.593</v>
      </c>
      <c r="T22" s="64">
        <f t="shared" si="5"/>
        <v>13.593000000000004</v>
      </c>
      <c r="U22" s="61"/>
      <c r="V22" s="69">
        <f t="shared" si="6"/>
        <v>12237.915000000001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7153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7153</v>
      </c>
      <c r="N23" s="24">
        <f t="shared" si="1"/>
        <v>7153</v>
      </c>
      <c r="O23" s="25">
        <f t="shared" si="2"/>
        <v>196.70750000000001</v>
      </c>
      <c r="P23" s="26"/>
      <c r="Q23" s="26">
        <v>100</v>
      </c>
      <c r="R23" s="24">
        <f t="shared" si="3"/>
        <v>6856.2924999999996</v>
      </c>
      <c r="S23" s="25">
        <f t="shared" si="4"/>
        <v>67.953500000000005</v>
      </c>
      <c r="T23" s="64">
        <f t="shared" si="5"/>
        <v>-32.046499999999995</v>
      </c>
      <c r="U23" s="61"/>
      <c r="V23" s="69">
        <f t="shared" si="6"/>
        <v>6856.2924999999996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11511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11511</v>
      </c>
      <c r="N24" s="24">
        <f t="shared" si="1"/>
        <v>11511</v>
      </c>
      <c r="O24" s="25">
        <f t="shared" si="2"/>
        <v>316.55250000000001</v>
      </c>
      <c r="P24" s="26">
        <v>10000</v>
      </c>
      <c r="Q24" s="26">
        <v>104</v>
      </c>
      <c r="R24" s="24">
        <f t="shared" si="3"/>
        <v>11090.4475</v>
      </c>
      <c r="S24" s="25">
        <f t="shared" si="4"/>
        <v>109.3545</v>
      </c>
      <c r="T24" s="64">
        <f t="shared" si="5"/>
        <v>5.3545000000000016</v>
      </c>
      <c r="U24" s="61"/>
      <c r="V24" s="69">
        <f t="shared" si="6"/>
        <v>11090.4475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5565</v>
      </c>
      <c r="E25" s="30">
        <v>10</v>
      </c>
      <c r="F25" s="30">
        <v>20</v>
      </c>
      <c r="G25" s="30">
        <v>30</v>
      </c>
      <c r="H25" s="30">
        <v>70</v>
      </c>
      <c r="I25" s="20"/>
      <c r="J25" s="20"/>
      <c r="K25" s="20"/>
      <c r="L25" s="20"/>
      <c r="M25" s="20">
        <f t="shared" si="0"/>
        <v>6865</v>
      </c>
      <c r="N25" s="24">
        <f t="shared" si="1"/>
        <v>6865</v>
      </c>
      <c r="O25" s="25">
        <f t="shared" si="2"/>
        <v>188.78749999999999</v>
      </c>
      <c r="P25" s="26"/>
      <c r="Q25" s="26">
        <v>54</v>
      </c>
      <c r="R25" s="24">
        <f t="shared" si="3"/>
        <v>6622.2124999999996</v>
      </c>
      <c r="S25" s="25">
        <f t="shared" si="4"/>
        <v>65.217500000000001</v>
      </c>
      <c r="T25" s="64">
        <f t="shared" si="5"/>
        <v>11.217500000000001</v>
      </c>
      <c r="U25" s="61"/>
      <c r="V25" s="69">
        <f t="shared" si="6"/>
        <v>6622.2124999999996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6270</v>
      </c>
      <c r="E26" s="29">
        <v>50</v>
      </c>
      <c r="F26" s="30">
        <v>100</v>
      </c>
      <c r="G26" s="30"/>
      <c r="H26" s="30">
        <v>100</v>
      </c>
      <c r="I26" s="20"/>
      <c r="J26" s="20"/>
      <c r="K26" s="20"/>
      <c r="L26" s="20"/>
      <c r="M26" s="20">
        <f t="shared" si="0"/>
        <v>9170</v>
      </c>
      <c r="N26" s="24">
        <v>100</v>
      </c>
      <c r="O26" s="25">
        <f t="shared" si="2"/>
        <v>252.17500000000001</v>
      </c>
      <c r="P26" s="26">
        <v>7100</v>
      </c>
      <c r="Q26" s="26">
        <v>100</v>
      </c>
      <c r="R26" s="24">
        <f t="shared" si="3"/>
        <v>8817.8250000000007</v>
      </c>
      <c r="S26" s="25">
        <f t="shared" si="4"/>
        <v>87.114999999999995</v>
      </c>
      <c r="T26" s="64">
        <f t="shared" si="5"/>
        <v>-12.885000000000005</v>
      </c>
      <c r="U26" s="61">
        <v>800</v>
      </c>
      <c r="V26" s="69">
        <f t="shared" si="6"/>
        <v>8017.8250000000007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5770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5770</v>
      </c>
      <c r="N27" s="40">
        <f t="shared" si="1"/>
        <v>5770</v>
      </c>
      <c r="O27" s="25">
        <f t="shared" si="2"/>
        <v>158.67500000000001</v>
      </c>
      <c r="P27" s="41"/>
      <c r="Q27" s="41">
        <v>100</v>
      </c>
      <c r="R27" s="24">
        <f t="shared" si="3"/>
        <v>5511.3249999999998</v>
      </c>
      <c r="S27" s="42">
        <f t="shared" si="4"/>
        <v>54.814999999999998</v>
      </c>
      <c r="T27" s="65">
        <f t="shared" si="5"/>
        <v>-45.185000000000002</v>
      </c>
      <c r="U27" s="61"/>
      <c r="V27" s="69">
        <f t="shared" si="6"/>
        <v>5511.3249999999998</v>
      </c>
    </row>
    <row r="28" spans="1:22" ht="16.5" thickBot="1" x14ac:dyDescent="0.3">
      <c r="A28" s="73" t="s">
        <v>38</v>
      </c>
      <c r="B28" s="74"/>
      <c r="C28" s="75"/>
      <c r="D28" s="44">
        <f t="shared" ref="D28:E28" si="7">SUM(D7:D27)</f>
        <v>161786</v>
      </c>
      <c r="E28" s="45">
        <f t="shared" si="7"/>
        <v>110</v>
      </c>
      <c r="F28" s="45">
        <f t="shared" ref="F28:V28" si="8">SUM(F7:F27)</f>
        <v>190</v>
      </c>
      <c r="G28" s="45">
        <f t="shared" si="8"/>
        <v>40</v>
      </c>
      <c r="H28" s="45">
        <f t="shared" si="8"/>
        <v>570</v>
      </c>
      <c r="I28" s="45">
        <f t="shared" si="8"/>
        <v>33</v>
      </c>
      <c r="J28" s="45">
        <f t="shared" si="8"/>
        <v>25</v>
      </c>
      <c r="K28" s="45">
        <f t="shared" si="8"/>
        <v>7</v>
      </c>
      <c r="L28" s="45">
        <f t="shared" si="8"/>
        <v>0</v>
      </c>
      <c r="M28" s="66">
        <f t="shared" si="8"/>
        <v>171376</v>
      </c>
      <c r="N28" s="66">
        <f t="shared" si="8"/>
        <v>174658</v>
      </c>
      <c r="O28" s="67">
        <f t="shared" si="8"/>
        <v>4712.8400000000011</v>
      </c>
      <c r="P28" s="66">
        <f t="shared" si="8"/>
        <v>25503</v>
      </c>
      <c r="Q28" s="66">
        <f t="shared" si="8"/>
        <v>2031</v>
      </c>
      <c r="R28" s="66">
        <f t="shared" si="8"/>
        <v>176984.16000000003</v>
      </c>
      <c r="S28" s="66">
        <f t="shared" si="8"/>
        <v>1628.0720000000001</v>
      </c>
      <c r="T28" s="68">
        <f t="shared" si="8"/>
        <v>-402.92800000000005</v>
      </c>
      <c r="U28" s="68">
        <f t="shared" si="8"/>
        <v>5123</v>
      </c>
      <c r="V28" s="68">
        <f t="shared" si="8"/>
        <v>171861.16000000003</v>
      </c>
    </row>
    <row r="29" spans="1:22" ht="15.75" thickBot="1" x14ac:dyDescent="0.3">
      <c r="A29" s="76" t="s">
        <v>39</v>
      </c>
      <c r="B29" s="77"/>
      <c r="C29" s="78"/>
      <c r="D29" s="48">
        <f>D4+D5-D28</f>
        <v>229396</v>
      </c>
      <c r="E29" s="48">
        <f t="shared" ref="E29:L29" si="9">E4+E5-E28</f>
        <v>11335</v>
      </c>
      <c r="F29" s="48">
        <f t="shared" si="9"/>
        <v>24050</v>
      </c>
      <c r="G29" s="48">
        <f t="shared" si="9"/>
        <v>410</v>
      </c>
      <c r="H29" s="48">
        <f t="shared" si="9"/>
        <v>47680</v>
      </c>
      <c r="I29" s="48">
        <f t="shared" si="9"/>
        <v>1120</v>
      </c>
      <c r="J29" s="48">
        <f t="shared" si="9"/>
        <v>492</v>
      </c>
      <c r="K29" s="48">
        <f t="shared" si="9"/>
        <v>498</v>
      </c>
      <c r="L29" s="48">
        <f t="shared" si="9"/>
        <v>0</v>
      </c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1015" priority="63" operator="equal">
      <formula>212030016606640</formula>
    </cfRule>
  </conditionalFormatting>
  <conditionalFormatting sqref="D29 E4:E6 E28:K29">
    <cfRule type="cellIs" dxfId="1014" priority="61" operator="equal">
      <formula>$E$4</formula>
    </cfRule>
    <cfRule type="cellIs" dxfId="1013" priority="62" operator="equal">
      <formula>2120</formula>
    </cfRule>
  </conditionalFormatting>
  <conditionalFormatting sqref="D29:E29 F4:F6 F28:F29">
    <cfRule type="cellIs" dxfId="1012" priority="59" operator="equal">
      <formula>$F$4</formula>
    </cfRule>
    <cfRule type="cellIs" dxfId="1011" priority="60" operator="equal">
      <formula>300</formula>
    </cfRule>
  </conditionalFormatting>
  <conditionalFormatting sqref="G4:G6 G28:G29">
    <cfRule type="cellIs" dxfId="1010" priority="57" operator="equal">
      <formula>$G$4</formula>
    </cfRule>
    <cfRule type="cellIs" dxfId="1009" priority="58" operator="equal">
      <formula>1660</formula>
    </cfRule>
  </conditionalFormatting>
  <conditionalFormatting sqref="H4:H6 H28:H29">
    <cfRule type="cellIs" dxfId="1008" priority="55" operator="equal">
      <formula>$H$4</formula>
    </cfRule>
    <cfRule type="cellIs" dxfId="1007" priority="56" operator="equal">
      <formula>6640</formula>
    </cfRule>
  </conditionalFormatting>
  <conditionalFormatting sqref="T6:T28 U28:V28">
    <cfRule type="cellIs" dxfId="1006" priority="54" operator="lessThan">
      <formula>0</formula>
    </cfRule>
  </conditionalFormatting>
  <conditionalFormatting sqref="T7:T27">
    <cfRule type="cellIs" dxfId="1005" priority="51" operator="lessThan">
      <formula>0</formula>
    </cfRule>
    <cfRule type="cellIs" dxfId="1004" priority="52" operator="lessThan">
      <formula>0</formula>
    </cfRule>
    <cfRule type="cellIs" dxfId="1003" priority="53" operator="lessThan">
      <formula>0</formula>
    </cfRule>
  </conditionalFormatting>
  <conditionalFormatting sqref="E4:E6 E28:K28">
    <cfRule type="cellIs" dxfId="1002" priority="50" operator="equal">
      <formula>$E$4</formula>
    </cfRule>
  </conditionalFormatting>
  <conditionalFormatting sqref="D28:D29 D6 D4:M4">
    <cfRule type="cellIs" dxfId="1001" priority="49" operator="equal">
      <formula>$D$4</formula>
    </cfRule>
  </conditionalFormatting>
  <conditionalFormatting sqref="I4:I6 I28:I29">
    <cfRule type="cellIs" dxfId="1000" priority="48" operator="equal">
      <formula>$I$4</formula>
    </cfRule>
  </conditionalFormatting>
  <conditionalFormatting sqref="J4:J6 J28:J29">
    <cfRule type="cellIs" dxfId="999" priority="47" operator="equal">
      <formula>$J$4</formula>
    </cfRule>
  </conditionalFormatting>
  <conditionalFormatting sqref="K4:K6 K28:K29">
    <cfRule type="cellIs" dxfId="998" priority="46" operator="equal">
      <formula>$K$4</formula>
    </cfRule>
  </conditionalFormatting>
  <conditionalFormatting sqref="M4:M6">
    <cfRule type="cellIs" dxfId="997" priority="45" operator="equal">
      <formula>$L$4</formula>
    </cfRule>
  </conditionalFormatting>
  <conditionalFormatting sqref="T7:T28 U28:V28">
    <cfRule type="cellIs" dxfId="996" priority="42" operator="lessThan">
      <formula>0</formula>
    </cfRule>
    <cfRule type="cellIs" dxfId="995" priority="43" operator="lessThan">
      <formula>0</formula>
    </cfRule>
    <cfRule type="cellIs" dxfId="994" priority="44" operator="lessThan">
      <formula>0</formula>
    </cfRule>
  </conditionalFormatting>
  <conditionalFormatting sqref="D5:K5">
    <cfRule type="cellIs" dxfId="993" priority="41" operator="greaterThan">
      <formula>0</formula>
    </cfRule>
  </conditionalFormatting>
  <conditionalFormatting sqref="T6:T28 U28:V28">
    <cfRule type="cellIs" dxfId="992" priority="40" operator="lessThan">
      <formula>0</formula>
    </cfRule>
  </conditionalFormatting>
  <conditionalFormatting sqref="T7:T27">
    <cfRule type="cellIs" dxfId="991" priority="37" operator="lessThan">
      <formula>0</formula>
    </cfRule>
    <cfRule type="cellIs" dxfId="990" priority="38" operator="lessThan">
      <formula>0</formula>
    </cfRule>
    <cfRule type="cellIs" dxfId="989" priority="39" operator="lessThan">
      <formula>0</formula>
    </cfRule>
  </conditionalFormatting>
  <conditionalFormatting sqref="T7:T28 U28:V28">
    <cfRule type="cellIs" dxfId="988" priority="34" operator="lessThan">
      <formula>0</formula>
    </cfRule>
    <cfRule type="cellIs" dxfId="987" priority="35" operator="lessThan">
      <formula>0</formula>
    </cfRule>
    <cfRule type="cellIs" dxfId="986" priority="36" operator="lessThan">
      <formula>0</formula>
    </cfRule>
  </conditionalFormatting>
  <conditionalFormatting sqref="D5:K5">
    <cfRule type="cellIs" dxfId="985" priority="33" operator="greaterThan">
      <formula>0</formula>
    </cfRule>
  </conditionalFormatting>
  <conditionalFormatting sqref="L4 L6 L28:L29">
    <cfRule type="cellIs" dxfId="984" priority="32" operator="equal">
      <formula>$L$4</formula>
    </cfRule>
  </conditionalFormatting>
  <conditionalFormatting sqref="D7:S7">
    <cfRule type="cellIs" dxfId="983" priority="31" operator="greaterThan">
      <formula>0</formula>
    </cfRule>
  </conditionalFormatting>
  <conditionalFormatting sqref="D9:S9">
    <cfRule type="cellIs" dxfId="982" priority="30" operator="greaterThan">
      <formula>0</formula>
    </cfRule>
  </conditionalFormatting>
  <conditionalFormatting sqref="D11:S11">
    <cfRule type="cellIs" dxfId="981" priority="29" operator="greaterThan">
      <formula>0</formula>
    </cfRule>
  </conditionalFormatting>
  <conditionalFormatting sqref="D13:S13">
    <cfRule type="cellIs" dxfId="980" priority="28" operator="greaterThan">
      <formula>0</formula>
    </cfRule>
  </conditionalFormatting>
  <conditionalFormatting sqref="D15:S15">
    <cfRule type="cellIs" dxfId="979" priority="27" operator="greaterThan">
      <formula>0</formula>
    </cfRule>
  </conditionalFormatting>
  <conditionalFormatting sqref="D17:S17">
    <cfRule type="cellIs" dxfId="978" priority="26" operator="greaterThan">
      <formula>0</formula>
    </cfRule>
  </conditionalFormatting>
  <conditionalFormatting sqref="D19:S19">
    <cfRule type="cellIs" dxfId="977" priority="25" operator="greaterThan">
      <formula>0</formula>
    </cfRule>
  </conditionalFormatting>
  <conditionalFormatting sqref="D21:S21">
    <cfRule type="cellIs" dxfId="976" priority="24" operator="greaterThan">
      <formula>0</formula>
    </cfRule>
  </conditionalFormatting>
  <conditionalFormatting sqref="D23:S23">
    <cfRule type="cellIs" dxfId="975" priority="23" operator="greaterThan">
      <formula>0</formula>
    </cfRule>
  </conditionalFormatting>
  <conditionalFormatting sqref="D25:S25">
    <cfRule type="cellIs" dxfId="974" priority="22" operator="greaterThan">
      <formula>0</formula>
    </cfRule>
  </conditionalFormatting>
  <conditionalFormatting sqref="D27:S27">
    <cfRule type="cellIs" dxfId="973" priority="21" operator="greaterThan">
      <formula>0</formula>
    </cfRule>
  </conditionalFormatting>
  <conditionalFormatting sqref="U6">
    <cfRule type="cellIs" dxfId="972" priority="20" operator="lessThan">
      <formula>0</formula>
    </cfRule>
  </conditionalFormatting>
  <conditionalFormatting sqref="U6">
    <cfRule type="cellIs" dxfId="971" priority="19" operator="lessThan">
      <formula>0</formula>
    </cfRule>
  </conditionalFormatting>
  <conditionalFormatting sqref="V6">
    <cfRule type="cellIs" dxfId="970" priority="18" operator="lessThan">
      <formula>0</formula>
    </cfRule>
  </conditionalFormatting>
  <conditionalFormatting sqref="V6">
    <cfRule type="cellIs" dxfId="969" priority="17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B1" workbookViewId="0">
      <pane ySplit="6" topLeftCell="A19" activePane="bottomLeft" state="frozen"/>
      <selection pane="bottomLeft" activeCell="H11" sqref="H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61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x14ac:dyDescent="0.25">
      <c r="A4" s="87" t="s">
        <v>1</v>
      </c>
      <c r="B4" s="87"/>
      <c r="C4" s="1"/>
      <c r="D4" s="2">
        <f>'10'!D29</f>
        <v>229396</v>
      </c>
      <c r="E4" s="2">
        <f>'10'!E29</f>
        <v>11335</v>
      </c>
      <c r="F4" s="2">
        <f>'10'!F29</f>
        <v>24050</v>
      </c>
      <c r="G4" s="2">
        <f>'10'!G29</f>
        <v>410</v>
      </c>
      <c r="H4" s="2">
        <f>'10'!H29</f>
        <v>47680</v>
      </c>
      <c r="I4" s="2">
        <f>'10'!I29</f>
        <v>1120</v>
      </c>
      <c r="J4" s="2">
        <f>'10'!J29</f>
        <v>492</v>
      </c>
      <c r="K4" s="2">
        <f>'10'!K29</f>
        <v>498</v>
      </c>
      <c r="L4" s="2">
        <f>'10'!L29</f>
        <v>0</v>
      </c>
      <c r="M4" s="3"/>
      <c r="N4" s="89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87" t="s">
        <v>2</v>
      </c>
      <c r="B5" s="87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60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8732</v>
      </c>
      <c r="E7" s="22"/>
      <c r="F7" s="22"/>
      <c r="G7" s="22"/>
      <c r="H7" s="22">
        <v>40</v>
      </c>
      <c r="I7" s="23">
        <v>10</v>
      </c>
      <c r="J7" s="23"/>
      <c r="K7" s="23">
        <v>8</v>
      </c>
      <c r="L7" s="23"/>
      <c r="M7" s="20">
        <f>D7+E7*20+F7*10+G7*9+H7*9</f>
        <v>9092</v>
      </c>
      <c r="N7" s="24">
        <f>D7+E7*20+F7*10+G7*9+H7*9+I7*191+J7*191+K7*182+L7*100</f>
        <v>12458</v>
      </c>
      <c r="O7" s="25">
        <f>M7*2.75%</f>
        <v>250.03</v>
      </c>
      <c r="P7" s="26"/>
      <c r="Q7" s="26">
        <v>87</v>
      </c>
      <c r="R7" s="24">
        <f>M7-(M7*2.75%)+I7*191+J7*191+K7*182+L7*100-Q7</f>
        <v>12120.97</v>
      </c>
      <c r="S7" s="25">
        <f>M7*0.95%</f>
        <v>86.373999999999995</v>
      </c>
      <c r="T7" s="64">
        <f>S7-Q7</f>
        <v>-0.62600000000000477</v>
      </c>
      <c r="U7" s="71">
        <v>1276</v>
      </c>
      <c r="V7" s="72">
        <f>R7-U7</f>
        <v>10844.97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4737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4737</v>
      </c>
      <c r="N8" s="24">
        <f t="shared" ref="N8:N27" si="1">D8+E8*20+F8*10+G8*9+H8*9+I8*191+J8*191+K8*182+L8*100</f>
        <v>4737</v>
      </c>
      <c r="O8" s="25">
        <f t="shared" ref="O8:O27" si="2">M8*2.75%</f>
        <v>130.26750000000001</v>
      </c>
      <c r="P8" s="26">
        <v>-500</v>
      </c>
      <c r="Q8" s="26">
        <v>480</v>
      </c>
      <c r="R8" s="24">
        <f t="shared" ref="R8:R27" si="3">M8-(M8*2.75%)+I8*191+J8*191+K8*182+L8*100-Q8</f>
        <v>4126.7325000000001</v>
      </c>
      <c r="S8" s="25">
        <f t="shared" ref="S8:S27" si="4">M8*0.95%</f>
        <v>45.0015</v>
      </c>
      <c r="T8" s="64">
        <f t="shared" ref="T8:T27" si="5">S8-Q8</f>
        <v>-434.99849999999998</v>
      </c>
      <c r="U8" s="71"/>
      <c r="V8" s="72">
        <f t="shared" ref="V8:V27" si="6">R8-U8</f>
        <v>4126.7325000000001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17251</v>
      </c>
      <c r="E9" s="30">
        <v>110</v>
      </c>
      <c r="F9" s="30">
        <v>140</v>
      </c>
      <c r="G9" s="30">
        <v>30</v>
      </c>
      <c r="H9" s="30">
        <v>230</v>
      </c>
      <c r="I9" s="20">
        <v>9</v>
      </c>
      <c r="J9" s="20"/>
      <c r="K9" s="20">
        <v>3</v>
      </c>
      <c r="L9" s="20"/>
      <c r="M9" s="20">
        <f t="shared" si="0"/>
        <v>23191</v>
      </c>
      <c r="N9" s="24">
        <f t="shared" si="1"/>
        <v>25456</v>
      </c>
      <c r="O9" s="25">
        <f t="shared" si="2"/>
        <v>637.75250000000005</v>
      </c>
      <c r="P9" s="26">
        <v>3000</v>
      </c>
      <c r="Q9" s="26">
        <v>148</v>
      </c>
      <c r="R9" s="24">
        <f t="shared" si="3"/>
        <v>24670.247500000001</v>
      </c>
      <c r="S9" s="25">
        <f t="shared" si="4"/>
        <v>220.31449999999998</v>
      </c>
      <c r="T9" s="64">
        <f t="shared" si="5"/>
        <v>72.314499999999981</v>
      </c>
      <c r="U9" s="71">
        <v>2911</v>
      </c>
      <c r="V9" s="72">
        <f t="shared" si="6"/>
        <v>21759.247500000001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4874</v>
      </c>
      <c r="E10" s="30">
        <v>50</v>
      </c>
      <c r="F10" s="30"/>
      <c r="G10" s="30"/>
      <c r="H10" s="30">
        <v>20</v>
      </c>
      <c r="I10" s="20">
        <v>5</v>
      </c>
      <c r="J10" s="20"/>
      <c r="K10" s="20"/>
      <c r="L10" s="20"/>
      <c r="M10" s="20">
        <f t="shared" si="0"/>
        <v>6054</v>
      </c>
      <c r="N10" s="24">
        <f t="shared" si="1"/>
        <v>7009</v>
      </c>
      <c r="O10" s="25">
        <f t="shared" si="2"/>
        <v>166.48500000000001</v>
      </c>
      <c r="P10" s="26"/>
      <c r="Q10" s="26">
        <v>31</v>
      </c>
      <c r="R10" s="24">
        <f t="shared" si="3"/>
        <v>6811.5150000000003</v>
      </c>
      <c r="S10" s="25">
        <f t="shared" si="4"/>
        <v>57.512999999999998</v>
      </c>
      <c r="T10" s="64">
        <f t="shared" si="5"/>
        <v>26.512999999999998</v>
      </c>
      <c r="U10" s="71">
        <v>1276</v>
      </c>
      <c r="V10" s="72">
        <f t="shared" si="6"/>
        <v>5535.5150000000003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6733</v>
      </c>
      <c r="E11" s="30">
        <v>100</v>
      </c>
      <c r="F11" s="30">
        <v>100</v>
      </c>
      <c r="G11" s="32"/>
      <c r="H11" s="30">
        <v>585</v>
      </c>
      <c r="I11" s="20"/>
      <c r="J11" s="20"/>
      <c r="K11" s="20">
        <v>10</v>
      </c>
      <c r="L11" s="20"/>
      <c r="M11" s="20">
        <f t="shared" si="0"/>
        <v>14998</v>
      </c>
      <c r="N11" s="24">
        <f t="shared" si="1"/>
        <v>16818</v>
      </c>
      <c r="O11" s="25">
        <f t="shared" si="2"/>
        <v>412.44499999999999</v>
      </c>
      <c r="P11" s="26"/>
      <c r="Q11" s="26">
        <v>35</v>
      </c>
      <c r="R11" s="24">
        <f t="shared" si="3"/>
        <v>16370.555</v>
      </c>
      <c r="S11" s="25">
        <f t="shared" si="4"/>
        <v>142.48099999999999</v>
      </c>
      <c r="T11" s="64">
        <f t="shared" si="5"/>
        <v>107.48099999999999</v>
      </c>
      <c r="U11" s="71"/>
      <c r="V11" s="72">
        <f t="shared" si="6"/>
        <v>16370.555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5721</v>
      </c>
      <c r="E12" s="30"/>
      <c r="F12" s="30"/>
      <c r="G12" s="30"/>
      <c r="H12" s="30"/>
      <c r="I12" s="20">
        <v>6</v>
      </c>
      <c r="J12" s="20"/>
      <c r="K12" s="20"/>
      <c r="L12" s="20"/>
      <c r="M12" s="20">
        <f t="shared" si="0"/>
        <v>5721</v>
      </c>
      <c r="N12" s="24">
        <f t="shared" si="1"/>
        <v>6867</v>
      </c>
      <c r="O12" s="25">
        <f t="shared" si="2"/>
        <v>157.32750000000001</v>
      </c>
      <c r="P12" s="26"/>
      <c r="Q12" s="26">
        <v>32</v>
      </c>
      <c r="R12" s="24">
        <f t="shared" si="3"/>
        <v>6677.6724999999997</v>
      </c>
      <c r="S12" s="25">
        <f t="shared" si="4"/>
        <v>54.349499999999999</v>
      </c>
      <c r="T12" s="64">
        <f t="shared" si="5"/>
        <v>22.349499999999999</v>
      </c>
      <c r="U12" s="71"/>
      <c r="V12" s="72">
        <f t="shared" si="6"/>
        <v>6677.6724999999997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5324</v>
      </c>
      <c r="E13" s="30"/>
      <c r="F13" s="30"/>
      <c r="G13" s="30"/>
      <c r="H13" s="30"/>
      <c r="I13" s="20"/>
      <c r="J13" s="20"/>
      <c r="K13" s="20">
        <v>10</v>
      </c>
      <c r="L13" s="20"/>
      <c r="M13" s="20">
        <f t="shared" si="0"/>
        <v>5324</v>
      </c>
      <c r="N13" s="24">
        <f t="shared" si="1"/>
        <v>7144</v>
      </c>
      <c r="O13" s="25">
        <f t="shared" si="2"/>
        <v>146.41</v>
      </c>
      <c r="P13" s="26"/>
      <c r="Q13" s="26"/>
      <c r="R13" s="24">
        <f t="shared" si="3"/>
        <v>6997.59</v>
      </c>
      <c r="S13" s="25">
        <f t="shared" si="4"/>
        <v>50.577999999999996</v>
      </c>
      <c r="T13" s="64">
        <f t="shared" si="5"/>
        <v>50.577999999999996</v>
      </c>
      <c r="U13" s="71">
        <v>1276</v>
      </c>
      <c r="V13" s="72">
        <f t="shared" si="6"/>
        <v>5721.59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9157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9157</v>
      </c>
      <c r="N14" s="24">
        <f t="shared" si="1"/>
        <v>9157</v>
      </c>
      <c r="O14" s="25">
        <f t="shared" si="2"/>
        <v>251.8175</v>
      </c>
      <c r="P14" s="26">
        <v>2000</v>
      </c>
      <c r="Q14" s="26"/>
      <c r="R14" s="24">
        <f t="shared" si="3"/>
        <v>8905.1825000000008</v>
      </c>
      <c r="S14" s="25">
        <f t="shared" si="4"/>
        <v>86.991500000000002</v>
      </c>
      <c r="T14" s="64">
        <f t="shared" si="5"/>
        <v>86.991500000000002</v>
      </c>
      <c r="U14" s="71"/>
      <c r="V14" s="72">
        <f t="shared" si="6"/>
        <v>8905.1825000000008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20048</v>
      </c>
      <c r="E15" s="30"/>
      <c r="F15" s="30"/>
      <c r="G15" s="30"/>
      <c r="H15" s="30">
        <v>50</v>
      </c>
      <c r="I15" s="20"/>
      <c r="J15" s="20"/>
      <c r="K15" s="20"/>
      <c r="L15" s="20"/>
      <c r="M15" s="20">
        <f t="shared" si="0"/>
        <v>20498</v>
      </c>
      <c r="N15" s="24">
        <f t="shared" si="1"/>
        <v>20498</v>
      </c>
      <c r="O15" s="25">
        <f t="shared" si="2"/>
        <v>563.69500000000005</v>
      </c>
      <c r="P15" s="26">
        <v>28970</v>
      </c>
      <c r="Q15" s="26">
        <v>160</v>
      </c>
      <c r="R15" s="24">
        <f t="shared" si="3"/>
        <v>19774.305</v>
      </c>
      <c r="S15" s="25">
        <f t="shared" si="4"/>
        <v>194.73099999999999</v>
      </c>
      <c r="T15" s="64">
        <f t="shared" si="5"/>
        <v>34.730999999999995</v>
      </c>
      <c r="U15" s="71"/>
      <c r="V15" s="72">
        <f t="shared" si="6"/>
        <v>19774.305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17056</v>
      </c>
      <c r="E16" s="30"/>
      <c r="F16" s="30"/>
      <c r="G16" s="30"/>
      <c r="H16" s="30">
        <v>80</v>
      </c>
      <c r="I16" s="20">
        <v>8</v>
      </c>
      <c r="J16" s="20"/>
      <c r="K16" s="20">
        <v>5</v>
      </c>
      <c r="L16" s="20"/>
      <c r="M16" s="20">
        <f t="shared" si="0"/>
        <v>17776</v>
      </c>
      <c r="N16" s="24">
        <f t="shared" si="1"/>
        <v>20214</v>
      </c>
      <c r="O16" s="25">
        <f t="shared" si="2"/>
        <v>488.84</v>
      </c>
      <c r="P16" s="26">
        <v>-2000</v>
      </c>
      <c r="Q16" s="26">
        <v>120</v>
      </c>
      <c r="R16" s="24">
        <f t="shared" si="3"/>
        <v>19605.16</v>
      </c>
      <c r="S16" s="25">
        <f t="shared" si="4"/>
        <v>168.87199999999999</v>
      </c>
      <c r="T16" s="64">
        <f t="shared" si="5"/>
        <v>48.871999999999986</v>
      </c>
      <c r="U16" s="71"/>
      <c r="V16" s="72">
        <f t="shared" si="6"/>
        <v>19605.16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6396</v>
      </c>
      <c r="E17" s="30">
        <v>100</v>
      </c>
      <c r="F17" s="30">
        <v>100</v>
      </c>
      <c r="G17" s="30">
        <v>20</v>
      </c>
      <c r="H17" s="30">
        <v>100</v>
      </c>
      <c r="I17" s="20"/>
      <c r="J17" s="20"/>
      <c r="K17" s="20"/>
      <c r="L17" s="20"/>
      <c r="M17" s="20">
        <f t="shared" si="0"/>
        <v>10476</v>
      </c>
      <c r="N17" s="24">
        <f t="shared" si="1"/>
        <v>10476</v>
      </c>
      <c r="O17" s="25">
        <f t="shared" si="2"/>
        <v>288.08999999999997</v>
      </c>
      <c r="P17" s="26">
        <v>2000</v>
      </c>
      <c r="Q17" s="26">
        <v>100</v>
      </c>
      <c r="R17" s="24">
        <f t="shared" si="3"/>
        <v>10087.91</v>
      </c>
      <c r="S17" s="25">
        <f t="shared" si="4"/>
        <v>99.521999999999991</v>
      </c>
      <c r="T17" s="64">
        <f t="shared" si="5"/>
        <v>-0.47800000000000864</v>
      </c>
      <c r="U17" s="71">
        <v>1276</v>
      </c>
      <c r="V17" s="72">
        <f t="shared" si="6"/>
        <v>8811.91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7620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7620</v>
      </c>
      <c r="N18" s="24">
        <f t="shared" si="1"/>
        <v>7620</v>
      </c>
      <c r="O18" s="25">
        <f t="shared" si="2"/>
        <v>209.55</v>
      </c>
      <c r="P18" s="26"/>
      <c r="Q18" s="26">
        <v>150</v>
      </c>
      <c r="R18" s="24">
        <f t="shared" si="3"/>
        <v>7260.45</v>
      </c>
      <c r="S18" s="25">
        <f t="shared" si="4"/>
        <v>72.39</v>
      </c>
      <c r="T18" s="64">
        <f t="shared" si="5"/>
        <v>-77.61</v>
      </c>
      <c r="U18" s="71"/>
      <c r="V18" s="72">
        <f t="shared" si="6"/>
        <v>7260.45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6865</v>
      </c>
      <c r="E19" s="30">
        <v>50</v>
      </c>
      <c r="F19" s="30">
        <v>50</v>
      </c>
      <c r="G19" s="30"/>
      <c r="H19" s="30">
        <v>120</v>
      </c>
      <c r="I19" s="20"/>
      <c r="J19" s="20"/>
      <c r="K19" s="20"/>
      <c r="L19" s="20"/>
      <c r="M19" s="20">
        <f t="shared" si="0"/>
        <v>9445</v>
      </c>
      <c r="N19" s="24">
        <f t="shared" si="1"/>
        <v>9445</v>
      </c>
      <c r="O19" s="25">
        <f t="shared" si="2"/>
        <v>259.73750000000001</v>
      </c>
      <c r="P19" s="26"/>
      <c r="Q19" s="26">
        <v>120</v>
      </c>
      <c r="R19" s="24">
        <f t="shared" si="3"/>
        <v>9065.2625000000007</v>
      </c>
      <c r="S19" s="25">
        <f t="shared" si="4"/>
        <v>89.727499999999992</v>
      </c>
      <c r="T19" s="64">
        <f t="shared" si="5"/>
        <v>-30.272500000000008</v>
      </c>
      <c r="U19" s="71">
        <v>1290</v>
      </c>
      <c r="V19" s="72">
        <f t="shared" si="6"/>
        <v>7775.2625000000007</v>
      </c>
    </row>
    <row r="20" spans="1:22" ht="15.75" x14ac:dyDescent="0.25">
      <c r="A20" s="28">
        <v>14</v>
      </c>
      <c r="B20" s="20">
        <v>1908446147</v>
      </c>
      <c r="C20" s="20" t="s">
        <v>46</v>
      </c>
      <c r="D20" s="29">
        <v>7640</v>
      </c>
      <c r="E20" s="30"/>
      <c r="F20" s="30"/>
      <c r="G20" s="30"/>
      <c r="H20" s="30"/>
      <c r="I20" s="20">
        <v>5</v>
      </c>
      <c r="J20" s="20"/>
      <c r="K20" s="20">
        <v>5</v>
      </c>
      <c r="L20" s="20"/>
      <c r="M20" s="20">
        <f t="shared" si="0"/>
        <v>7640</v>
      </c>
      <c r="N20" s="24">
        <f t="shared" si="1"/>
        <v>9505</v>
      </c>
      <c r="O20" s="25">
        <f t="shared" si="2"/>
        <v>210.1</v>
      </c>
      <c r="P20" s="26"/>
      <c r="Q20" s="26">
        <v>120</v>
      </c>
      <c r="R20" s="24">
        <f t="shared" si="3"/>
        <v>9174.9</v>
      </c>
      <c r="S20" s="25">
        <f t="shared" si="4"/>
        <v>72.58</v>
      </c>
      <c r="T20" s="64">
        <f t="shared" si="5"/>
        <v>-47.42</v>
      </c>
      <c r="U20" s="71"/>
      <c r="V20" s="72">
        <f t="shared" si="6"/>
        <v>9174.9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6325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6325</v>
      </c>
      <c r="N21" s="24">
        <f t="shared" si="1"/>
        <v>6325</v>
      </c>
      <c r="O21" s="25">
        <f t="shared" si="2"/>
        <v>173.9375</v>
      </c>
      <c r="P21" s="26">
        <v>1950</v>
      </c>
      <c r="Q21" s="26">
        <v>20</v>
      </c>
      <c r="R21" s="24">
        <f t="shared" si="3"/>
        <v>6131.0625</v>
      </c>
      <c r="S21" s="25">
        <f t="shared" si="4"/>
        <v>60.087499999999999</v>
      </c>
      <c r="T21" s="64">
        <f t="shared" si="5"/>
        <v>40.087499999999999</v>
      </c>
      <c r="U21" s="71"/>
      <c r="V21" s="72">
        <f t="shared" si="6"/>
        <v>6131.0625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11540</v>
      </c>
      <c r="E22" s="30"/>
      <c r="F22" s="30">
        <v>50</v>
      </c>
      <c r="G22" s="20"/>
      <c r="H22" s="30"/>
      <c r="I22" s="20"/>
      <c r="J22" s="20"/>
      <c r="K22" s="20"/>
      <c r="L22" s="20"/>
      <c r="M22" s="20">
        <f t="shared" si="0"/>
        <v>12040</v>
      </c>
      <c r="N22" s="24">
        <f t="shared" si="1"/>
        <v>12040</v>
      </c>
      <c r="O22" s="25">
        <f t="shared" si="2"/>
        <v>331.1</v>
      </c>
      <c r="P22" s="26">
        <v>2000</v>
      </c>
      <c r="Q22" s="26">
        <v>150</v>
      </c>
      <c r="R22" s="24">
        <f t="shared" si="3"/>
        <v>11558.9</v>
      </c>
      <c r="S22" s="25">
        <f t="shared" si="4"/>
        <v>114.38</v>
      </c>
      <c r="T22" s="64">
        <f t="shared" si="5"/>
        <v>-35.620000000000005</v>
      </c>
      <c r="U22" s="71"/>
      <c r="V22" s="72">
        <f t="shared" si="6"/>
        <v>11558.9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6064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6064</v>
      </c>
      <c r="N23" s="24">
        <f t="shared" si="1"/>
        <v>6064</v>
      </c>
      <c r="O23" s="25">
        <f t="shared" si="2"/>
        <v>166.76</v>
      </c>
      <c r="P23" s="26">
        <v>39151</v>
      </c>
      <c r="Q23" s="26">
        <v>60</v>
      </c>
      <c r="R23" s="24">
        <f t="shared" si="3"/>
        <v>5837.24</v>
      </c>
      <c r="S23" s="25">
        <f t="shared" si="4"/>
        <v>57.607999999999997</v>
      </c>
      <c r="T23" s="64">
        <f t="shared" si="5"/>
        <v>-2.392000000000003</v>
      </c>
      <c r="U23" s="71"/>
      <c r="V23" s="72">
        <f t="shared" si="6"/>
        <v>5837.24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18528</v>
      </c>
      <c r="E24" s="30">
        <v>100</v>
      </c>
      <c r="F24" s="30">
        <v>250</v>
      </c>
      <c r="G24" s="30"/>
      <c r="H24" s="30">
        <v>500</v>
      </c>
      <c r="I24" s="20">
        <v>5</v>
      </c>
      <c r="J24" s="20"/>
      <c r="K24" s="20">
        <v>2</v>
      </c>
      <c r="L24" s="20"/>
      <c r="M24" s="20">
        <f t="shared" si="0"/>
        <v>27528</v>
      </c>
      <c r="N24" s="24">
        <f t="shared" si="1"/>
        <v>28847</v>
      </c>
      <c r="O24" s="25">
        <f t="shared" si="2"/>
        <v>757.02</v>
      </c>
      <c r="P24" s="26">
        <v>2000</v>
      </c>
      <c r="Q24" s="26">
        <v>131</v>
      </c>
      <c r="R24" s="24">
        <f t="shared" si="3"/>
        <v>27958.98</v>
      </c>
      <c r="S24" s="25">
        <f t="shared" si="4"/>
        <v>261.51600000000002</v>
      </c>
      <c r="T24" s="64">
        <f t="shared" si="5"/>
        <v>130.51600000000002</v>
      </c>
      <c r="U24" s="71">
        <v>60</v>
      </c>
      <c r="V24" s="72">
        <f t="shared" si="6"/>
        <v>27898.98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9087</v>
      </c>
      <c r="E25" s="30"/>
      <c r="F25" s="30">
        <v>20</v>
      </c>
      <c r="G25" s="30"/>
      <c r="H25" s="30">
        <v>80</v>
      </c>
      <c r="I25" s="20"/>
      <c r="J25" s="20"/>
      <c r="K25" s="20"/>
      <c r="L25" s="20"/>
      <c r="M25" s="20">
        <f t="shared" si="0"/>
        <v>10007</v>
      </c>
      <c r="N25" s="24">
        <f t="shared" si="1"/>
        <v>10007</v>
      </c>
      <c r="O25" s="25">
        <f t="shared" si="2"/>
        <v>275.1925</v>
      </c>
      <c r="P25" s="26"/>
      <c r="Q25" s="26">
        <v>98</v>
      </c>
      <c r="R25" s="24">
        <f t="shared" si="3"/>
        <v>9633.8075000000008</v>
      </c>
      <c r="S25" s="25">
        <f t="shared" si="4"/>
        <v>95.066499999999991</v>
      </c>
      <c r="T25" s="64">
        <f t="shared" si="5"/>
        <v>-2.9335000000000093</v>
      </c>
      <c r="U25" s="71">
        <v>1276</v>
      </c>
      <c r="V25" s="72">
        <f t="shared" si="6"/>
        <v>8357.8075000000008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9705</v>
      </c>
      <c r="E26" s="29"/>
      <c r="F26" s="30">
        <v>50</v>
      </c>
      <c r="G26" s="30"/>
      <c r="H26" s="30">
        <v>100</v>
      </c>
      <c r="I26" s="20"/>
      <c r="J26" s="20"/>
      <c r="K26" s="20"/>
      <c r="L26" s="20"/>
      <c r="M26" s="20">
        <f t="shared" si="0"/>
        <v>11105</v>
      </c>
      <c r="N26" s="24">
        <f t="shared" si="1"/>
        <v>11105</v>
      </c>
      <c r="O26" s="25">
        <f t="shared" si="2"/>
        <v>305.38749999999999</v>
      </c>
      <c r="P26" s="26">
        <v>-1000</v>
      </c>
      <c r="Q26" s="26">
        <v>80</v>
      </c>
      <c r="R26" s="24">
        <f t="shared" si="3"/>
        <v>10719.612499999999</v>
      </c>
      <c r="S26" s="25">
        <f t="shared" si="4"/>
        <v>105.4975</v>
      </c>
      <c r="T26" s="64">
        <f t="shared" si="5"/>
        <v>25.497500000000002</v>
      </c>
      <c r="U26" s="71"/>
      <c r="V26" s="72">
        <f t="shared" si="6"/>
        <v>10719.612499999999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2056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2056</v>
      </c>
      <c r="N27" s="40">
        <f t="shared" si="1"/>
        <v>2056</v>
      </c>
      <c r="O27" s="25">
        <f t="shared" si="2"/>
        <v>56.54</v>
      </c>
      <c r="P27" s="41"/>
      <c r="Q27" s="41"/>
      <c r="R27" s="24">
        <f t="shared" si="3"/>
        <v>1999.46</v>
      </c>
      <c r="S27" s="42">
        <f t="shared" si="4"/>
        <v>19.532</v>
      </c>
      <c r="T27" s="65">
        <f t="shared" si="5"/>
        <v>19.532</v>
      </c>
      <c r="U27" s="71"/>
      <c r="V27" s="72">
        <f t="shared" si="6"/>
        <v>1999.46</v>
      </c>
    </row>
    <row r="28" spans="1:22" ht="16.5" thickBot="1" x14ac:dyDescent="0.3">
      <c r="A28" s="73" t="s">
        <v>38</v>
      </c>
      <c r="B28" s="74"/>
      <c r="C28" s="75"/>
      <c r="D28" s="44">
        <f t="shared" ref="D28:E28" si="7">SUM(D7:D27)</f>
        <v>191459</v>
      </c>
      <c r="E28" s="45">
        <f t="shared" si="7"/>
        <v>510</v>
      </c>
      <c r="F28" s="45">
        <f t="shared" ref="F28:T28" si="8">SUM(F7:F27)</f>
        <v>760</v>
      </c>
      <c r="G28" s="45">
        <f t="shared" si="8"/>
        <v>50</v>
      </c>
      <c r="H28" s="45">
        <f t="shared" si="8"/>
        <v>1905</v>
      </c>
      <c r="I28" s="45">
        <f t="shared" si="8"/>
        <v>48</v>
      </c>
      <c r="J28" s="45">
        <f t="shared" si="8"/>
        <v>0</v>
      </c>
      <c r="K28" s="45">
        <f t="shared" si="8"/>
        <v>43</v>
      </c>
      <c r="L28" s="45">
        <f t="shared" si="8"/>
        <v>0</v>
      </c>
      <c r="M28" s="45">
        <f t="shared" si="8"/>
        <v>226854</v>
      </c>
      <c r="N28" s="45">
        <f t="shared" si="8"/>
        <v>243848</v>
      </c>
      <c r="O28" s="46">
        <f t="shared" si="8"/>
        <v>6238.4850000000015</v>
      </c>
      <c r="P28" s="45">
        <f t="shared" si="8"/>
        <v>77571</v>
      </c>
      <c r="Q28" s="45">
        <f t="shared" si="8"/>
        <v>2122</v>
      </c>
      <c r="R28" s="45">
        <f t="shared" si="8"/>
        <v>235487.51499999998</v>
      </c>
      <c r="S28" s="45">
        <f t="shared" si="8"/>
        <v>2155.1130000000003</v>
      </c>
      <c r="T28" s="70">
        <f t="shared" si="8"/>
        <v>33.1129999999999</v>
      </c>
      <c r="U28" s="71"/>
      <c r="V28" s="71"/>
    </row>
    <row r="29" spans="1:22" ht="15.75" thickBot="1" x14ac:dyDescent="0.3">
      <c r="A29" s="76" t="s">
        <v>39</v>
      </c>
      <c r="B29" s="77"/>
      <c r="C29" s="78"/>
      <c r="D29" s="48">
        <f>D4+D5-D28</f>
        <v>245729</v>
      </c>
      <c r="E29" s="48">
        <f t="shared" ref="E29:L29" si="9">E4+E5-E28</f>
        <v>10825</v>
      </c>
      <c r="F29" s="48">
        <f t="shared" si="9"/>
        <v>23290</v>
      </c>
      <c r="G29" s="48">
        <f t="shared" si="9"/>
        <v>360</v>
      </c>
      <c r="H29" s="48">
        <f t="shared" si="9"/>
        <v>45775</v>
      </c>
      <c r="I29" s="48">
        <f t="shared" si="9"/>
        <v>1072</v>
      </c>
      <c r="J29" s="48">
        <f t="shared" si="9"/>
        <v>492</v>
      </c>
      <c r="K29" s="48">
        <f t="shared" si="9"/>
        <v>455</v>
      </c>
      <c r="L29" s="48">
        <f t="shared" si="9"/>
        <v>0</v>
      </c>
      <c r="M29" s="97"/>
      <c r="N29" s="98"/>
      <c r="O29" s="98"/>
      <c r="P29" s="98"/>
      <c r="Q29" s="98"/>
      <c r="R29" s="98"/>
      <c r="S29" s="98"/>
      <c r="T29" s="98"/>
      <c r="U29" s="98"/>
      <c r="V29" s="99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68" priority="47" operator="equal">
      <formula>212030016606640</formula>
    </cfRule>
  </conditionalFormatting>
  <conditionalFormatting sqref="D29 E4:E6 E28:K29">
    <cfRule type="cellIs" dxfId="967" priority="45" operator="equal">
      <formula>$E$4</formula>
    </cfRule>
    <cfRule type="cellIs" dxfId="966" priority="46" operator="equal">
      <formula>2120</formula>
    </cfRule>
  </conditionalFormatting>
  <conditionalFormatting sqref="D29:E29 F4:F6 F28:F29">
    <cfRule type="cellIs" dxfId="965" priority="43" operator="equal">
      <formula>$F$4</formula>
    </cfRule>
    <cfRule type="cellIs" dxfId="964" priority="44" operator="equal">
      <formula>300</formula>
    </cfRule>
  </conditionalFormatting>
  <conditionalFormatting sqref="G4:G6 G28:G29">
    <cfRule type="cellIs" dxfId="963" priority="41" operator="equal">
      <formula>$G$4</formula>
    </cfRule>
    <cfRule type="cellIs" dxfId="962" priority="42" operator="equal">
      <formula>1660</formula>
    </cfRule>
  </conditionalFormatting>
  <conditionalFormatting sqref="H4:H6 H28:H29">
    <cfRule type="cellIs" dxfId="961" priority="39" operator="equal">
      <formula>$H$4</formula>
    </cfRule>
    <cfRule type="cellIs" dxfId="960" priority="40" operator="equal">
      <formula>6640</formula>
    </cfRule>
  </conditionalFormatting>
  <conditionalFormatting sqref="T6:T28">
    <cfRule type="cellIs" dxfId="959" priority="38" operator="lessThan">
      <formula>0</formula>
    </cfRule>
  </conditionalFormatting>
  <conditionalFormatting sqref="T7:T27">
    <cfRule type="cellIs" dxfId="958" priority="35" operator="lessThan">
      <formula>0</formula>
    </cfRule>
    <cfRule type="cellIs" dxfId="957" priority="36" operator="lessThan">
      <formula>0</formula>
    </cfRule>
    <cfRule type="cellIs" dxfId="956" priority="37" operator="lessThan">
      <formula>0</formula>
    </cfRule>
  </conditionalFormatting>
  <conditionalFormatting sqref="E4:E6 E28:K28">
    <cfRule type="cellIs" dxfId="955" priority="34" operator="equal">
      <formula>$E$4</formula>
    </cfRule>
  </conditionalFormatting>
  <conditionalFormatting sqref="D28:D29 D6 D4:M4">
    <cfRule type="cellIs" dxfId="954" priority="33" operator="equal">
      <formula>$D$4</formula>
    </cfRule>
  </conditionalFormatting>
  <conditionalFormatting sqref="I4:I6 I28:I29">
    <cfRule type="cellIs" dxfId="953" priority="32" operator="equal">
      <formula>$I$4</formula>
    </cfRule>
  </conditionalFormatting>
  <conditionalFormatting sqref="J4:J6 J28:J29">
    <cfRule type="cellIs" dxfId="952" priority="31" operator="equal">
      <formula>$J$4</formula>
    </cfRule>
  </conditionalFormatting>
  <conditionalFormatting sqref="K4:K6 K28:K29">
    <cfRule type="cellIs" dxfId="951" priority="30" operator="equal">
      <formula>$K$4</formula>
    </cfRule>
  </conditionalFormatting>
  <conditionalFormatting sqref="M4:M6">
    <cfRule type="cellIs" dxfId="950" priority="29" operator="equal">
      <formula>$L$4</formula>
    </cfRule>
  </conditionalFormatting>
  <conditionalFormatting sqref="T7:T28">
    <cfRule type="cellIs" dxfId="949" priority="26" operator="lessThan">
      <formula>0</formula>
    </cfRule>
    <cfRule type="cellIs" dxfId="948" priority="27" operator="lessThan">
      <formula>0</formula>
    </cfRule>
    <cfRule type="cellIs" dxfId="947" priority="28" operator="lessThan">
      <formula>0</formula>
    </cfRule>
  </conditionalFormatting>
  <conditionalFormatting sqref="D5:K5">
    <cfRule type="cellIs" dxfId="946" priority="25" operator="greaterThan">
      <formula>0</formula>
    </cfRule>
  </conditionalFormatting>
  <conditionalFormatting sqref="T6:T28">
    <cfRule type="cellIs" dxfId="945" priority="24" operator="lessThan">
      <formula>0</formula>
    </cfRule>
  </conditionalFormatting>
  <conditionalFormatting sqref="T7:T27">
    <cfRule type="cellIs" dxfId="944" priority="21" operator="lessThan">
      <formula>0</formula>
    </cfRule>
    <cfRule type="cellIs" dxfId="943" priority="22" operator="lessThan">
      <formula>0</formula>
    </cfRule>
    <cfRule type="cellIs" dxfId="942" priority="23" operator="lessThan">
      <formula>0</formula>
    </cfRule>
  </conditionalFormatting>
  <conditionalFormatting sqref="T7:T28">
    <cfRule type="cellIs" dxfId="941" priority="18" operator="lessThan">
      <formula>0</formula>
    </cfRule>
    <cfRule type="cellIs" dxfId="940" priority="19" operator="lessThan">
      <formula>0</formula>
    </cfRule>
    <cfRule type="cellIs" dxfId="939" priority="20" operator="lessThan">
      <formula>0</formula>
    </cfRule>
  </conditionalFormatting>
  <conditionalFormatting sqref="D5:K5">
    <cfRule type="cellIs" dxfId="938" priority="17" operator="greaterThan">
      <formula>0</formula>
    </cfRule>
  </conditionalFormatting>
  <conditionalFormatting sqref="L4 L6 L28:L29">
    <cfRule type="cellIs" dxfId="937" priority="16" operator="equal">
      <formula>$L$4</formula>
    </cfRule>
  </conditionalFormatting>
  <conditionalFormatting sqref="D7:S7">
    <cfRule type="cellIs" dxfId="936" priority="15" operator="greaterThan">
      <formula>0</formula>
    </cfRule>
  </conditionalFormatting>
  <conditionalFormatting sqref="D9:S9">
    <cfRule type="cellIs" dxfId="935" priority="14" operator="greaterThan">
      <formula>0</formula>
    </cfRule>
  </conditionalFormatting>
  <conditionalFormatting sqref="D11:S11">
    <cfRule type="cellIs" dxfId="934" priority="13" operator="greaterThan">
      <formula>0</formula>
    </cfRule>
  </conditionalFormatting>
  <conditionalFormatting sqref="D13:S13">
    <cfRule type="cellIs" dxfId="933" priority="12" operator="greaterThan">
      <formula>0</formula>
    </cfRule>
  </conditionalFormatting>
  <conditionalFormatting sqref="D15:S15">
    <cfRule type="cellIs" dxfId="932" priority="11" operator="greaterThan">
      <formula>0</formula>
    </cfRule>
  </conditionalFormatting>
  <conditionalFormatting sqref="D17:S17">
    <cfRule type="cellIs" dxfId="931" priority="10" operator="greaterThan">
      <formula>0</formula>
    </cfRule>
  </conditionalFormatting>
  <conditionalFormatting sqref="D19:S19">
    <cfRule type="cellIs" dxfId="930" priority="9" operator="greaterThan">
      <formula>0</formula>
    </cfRule>
  </conditionalFormatting>
  <conditionalFormatting sqref="D21:S21">
    <cfRule type="cellIs" dxfId="929" priority="8" operator="greaterThan">
      <formula>0</formula>
    </cfRule>
  </conditionalFormatting>
  <conditionalFormatting sqref="D23:S23">
    <cfRule type="cellIs" dxfId="928" priority="7" operator="greaterThan">
      <formula>0</formula>
    </cfRule>
  </conditionalFormatting>
  <conditionalFormatting sqref="D25:S25">
    <cfRule type="cellIs" dxfId="927" priority="6" operator="greaterThan">
      <formula>0</formula>
    </cfRule>
  </conditionalFormatting>
  <conditionalFormatting sqref="D27:S27">
    <cfRule type="cellIs" dxfId="926" priority="5" operator="greaterThan">
      <formula>0</formula>
    </cfRule>
  </conditionalFormatting>
  <conditionalFormatting sqref="U6">
    <cfRule type="cellIs" dxfId="925" priority="4" operator="lessThan">
      <formula>0</formula>
    </cfRule>
  </conditionalFormatting>
  <conditionalFormatting sqref="U6">
    <cfRule type="cellIs" dxfId="924" priority="3" operator="lessThan">
      <formula>0</formula>
    </cfRule>
  </conditionalFormatting>
  <conditionalFormatting sqref="V6">
    <cfRule type="cellIs" dxfId="923" priority="2" operator="lessThan">
      <formula>0</formula>
    </cfRule>
  </conditionalFormatting>
  <conditionalFormatting sqref="V6">
    <cfRule type="cellIs" dxfId="922" priority="1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C1" workbookViewId="0">
      <pane ySplit="6" topLeftCell="A7" activePane="bottomLeft" state="frozen"/>
      <selection pane="bottomLeft" activeCell="U13" sqref="U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2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2" ht="18.75" x14ac:dyDescent="0.25">
      <c r="A3" s="83" t="s">
        <v>62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2" x14ac:dyDescent="0.25">
      <c r="A4" s="87" t="s">
        <v>1</v>
      </c>
      <c r="B4" s="87"/>
      <c r="C4" s="1"/>
      <c r="D4" s="2">
        <f>'11'!D29</f>
        <v>245729</v>
      </c>
      <c r="E4" s="2">
        <f>'11'!E29</f>
        <v>10825</v>
      </c>
      <c r="F4" s="2">
        <f>'11'!F29</f>
        <v>23290</v>
      </c>
      <c r="G4" s="2">
        <f>'11'!G29</f>
        <v>360</v>
      </c>
      <c r="H4" s="2">
        <f>'11'!H29</f>
        <v>45775</v>
      </c>
      <c r="I4" s="2">
        <f>'11'!I29</f>
        <v>1072</v>
      </c>
      <c r="J4" s="2">
        <f>'11'!J29</f>
        <v>492</v>
      </c>
      <c r="K4" s="2">
        <f>'11'!K29</f>
        <v>455</v>
      </c>
      <c r="L4" s="2">
        <f>'11'!L29</f>
        <v>0</v>
      </c>
      <c r="M4" s="3"/>
      <c r="N4" s="89"/>
      <c r="O4" s="90"/>
      <c r="P4" s="90"/>
      <c r="Q4" s="90"/>
      <c r="R4" s="90"/>
      <c r="S4" s="90"/>
      <c r="T4" s="90"/>
      <c r="U4" s="90"/>
      <c r="V4" s="91"/>
    </row>
    <row r="5" spans="1:22" x14ac:dyDescent="0.25">
      <c r="A5" s="87" t="s">
        <v>2</v>
      </c>
      <c r="B5" s="8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1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3" t="s">
        <v>22</v>
      </c>
      <c r="U6" s="63" t="s">
        <v>63</v>
      </c>
      <c r="V6" s="63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10166</v>
      </c>
      <c r="E7" s="22">
        <v>500</v>
      </c>
      <c r="F7" s="22">
        <v>380</v>
      </c>
      <c r="G7" s="22"/>
      <c r="H7" s="22">
        <v>280</v>
      </c>
      <c r="I7" s="23">
        <v>6</v>
      </c>
      <c r="J7" s="23"/>
      <c r="K7" s="23"/>
      <c r="L7" s="23"/>
      <c r="M7" s="20">
        <f>D7+E7*20+F7*10+G7*9+H7*9</f>
        <v>26486</v>
      </c>
      <c r="N7" s="24">
        <f>D7+E7*20+F7*10+G7*9+H7*9+I7*191+J7*191+K7*182+L7*100</f>
        <v>27632</v>
      </c>
      <c r="O7" s="25">
        <f>M7*2.75%</f>
        <v>728.36500000000001</v>
      </c>
      <c r="P7" s="26"/>
      <c r="Q7" s="26">
        <v>121</v>
      </c>
      <c r="R7" s="24">
        <f>M7-(M7*2.75%)+I7*191+J7*191+K7*182+L7*100-Q7</f>
        <v>26782.634999999998</v>
      </c>
      <c r="S7" s="25">
        <f>M7*0.95%</f>
        <v>251.61699999999999</v>
      </c>
      <c r="T7" s="64">
        <f>S7-Q7</f>
        <v>130.61699999999999</v>
      </c>
      <c r="U7" s="61">
        <v>2946</v>
      </c>
      <c r="V7" s="62">
        <f>R7-U7</f>
        <v>23836.634999999998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5160</v>
      </c>
      <c r="E8" s="30">
        <v>100</v>
      </c>
      <c r="F8" s="30">
        <v>100</v>
      </c>
      <c r="G8" s="30"/>
      <c r="H8" s="30">
        <v>250</v>
      </c>
      <c r="I8" s="20"/>
      <c r="J8" s="20"/>
      <c r="K8" s="20"/>
      <c r="L8" s="20"/>
      <c r="M8" s="20">
        <f t="shared" ref="M8:M27" si="0">D8+E8*20+F8*10+G8*9+H8*9</f>
        <v>10410</v>
      </c>
      <c r="N8" s="24">
        <f t="shared" ref="N8:N27" si="1">D8+E8*20+F8*10+G8*9+H8*9+I8*191+J8*191+K8*182+L8*100</f>
        <v>10410</v>
      </c>
      <c r="O8" s="25">
        <f t="shared" ref="O8:O27" si="2">M8*2.75%</f>
        <v>286.27499999999998</v>
      </c>
      <c r="P8" s="26">
        <v>500</v>
      </c>
      <c r="Q8" s="26">
        <v>50</v>
      </c>
      <c r="R8" s="24">
        <f t="shared" ref="R8:R27" si="3">M8-(M8*2.75%)+I8*191+J8*191+K8*182+L8*100-Q8</f>
        <v>10073.725</v>
      </c>
      <c r="S8" s="25">
        <f t="shared" ref="S8:S27" si="4">M8*0.95%</f>
        <v>98.894999999999996</v>
      </c>
      <c r="T8" s="64">
        <f t="shared" ref="T8:T27" si="5">S8-Q8</f>
        <v>48.894999999999996</v>
      </c>
      <c r="U8" s="61">
        <v>35</v>
      </c>
      <c r="V8" s="62">
        <f t="shared" ref="V8:V27" si="6">R8-U8</f>
        <v>10038.725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17317</v>
      </c>
      <c r="E9" s="30">
        <v>50</v>
      </c>
      <c r="F9" s="30">
        <v>100</v>
      </c>
      <c r="G9" s="30">
        <v>50</v>
      </c>
      <c r="H9" s="30">
        <v>500</v>
      </c>
      <c r="I9" s="20">
        <v>3</v>
      </c>
      <c r="J9" s="20"/>
      <c r="K9" s="20">
        <v>1</v>
      </c>
      <c r="L9" s="20"/>
      <c r="M9" s="20">
        <f t="shared" si="0"/>
        <v>24267</v>
      </c>
      <c r="N9" s="24">
        <f t="shared" si="1"/>
        <v>25022</v>
      </c>
      <c r="O9" s="25">
        <f t="shared" si="2"/>
        <v>667.34249999999997</v>
      </c>
      <c r="P9" s="26">
        <v>4000</v>
      </c>
      <c r="Q9" s="26">
        <v>151</v>
      </c>
      <c r="R9" s="24">
        <f t="shared" si="3"/>
        <v>24203.657500000001</v>
      </c>
      <c r="S9" s="25">
        <f t="shared" si="4"/>
        <v>230.53649999999999</v>
      </c>
      <c r="T9" s="64">
        <f t="shared" si="5"/>
        <v>79.53649999999999</v>
      </c>
      <c r="U9" s="61">
        <v>1194</v>
      </c>
      <c r="V9" s="62">
        <f t="shared" si="6"/>
        <v>23009.657500000001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5761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5761</v>
      </c>
      <c r="N10" s="24">
        <f t="shared" si="1"/>
        <v>5761</v>
      </c>
      <c r="O10" s="25">
        <f t="shared" si="2"/>
        <v>158.42750000000001</v>
      </c>
      <c r="P10" s="26"/>
      <c r="Q10" s="26">
        <v>28</v>
      </c>
      <c r="R10" s="24">
        <f t="shared" si="3"/>
        <v>5574.5725000000002</v>
      </c>
      <c r="S10" s="25">
        <f t="shared" si="4"/>
        <v>54.729500000000002</v>
      </c>
      <c r="T10" s="64">
        <f t="shared" si="5"/>
        <v>26.729500000000002</v>
      </c>
      <c r="U10" s="61">
        <v>1194</v>
      </c>
      <c r="V10" s="62">
        <f t="shared" si="6"/>
        <v>4380.5725000000002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33732</v>
      </c>
      <c r="E11" s="30">
        <v>100</v>
      </c>
      <c r="F11" s="30">
        <v>200</v>
      </c>
      <c r="G11" s="32"/>
      <c r="H11" s="30">
        <v>250</v>
      </c>
      <c r="I11" s="20"/>
      <c r="J11" s="20"/>
      <c r="K11" s="20"/>
      <c r="L11" s="20"/>
      <c r="M11" s="20">
        <f t="shared" si="0"/>
        <v>39982</v>
      </c>
      <c r="N11" s="24">
        <f t="shared" si="1"/>
        <v>39982</v>
      </c>
      <c r="O11" s="25">
        <f t="shared" si="2"/>
        <v>1099.5050000000001</v>
      </c>
      <c r="P11" s="26">
        <v>-21000</v>
      </c>
      <c r="Q11" s="26">
        <v>231</v>
      </c>
      <c r="R11" s="24">
        <f t="shared" si="3"/>
        <v>38651.495000000003</v>
      </c>
      <c r="S11" s="25">
        <f t="shared" si="4"/>
        <v>379.82900000000001</v>
      </c>
      <c r="T11" s="64">
        <f t="shared" si="5"/>
        <v>148.82900000000001</v>
      </c>
      <c r="U11" s="61">
        <v>45</v>
      </c>
      <c r="V11" s="62">
        <f t="shared" si="6"/>
        <v>38606.495000000003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7016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7016</v>
      </c>
      <c r="N12" s="24">
        <f t="shared" si="1"/>
        <v>7016</v>
      </c>
      <c r="O12" s="25">
        <f t="shared" si="2"/>
        <v>192.94</v>
      </c>
      <c r="P12" s="26"/>
      <c r="Q12" s="26">
        <v>33</v>
      </c>
      <c r="R12" s="24">
        <f t="shared" si="3"/>
        <v>6790.06</v>
      </c>
      <c r="S12" s="25">
        <f t="shared" si="4"/>
        <v>66.652000000000001</v>
      </c>
      <c r="T12" s="64">
        <f t="shared" si="5"/>
        <v>33.652000000000001</v>
      </c>
      <c r="U12" s="61"/>
      <c r="V12" s="62">
        <f t="shared" si="6"/>
        <v>6790.06</v>
      </c>
    </row>
    <row r="13" spans="1:22" ht="15.75" x14ac:dyDescent="0.25">
      <c r="A13" s="28">
        <v>7</v>
      </c>
      <c r="B13" s="20">
        <v>1908446140</v>
      </c>
      <c r="C13" s="20" t="s">
        <v>43</v>
      </c>
      <c r="D13" s="29">
        <v>5033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5033</v>
      </c>
      <c r="N13" s="24">
        <f t="shared" si="1"/>
        <v>5033</v>
      </c>
      <c r="O13" s="25">
        <f t="shared" si="2"/>
        <v>138.4075</v>
      </c>
      <c r="P13" s="26"/>
      <c r="Q13" s="26"/>
      <c r="R13" s="24">
        <f t="shared" si="3"/>
        <v>4894.5924999999997</v>
      </c>
      <c r="S13" s="25">
        <f t="shared" si="4"/>
        <v>47.813499999999998</v>
      </c>
      <c r="T13" s="64">
        <f t="shared" si="5"/>
        <v>47.813499999999998</v>
      </c>
      <c r="U13" s="61">
        <v>1592</v>
      </c>
      <c r="V13" s="62">
        <f t="shared" si="6"/>
        <v>3302.5924999999997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9050</v>
      </c>
      <c r="E14" s="30">
        <v>500</v>
      </c>
      <c r="F14" s="30">
        <v>500</v>
      </c>
      <c r="G14" s="30"/>
      <c r="H14" s="30">
        <v>240</v>
      </c>
      <c r="I14" s="20"/>
      <c r="J14" s="20"/>
      <c r="K14" s="20"/>
      <c r="L14" s="20"/>
      <c r="M14" s="20">
        <f t="shared" si="0"/>
        <v>26210</v>
      </c>
      <c r="N14" s="24">
        <f t="shared" si="1"/>
        <v>26210</v>
      </c>
      <c r="O14" s="25">
        <f t="shared" si="2"/>
        <v>720.77499999999998</v>
      </c>
      <c r="P14" s="26">
        <v>-1000</v>
      </c>
      <c r="Q14" s="26">
        <v>160</v>
      </c>
      <c r="R14" s="24">
        <f t="shared" si="3"/>
        <v>25329.224999999999</v>
      </c>
      <c r="S14" s="25">
        <f t="shared" si="4"/>
        <v>248.995</v>
      </c>
      <c r="T14" s="64">
        <f t="shared" si="5"/>
        <v>88.995000000000005</v>
      </c>
      <c r="U14" s="61">
        <v>1395</v>
      </c>
      <c r="V14" s="62">
        <f t="shared" si="6"/>
        <v>23934.224999999999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9172</v>
      </c>
      <c r="E15" s="30"/>
      <c r="F15" s="30"/>
      <c r="G15" s="30"/>
      <c r="H15" s="30"/>
      <c r="I15" s="20"/>
      <c r="J15" s="20"/>
      <c r="K15" s="20">
        <v>5</v>
      </c>
      <c r="L15" s="20"/>
      <c r="M15" s="20">
        <f t="shared" si="0"/>
        <v>9172</v>
      </c>
      <c r="N15" s="24">
        <f t="shared" si="1"/>
        <v>10082</v>
      </c>
      <c r="O15" s="25">
        <f t="shared" si="2"/>
        <v>252.23</v>
      </c>
      <c r="P15" s="26"/>
      <c r="Q15" s="26"/>
      <c r="R15" s="24">
        <f t="shared" si="3"/>
        <v>9829.77</v>
      </c>
      <c r="S15" s="25">
        <f t="shared" si="4"/>
        <v>87.134</v>
      </c>
      <c r="T15" s="64">
        <f t="shared" si="5"/>
        <v>87.134</v>
      </c>
      <c r="U15" s="61"/>
      <c r="V15" s="62">
        <f t="shared" si="6"/>
        <v>9829.77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8741</v>
      </c>
      <c r="E16" s="30">
        <v>50</v>
      </c>
      <c r="F16" s="30">
        <v>50</v>
      </c>
      <c r="G16" s="30"/>
      <c r="H16" s="30"/>
      <c r="I16" s="20">
        <v>3</v>
      </c>
      <c r="J16" s="20"/>
      <c r="K16" s="20">
        <v>5</v>
      </c>
      <c r="L16" s="20"/>
      <c r="M16" s="20">
        <f t="shared" si="0"/>
        <v>10241</v>
      </c>
      <c r="N16" s="24">
        <f t="shared" si="1"/>
        <v>11724</v>
      </c>
      <c r="O16" s="25">
        <f t="shared" si="2"/>
        <v>281.6275</v>
      </c>
      <c r="P16" s="26">
        <v>-1500</v>
      </c>
      <c r="Q16" s="26">
        <v>493</v>
      </c>
      <c r="R16" s="24">
        <f t="shared" si="3"/>
        <v>10949.372499999999</v>
      </c>
      <c r="S16" s="25">
        <f t="shared" si="4"/>
        <v>97.289500000000004</v>
      </c>
      <c r="T16" s="64">
        <f t="shared" si="5"/>
        <v>-395.71050000000002</v>
      </c>
      <c r="U16" s="61">
        <v>1592</v>
      </c>
      <c r="V16" s="62">
        <f t="shared" si="6"/>
        <v>9357.3724999999995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7854</v>
      </c>
      <c r="E17" s="30">
        <v>100</v>
      </c>
      <c r="F17" s="30">
        <v>100</v>
      </c>
      <c r="G17" s="30">
        <v>30</v>
      </c>
      <c r="H17" s="30">
        <v>100</v>
      </c>
      <c r="I17" s="20">
        <v>5</v>
      </c>
      <c r="J17" s="20"/>
      <c r="K17" s="20"/>
      <c r="L17" s="20"/>
      <c r="M17" s="20">
        <f t="shared" si="0"/>
        <v>12024</v>
      </c>
      <c r="N17" s="24">
        <f t="shared" si="1"/>
        <v>12979</v>
      </c>
      <c r="O17" s="25">
        <f t="shared" si="2"/>
        <v>330.66</v>
      </c>
      <c r="P17" s="26"/>
      <c r="Q17" s="26">
        <v>100</v>
      </c>
      <c r="R17" s="24">
        <f t="shared" si="3"/>
        <v>12548.34</v>
      </c>
      <c r="S17" s="25">
        <f t="shared" si="4"/>
        <v>114.22799999999999</v>
      </c>
      <c r="T17" s="64">
        <f t="shared" si="5"/>
        <v>14.227999999999994</v>
      </c>
      <c r="U17" s="61">
        <v>1592</v>
      </c>
      <c r="V17" s="62">
        <f t="shared" si="6"/>
        <v>10956.34</v>
      </c>
    </row>
    <row r="18" spans="1:22" ht="15.75" x14ac:dyDescent="0.25">
      <c r="A18" s="28">
        <v>12</v>
      </c>
      <c r="B18" s="20">
        <v>1908446145</v>
      </c>
      <c r="C18" s="31" t="s">
        <v>44</v>
      </c>
      <c r="D18" s="29">
        <v>10201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10201</v>
      </c>
      <c r="N18" s="24">
        <f t="shared" si="1"/>
        <v>10201</v>
      </c>
      <c r="O18" s="25">
        <f t="shared" si="2"/>
        <v>280.52749999999997</v>
      </c>
      <c r="P18" s="26"/>
      <c r="Q18" s="26">
        <v>100</v>
      </c>
      <c r="R18" s="24">
        <f t="shared" si="3"/>
        <v>9820.4724999999999</v>
      </c>
      <c r="S18" s="25">
        <f t="shared" si="4"/>
        <v>96.909499999999994</v>
      </c>
      <c r="T18" s="64">
        <f t="shared" si="5"/>
        <v>-3.0905000000000058</v>
      </c>
      <c r="U18" s="61"/>
      <c r="V18" s="62">
        <f t="shared" si="6"/>
        <v>9820.4724999999999</v>
      </c>
    </row>
    <row r="19" spans="1:22" ht="15.75" x14ac:dyDescent="0.25">
      <c r="A19" s="28">
        <v>13</v>
      </c>
      <c r="B19" s="20">
        <v>1908446146</v>
      </c>
      <c r="C19" s="20" t="s">
        <v>45</v>
      </c>
      <c r="D19" s="29">
        <v>8123</v>
      </c>
      <c r="E19" s="30">
        <v>30</v>
      </c>
      <c r="F19" s="30">
        <v>50</v>
      </c>
      <c r="G19" s="30"/>
      <c r="H19" s="30">
        <v>10</v>
      </c>
      <c r="I19" s="20"/>
      <c r="J19" s="20"/>
      <c r="K19" s="20">
        <v>3</v>
      </c>
      <c r="L19" s="20"/>
      <c r="M19" s="20">
        <f t="shared" si="0"/>
        <v>9313</v>
      </c>
      <c r="N19" s="24">
        <f t="shared" si="1"/>
        <v>9859</v>
      </c>
      <c r="O19" s="25">
        <f t="shared" si="2"/>
        <v>256.10750000000002</v>
      </c>
      <c r="P19" s="26"/>
      <c r="Q19" s="26">
        <v>120</v>
      </c>
      <c r="R19" s="24">
        <f t="shared" si="3"/>
        <v>9482.8924999999999</v>
      </c>
      <c r="S19" s="25">
        <f t="shared" si="4"/>
        <v>88.473500000000001</v>
      </c>
      <c r="T19" s="64">
        <f t="shared" si="5"/>
        <v>-31.526499999999999</v>
      </c>
      <c r="U19" s="61">
        <v>796</v>
      </c>
      <c r="V19" s="62">
        <f t="shared" si="6"/>
        <v>8686.8924999999999</v>
      </c>
    </row>
    <row r="20" spans="1:22" ht="15.75" x14ac:dyDescent="0.25">
      <c r="A20" s="28">
        <v>14</v>
      </c>
      <c r="B20" s="20">
        <v>-1000</v>
      </c>
      <c r="C20" s="20" t="s">
        <v>46</v>
      </c>
      <c r="D20" s="29">
        <v>5777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5777</v>
      </c>
      <c r="N20" s="24">
        <f t="shared" si="1"/>
        <v>5777</v>
      </c>
      <c r="O20" s="25">
        <f t="shared" si="2"/>
        <v>158.86750000000001</v>
      </c>
      <c r="P20" s="26">
        <v>800</v>
      </c>
      <c r="Q20" s="26">
        <v>570</v>
      </c>
      <c r="R20" s="24">
        <f t="shared" si="3"/>
        <v>5048.1324999999997</v>
      </c>
      <c r="S20" s="25">
        <f t="shared" si="4"/>
        <v>54.881499999999996</v>
      </c>
      <c r="T20" s="64">
        <f t="shared" si="5"/>
        <v>-515.11850000000004</v>
      </c>
      <c r="U20" s="61">
        <v>813</v>
      </c>
      <c r="V20" s="62">
        <f t="shared" si="6"/>
        <v>4235.1324999999997</v>
      </c>
    </row>
    <row r="21" spans="1:22" ht="15.75" x14ac:dyDescent="0.25">
      <c r="A21" s="28">
        <v>15</v>
      </c>
      <c r="B21" s="20">
        <v>1908446148</v>
      </c>
      <c r="C21" s="20" t="s">
        <v>47</v>
      </c>
      <c r="D21" s="29">
        <v>4963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4963</v>
      </c>
      <c r="N21" s="24">
        <f t="shared" si="1"/>
        <v>4963</v>
      </c>
      <c r="O21" s="25">
        <f t="shared" si="2"/>
        <v>136.48249999999999</v>
      </c>
      <c r="P21" s="26"/>
      <c r="Q21" s="26">
        <v>26</v>
      </c>
      <c r="R21" s="24">
        <f t="shared" si="3"/>
        <v>4800.5174999999999</v>
      </c>
      <c r="S21" s="25">
        <f t="shared" si="4"/>
        <v>47.148499999999999</v>
      </c>
      <c r="T21" s="64">
        <f t="shared" si="5"/>
        <v>21.148499999999999</v>
      </c>
      <c r="U21" s="61"/>
      <c r="V21" s="62">
        <f t="shared" si="6"/>
        <v>4800.5174999999999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16025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16025</v>
      </c>
      <c r="N22" s="24">
        <f t="shared" si="1"/>
        <v>17935</v>
      </c>
      <c r="O22" s="25">
        <f t="shared" si="2"/>
        <v>440.6875</v>
      </c>
      <c r="P22" s="26"/>
      <c r="Q22" s="26">
        <v>100</v>
      </c>
      <c r="R22" s="24">
        <f t="shared" si="3"/>
        <v>17394.3125</v>
      </c>
      <c r="S22" s="25">
        <f t="shared" si="4"/>
        <v>152.23749999999998</v>
      </c>
      <c r="T22" s="64">
        <f t="shared" si="5"/>
        <v>52.237499999999983</v>
      </c>
      <c r="U22" s="61"/>
      <c r="V22" s="62">
        <f t="shared" si="6"/>
        <v>17394.3125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6036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6036</v>
      </c>
      <c r="N23" s="24">
        <f t="shared" si="1"/>
        <v>6036</v>
      </c>
      <c r="O23" s="25">
        <f t="shared" si="2"/>
        <v>165.99</v>
      </c>
      <c r="P23" s="26"/>
      <c r="Q23" s="26">
        <v>60</v>
      </c>
      <c r="R23" s="24">
        <f t="shared" si="3"/>
        <v>5810.01</v>
      </c>
      <c r="S23" s="25">
        <f t="shared" si="4"/>
        <v>57.341999999999999</v>
      </c>
      <c r="T23" s="64">
        <f t="shared" si="5"/>
        <v>-2.6580000000000013</v>
      </c>
      <c r="U23" s="61"/>
      <c r="V23" s="62">
        <f t="shared" si="6"/>
        <v>5810.01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38896</v>
      </c>
      <c r="E24" s="30">
        <v>20</v>
      </c>
      <c r="F24" s="30">
        <v>60</v>
      </c>
      <c r="G24" s="30"/>
      <c r="H24" s="30">
        <v>60</v>
      </c>
      <c r="I24" s="20"/>
      <c r="J24" s="20"/>
      <c r="K24" s="20"/>
      <c r="L24" s="20"/>
      <c r="M24" s="20">
        <f t="shared" si="0"/>
        <v>40436</v>
      </c>
      <c r="N24" s="24">
        <f t="shared" si="1"/>
        <v>40436</v>
      </c>
      <c r="O24" s="25">
        <f t="shared" si="2"/>
        <v>1111.99</v>
      </c>
      <c r="P24" s="26">
        <v>-23000</v>
      </c>
      <c r="Q24" s="26">
        <v>128</v>
      </c>
      <c r="R24" s="24">
        <f t="shared" si="3"/>
        <v>39196.01</v>
      </c>
      <c r="S24" s="25">
        <f t="shared" si="4"/>
        <v>384.142</v>
      </c>
      <c r="T24" s="64">
        <f t="shared" si="5"/>
        <v>256.142</v>
      </c>
      <c r="U24" s="61"/>
      <c r="V24" s="62">
        <f t="shared" si="6"/>
        <v>39196.01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7894</v>
      </c>
      <c r="E25" s="30">
        <v>40</v>
      </c>
      <c r="F25" s="30">
        <v>90</v>
      </c>
      <c r="G25" s="30">
        <v>70</v>
      </c>
      <c r="H25" s="30">
        <v>190</v>
      </c>
      <c r="I25" s="20"/>
      <c r="J25" s="20"/>
      <c r="K25" s="20"/>
      <c r="L25" s="20"/>
      <c r="M25" s="20">
        <f t="shared" si="0"/>
        <v>11934</v>
      </c>
      <c r="N25" s="24">
        <f t="shared" si="1"/>
        <v>11934</v>
      </c>
      <c r="O25" s="25">
        <f t="shared" si="2"/>
        <v>328.185</v>
      </c>
      <c r="P25" s="26"/>
      <c r="Q25" s="26">
        <v>77</v>
      </c>
      <c r="R25" s="24">
        <f t="shared" si="3"/>
        <v>11528.815000000001</v>
      </c>
      <c r="S25" s="25">
        <f t="shared" si="4"/>
        <v>113.37299999999999</v>
      </c>
      <c r="T25" s="64">
        <f t="shared" si="5"/>
        <v>36.37299999999999</v>
      </c>
      <c r="U25" s="61">
        <v>1592</v>
      </c>
      <c r="V25" s="62">
        <f t="shared" si="6"/>
        <v>9936.8150000000005</v>
      </c>
    </row>
    <row r="26" spans="1:22" ht="15.75" x14ac:dyDescent="0.25">
      <c r="A26" s="28">
        <v>70</v>
      </c>
      <c r="B26" s="20">
        <v>1908446153</v>
      </c>
      <c r="C26" s="36" t="s">
        <v>48</v>
      </c>
      <c r="D26" s="29">
        <v>9032</v>
      </c>
      <c r="E26" s="29">
        <v>100</v>
      </c>
      <c r="F26" s="30">
        <v>250</v>
      </c>
      <c r="G26" s="30"/>
      <c r="H26" s="30">
        <v>500</v>
      </c>
      <c r="I26" s="20"/>
      <c r="J26" s="20"/>
      <c r="K26" s="20"/>
      <c r="L26" s="20"/>
      <c r="M26" s="20">
        <f t="shared" si="0"/>
        <v>18032</v>
      </c>
      <c r="N26" s="24">
        <f t="shared" si="1"/>
        <v>18032</v>
      </c>
      <c r="O26" s="25">
        <f t="shared" si="2"/>
        <v>495.88</v>
      </c>
      <c r="P26" s="26">
        <v>1000</v>
      </c>
      <c r="Q26" s="26">
        <v>72</v>
      </c>
      <c r="R26" s="24">
        <f t="shared" si="3"/>
        <v>17464.12</v>
      </c>
      <c r="S26" s="25">
        <f t="shared" si="4"/>
        <v>171.304</v>
      </c>
      <c r="T26" s="64">
        <f t="shared" si="5"/>
        <v>99.304000000000002</v>
      </c>
      <c r="U26" s="61">
        <v>1339</v>
      </c>
      <c r="V26" s="62">
        <f t="shared" si="6"/>
        <v>16125.119999999999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6682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6682</v>
      </c>
      <c r="N27" s="40">
        <f t="shared" si="1"/>
        <v>6682</v>
      </c>
      <c r="O27" s="25">
        <f t="shared" si="2"/>
        <v>183.755</v>
      </c>
      <c r="P27" s="41"/>
      <c r="Q27" s="41">
        <v>100</v>
      </c>
      <c r="R27" s="24">
        <f t="shared" si="3"/>
        <v>6398.2449999999999</v>
      </c>
      <c r="S27" s="42">
        <f t="shared" si="4"/>
        <v>63.478999999999999</v>
      </c>
      <c r="T27" s="65">
        <f t="shared" si="5"/>
        <v>-36.521000000000001</v>
      </c>
      <c r="U27" s="61"/>
      <c r="V27" s="100">
        <f t="shared" si="6"/>
        <v>6398.2449999999999</v>
      </c>
    </row>
    <row r="28" spans="1:22" ht="16.5" thickBot="1" x14ac:dyDescent="0.3">
      <c r="A28" s="73" t="s">
        <v>38</v>
      </c>
      <c r="B28" s="74"/>
      <c r="C28" s="75"/>
      <c r="D28" s="44">
        <f t="shared" ref="D28:E28" si="7">SUM(D7:D27)</f>
        <v>232631</v>
      </c>
      <c r="E28" s="45">
        <f t="shared" si="7"/>
        <v>1590</v>
      </c>
      <c r="F28" s="45">
        <f t="shared" ref="F28:V28" si="8">SUM(F7:F27)</f>
        <v>1880</v>
      </c>
      <c r="G28" s="45">
        <f t="shared" si="8"/>
        <v>150</v>
      </c>
      <c r="H28" s="45">
        <f t="shared" si="8"/>
        <v>2380</v>
      </c>
      <c r="I28" s="45">
        <f t="shared" si="8"/>
        <v>27</v>
      </c>
      <c r="J28" s="45">
        <f t="shared" si="8"/>
        <v>0</v>
      </c>
      <c r="K28" s="45">
        <f t="shared" si="8"/>
        <v>14</v>
      </c>
      <c r="L28" s="45">
        <f t="shared" si="8"/>
        <v>0</v>
      </c>
      <c r="M28" s="66">
        <f t="shared" si="8"/>
        <v>306001</v>
      </c>
      <c r="N28" s="66">
        <f t="shared" si="8"/>
        <v>313706</v>
      </c>
      <c r="O28" s="67">
        <f t="shared" si="8"/>
        <v>8415.0274999999983</v>
      </c>
      <c r="P28" s="66">
        <f t="shared" si="8"/>
        <v>-40200</v>
      </c>
      <c r="Q28" s="66">
        <f t="shared" si="8"/>
        <v>2720</v>
      </c>
      <c r="R28" s="66">
        <f t="shared" si="8"/>
        <v>302570.97249999997</v>
      </c>
      <c r="S28" s="66">
        <f t="shared" si="8"/>
        <v>2907.0095000000001</v>
      </c>
      <c r="T28" s="68">
        <f t="shared" si="8"/>
        <v>187.00949999999995</v>
      </c>
      <c r="U28" s="68">
        <f t="shared" si="8"/>
        <v>16125</v>
      </c>
      <c r="V28" s="59">
        <f t="shared" si="8"/>
        <v>286445.97249999997</v>
      </c>
    </row>
    <row r="29" spans="1:22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9">E4+E5-E28</f>
        <v>9235</v>
      </c>
      <c r="F29" s="48">
        <f t="shared" si="9"/>
        <v>21410</v>
      </c>
      <c r="G29" s="48">
        <f t="shared" si="9"/>
        <v>210</v>
      </c>
      <c r="H29" s="48">
        <f t="shared" si="9"/>
        <v>43395</v>
      </c>
      <c r="I29" s="48">
        <f t="shared" si="9"/>
        <v>1045</v>
      </c>
      <c r="J29" s="48">
        <f t="shared" si="9"/>
        <v>492</v>
      </c>
      <c r="K29" s="48">
        <f t="shared" si="9"/>
        <v>441</v>
      </c>
      <c r="L29" s="48">
        <f t="shared" si="9"/>
        <v>0</v>
      </c>
      <c r="M29" s="96"/>
      <c r="N29" s="96"/>
      <c r="O29" s="96"/>
      <c r="P29" s="96"/>
      <c r="Q29" s="96"/>
      <c r="R29" s="96"/>
      <c r="S29" s="96"/>
      <c r="T29" s="96"/>
      <c r="U29" s="96"/>
      <c r="V29" s="9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5:V5"/>
    <mergeCell ref="N4:V4"/>
    <mergeCell ref="M29:V29"/>
  </mergeCells>
  <conditionalFormatting sqref="D29 E4:H6 E28:K29">
    <cfRule type="cellIs" dxfId="921" priority="63" operator="equal">
      <formula>212030016606640</formula>
    </cfRule>
  </conditionalFormatting>
  <conditionalFormatting sqref="D29 E4:E6 E28:K29">
    <cfRule type="cellIs" dxfId="920" priority="61" operator="equal">
      <formula>$E$4</formula>
    </cfRule>
    <cfRule type="cellIs" dxfId="919" priority="62" operator="equal">
      <formula>2120</formula>
    </cfRule>
  </conditionalFormatting>
  <conditionalFormatting sqref="D29:E29 F4:F6 F28:F29">
    <cfRule type="cellIs" dxfId="918" priority="59" operator="equal">
      <formula>$F$4</formula>
    </cfRule>
    <cfRule type="cellIs" dxfId="917" priority="60" operator="equal">
      <formula>300</formula>
    </cfRule>
  </conditionalFormatting>
  <conditionalFormatting sqref="G4:G6 G28:G29">
    <cfRule type="cellIs" dxfId="916" priority="57" operator="equal">
      <formula>$G$4</formula>
    </cfRule>
    <cfRule type="cellIs" dxfId="915" priority="58" operator="equal">
      <formula>1660</formula>
    </cfRule>
  </conditionalFormatting>
  <conditionalFormatting sqref="H4:H6 H28:H29">
    <cfRule type="cellIs" dxfId="914" priority="55" operator="equal">
      <formula>$H$4</formula>
    </cfRule>
    <cfRule type="cellIs" dxfId="913" priority="56" operator="equal">
      <formula>6640</formula>
    </cfRule>
  </conditionalFormatting>
  <conditionalFormatting sqref="T6:T28 U28:V28">
    <cfRule type="cellIs" dxfId="912" priority="54" operator="lessThan">
      <formula>0</formula>
    </cfRule>
  </conditionalFormatting>
  <conditionalFormatting sqref="T7:T27">
    <cfRule type="cellIs" dxfId="911" priority="51" operator="lessThan">
      <formula>0</formula>
    </cfRule>
    <cfRule type="cellIs" dxfId="910" priority="52" operator="lessThan">
      <formula>0</formula>
    </cfRule>
    <cfRule type="cellIs" dxfId="909" priority="53" operator="lessThan">
      <formula>0</formula>
    </cfRule>
  </conditionalFormatting>
  <conditionalFormatting sqref="E4:E6 E28:K28">
    <cfRule type="cellIs" dxfId="908" priority="50" operator="equal">
      <formula>$E$4</formula>
    </cfRule>
  </conditionalFormatting>
  <conditionalFormatting sqref="D28:D29 D6 D4:M4">
    <cfRule type="cellIs" dxfId="907" priority="49" operator="equal">
      <formula>$D$4</formula>
    </cfRule>
  </conditionalFormatting>
  <conditionalFormatting sqref="I4:I6 I28:I29">
    <cfRule type="cellIs" dxfId="906" priority="48" operator="equal">
      <formula>$I$4</formula>
    </cfRule>
  </conditionalFormatting>
  <conditionalFormatting sqref="J4:J6 J28:J29">
    <cfRule type="cellIs" dxfId="905" priority="47" operator="equal">
      <formula>$J$4</formula>
    </cfRule>
  </conditionalFormatting>
  <conditionalFormatting sqref="K4:K6 K28:K29">
    <cfRule type="cellIs" dxfId="904" priority="46" operator="equal">
      <formula>$K$4</formula>
    </cfRule>
  </conditionalFormatting>
  <conditionalFormatting sqref="M4:M6">
    <cfRule type="cellIs" dxfId="903" priority="45" operator="equal">
      <formula>$L$4</formula>
    </cfRule>
  </conditionalFormatting>
  <conditionalFormatting sqref="T7:T28 U28:V28">
    <cfRule type="cellIs" dxfId="902" priority="42" operator="lessThan">
      <formula>0</formula>
    </cfRule>
    <cfRule type="cellIs" dxfId="901" priority="43" operator="lessThan">
      <formula>0</formula>
    </cfRule>
    <cfRule type="cellIs" dxfId="900" priority="44" operator="lessThan">
      <formula>0</formula>
    </cfRule>
  </conditionalFormatting>
  <conditionalFormatting sqref="D5:K5">
    <cfRule type="cellIs" dxfId="899" priority="41" operator="greaterThan">
      <formula>0</formula>
    </cfRule>
  </conditionalFormatting>
  <conditionalFormatting sqref="T6:T28 U28:V28">
    <cfRule type="cellIs" dxfId="898" priority="40" operator="lessThan">
      <formula>0</formula>
    </cfRule>
  </conditionalFormatting>
  <conditionalFormatting sqref="T7:T27">
    <cfRule type="cellIs" dxfId="897" priority="37" operator="lessThan">
      <formula>0</formula>
    </cfRule>
    <cfRule type="cellIs" dxfId="896" priority="38" operator="lessThan">
      <formula>0</formula>
    </cfRule>
    <cfRule type="cellIs" dxfId="895" priority="39" operator="lessThan">
      <formula>0</formula>
    </cfRule>
  </conditionalFormatting>
  <conditionalFormatting sqref="T7:T28 U28:V28">
    <cfRule type="cellIs" dxfId="894" priority="34" operator="lessThan">
      <formula>0</formula>
    </cfRule>
    <cfRule type="cellIs" dxfId="893" priority="35" operator="lessThan">
      <formula>0</formula>
    </cfRule>
    <cfRule type="cellIs" dxfId="892" priority="36" operator="lessThan">
      <formula>0</formula>
    </cfRule>
  </conditionalFormatting>
  <conditionalFormatting sqref="D5:K5">
    <cfRule type="cellIs" dxfId="891" priority="33" operator="greaterThan">
      <formula>0</formula>
    </cfRule>
  </conditionalFormatting>
  <conditionalFormatting sqref="L4 L6 L28:L29">
    <cfRule type="cellIs" dxfId="890" priority="32" operator="equal">
      <formula>$L$4</formula>
    </cfRule>
  </conditionalFormatting>
  <conditionalFormatting sqref="D7:S7">
    <cfRule type="cellIs" dxfId="889" priority="31" operator="greaterThan">
      <formula>0</formula>
    </cfRule>
  </conditionalFormatting>
  <conditionalFormatting sqref="D9:S9">
    <cfRule type="cellIs" dxfId="888" priority="30" operator="greaterThan">
      <formula>0</formula>
    </cfRule>
  </conditionalFormatting>
  <conditionalFormatting sqref="D11:S11">
    <cfRule type="cellIs" dxfId="887" priority="29" operator="greaterThan">
      <formula>0</formula>
    </cfRule>
  </conditionalFormatting>
  <conditionalFormatting sqref="D13:S13">
    <cfRule type="cellIs" dxfId="886" priority="28" operator="greaterThan">
      <formula>0</formula>
    </cfRule>
  </conditionalFormatting>
  <conditionalFormatting sqref="D15:S15">
    <cfRule type="cellIs" dxfId="885" priority="27" operator="greaterThan">
      <formula>0</formula>
    </cfRule>
  </conditionalFormatting>
  <conditionalFormatting sqref="D17:S17">
    <cfRule type="cellIs" dxfId="884" priority="26" operator="greaterThan">
      <formula>0</formula>
    </cfRule>
  </conditionalFormatting>
  <conditionalFormatting sqref="D19:S19">
    <cfRule type="cellIs" dxfId="883" priority="25" operator="greaterThan">
      <formula>0</formula>
    </cfRule>
  </conditionalFormatting>
  <conditionalFormatting sqref="D21:S21">
    <cfRule type="cellIs" dxfId="882" priority="24" operator="greaterThan">
      <formula>0</formula>
    </cfRule>
  </conditionalFormatting>
  <conditionalFormatting sqref="D23:S23">
    <cfRule type="cellIs" dxfId="881" priority="23" operator="greaterThan">
      <formula>0</formula>
    </cfRule>
  </conditionalFormatting>
  <conditionalFormatting sqref="D25:S25">
    <cfRule type="cellIs" dxfId="880" priority="22" operator="greaterThan">
      <formula>0</formula>
    </cfRule>
  </conditionalFormatting>
  <conditionalFormatting sqref="D27:S27">
    <cfRule type="cellIs" dxfId="879" priority="21" operator="greater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U6">
    <cfRule type="cellIs" dxfId="18" priority="19" operator="lessThan">
      <formula>0</formula>
    </cfRule>
  </conditionalFormatting>
  <conditionalFormatting sqref="V6">
    <cfRule type="cellIs" dxfId="17" priority="18" operator="lessThan">
      <formula>0</formula>
    </cfRule>
  </conditionalFormatting>
  <conditionalFormatting sqref="V6">
    <cfRule type="cellIs" dxfId="16" priority="17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'12'!D29</f>
        <v>324786</v>
      </c>
      <c r="E4" s="2">
        <f>'12'!E29</f>
        <v>9235</v>
      </c>
      <c r="F4" s="2">
        <f>'12'!F29</f>
        <v>21410</v>
      </c>
      <c r="G4" s="2">
        <f>'12'!G29</f>
        <v>210</v>
      </c>
      <c r="H4" s="2">
        <f>'12'!H29</f>
        <v>43395</v>
      </c>
      <c r="I4" s="2">
        <f>'12'!I29</f>
        <v>1045</v>
      </c>
      <c r="J4" s="2">
        <f>'12'!J29</f>
        <v>492</v>
      </c>
      <c r="K4" s="2">
        <f>'12'!K29</f>
        <v>441</v>
      </c>
      <c r="L4" s="2">
        <f>'12'!L29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78" priority="43" operator="equal">
      <formula>212030016606640</formula>
    </cfRule>
  </conditionalFormatting>
  <conditionalFormatting sqref="D29 E4:E6 E28:K29">
    <cfRule type="cellIs" dxfId="877" priority="41" operator="equal">
      <formula>$E$4</formula>
    </cfRule>
    <cfRule type="cellIs" dxfId="876" priority="42" operator="equal">
      <formula>2120</formula>
    </cfRule>
  </conditionalFormatting>
  <conditionalFormatting sqref="D29:E29 F4:F6 F28:F29">
    <cfRule type="cellIs" dxfId="875" priority="39" operator="equal">
      <formula>$F$4</formula>
    </cfRule>
    <cfRule type="cellIs" dxfId="874" priority="40" operator="equal">
      <formula>300</formula>
    </cfRule>
  </conditionalFormatting>
  <conditionalFormatting sqref="G4:G6 G28:G29">
    <cfRule type="cellIs" dxfId="873" priority="37" operator="equal">
      <formula>$G$4</formula>
    </cfRule>
    <cfRule type="cellIs" dxfId="872" priority="38" operator="equal">
      <formula>1660</formula>
    </cfRule>
  </conditionalFormatting>
  <conditionalFormatting sqref="H4:H6 H28:H29">
    <cfRule type="cellIs" dxfId="871" priority="35" operator="equal">
      <formula>$H$4</formula>
    </cfRule>
    <cfRule type="cellIs" dxfId="870" priority="36" operator="equal">
      <formula>6640</formula>
    </cfRule>
  </conditionalFormatting>
  <conditionalFormatting sqref="T6:T28">
    <cfRule type="cellIs" dxfId="869" priority="34" operator="lessThan">
      <formula>0</formula>
    </cfRule>
  </conditionalFormatting>
  <conditionalFormatting sqref="T7:T27">
    <cfRule type="cellIs" dxfId="868" priority="31" operator="lessThan">
      <formula>0</formula>
    </cfRule>
    <cfRule type="cellIs" dxfId="867" priority="32" operator="lessThan">
      <formula>0</formula>
    </cfRule>
    <cfRule type="cellIs" dxfId="866" priority="33" operator="lessThan">
      <formula>0</formula>
    </cfRule>
  </conditionalFormatting>
  <conditionalFormatting sqref="E4:E6 E28:K28">
    <cfRule type="cellIs" dxfId="865" priority="30" operator="equal">
      <formula>$E$4</formula>
    </cfRule>
  </conditionalFormatting>
  <conditionalFormatting sqref="D28:D29 D6 D4:M4">
    <cfRule type="cellIs" dxfId="864" priority="29" operator="equal">
      <formula>$D$4</formula>
    </cfRule>
  </conditionalFormatting>
  <conditionalFormatting sqref="I4:I6 I28:I29">
    <cfRule type="cellIs" dxfId="863" priority="28" operator="equal">
      <formula>$I$4</formula>
    </cfRule>
  </conditionalFormatting>
  <conditionalFormatting sqref="J4:J6 J28:J29">
    <cfRule type="cellIs" dxfId="862" priority="27" operator="equal">
      <formula>$J$4</formula>
    </cfRule>
  </conditionalFormatting>
  <conditionalFormatting sqref="K4:K6 K28:K29">
    <cfRule type="cellIs" dxfId="861" priority="26" operator="equal">
      <formula>$K$4</formula>
    </cfRule>
  </conditionalFormatting>
  <conditionalFormatting sqref="M4:M6">
    <cfRule type="cellIs" dxfId="860" priority="25" operator="equal">
      <formula>$L$4</formula>
    </cfRule>
  </conditionalFormatting>
  <conditionalFormatting sqref="T7:T28">
    <cfRule type="cellIs" dxfId="859" priority="22" operator="lessThan">
      <formula>0</formula>
    </cfRule>
    <cfRule type="cellIs" dxfId="858" priority="23" operator="lessThan">
      <formula>0</formula>
    </cfRule>
    <cfRule type="cellIs" dxfId="857" priority="24" operator="lessThan">
      <formula>0</formula>
    </cfRule>
  </conditionalFormatting>
  <conditionalFormatting sqref="D5:K5">
    <cfRule type="cellIs" dxfId="856" priority="21" operator="greaterThan">
      <formula>0</formula>
    </cfRule>
  </conditionalFormatting>
  <conditionalFormatting sqref="T6:T28">
    <cfRule type="cellIs" dxfId="855" priority="20" operator="lessThan">
      <formula>0</formula>
    </cfRule>
  </conditionalFormatting>
  <conditionalFormatting sqref="T7:T27">
    <cfRule type="cellIs" dxfId="854" priority="17" operator="lessThan">
      <formula>0</formula>
    </cfRule>
    <cfRule type="cellIs" dxfId="853" priority="18" operator="lessThan">
      <formula>0</formula>
    </cfRule>
    <cfRule type="cellIs" dxfId="852" priority="19" operator="lessThan">
      <formula>0</formula>
    </cfRule>
  </conditionalFormatting>
  <conditionalFormatting sqref="T7:T28">
    <cfRule type="cellIs" dxfId="851" priority="14" operator="lessThan">
      <formula>0</formula>
    </cfRule>
    <cfRule type="cellIs" dxfId="850" priority="15" operator="lessThan">
      <formula>0</formula>
    </cfRule>
    <cfRule type="cellIs" dxfId="849" priority="16" operator="lessThan">
      <formula>0</formula>
    </cfRule>
  </conditionalFormatting>
  <conditionalFormatting sqref="D5:K5">
    <cfRule type="cellIs" dxfId="848" priority="13" operator="greaterThan">
      <formula>0</formula>
    </cfRule>
  </conditionalFormatting>
  <conditionalFormatting sqref="L4 L6 L28:L29">
    <cfRule type="cellIs" dxfId="847" priority="12" operator="equal">
      <formula>$L$4</formula>
    </cfRule>
  </conditionalFormatting>
  <conditionalFormatting sqref="D7:S7">
    <cfRule type="cellIs" dxfId="846" priority="11" operator="greaterThan">
      <formula>0</formula>
    </cfRule>
  </conditionalFormatting>
  <conditionalFormatting sqref="D9:S9">
    <cfRule type="cellIs" dxfId="845" priority="10" operator="greaterThan">
      <formula>0</formula>
    </cfRule>
  </conditionalFormatting>
  <conditionalFormatting sqref="D11:S11">
    <cfRule type="cellIs" dxfId="844" priority="9" operator="greaterThan">
      <formula>0</formula>
    </cfRule>
  </conditionalFormatting>
  <conditionalFormatting sqref="D13:S13">
    <cfRule type="cellIs" dxfId="843" priority="8" operator="greaterThan">
      <formula>0</formula>
    </cfRule>
  </conditionalFormatting>
  <conditionalFormatting sqref="D15:S15">
    <cfRule type="cellIs" dxfId="842" priority="7" operator="greaterThan">
      <formula>0</formula>
    </cfRule>
  </conditionalFormatting>
  <conditionalFormatting sqref="D17:S17">
    <cfRule type="cellIs" dxfId="841" priority="6" operator="greaterThan">
      <formula>0</formula>
    </cfRule>
  </conditionalFormatting>
  <conditionalFormatting sqref="D19:S19">
    <cfRule type="cellIs" dxfId="840" priority="5" operator="greaterThan">
      <formula>0</formula>
    </cfRule>
  </conditionalFormatting>
  <conditionalFormatting sqref="D21:S21">
    <cfRule type="cellIs" dxfId="839" priority="4" operator="greaterThan">
      <formula>0</formula>
    </cfRule>
  </conditionalFormatting>
  <conditionalFormatting sqref="D23:S23">
    <cfRule type="cellIs" dxfId="838" priority="3" operator="greaterThan">
      <formula>0</formula>
    </cfRule>
  </conditionalFormatting>
  <conditionalFormatting sqref="D25:S25">
    <cfRule type="cellIs" dxfId="837" priority="2" operator="greaterThan">
      <formula>0</formula>
    </cfRule>
  </conditionalFormatting>
  <conditionalFormatting sqref="D27:S27">
    <cfRule type="cellIs" dxfId="83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sqref="A1:XFD104857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'13'!D29</f>
        <v>324786</v>
      </c>
      <c r="E4" s="2">
        <f>'13'!E29</f>
        <v>9235</v>
      </c>
      <c r="F4" s="2">
        <f>'13'!F29</f>
        <v>21410</v>
      </c>
      <c r="G4" s="2">
        <f>'13'!G29</f>
        <v>210</v>
      </c>
      <c r="H4" s="2">
        <f>'13'!H29</f>
        <v>43395</v>
      </c>
      <c r="I4" s="2">
        <f>'13'!I29</f>
        <v>1045</v>
      </c>
      <c r="J4" s="2">
        <f>'13'!J29</f>
        <v>492</v>
      </c>
      <c r="K4" s="2">
        <f>'13'!K29</f>
        <v>441</v>
      </c>
      <c r="L4" s="2">
        <f>'13'!L29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35" priority="43" operator="equal">
      <formula>212030016606640</formula>
    </cfRule>
  </conditionalFormatting>
  <conditionalFormatting sqref="D29 E4:E6 E28:K29">
    <cfRule type="cellIs" dxfId="834" priority="41" operator="equal">
      <formula>$E$4</formula>
    </cfRule>
    <cfRule type="cellIs" dxfId="833" priority="42" operator="equal">
      <formula>2120</formula>
    </cfRule>
  </conditionalFormatting>
  <conditionalFormatting sqref="D29:E29 F4:F6 F28:F29">
    <cfRule type="cellIs" dxfId="832" priority="39" operator="equal">
      <formula>$F$4</formula>
    </cfRule>
    <cfRule type="cellIs" dxfId="831" priority="40" operator="equal">
      <formula>300</formula>
    </cfRule>
  </conditionalFormatting>
  <conditionalFormatting sqref="G4:G6 G28:G29">
    <cfRule type="cellIs" dxfId="830" priority="37" operator="equal">
      <formula>$G$4</formula>
    </cfRule>
    <cfRule type="cellIs" dxfId="829" priority="38" operator="equal">
      <formula>1660</formula>
    </cfRule>
  </conditionalFormatting>
  <conditionalFormatting sqref="H4:H6 H28:H29">
    <cfRule type="cellIs" dxfId="828" priority="35" operator="equal">
      <formula>$H$4</formula>
    </cfRule>
    <cfRule type="cellIs" dxfId="827" priority="36" operator="equal">
      <formula>6640</formula>
    </cfRule>
  </conditionalFormatting>
  <conditionalFormatting sqref="T6:T28">
    <cfRule type="cellIs" dxfId="826" priority="34" operator="lessThan">
      <formula>0</formula>
    </cfRule>
  </conditionalFormatting>
  <conditionalFormatting sqref="T7:T27">
    <cfRule type="cellIs" dxfId="825" priority="31" operator="lessThan">
      <formula>0</formula>
    </cfRule>
    <cfRule type="cellIs" dxfId="824" priority="32" operator="lessThan">
      <formula>0</formula>
    </cfRule>
    <cfRule type="cellIs" dxfId="823" priority="33" operator="lessThan">
      <formula>0</formula>
    </cfRule>
  </conditionalFormatting>
  <conditionalFormatting sqref="E4:E6 E28:K28">
    <cfRule type="cellIs" dxfId="822" priority="30" operator="equal">
      <formula>$E$4</formula>
    </cfRule>
  </conditionalFormatting>
  <conditionalFormatting sqref="D28:D29 D6 D4:M4">
    <cfRule type="cellIs" dxfId="821" priority="29" operator="equal">
      <formula>$D$4</formula>
    </cfRule>
  </conditionalFormatting>
  <conditionalFormatting sqref="I4:I6 I28:I29">
    <cfRule type="cellIs" dxfId="820" priority="28" operator="equal">
      <formula>$I$4</formula>
    </cfRule>
  </conditionalFormatting>
  <conditionalFormatting sqref="J4:J6 J28:J29">
    <cfRule type="cellIs" dxfId="819" priority="27" operator="equal">
      <formula>$J$4</formula>
    </cfRule>
  </conditionalFormatting>
  <conditionalFormatting sqref="K4:K6 K28:K29">
    <cfRule type="cellIs" dxfId="818" priority="26" operator="equal">
      <formula>$K$4</formula>
    </cfRule>
  </conditionalFormatting>
  <conditionalFormatting sqref="M4:M6">
    <cfRule type="cellIs" dxfId="817" priority="25" operator="equal">
      <formula>$L$4</formula>
    </cfRule>
  </conditionalFormatting>
  <conditionalFormatting sqref="T7:T28">
    <cfRule type="cellIs" dxfId="816" priority="22" operator="lessThan">
      <formula>0</formula>
    </cfRule>
    <cfRule type="cellIs" dxfId="815" priority="23" operator="lessThan">
      <formula>0</formula>
    </cfRule>
    <cfRule type="cellIs" dxfId="814" priority="24" operator="lessThan">
      <formula>0</formula>
    </cfRule>
  </conditionalFormatting>
  <conditionalFormatting sqref="D5:K5">
    <cfRule type="cellIs" dxfId="813" priority="21" operator="greaterThan">
      <formula>0</formula>
    </cfRule>
  </conditionalFormatting>
  <conditionalFormatting sqref="T6:T28">
    <cfRule type="cellIs" dxfId="812" priority="20" operator="lessThan">
      <formula>0</formula>
    </cfRule>
  </conditionalFormatting>
  <conditionalFormatting sqref="T7:T27">
    <cfRule type="cellIs" dxfId="811" priority="17" operator="lessThan">
      <formula>0</formula>
    </cfRule>
    <cfRule type="cellIs" dxfId="810" priority="18" operator="lessThan">
      <formula>0</formula>
    </cfRule>
    <cfRule type="cellIs" dxfId="809" priority="19" operator="lessThan">
      <formula>0</formula>
    </cfRule>
  </conditionalFormatting>
  <conditionalFormatting sqref="T7:T28">
    <cfRule type="cellIs" dxfId="808" priority="14" operator="lessThan">
      <formula>0</formula>
    </cfRule>
    <cfRule type="cellIs" dxfId="807" priority="15" operator="lessThan">
      <formula>0</formula>
    </cfRule>
    <cfRule type="cellIs" dxfId="806" priority="16" operator="lessThan">
      <formula>0</formula>
    </cfRule>
  </conditionalFormatting>
  <conditionalFormatting sqref="D5:K5">
    <cfRule type="cellIs" dxfId="805" priority="13" operator="greaterThan">
      <formula>0</formula>
    </cfRule>
  </conditionalFormatting>
  <conditionalFormatting sqref="L4 L6 L28:L29">
    <cfRule type="cellIs" dxfId="804" priority="12" operator="equal">
      <formula>$L$4</formula>
    </cfRule>
  </conditionalFormatting>
  <conditionalFormatting sqref="D7:S7">
    <cfRule type="cellIs" dxfId="803" priority="11" operator="greaterThan">
      <formula>0</formula>
    </cfRule>
  </conditionalFormatting>
  <conditionalFormatting sqref="D9:S9">
    <cfRule type="cellIs" dxfId="802" priority="10" operator="greaterThan">
      <formula>0</formula>
    </cfRule>
  </conditionalFormatting>
  <conditionalFormatting sqref="D11:S11">
    <cfRule type="cellIs" dxfId="801" priority="9" operator="greaterThan">
      <formula>0</formula>
    </cfRule>
  </conditionalFormatting>
  <conditionalFormatting sqref="D13:S13">
    <cfRule type="cellIs" dxfId="800" priority="8" operator="greaterThan">
      <formula>0</formula>
    </cfRule>
  </conditionalFormatting>
  <conditionalFormatting sqref="D15:S15">
    <cfRule type="cellIs" dxfId="799" priority="7" operator="greaterThan">
      <formula>0</formula>
    </cfRule>
  </conditionalFormatting>
  <conditionalFormatting sqref="D17:S17">
    <cfRule type="cellIs" dxfId="798" priority="6" operator="greaterThan">
      <formula>0</formula>
    </cfRule>
  </conditionalFormatting>
  <conditionalFormatting sqref="D19:S19">
    <cfRule type="cellIs" dxfId="797" priority="5" operator="greaterThan">
      <formula>0</formula>
    </cfRule>
  </conditionalFormatting>
  <conditionalFormatting sqref="D21:S21">
    <cfRule type="cellIs" dxfId="796" priority="4" operator="greaterThan">
      <formula>0</formula>
    </cfRule>
  </conditionalFormatting>
  <conditionalFormatting sqref="D23:S23">
    <cfRule type="cellIs" dxfId="795" priority="3" operator="greaterThan">
      <formula>0</formula>
    </cfRule>
  </conditionalFormatting>
  <conditionalFormatting sqref="D25:S25">
    <cfRule type="cellIs" dxfId="794" priority="2" operator="greaterThan">
      <formula>0</formula>
    </cfRule>
  </conditionalFormatting>
  <conditionalFormatting sqref="D27:S27">
    <cfRule type="cellIs" dxfId="79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'14'!D29</f>
        <v>324786</v>
      </c>
      <c r="E4" s="2">
        <f>'14'!E29</f>
        <v>9235</v>
      </c>
      <c r="F4" s="2">
        <f>'14'!F29</f>
        <v>21410</v>
      </c>
      <c r="G4" s="2">
        <f>'14'!G29</f>
        <v>210</v>
      </c>
      <c r="H4" s="2">
        <f>'14'!H29</f>
        <v>43395</v>
      </c>
      <c r="I4" s="2">
        <f>'14'!I29</f>
        <v>1045</v>
      </c>
      <c r="J4" s="2">
        <f>'14'!J29</f>
        <v>492</v>
      </c>
      <c r="K4" s="2">
        <f>'14'!K29</f>
        <v>441</v>
      </c>
      <c r="L4" s="2">
        <f>'14'!L29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92" priority="43" operator="equal">
      <formula>212030016606640</formula>
    </cfRule>
  </conditionalFormatting>
  <conditionalFormatting sqref="D29 E4:E6 E28:K29">
    <cfRule type="cellIs" dxfId="791" priority="41" operator="equal">
      <formula>$E$4</formula>
    </cfRule>
    <cfRule type="cellIs" dxfId="790" priority="42" operator="equal">
      <formula>2120</formula>
    </cfRule>
  </conditionalFormatting>
  <conditionalFormatting sqref="D29:E29 F4:F6 F28:F29">
    <cfRule type="cellIs" dxfId="789" priority="39" operator="equal">
      <formula>$F$4</formula>
    </cfRule>
    <cfRule type="cellIs" dxfId="788" priority="40" operator="equal">
      <formula>300</formula>
    </cfRule>
  </conditionalFormatting>
  <conditionalFormatting sqref="G4:G6 G28:G29">
    <cfRule type="cellIs" dxfId="787" priority="37" operator="equal">
      <formula>$G$4</formula>
    </cfRule>
    <cfRule type="cellIs" dxfId="786" priority="38" operator="equal">
      <formula>1660</formula>
    </cfRule>
  </conditionalFormatting>
  <conditionalFormatting sqref="H4:H6 H28:H29">
    <cfRule type="cellIs" dxfId="785" priority="35" operator="equal">
      <formula>$H$4</formula>
    </cfRule>
    <cfRule type="cellIs" dxfId="784" priority="36" operator="equal">
      <formula>6640</formula>
    </cfRule>
  </conditionalFormatting>
  <conditionalFormatting sqref="T6:T28">
    <cfRule type="cellIs" dxfId="783" priority="34" operator="lessThan">
      <formula>0</formula>
    </cfRule>
  </conditionalFormatting>
  <conditionalFormatting sqref="T7:T27">
    <cfRule type="cellIs" dxfId="782" priority="31" operator="lessThan">
      <formula>0</formula>
    </cfRule>
    <cfRule type="cellIs" dxfId="781" priority="32" operator="lessThan">
      <formula>0</formula>
    </cfRule>
    <cfRule type="cellIs" dxfId="780" priority="33" operator="lessThan">
      <formula>0</formula>
    </cfRule>
  </conditionalFormatting>
  <conditionalFormatting sqref="E4:E6 E28:K28">
    <cfRule type="cellIs" dxfId="779" priority="30" operator="equal">
      <formula>$E$4</formula>
    </cfRule>
  </conditionalFormatting>
  <conditionalFormatting sqref="D28:D29 D6 D4:M4">
    <cfRule type="cellIs" dxfId="778" priority="29" operator="equal">
      <formula>$D$4</formula>
    </cfRule>
  </conditionalFormatting>
  <conditionalFormatting sqref="I4:I6 I28:I29">
    <cfRule type="cellIs" dxfId="777" priority="28" operator="equal">
      <formula>$I$4</formula>
    </cfRule>
  </conditionalFormatting>
  <conditionalFormatting sqref="J4:J6 J28:J29">
    <cfRule type="cellIs" dxfId="776" priority="27" operator="equal">
      <formula>$J$4</formula>
    </cfRule>
  </conditionalFormatting>
  <conditionalFormatting sqref="K4:K6 K28:K29">
    <cfRule type="cellIs" dxfId="775" priority="26" operator="equal">
      <formula>$K$4</formula>
    </cfRule>
  </conditionalFormatting>
  <conditionalFormatting sqref="M4:M6">
    <cfRule type="cellIs" dxfId="774" priority="25" operator="equal">
      <formula>$L$4</formula>
    </cfRule>
  </conditionalFormatting>
  <conditionalFormatting sqref="T7:T28">
    <cfRule type="cellIs" dxfId="773" priority="22" operator="lessThan">
      <formula>0</formula>
    </cfRule>
    <cfRule type="cellIs" dxfId="772" priority="23" operator="lessThan">
      <formula>0</formula>
    </cfRule>
    <cfRule type="cellIs" dxfId="771" priority="24" operator="lessThan">
      <formula>0</formula>
    </cfRule>
  </conditionalFormatting>
  <conditionalFormatting sqref="D5:K5">
    <cfRule type="cellIs" dxfId="770" priority="21" operator="greaterThan">
      <formula>0</formula>
    </cfRule>
  </conditionalFormatting>
  <conditionalFormatting sqref="T6:T28">
    <cfRule type="cellIs" dxfId="769" priority="20" operator="lessThan">
      <formula>0</formula>
    </cfRule>
  </conditionalFormatting>
  <conditionalFormatting sqref="T7:T27">
    <cfRule type="cellIs" dxfId="768" priority="17" operator="lessThan">
      <formula>0</formula>
    </cfRule>
    <cfRule type="cellIs" dxfId="767" priority="18" operator="lessThan">
      <formula>0</formula>
    </cfRule>
    <cfRule type="cellIs" dxfId="766" priority="19" operator="lessThan">
      <formula>0</formula>
    </cfRule>
  </conditionalFormatting>
  <conditionalFormatting sqref="T7:T28">
    <cfRule type="cellIs" dxfId="765" priority="14" operator="lessThan">
      <formula>0</formula>
    </cfRule>
    <cfRule type="cellIs" dxfId="764" priority="15" operator="lessThan">
      <formula>0</formula>
    </cfRule>
    <cfRule type="cellIs" dxfId="763" priority="16" operator="lessThan">
      <formula>0</formula>
    </cfRule>
  </conditionalFormatting>
  <conditionalFormatting sqref="D5:K5">
    <cfRule type="cellIs" dxfId="762" priority="13" operator="greaterThan">
      <formula>0</formula>
    </cfRule>
  </conditionalFormatting>
  <conditionalFormatting sqref="L4 L6 L28:L29">
    <cfRule type="cellIs" dxfId="761" priority="12" operator="equal">
      <formula>$L$4</formula>
    </cfRule>
  </conditionalFormatting>
  <conditionalFormatting sqref="D7:S7">
    <cfRule type="cellIs" dxfId="760" priority="11" operator="greaterThan">
      <formula>0</formula>
    </cfRule>
  </conditionalFormatting>
  <conditionalFormatting sqref="D9:S9">
    <cfRule type="cellIs" dxfId="759" priority="10" operator="greaterThan">
      <formula>0</formula>
    </cfRule>
  </conditionalFormatting>
  <conditionalFormatting sqref="D11:S11">
    <cfRule type="cellIs" dxfId="758" priority="9" operator="greaterThan">
      <formula>0</formula>
    </cfRule>
  </conditionalFormatting>
  <conditionalFormatting sqref="D13:S13">
    <cfRule type="cellIs" dxfId="757" priority="8" operator="greaterThan">
      <formula>0</formula>
    </cfRule>
  </conditionalFormatting>
  <conditionalFormatting sqref="D15:S15">
    <cfRule type="cellIs" dxfId="756" priority="7" operator="greaterThan">
      <formula>0</formula>
    </cfRule>
  </conditionalFormatting>
  <conditionalFormatting sqref="D17:S17">
    <cfRule type="cellIs" dxfId="755" priority="6" operator="greaterThan">
      <formula>0</formula>
    </cfRule>
  </conditionalFormatting>
  <conditionalFormatting sqref="D19:S19">
    <cfRule type="cellIs" dxfId="754" priority="5" operator="greaterThan">
      <formula>0</formula>
    </cfRule>
  </conditionalFormatting>
  <conditionalFormatting sqref="D21:S21">
    <cfRule type="cellIs" dxfId="753" priority="4" operator="greaterThan">
      <formula>0</formula>
    </cfRule>
  </conditionalFormatting>
  <conditionalFormatting sqref="D23:S23">
    <cfRule type="cellIs" dxfId="752" priority="3" operator="greaterThan">
      <formula>0</formula>
    </cfRule>
  </conditionalFormatting>
  <conditionalFormatting sqref="D25:S25">
    <cfRule type="cellIs" dxfId="751" priority="2" operator="greaterThan">
      <formula>0</formula>
    </cfRule>
  </conditionalFormatting>
  <conditionalFormatting sqref="D27:S27">
    <cfRule type="cellIs" dxfId="75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2" sqref="F1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'15'!D29</f>
        <v>324786</v>
      </c>
      <c r="E4" s="2">
        <f>'15'!E29</f>
        <v>9235</v>
      </c>
      <c r="F4" s="2">
        <f>'15'!F29</f>
        <v>21410</v>
      </c>
      <c r="G4" s="2">
        <f>'15'!G29</f>
        <v>210</v>
      </c>
      <c r="H4" s="2">
        <f>'15'!H29</f>
        <v>43395</v>
      </c>
      <c r="I4" s="2">
        <f>'15'!I29</f>
        <v>1045</v>
      </c>
      <c r="J4" s="2">
        <f>'15'!J29</f>
        <v>492</v>
      </c>
      <c r="K4" s="2">
        <f>'15'!K29</f>
        <v>441</v>
      </c>
      <c r="L4" s="2">
        <f>'15'!L29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49" priority="43" operator="equal">
      <formula>212030016606640</formula>
    </cfRule>
  </conditionalFormatting>
  <conditionalFormatting sqref="D29 E4:E6 E28:K29">
    <cfRule type="cellIs" dxfId="748" priority="41" operator="equal">
      <formula>$E$4</formula>
    </cfRule>
    <cfRule type="cellIs" dxfId="747" priority="42" operator="equal">
      <formula>2120</formula>
    </cfRule>
  </conditionalFormatting>
  <conditionalFormatting sqref="D29:E29 F4:F6 F28:F29">
    <cfRule type="cellIs" dxfId="746" priority="39" operator="equal">
      <formula>$F$4</formula>
    </cfRule>
    <cfRule type="cellIs" dxfId="745" priority="40" operator="equal">
      <formula>300</formula>
    </cfRule>
  </conditionalFormatting>
  <conditionalFormatting sqref="G4:G6 G28:G29">
    <cfRule type="cellIs" dxfId="744" priority="37" operator="equal">
      <formula>$G$4</formula>
    </cfRule>
    <cfRule type="cellIs" dxfId="743" priority="38" operator="equal">
      <formula>1660</formula>
    </cfRule>
  </conditionalFormatting>
  <conditionalFormatting sqref="H4:H6 H28:H29">
    <cfRule type="cellIs" dxfId="742" priority="35" operator="equal">
      <formula>$H$4</formula>
    </cfRule>
    <cfRule type="cellIs" dxfId="741" priority="36" operator="equal">
      <formula>6640</formula>
    </cfRule>
  </conditionalFormatting>
  <conditionalFormatting sqref="T6:T28">
    <cfRule type="cellIs" dxfId="740" priority="34" operator="lessThan">
      <formula>0</formula>
    </cfRule>
  </conditionalFormatting>
  <conditionalFormatting sqref="T7:T27">
    <cfRule type="cellIs" dxfId="739" priority="31" operator="lessThan">
      <formula>0</formula>
    </cfRule>
    <cfRule type="cellIs" dxfId="738" priority="32" operator="lessThan">
      <formula>0</formula>
    </cfRule>
    <cfRule type="cellIs" dxfId="737" priority="33" operator="lessThan">
      <formula>0</formula>
    </cfRule>
  </conditionalFormatting>
  <conditionalFormatting sqref="E4:E6 E28:K28">
    <cfRule type="cellIs" dxfId="736" priority="30" operator="equal">
      <formula>$E$4</formula>
    </cfRule>
  </conditionalFormatting>
  <conditionalFormatting sqref="D28:D29 D6 D4:M4">
    <cfRule type="cellIs" dxfId="735" priority="29" operator="equal">
      <formula>$D$4</formula>
    </cfRule>
  </conditionalFormatting>
  <conditionalFormatting sqref="I4:I6 I28:I29">
    <cfRule type="cellIs" dxfId="734" priority="28" operator="equal">
      <formula>$I$4</formula>
    </cfRule>
  </conditionalFormatting>
  <conditionalFormatting sqref="J4:J6 J28:J29">
    <cfRule type="cellIs" dxfId="733" priority="27" operator="equal">
      <formula>$J$4</formula>
    </cfRule>
  </conditionalFormatting>
  <conditionalFormatting sqref="K4:K6 K28:K29">
    <cfRule type="cellIs" dxfId="732" priority="26" operator="equal">
      <formula>$K$4</formula>
    </cfRule>
  </conditionalFormatting>
  <conditionalFormatting sqref="M4:M6">
    <cfRule type="cellIs" dxfId="731" priority="25" operator="equal">
      <formula>$L$4</formula>
    </cfRule>
  </conditionalFormatting>
  <conditionalFormatting sqref="T7:T28">
    <cfRule type="cellIs" dxfId="730" priority="22" operator="lessThan">
      <formula>0</formula>
    </cfRule>
    <cfRule type="cellIs" dxfId="729" priority="23" operator="lessThan">
      <formula>0</formula>
    </cfRule>
    <cfRule type="cellIs" dxfId="728" priority="24" operator="lessThan">
      <formula>0</formula>
    </cfRule>
  </conditionalFormatting>
  <conditionalFormatting sqref="D5:K5">
    <cfRule type="cellIs" dxfId="727" priority="21" operator="greaterThan">
      <formula>0</formula>
    </cfRule>
  </conditionalFormatting>
  <conditionalFormatting sqref="T6:T28">
    <cfRule type="cellIs" dxfId="726" priority="20" operator="lessThan">
      <formula>0</formula>
    </cfRule>
  </conditionalFormatting>
  <conditionalFormatting sqref="T7:T27">
    <cfRule type="cellIs" dxfId="725" priority="17" operator="lessThan">
      <formula>0</formula>
    </cfRule>
    <cfRule type="cellIs" dxfId="724" priority="18" operator="lessThan">
      <formula>0</formula>
    </cfRule>
    <cfRule type="cellIs" dxfId="723" priority="19" operator="lessThan">
      <formula>0</formula>
    </cfRule>
  </conditionalFormatting>
  <conditionalFormatting sqref="T7:T28">
    <cfRule type="cellIs" dxfId="722" priority="14" operator="lessThan">
      <formula>0</formula>
    </cfRule>
    <cfRule type="cellIs" dxfId="721" priority="15" operator="lessThan">
      <formula>0</formula>
    </cfRule>
    <cfRule type="cellIs" dxfId="720" priority="16" operator="lessThan">
      <formula>0</formula>
    </cfRule>
  </conditionalFormatting>
  <conditionalFormatting sqref="D5:K5">
    <cfRule type="cellIs" dxfId="719" priority="13" operator="greaterThan">
      <formula>0</formula>
    </cfRule>
  </conditionalFormatting>
  <conditionalFormatting sqref="L4 L6 L28:L29">
    <cfRule type="cellIs" dxfId="718" priority="12" operator="equal">
      <formula>$L$4</formula>
    </cfRule>
  </conditionalFormatting>
  <conditionalFormatting sqref="D7:S7">
    <cfRule type="cellIs" dxfId="717" priority="11" operator="greaterThan">
      <formula>0</formula>
    </cfRule>
  </conditionalFormatting>
  <conditionalFormatting sqref="D9:S9">
    <cfRule type="cellIs" dxfId="716" priority="10" operator="greaterThan">
      <formula>0</formula>
    </cfRule>
  </conditionalFormatting>
  <conditionalFormatting sqref="D11:S11">
    <cfRule type="cellIs" dxfId="715" priority="9" operator="greaterThan">
      <formula>0</formula>
    </cfRule>
  </conditionalFormatting>
  <conditionalFormatting sqref="D13:S13">
    <cfRule type="cellIs" dxfId="714" priority="8" operator="greaterThan">
      <formula>0</formula>
    </cfRule>
  </conditionalFormatting>
  <conditionalFormatting sqref="D15:S15">
    <cfRule type="cellIs" dxfId="713" priority="7" operator="greaterThan">
      <formula>0</formula>
    </cfRule>
  </conditionalFormatting>
  <conditionalFormatting sqref="D17:S17">
    <cfRule type="cellIs" dxfId="712" priority="6" operator="greaterThan">
      <formula>0</formula>
    </cfRule>
  </conditionalFormatting>
  <conditionalFormatting sqref="D19:S19">
    <cfRule type="cellIs" dxfId="711" priority="5" operator="greaterThan">
      <formula>0</formula>
    </cfRule>
  </conditionalFormatting>
  <conditionalFormatting sqref="D21:S21">
    <cfRule type="cellIs" dxfId="710" priority="4" operator="greaterThan">
      <formula>0</formula>
    </cfRule>
  </conditionalFormatting>
  <conditionalFormatting sqref="D23:S23">
    <cfRule type="cellIs" dxfId="709" priority="3" operator="greaterThan">
      <formula>0</formula>
    </cfRule>
  </conditionalFormatting>
  <conditionalFormatting sqref="D25:S25">
    <cfRule type="cellIs" dxfId="708" priority="2" operator="greaterThan">
      <formula>0</formula>
    </cfRule>
  </conditionalFormatting>
  <conditionalFormatting sqref="D27:S27">
    <cfRule type="cellIs" dxfId="70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'16'!D29</f>
        <v>324786</v>
      </c>
      <c r="E4" s="2">
        <f>'16'!E29</f>
        <v>9235</v>
      </c>
      <c r="F4" s="2">
        <f>'16'!F29</f>
        <v>21410</v>
      </c>
      <c r="G4" s="2">
        <f>'16'!G29</f>
        <v>210</v>
      </c>
      <c r="H4" s="2">
        <f>'16'!H29</f>
        <v>43395</v>
      </c>
      <c r="I4" s="2">
        <f>'16'!I29</f>
        <v>1045</v>
      </c>
      <c r="J4" s="2">
        <f>'16'!J29</f>
        <v>492</v>
      </c>
      <c r="K4" s="2">
        <f>'16'!K29</f>
        <v>441</v>
      </c>
      <c r="L4" s="2">
        <f>'16'!L29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06" priority="43" operator="equal">
      <formula>212030016606640</formula>
    </cfRule>
  </conditionalFormatting>
  <conditionalFormatting sqref="D29 E4:E6 E28:K29">
    <cfRule type="cellIs" dxfId="705" priority="41" operator="equal">
      <formula>$E$4</formula>
    </cfRule>
    <cfRule type="cellIs" dxfId="704" priority="42" operator="equal">
      <formula>2120</formula>
    </cfRule>
  </conditionalFormatting>
  <conditionalFormatting sqref="D29:E29 F4:F6 F28:F29">
    <cfRule type="cellIs" dxfId="703" priority="39" operator="equal">
      <formula>$F$4</formula>
    </cfRule>
    <cfRule type="cellIs" dxfId="702" priority="40" operator="equal">
      <formula>300</formula>
    </cfRule>
  </conditionalFormatting>
  <conditionalFormatting sqref="G4:G6 G28:G29">
    <cfRule type="cellIs" dxfId="701" priority="37" operator="equal">
      <formula>$G$4</formula>
    </cfRule>
    <cfRule type="cellIs" dxfId="700" priority="38" operator="equal">
      <formula>1660</formula>
    </cfRule>
  </conditionalFormatting>
  <conditionalFormatting sqref="H4:H6 H28:H29">
    <cfRule type="cellIs" dxfId="699" priority="35" operator="equal">
      <formula>$H$4</formula>
    </cfRule>
    <cfRule type="cellIs" dxfId="698" priority="36" operator="equal">
      <formula>6640</formula>
    </cfRule>
  </conditionalFormatting>
  <conditionalFormatting sqref="T6:T28">
    <cfRule type="cellIs" dxfId="697" priority="34" operator="lessThan">
      <formula>0</formula>
    </cfRule>
  </conditionalFormatting>
  <conditionalFormatting sqref="T7:T27">
    <cfRule type="cellIs" dxfId="696" priority="31" operator="lessThan">
      <formula>0</formula>
    </cfRule>
    <cfRule type="cellIs" dxfId="695" priority="32" operator="lessThan">
      <formula>0</formula>
    </cfRule>
    <cfRule type="cellIs" dxfId="694" priority="33" operator="lessThan">
      <formula>0</formula>
    </cfRule>
  </conditionalFormatting>
  <conditionalFormatting sqref="E4:E6 E28:K28">
    <cfRule type="cellIs" dxfId="693" priority="30" operator="equal">
      <formula>$E$4</formula>
    </cfRule>
  </conditionalFormatting>
  <conditionalFormatting sqref="D28:D29 D6 D4:M4">
    <cfRule type="cellIs" dxfId="692" priority="29" operator="equal">
      <formula>$D$4</formula>
    </cfRule>
  </conditionalFormatting>
  <conditionalFormatting sqref="I4:I6 I28:I29">
    <cfRule type="cellIs" dxfId="691" priority="28" operator="equal">
      <formula>$I$4</formula>
    </cfRule>
  </conditionalFormatting>
  <conditionalFormatting sqref="J4:J6 J28:J29">
    <cfRule type="cellIs" dxfId="690" priority="27" operator="equal">
      <formula>$J$4</formula>
    </cfRule>
  </conditionalFormatting>
  <conditionalFormatting sqref="K4:K6 K28:K29">
    <cfRule type="cellIs" dxfId="689" priority="26" operator="equal">
      <formula>$K$4</formula>
    </cfRule>
  </conditionalFormatting>
  <conditionalFormatting sqref="M4:M6">
    <cfRule type="cellIs" dxfId="688" priority="25" operator="equal">
      <formula>$L$4</formula>
    </cfRule>
  </conditionalFormatting>
  <conditionalFormatting sqref="T7:T28">
    <cfRule type="cellIs" dxfId="687" priority="22" operator="lessThan">
      <formula>0</formula>
    </cfRule>
    <cfRule type="cellIs" dxfId="686" priority="23" operator="lessThan">
      <formula>0</formula>
    </cfRule>
    <cfRule type="cellIs" dxfId="685" priority="24" operator="lessThan">
      <formula>0</formula>
    </cfRule>
  </conditionalFormatting>
  <conditionalFormatting sqref="D5:K5">
    <cfRule type="cellIs" dxfId="684" priority="21" operator="greaterThan">
      <formula>0</formula>
    </cfRule>
  </conditionalFormatting>
  <conditionalFormatting sqref="T6:T28">
    <cfRule type="cellIs" dxfId="683" priority="20" operator="lessThan">
      <formula>0</formula>
    </cfRule>
  </conditionalFormatting>
  <conditionalFormatting sqref="T7:T27">
    <cfRule type="cellIs" dxfId="682" priority="17" operator="lessThan">
      <formula>0</formula>
    </cfRule>
    <cfRule type="cellIs" dxfId="681" priority="18" operator="lessThan">
      <formula>0</formula>
    </cfRule>
    <cfRule type="cellIs" dxfId="680" priority="19" operator="lessThan">
      <formula>0</formula>
    </cfRule>
  </conditionalFormatting>
  <conditionalFormatting sqref="T7:T28">
    <cfRule type="cellIs" dxfId="679" priority="14" operator="lessThan">
      <formula>0</formula>
    </cfRule>
    <cfRule type="cellIs" dxfId="678" priority="15" operator="lessThan">
      <formula>0</formula>
    </cfRule>
    <cfRule type="cellIs" dxfId="677" priority="16" operator="lessThan">
      <formula>0</formula>
    </cfRule>
  </conditionalFormatting>
  <conditionalFormatting sqref="D5:K5">
    <cfRule type="cellIs" dxfId="676" priority="13" operator="greaterThan">
      <formula>0</formula>
    </cfRule>
  </conditionalFormatting>
  <conditionalFormatting sqref="L4 L6 L28:L29">
    <cfRule type="cellIs" dxfId="675" priority="12" operator="equal">
      <formula>$L$4</formula>
    </cfRule>
  </conditionalFormatting>
  <conditionalFormatting sqref="D7:S7">
    <cfRule type="cellIs" dxfId="674" priority="11" operator="greaterThan">
      <formula>0</formula>
    </cfRule>
  </conditionalFormatting>
  <conditionalFormatting sqref="D9:S9">
    <cfRule type="cellIs" dxfId="673" priority="10" operator="greaterThan">
      <formula>0</formula>
    </cfRule>
  </conditionalFormatting>
  <conditionalFormatting sqref="D11:S11">
    <cfRule type="cellIs" dxfId="672" priority="9" operator="greaterThan">
      <formula>0</formula>
    </cfRule>
  </conditionalFormatting>
  <conditionalFormatting sqref="D13:S13">
    <cfRule type="cellIs" dxfId="671" priority="8" operator="greaterThan">
      <formula>0</formula>
    </cfRule>
  </conditionalFormatting>
  <conditionalFormatting sqref="D15:S15">
    <cfRule type="cellIs" dxfId="670" priority="7" operator="greaterThan">
      <formula>0</formula>
    </cfRule>
  </conditionalFormatting>
  <conditionalFormatting sqref="D17:S17">
    <cfRule type="cellIs" dxfId="669" priority="6" operator="greaterThan">
      <formula>0</formula>
    </cfRule>
  </conditionalFormatting>
  <conditionalFormatting sqref="D19:S19">
    <cfRule type="cellIs" dxfId="668" priority="5" operator="greaterThan">
      <formula>0</formula>
    </cfRule>
  </conditionalFormatting>
  <conditionalFormatting sqref="D21:S21">
    <cfRule type="cellIs" dxfId="667" priority="4" operator="greaterThan">
      <formula>0</formula>
    </cfRule>
  </conditionalFormatting>
  <conditionalFormatting sqref="D23:S23">
    <cfRule type="cellIs" dxfId="666" priority="3" operator="greaterThan">
      <formula>0</formula>
    </cfRule>
  </conditionalFormatting>
  <conditionalFormatting sqref="D25:S25">
    <cfRule type="cellIs" dxfId="665" priority="2" operator="greaterThan">
      <formula>0</formula>
    </cfRule>
  </conditionalFormatting>
  <conditionalFormatting sqref="D27:S27">
    <cfRule type="cellIs" dxfId="66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'17'!D29</f>
        <v>324786</v>
      </c>
      <c r="E4" s="2">
        <f>'17'!E29</f>
        <v>9235</v>
      </c>
      <c r="F4" s="2">
        <f>'17'!F29</f>
        <v>21410</v>
      </c>
      <c r="G4" s="2">
        <f>'17'!G29</f>
        <v>210</v>
      </c>
      <c r="H4" s="2">
        <f>'17'!H29</f>
        <v>43395</v>
      </c>
      <c r="I4" s="2">
        <f>'17'!I29</f>
        <v>1045</v>
      </c>
      <c r="J4" s="2">
        <f>'17'!J29</f>
        <v>492</v>
      </c>
      <c r="K4" s="2">
        <f>'17'!K29</f>
        <v>441</v>
      </c>
      <c r="L4" s="2">
        <f>'17'!L29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3" priority="43" operator="equal">
      <formula>212030016606640</formula>
    </cfRule>
  </conditionalFormatting>
  <conditionalFormatting sqref="D29 E4:E6 E28:K29">
    <cfRule type="cellIs" dxfId="662" priority="41" operator="equal">
      <formula>$E$4</formula>
    </cfRule>
    <cfRule type="cellIs" dxfId="661" priority="42" operator="equal">
      <formula>2120</formula>
    </cfRule>
  </conditionalFormatting>
  <conditionalFormatting sqref="D29:E29 F4:F6 F28:F29">
    <cfRule type="cellIs" dxfId="660" priority="39" operator="equal">
      <formula>$F$4</formula>
    </cfRule>
    <cfRule type="cellIs" dxfId="659" priority="40" operator="equal">
      <formula>300</formula>
    </cfRule>
  </conditionalFormatting>
  <conditionalFormatting sqref="G4:G6 G28:G29">
    <cfRule type="cellIs" dxfId="658" priority="37" operator="equal">
      <formula>$G$4</formula>
    </cfRule>
    <cfRule type="cellIs" dxfId="657" priority="38" operator="equal">
      <formula>1660</formula>
    </cfRule>
  </conditionalFormatting>
  <conditionalFormatting sqref="H4:H6 H28:H29">
    <cfRule type="cellIs" dxfId="656" priority="35" operator="equal">
      <formula>$H$4</formula>
    </cfRule>
    <cfRule type="cellIs" dxfId="655" priority="36" operator="equal">
      <formula>6640</formula>
    </cfRule>
  </conditionalFormatting>
  <conditionalFormatting sqref="T6:T28">
    <cfRule type="cellIs" dxfId="654" priority="34" operator="lessThan">
      <formula>0</formula>
    </cfRule>
  </conditionalFormatting>
  <conditionalFormatting sqref="T7:T27">
    <cfRule type="cellIs" dxfId="653" priority="31" operator="lessThan">
      <formula>0</formula>
    </cfRule>
    <cfRule type="cellIs" dxfId="652" priority="32" operator="lessThan">
      <formula>0</formula>
    </cfRule>
    <cfRule type="cellIs" dxfId="651" priority="33" operator="lessThan">
      <formula>0</formula>
    </cfRule>
  </conditionalFormatting>
  <conditionalFormatting sqref="E4:E6 E28:K28">
    <cfRule type="cellIs" dxfId="650" priority="30" operator="equal">
      <formula>$E$4</formula>
    </cfRule>
  </conditionalFormatting>
  <conditionalFormatting sqref="D28:D29 D6 D4:M4">
    <cfRule type="cellIs" dxfId="649" priority="29" operator="equal">
      <formula>$D$4</formula>
    </cfRule>
  </conditionalFormatting>
  <conditionalFormatting sqref="I4:I6 I28:I29">
    <cfRule type="cellIs" dxfId="648" priority="28" operator="equal">
      <formula>$I$4</formula>
    </cfRule>
  </conditionalFormatting>
  <conditionalFormatting sqref="J4:J6 J28:J29">
    <cfRule type="cellIs" dxfId="647" priority="27" operator="equal">
      <formula>$J$4</formula>
    </cfRule>
  </conditionalFormatting>
  <conditionalFormatting sqref="K4:K6 K28:K29">
    <cfRule type="cellIs" dxfId="646" priority="26" operator="equal">
      <formula>$K$4</formula>
    </cfRule>
  </conditionalFormatting>
  <conditionalFormatting sqref="M4:M6">
    <cfRule type="cellIs" dxfId="645" priority="25" operator="equal">
      <formula>$L$4</formula>
    </cfRule>
  </conditionalFormatting>
  <conditionalFormatting sqref="T7:T28">
    <cfRule type="cellIs" dxfId="644" priority="22" operator="lessThan">
      <formula>0</formula>
    </cfRule>
    <cfRule type="cellIs" dxfId="643" priority="23" operator="lessThan">
      <formula>0</formula>
    </cfRule>
    <cfRule type="cellIs" dxfId="642" priority="24" operator="lessThan">
      <formula>0</formula>
    </cfRule>
  </conditionalFormatting>
  <conditionalFormatting sqref="D5:K5">
    <cfRule type="cellIs" dxfId="641" priority="21" operator="greaterThan">
      <formula>0</formula>
    </cfRule>
  </conditionalFormatting>
  <conditionalFormatting sqref="T6:T28">
    <cfRule type="cellIs" dxfId="640" priority="20" operator="lessThan">
      <formula>0</formula>
    </cfRule>
  </conditionalFormatting>
  <conditionalFormatting sqref="T7:T27">
    <cfRule type="cellIs" dxfId="639" priority="17" operator="lessThan">
      <formula>0</formula>
    </cfRule>
    <cfRule type="cellIs" dxfId="638" priority="18" operator="lessThan">
      <formula>0</formula>
    </cfRule>
    <cfRule type="cellIs" dxfId="637" priority="19" operator="lessThan">
      <formula>0</formula>
    </cfRule>
  </conditionalFormatting>
  <conditionalFormatting sqref="T7:T28">
    <cfRule type="cellIs" dxfId="636" priority="14" operator="lessThan">
      <formula>0</formula>
    </cfRule>
    <cfRule type="cellIs" dxfId="635" priority="15" operator="lessThan">
      <formula>0</formula>
    </cfRule>
    <cfRule type="cellIs" dxfId="634" priority="16" operator="lessThan">
      <formula>0</formula>
    </cfRule>
  </conditionalFormatting>
  <conditionalFormatting sqref="D5:K5">
    <cfRule type="cellIs" dxfId="633" priority="13" operator="greaterThan">
      <formula>0</formula>
    </cfRule>
  </conditionalFormatting>
  <conditionalFormatting sqref="L4 L6 L28:L29">
    <cfRule type="cellIs" dxfId="632" priority="12" operator="equal">
      <formula>$L$4</formula>
    </cfRule>
  </conditionalFormatting>
  <conditionalFormatting sqref="D7:S7">
    <cfRule type="cellIs" dxfId="631" priority="11" operator="greaterThan">
      <formula>0</formula>
    </cfRule>
  </conditionalFormatting>
  <conditionalFormatting sqref="D9:S9">
    <cfRule type="cellIs" dxfId="630" priority="10" operator="greaterThan">
      <formula>0</formula>
    </cfRule>
  </conditionalFormatting>
  <conditionalFormatting sqref="D11:S11">
    <cfRule type="cellIs" dxfId="629" priority="9" operator="greaterThan">
      <formula>0</formula>
    </cfRule>
  </conditionalFormatting>
  <conditionalFormatting sqref="D13:S13">
    <cfRule type="cellIs" dxfId="628" priority="8" operator="greaterThan">
      <formula>0</formula>
    </cfRule>
  </conditionalFormatting>
  <conditionalFormatting sqref="D15:S15">
    <cfRule type="cellIs" dxfId="627" priority="7" operator="greaterThan">
      <formula>0</formula>
    </cfRule>
  </conditionalFormatting>
  <conditionalFormatting sqref="D17:S17">
    <cfRule type="cellIs" dxfId="626" priority="6" operator="greaterThan">
      <formula>0</formula>
    </cfRule>
  </conditionalFormatting>
  <conditionalFormatting sqref="D19:S19">
    <cfRule type="cellIs" dxfId="625" priority="5" operator="greaterThan">
      <formula>0</formula>
    </cfRule>
  </conditionalFormatting>
  <conditionalFormatting sqref="D21:S21">
    <cfRule type="cellIs" dxfId="624" priority="4" operator="greaterThan">
      <formula>0</formula>
    </cfRule>
  </conditionalFormatting>
  <conditionalFormatting sqref="D23:S23">
    <cfRule type="cellIs" dxfId="623" priority="3" operator="greaterThan">
      <formula>0</formula>
    </cfRule>
  </conditionalFormatting>
  <conditionalFormatting sqref="D25:S25">
    <cfRule type="cellIs" dxfId="622" priority="2" operator="greaterThan">
      <formula>0</formula>
    </cfRule>
  </conditionalFormatting>
  <conditionalFormatting sqref="D27:S27">
    <cfRule type="cellIs" dxfId="62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'18'!D29</f>
        <v>324786</v>
      </c>
      <c r="E4" s="2">
        <f>'18'!E29</f>
        <v>9235</v>
      </c>
      <c r="F4" s="2">
        <f>'18'!F29</f>
        <v>21410</v>
      </c>
      <c r="G4" s="2">
        <f>'18'!G29</f>
        <v>210</v>
      </c>
      <c r="H4" s="2">
        <f>'18'!H29</f>
        <v>43395</v>
      </c>
      <c r="I4" s="2">
        <f>'18'!I29</f>
        <v>1045</v>
      </c>
      <c r="J4" s="2">
        <f>'18'!J29</f>
        <v>492</v>
      </c>
      <c r="K4" s="2">
        <f>'18'!K29</f>
        <v>441</v>
      </c>
      <c r="L4" s="2">
        <f>'18'!L29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20" priority="43" operator="equal">
      <formula>212030016606640</formula>
    </cfRule>
  </conditionalFormatting>
  <conditionalFormatting sqref="D29 E4:E6 E28:K29">
    <cfRule type="cellIs" dxfId="619" priority="41" operator="equal">
      <formula>$E$4</formula>
    </cfRule>
    <cfRule type="cellIs" dxfId="618" priority="42" operator="equal">
      <formula>2120</formula>
    </cfRule>
  </conditionalFormatting>
  <conditionalFormatting sqref="D29:E29 F4:F6 F28:F29">
    <cfRule type="cellIs" dxfId="617" priority="39" operator="equal">
      <formula>$F$4</formula>
    </cfRule>
    <cfRule type="cellIs" dxfId="616" priority="40" operator="equal">
      <formula>300</formula>
    </cfRule>
  </conditionalFormatting>
  <conditionalFormatting sqref="G4:G6 G28:G29">
    <cfRule type="cellIs" dxfId="615" priority="37" operator="equal">
      <formula>$G$4</formula>
    </cfRule>
    <cfRule type="cellIs" dxfId="614" priority="38" operator="equal">
      <formula>1660</formula>
    </cfRule>
  </conditionalFormatting>
  <conditionalFormatting sqref="H4:H6 H28:H29">
    <cfRule type="cellIs" dxfId="613" priority="35" operator="equal">
      <formula>$H$4</formula>
    </cfRule>
    <cfRule type="cellIs" dxfId="612" priority="36" operator="equal">
      <formula>6640</formula>
    </cfRule>
  </conditionalFormatting>
  <conditionalFormatting sqref="T6:T28">
    <cfRule type="cellIs" dxfId="611" priority="34" operator="lessThan">
      <formula>0</formula>
    </cfRule>
  </conditionalFormatting>
  <conditionalFormatting sqref="T7:T27">
    <cfRule type="cellIs" dxfId="610" priority="31" operator="lessThan">
      <formula>0</formula>
    </cfRule>
    <cfRule type="cellIs" dxfId="609" priority="32" operator="lessThan">
      <formula>0</formula>
    </cfRule>
    <cfRule type="cellIs" dxfId="608" priority="33" operator="lessThan">
      <formula>0</formula>
    </cfRule>
  </conditionalFormatting>
  <conditionalFormatting sqref="E4:E6 E28:K28">
    <cfRule type="cellIs" dxfId="607" priority="30" operator="equal">
      <formula>$E$4</formula>
    </cfRule>
  </conditionalFormatting>
  <conditionalFormatting sqref="D28:D29 D6 D4:M4">
    <cfRule type="cellIs" dxfId="606" priority="29" operator="equal">
      <formula>$D$4</formula>
    </cfRule>
  </conditionalFormatting>
  <conditionalFormatting sqref="I4:I6 I28:I29">
    <cfRule type="cellIs" dxfId="605" priority="28" operator="equal">
      <formula>$I$4</formula>
    </cfRule>
  </conditionalFormatting>
  <conditionalFormatting sqref="J4:J6 J28:J29">
    <cfRule type="cellIs" dxfId="604" priority="27" operator="equal">
      <formula>$J$4</formula>
    </cfRule>
  </conditionalFormatting>
  <conditionalFormatting sqref="K4:K6 K28:K29">
    <cfRule type="cellIs" dxfId="603" priority="26" operator="equal">
      <formula>$K$4</formula>
    </cfRule>
  </conditionalFormatting>
  <conditionalFormatting sqref="M4:M6">
    <cfRule type="cellIs" dxfId="602" priority="25" operator="equal">
      <formula>$L$4</formula>
    </cfRule>
  </conditionalFormatting>
  <conditionalFormatting sqref="T7:T28">
    <cfRule type="cellIs" dxfId="601" priority="22" operator="lessThan">
      <formula>0</formula>
    </cfRule>
    <cfRule type="cellIs" dxfId="600" priority="23" operator="lessThan">
      <formula>0</formula>
    </cfRule>
    <cfRule type="cellIs" dxfId="599" priority="24" operator="lessThan">
      <formula>0</formula>
    </cfRule>
  </conditionalFormatting>
  <conditionalFormatting sqref="D5:K5">
    <cfRule type="cellIs" dxfId="598" priority="21" operator="greaterThan">
      <formula>0</formula>
    </cfRule>
  </conditionalFormatting>
  <conditionalFormatting sqref="T6:T28">
    <cfRule type="cellIs" dxfId="597" priority="20" operator="lessThan">
      <formula>0</formula>
    </cfRule>
  </conditionalFormatting>
  <conditionalFormatting sqref="T7:T27">
    <cfRule type="cellIs" dxfId="596" priority="17" operator="lessThan">
      <formula>0</formula>
    </cfRule>
    <cfRule type="cellIs" dxfId="595" priority="18" operator="lessThan">
      <formula>0</formula>
    </cfRule>
    <cfRule type="cellIs" dxfId="594" priority="19" operator="lessThan">
      <formula>0</formula>
    </cfRule>
  </conditionalFormatting>
  <conditionalFormatting sqref="T7:T28">
    <cfRule type="cellIs" dxfId="593" priority="14" operator="lessThan">
      <formula>0</formula>
    </cfRule>
    <cfRule type="cellIs" dxfId="592" priority="15" operator="lessThan">
      <formula>0</formula>
    </cfRule>
    <cfRule type="cellIs" dxfId="591" priority="16" operator="lessThan">
      <formula>0</formula>
    </cfRule>
  </conditionalFormatting>
  <conditionalFormatting sqref="D5:K5">
    <cfRule type="cellIs" dxfId="590" priority="13" operator="greaterThan">
      <formula>0</formula>
    </cfRule>
  </conditionalFormatting>
  <conditionalFormatting sqref="L4 L6 L28:L29">
    <cfRule type="cellIs" dxfId="589" priority="12" operator="equal">
      <formula>$L$4</formula>
    </cfRule>
  </conditionalFormatting>
  <conditionalFormatting sqref="D7:S7">
    <cfRule type="cellIs" dxfId="588" priority="11" operator="greaterThan">
      <formula>0</formula>
    </cfRule>
  </conditionalFormatting>
  <conditionalFormatting sqref="D9:S9">
    <cfRule type="cellIs" dxfId="587" priority="10" operator="greaterThan">
      <formula>0</formula>
    </cfRule>
  </conditionalFormatting>
  <conditionalFormatting sqref="D11:S11">
    <cfRule type="cellIs" dxfId="586" priority="9" operator="greaterThan">
      <formula>0</formula>
    </cfRule>
  </conditionalFormatting>
  <conditionalFormatting sqref="D13:S13">
    <cfRule type="cellIs" dxfId="585" priority="8" operator="greaterThan">
      <formula>0</formula>
    </cfRule>
  </conditionalFormatting>
  <conditionalFormatting sqref="D15:S15">
    <cfRule type="cellIs" dxfId="584" priority="7" operator="greaterThan">
      <formula>0</formula>
    </cfRule>
  </conditionalFormatting>
  <conditionalFormatting sqref="D17:S17">
    <cfRule type="cellIs" dxfId="583" priority="6" operator="greaterThan">
      <formula>0</formula>
    </cfRule>
  </conditionalFormatting>
  <conditionalFormatting sqref="D19:S19">
    <cfRule type="cellIs" dxfId="582" priority="5" operator="greaterThan">
      <formula>0</formula>
    </cfRule>
  </conditionalFormatting>
  <conditionalFormatting sqref="D21:S21">
    <cfRule type="cellIs" dxfId="581" priority="4" operator="greaterThan">
      <formula>0</formula>
    </cfRule>
  </conditionalFormatting>
  <conditionalFormatting sqref="D23:S23">
    <cfRule type="cellIs" dxfId="580" priority="3" operator="greaterThan">
      <formula>0</formula>
    </cfRule>
  </conditionalFormatting>
  <conditionalFormatting sqref="D25:S25">
    <cfRule type="cellIs" dxfId="579" priority="2" operator="greaterThan">
      <formula>0</formula>
    </cfRule>
  </conditionalFormatting>
  <conditionalFormatting sqref="D27:S27">
    <cfRule type="cellIs" dxfId="57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6" activePane="bottomLeft" state="frozen"/>
      <selection pane="bottomLeft" activeCell="G26" sqref="G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49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'1'!D29</f>
        <v>198951</v>
      </c>
      <c r="E4" s="2">
        <f>'1'!E29</f>
        <v>7405</v>
      </c>
      <c r="F4" s="2">
        <f>'1'!F29</f>
        <v>16240</v>
      </c>
      <c r="G4" s="2">
        <f>'1'!G29</f>
        <v>490</v>
      </c>
      <c r="H4" s="2">
        <f>'1'!H29</f>
        <v>32720</v>
      </c>
      <c r="I4" s="2">
        <f>'1'!I29</f>
        <v>955</v>
      </c>
      <c r="J4" s="2">
        <f>'1'!J29</f>
        <v>528</v>
      </c>
      <c r="K4" s="2">
        <f>'1'!K29</f>
        <v>552</v>
      </c>
      <c r="L4" s="2">
        <f>'1'!L29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4112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4112</v>
      </c>
      <c r="N24" s="24">
        <f t="shared" si="1"/>
        <v>4112</v>
      </c>
      <c r="O24" s="25">
        <f t="shared" si="2"/>
        <v>113.08</v>
      </c>
      <c r="P24" s="26"/>
      <c r="Q24" s="26"/>
      <c r="R24" s="24">
        <f t="shared" si="3"/>
        <v>3998.92</v>
      </c>
      <c r="S24" s="25">
        <f t="shared" si="4"/>
        <v>39.064</v>
      </c>
      <c r="T24" s="27">
        <f t="shared" si="5"/>
        <v>39.064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6" t="s">
        <v>39</v>
      </c>
      <c r="B29" s="77"/>
      <c r="C29" s="78"/>
      <c r="D29" s="48">
        <f>D4+D5-D28</f>
        <v>192783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955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59" priority="43" operator="equal">
      <formula>212030016606640</formula>
    </cfRule>
  </conditionalFormatting>
  <conditionalFormatting sqref="D29 E4:E6 E28:K29">
    <cfRule type="cellIs" dxfId="1358" priority="41" operator="equal">
      <formula>$E$4</formula>
    </cfRule>
    <cfRule type="cellIs" dxfId="1357" priority="42" operator="equal">
      <formula>2120</formula>
    </cfRule>
  </conditionalFormatting>
  <conditionalFormatting sqref="D29:E29 F4:F6 F28:F29">
    <cfRule type="cellIs" dxfId="1356" priority="39" operator="equal">
      <formula>$F$4</formula>
    </cfRule>
    <cfRule type="cellIs" dxfId="1355" priority="40" operator="equal">
      <formula>300</formula>
    </cfRule>
  </conditionalFormatting>
  <conditionalFormatting sqref="G4:G6 G28:G29">
    <cfRule type="cellIs" dxfId="1354" priority="37" operator="equal">
      <formula>$G$4</formula>
    </cfRule>
    <cfRule type="cellIs" dxfId="1353" priority="38" operator="equal">
      <formula>1660</formula>
    </cfRule>
  </conditionalFormatting>
  <conditionalFormatting sqref="H4:H6 H28:H29">
    <cfRule type="cellIs" dxfId="1352" priority="35" operator="equal">
      <formula>$H$4</formula>
    </cfRule>
    <cfRule type="cellIs" dxfId="1351" priority="36" operator="equal">
      <formula>6640</formula>
    </cfRule>
  </conditionalFormatting>
  <conditionalFormatting sqref="T6:T28">
    <cfRule type="cellIs" dxfId="1350" priority="34" operator="lessThan">
      <formula>0</formula>
    </cfRule>
  </conditionalFormatting>
  <conditionalFormatting sqref="T7:T27">
    <cfRule type="cellIs" dxfId="1349" priority="31" operator="lessThan">
      <formula>0</formula>
    </cfRule>
    <cfRule type="cellIs" dxfId="1348" priority="32" operator="lessThan">
      <formula>0</formula>
    </cfRule>
    <cfRule type="cellIs" dxfId="1347" priority="33" operator="lessThan">
      <formula>0</formula>
    </cfRule>
  </conditionalFormatting>
  <conditionalFormatting sqref="E4:E6 E28:K28">
    <cfRule type="cellIs" dxfId="1346" priority="30" operator="equal">
      <formula>$E$4</formula>
    </cfRule>
  </conditionalFormatting>
  <conditionalFormatting sqref="D28:D29 D6 D4:M4">
    <cfRule type="cellIs" dxfId="1345" priority="29" operator="equal">
      <formula>$D$4</formula>
    </cfRule>
  </conditionalFormatting>
  <conditionalFormatting sqref="I4:I6 I28:I29">
    <cfRule type="cellIs" dxfId="1344" priority="28" operator="equal">
      <formula>$I$4</formula>
    </cfRule>
  </conditionalFormatting>
  <conditionalFormatting sqref="J4:J6 J28:J29">
    <cfRule type="cellIs" dxfId="1343" priority="27" operator="equal">
      <formula>$J$4</formula>
    </cfRule>
  </conditionalFormatting>
  <conditionalFormatting sqref="K4:K6 K28:K29">
    <cfRule type="cellIs" dxfId="1342" priority="26" operator="equal">
      <formula>$K$4</formula>
    </cfRule>
  </conditionalFormatting>
  <conditionalFormatting sqref="M4:M6">
    <cfRule type="cellIs" dxfId="1341" priority="25" operator="equal">
      <formula>$L$4</formula>
    </cfRule>
  </conditionalFormatting>
  <conditionalFormatting sqref="T7:T28">
    <cfRule type="cellIs" dxfId="1340" priority="22" operator="lessThan">
      <formula>0</formula>
    </cfRule>
    <cfRule type="cellIs" dxfId="1339" priority="23" operator="lessThan">
      <formula>0</formula>
    </cfRule>
    <cfRule type="cellIs" dxfId="1338" priority="24" operator="lessThan">
      <formula>0</formula>
    </cfRule>
  </conditionalFormatting>
  <conditionalFormatting sqref="D5:K5">
    <cfRule type="cellIs" dxfId="1337" priority="21" operator="greaterThan">
      <formula>0</formula>
    </cfRule>
  </conditionalFormatting>
  <conditionalFormatting sqref="T6:T28">
    <cfRule type="cellIs" dxfId="1336" priority="20" operator="lessThan">
      <formula>0</formula>
    </cfRule>
  </conditionalFormatting>
  <conditionalFormatting sqref="T7:T27">
    <cfRule type="cellIs" dxfId="1335" priority="17" operator="lessThan">
      <formula>0</formula>
    </cfRule>
    <cfRule type="cellIs" dxfId="1334" priority="18" operator="lessThan">
      <formula>0</formula>
    </cfRule>
    <cfRule type="cellIs" dxfId="1333" priority="19" operator="lessThan">
      <formula>0</formula>
    </cfRule>
  </conditionalFormatting>
  <conditionalFormatting sqref="T7:T28">
    <cfRule type="cellIs" dxfId="1332" priority="14" operator="lessThan">
      <formula>0</formula>
    </cfRule>
    <cfRule type="cellIs" dxfId="1331" priority="15" operator="lessThan">
      <formula>0</formula>
    </cfRule>
    <cfRule type="cellIs" dxfId="1330" priority="16" operator="lessThan">
      <formula>0</formula>
    </cfRule>
  </conditionalFormatting>
  <conditionalFormatting sqref="D5:K5">
    <cfRule type="cellIs" dxfId="1329" priority="13" operator="greaterThan">
      <formula>0</formula>
    </cfRule>
  </conditionalFormatting>
  <conditionalFormatting sqref="L4 L6 L28:L29">
    <cfRule type="cellIs" dxfId="1328" priority="12" operator="equal">
      <formula>$L$4</formula>
    </cfRule>
  </conditionalFormatting>
  <conditionalFormatting sqref="D7:S7">
    <cfRule type="cellIs" dxfId="1327" priority="11" operator="greaterThan">
      <formula>0</formula>
    </cfRule>
  </conditionalFormatting>
  <conditionalFormatting sqref="D9:S9">
    <cfRule type="cellIs" dxfId="1326" priority="10" operator="greaterThan">
      <formula>0</formula>
    </cfRule>
  </conditionalFormatting>
  <conditionalFormatting sqref="D11:S11">
    <cfRule type="cellIs" dxfId="1325" priority="9" operator="greaterThan">
      <formula>0</formula>
    </cfRule>
  </conditionalFormatting>
  <conditionalFormatting sqref="D13:S13">
    <cfRule type="cellIs" dxfId="1324" priority="8" operator="greaterThan">
      <formula>0</formula>
    </cfRule>
  </conditionalFormatting>
  <conditionalFormatting sqref="D15:S15">
    <cfRule type="cellIs" dxfId="1323" priority="7" operator="greaterThan">
      <formula>0</formula>
    </cfRule>
  </conditionalFormatting>
  <conditionalFormatting sqref="D17:S17">
    <cfRule type="cellIs" dxfId="1322" priority="6" operator="greaterThan">
      <formula>0</formula>
    </cfRule>
  </conditionalFormatting>
  <conditionalFormatting sqref="D19:S19">
    <cfRule type="cellIs" dxfId="1321" priority="5" operator="greaterThan">
      <formula>0</formula>
    </cfRule>
  </conditionalFormatting>
  <conditionalFormatting sqref="D21:S21">
    <cfRule type="cellIs" dxfId="1320" priority="4" operator="greaterThan">
      <formula>0</formula>
    </cfRule>
  </conditionalFormatting>
  <conditionalFormatting sqref="D23:S23">
    <cfRule type="cellIs" dxfId="1319" priority="3" operator="greaterThan">
      <formula>0</formula>
    </cfRule>
  </conditionalFormatting>
  <conditionalFormatting sqref="D25:S25">
    <cfRule type="cellIs" dxfId="1318" priority="2" operator="greaterThan">
      <formula>0</formula>
    </cfRule>
  </conditionalFormatting>
  <conditionalFormatting sqref="D27:S27">
    <cfRule type="cellIs" dxfId="131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'19'!D29</f>
        <v>324786</v>
      </c>
      <c r="E4" s="2">
        <f>'19'!E29</f>
        <v>9235</v>
      </c>
      <c r="F4" s="2">
        <f>'19'!F29</f>
        <v>21410</v>
      </c>
      <c r="G4" s="2">
        <f>'19'!G29</f>
        <v>210</v>
      </c>
      <c r="H4" s="2">
        <f>'19'!H29</f>
        <v>43395</v>
      </c>
      <c r="I4" s="2">
        <f>'19'!I29</f>
        <v>1045</v>
      </c>
      <c r="J4" s="2">
        <f>'19'!J29</f>
        <v>492</v>
      </c>
      <c r="K4" s="2">
        <f>'19'!K29</f>
        <v>441</v>
      </c>
      <c r="L4" s="2">
        <f>'19'!L29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77" priority="43" operator="equal">
      <formula>212030016606640</formula>
    </cfRule>
  </conditionalFormatting>
  <conditionalFormatting sqref="D29 E4:E6 E28:K29">
    <cfRule type="cellIs" dxfId="576" priority="41" operator="equal">
      <formula>$E$4</formula>
    </cfRule>
    <cfRule type="cellIs" dxfId="575" priority="42" operator="equal">
      <formula>2120</formula>
    </cfRule>
  </conditionalFormatting>
  <conditionalFormatting sqref="D29:E29 F4:F6 F28:F29">
    <cfRule type="cellIs" dxfId="574" priority="39" operator="equal">
      <formula>$F$4</formula>
    </cfRule>
    <cfRule type="cellIs" dxfId="573" priority="40" operator="equal">
      <formula>300</formula>
    </cfRule>
  </conditionalFormatting>
  <conditionalFormatting sqref="G4:G6 G28:G29">
    <cfRule type="cellIs" dxfId="572" priority="37" operator="equal">
      <formula>$G$4</formula>
    </cfRule>
    <cfRule type="cellIs" dxfId="571" priority="38" operator="equal">
      <formula>1660</formula>
    </cfRule>
  </conditionalFormatting>
  <conditionalFormatting sqref="H4:H6 H28:H29">
    <cfRule type="cellIs" dxfId="570" priority="35" operator="equal">
      <formula>$H$4</formula>
    </cfRule>
    <cfRule type="cellIs" dxfId="569" priority="36" operator="equal">
      <formula>6640</formula>
    </cfRule>
  </conditionalFormatting>
  <conditionalFormatting sqref="T6:T28">
    <cfRule type="cellIs" dxfId="568" priority="34" operator="lessThan">
      <formula>0</formula>
    </cfRule>
  </conditionalFormatting>
  <conditionalFormatting sqref="T7:T27">
    <cfRule type="cellIs" dxfId="567" priority="31" operator="lessThan">
      <formula>0</formula>
    </cfRule>
    <cfRule type="cellIs" dxfId="566" priority="32" operator="lessThan">
      <formula>0</formula>
    </cfRule>
    <cfRule type="cellIs" dxfId="565" priority="33" operator="lessThan">
      <formula>0</formula>
    </cfRule>
  </conditionalFormatting>
  <conditionalFormatting sqref="E4:E6 E28:K28">
    <cfRule type="cellIs" dxfId="564" priority="30" operator="equal">
      <formula>$E$4</formula>
    </cfRule>
  </conditionalFormatting>
  <conditionalFormatting sqref="D28:D29 D6 D4:M4">
    <cfRule type="cellIs" dxfId="563" priority="29" operator="equal">
      <formula>$D$4</formula>
    </cfRule>
  </conditionalFormatting>
  <conditionalFormatting sqref="I4:I6 I28:I29">
    <cfRule type="cellIs" dxfId="562" priority="28" operator="equal">
      <formula>$I$4</formula>
    </cfRule>
  </conditionalFormatting>
  <conditionalFormatting sqref="J4:J6 J28:J29">
    <cfRule type="cellIs" dxfId="561" priority="27" operator="equal">
      <formula>$J$4</formula>
    </cfRule>
  </conditionalFormatting>
  <conditionalFormatting sqref="K4:K6 K28:K29">
    <cfRule type="cellIs" dxfId="560" priority="26" operator="equal">
      <formula>$K$4</formula>
    </cfRule>
  </conditionalFormatting>
  <conditionalFormatting sqref="M4:M6">
    <cfRule type="cellIs" dxfId="559" priority="25" operator="equal">
      <formula>$L$4</formula>
    </cfRule>
  </conditionalFormatting>
  <conditionalFormatting sqref="T7:T28">
    <cfRule type="cellIs" dxfId="558" priority="22" operator="lessThan">
      <formula>0</formula>
    </cfRule>
    <cfRule type="cellIs" dxfId="557" priority="23" operator="lessThan">
      <formula>0</formula>
    </cfRule>
    <cfRule type="cellIs" dxfId="556" priority="24" operator="lessThan">
      <formula>0</formula>
    </cfRule>
  </conditionalFormatting>
  <conditionalFormatting sqref="D5:K5">
    <cfRule type="cellIs" dxfId="555" priority="21" operator="greaterThan">
      <formula>0</formula>
    </cfRule>
  </conditionalFormatting>
  <conditionalFormatting sqref="T6:T28">
    <cfRule type="cellIs" dxfId="554" priority="20" operator="lessThan">
      <formula>0</formula>
    </cfRule>
  </conditionalFormatting>
  <conditionalFormatting sqref="T7:T27">
    <cfRule type="cellIs" dxfId="553" priority="17" operator="lessThan">
      <formula>0</formula>
    </cfRule>
    <cfRule type="cellIs" dxfId="552" priority="18" operator="lessThan">
      <formula>0</formula>
    </cfRule>
    <cfRule type="cellIs" dxfId="551" priority="19" operator="lessThan">
      <formula>0</formula>
    </cfRule>
  </conditionalFormatting>
  <conditionalFormatting sqref="T7:T28">
    <cfRule type="cellIs" dxfId="550" priority="14" operator="lessThan">
      <formula>0</formula>
    </cfRule>
    <cfRule type="cellIs" dxfId="549" priority="15" operator="lessThan">
      <formula>0</formula>
    </cfRule>
    <cfRule type="cellIs" dxfId="548" priority="16" operator="lessThan">
      <formula>0</formula>
    </cfRule>
  </conditionalFormatting>
  <conditionalFormatting sqref="D5:K5">
    <cfRule type="cellIs" dxfId="547" priority="13" operator="greaterThan">
      <formula>0</formula>
    </cfRule>
  </conditionalFormatting>
  <conditionalFormatting sqref="L4 L6 L28:L29">
    <cfRule type="cellIs" dxfId="546" priority="12" operator="equal">
      <formula>$L$4</formula>
    </cfRule>
  </conditionalFormatting>
  <conditionalFormatting sqref="D7:S7">
    <cfRule type="cellIs" dxfId="545" priority="11" operator="greaterThan">
      <formula>0</formula>
    </cfRule>
  </conditionalFormatting>
  <conditionalFormatting sqref="D9:S9">
    <cfRule type="cellIs" dxfId="544" priority="10" operator="greaterThan">
      <formula>0</formula>
    </cfRule>
  </conditionalFormatting>
  <conditionalFormatting sqref="D11:S11">
    <cfRule type="cellIs" dxfId="543" priority="9" operator="greaterThan">
      <formula>0</formula>
    </cfRule>
  </conditionalFormatting>
  <conditionalFormatting sqref="D13:S13">
    <cfRule type="cellIs" dxfId="542" priority="8" operator="greaterThan">
      <formula>0</formula>
    </cfRule>
  </conditionalFormatting>
  <conditionalFormatting sqref="D15:S15">
    <cfRule type="cellIs" dxfId="541" priority="7" operator="greaterThan">
      <formula>0</formula>
    </cfRule>
  </conditionalFormatting>
  <conditionalFormatting sqref="D17:S17">
    <cfRule type="cellIs" dxfId="540" priority="6" operator="greaterThan">
      <formula>0</formula>
    </cfRule>
  </conditionalFormatting>
  <conditionalFormatting sqref="D19:S19">
    <cfRule type="cellIs" dxfId="539" priority="5" operator="greaterThan">
      <formula>0</formula>
    </cfRule>
  </conditionalFormatting>
  <conditionalFormatting sqref="D21:S21">
    <cfRule type="cellIs" dxfId="538" priority="4" operator="greaterThan">
      <formula>0</formula>
    </cfRule>
  </conditionalFormatting>
  <conditionalFormatting sqref="D23:S23">
    <cfRule type="cellIs" dxfId="537" priority="3" operator="greaterThan">
      <formula>0</formula>
    </cfRule>
  </conditionalFormatting>
  <conditionalFormatting sqref="D25:S25">
    <cfRule type="cellIs" dxfId="536" priority="2" operator="greaterThan">
      <formula>0</formula>
    </cfRule>
  </conditionalFormatting>
  <conditionalFormatting sqref="D27:S27">
    <cfRule type="cellIs" dxfId="53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1" sqref="E11:I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'20'!D29</f>
        <v>324786</v>
      </c>
      <c r="E4" s="2">
        <f>'20'!E29</f>
        <v>9235</v>
      </c>
      <c r="F4" s="2">
        <f>'20'!F29</f>
        <v>21410</v>
      </c>
      <c r="G4" s="2">
        <f>'20'!G29</f>
        <v>210</v>
      </c>
      <c r="H4" s="2">
        <f>'20'!H29</f>
        <v>43395</v>
      </c>
      <c r="I4" s="2">
        <f>'20'!I29</f>
        <v>1045</v>
      </c>
      <c r="J4" s="2">
        <f>'20'!J29</f>
        <v>492</v>
      </c>
      <c r="K4" s="2">
        <f>'20'!K29</f>
        <v>441</v>
      </c>
      <c r="L4" s="2">
        <f>'20'!L29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34" priority="43" operator="equal">
      <formula>212030016606640</formula>
    </cfRule>
  </conditionalFormatting>
  <conditionalFormatting sqref="D29 E4:E6 E28:K29">
    <cfRule type="cellIs" dxfId="533" priority="41" operator="equal">
      <formula>$E$4</formula>
    </cfRule>
    <cfRule type="cellIs" dxfId="532" priority="42" operator="equal">
      <formula>2120</formula>
    </cfRule>
  </conditionalFormatting>
  <conditionalFormatting sqref="D29:E29 F4:F6 F28:F29">
    <cfRule type="cellIs" dxfId="531" priority="39" operator="equal">
      <formula>$F$4</formula>
    </cfRule>
    <cfRule type="cellIs" dxfId="530" priority="40" operator="equal">
      <formula>300</formula>
    </cfRule>
  </conditionalFormatting>
  <conditionalFormatting sqref="G4:G6 G28:G29">
    <cfRule type="cellIs" dxfId="529" priority="37" operator="equal">
      <formula>$G$4</formula>
    </cfRule>
    <cfRule type="cellIs" dxfId="528" priority="38" operator="equal">
      <formula>1660</formula>
    </cfRule>
  </conditionalFormatting>
  <conditionalFormatting sqref="H4:H6 H28:H29">
    <cfRule type="cellIs" dxfId="527" priority="35" operator="equal">
      <formula>$H$4</formula>
    </cfRule>
    <cfRule type="cellIs" dxfId="526" priority="36" operator="equal">
      <formula>6640</formula>
    </cfRule>
  </conditionalFormatting>
  <conditionalFormatting sqref="T6:T28">
    <cfRule type="cellIs" dxfId="525" priority="34" operator="lessThan">
      <formula>0</formula>
    </cfRule>
  </conditionalFormatting>
  <conditionalFormatting sqref="T7:T27">
    <cfRule type="cellIs" dxfId="524" priority="31" operator="lessThan">
      <formula>0</formula>
    </cfRule>
    <cfRule type="cellIs" dxfId="523" priority="32" operator="lessThan">
      <formula>0</formula>
    </cfRule>
    <cfRule type="cellIs" dxfId="522" priority="33" operator="lessThan">
      <formula>0</formula>
    </cfRule>
  </conditionalFormatting>
  <conditionalFormatting sqref="E4:E6 E28:K28">
    <cfRule type="cellIs" dxfId="521" priority="30" operator="equal">
      <formula>$E$4</formula>
    </cfRule>
  </conditionalFormatting>
  <conditionalFormatting sqref="D28:D29 D6 D4:M4">
    <cfRule type="cellIs" dxfId="520" priority="29" operator="equal">
      <formula>$D$4</formula>
    </cfRule>
  </conditionalFormatting>
  <conditionalFormatting sqref="I4:I6 I28:I29">
    <cfRule type="cellIs" dxfId="519" priority="28" operator="equal">
      <formula>$I$4</formula>
    </cfRule>
  </conditionalFormatting>
  <conditionalFormatting sqref="J4:J6 J28:J29">
    <cfRule type="cellIs" dxfId="518" priority="27" operator="equal">
      <formula>$J$4</formula>
    </cfRule>
  </conditionalFormatting>
  <conditionalFormatting sqref="K4:K6 K28:K29">
    <cfRule type="cellIs" dxfId="517" priority="26" operator="equal">
      <formula>$K$4</formula>
    </cfRule>
  </conditionalFormatting>
  <conditionalFormatting sqref="M4:M6">
    <cfRule type="cellIs" dxfId="516" priority="25" operator="equal">
      <formula>$L$4</formula>
    </cfRule>
  </conditionalFormatting>
  <conditionalFormatting sqref="T7:T28">
    <cfRule type="cellIs" dxfId="515" priority="22" operator="lessThan">
      <formula>0</formula>
    </cfRule>
    <cfRule type="cellIs" dxfId="514" priority="23" operator="lessThan">
      <formula>0</formula>
    </cfRule>
    <cfRule type="cellIs" dxfId="513" priority="24" operator="lessThan">
      <formula>0</formula>
    </cfRule>
  </conditionalFormatting>
  <conditionalFormatting sqref="D5:K5">
    <cfRule type="cellIs" dxfId="512" priority="21" operator="greaterThan">
      <formula>0</formula>
    </cfRule>
  </conditionalFormatting>
  <conditionalFormatting sqref="T6:T28">
    <cfRule type="cellIs" dxfId="511" priority="20" operator="lessThan">
      <formula>0</formula>
    </cfRule>
  </conditionalFormatting>
  <conditionalFormatting sqref="T7:T27">
    <cfRule type="cellIs" dxfId="510" priority="17" operator="lessThan">
      <formula>0</formula>
    </cfRule>
    <cfRule type="cellIs" dxfId="509" priority="18" operator="lessThan">
      <formula>0</formula>
    </cfRule>
    <cfRule type="cellIs" dxfId="508" priority="19" operator="lessThan">
      <formula>0</formula>
    </cfRule>
  </conditionalFormatting>
  <conditionalFormatting sqref="T7:T28">
    <cfRule type="cellIs" dxfId="507" priority="14" operator="lessThan">
      <formula>0</formula>
    </cfRule>
    <cfRule type="cellIs" dxfId="506" priority="15" operator="lessThan">
      <formula>0</formula>
    </cfRule>
    <cfRule type="cellIs" dxfId="505" priority="16" operator="lessThan">
      <formula>0</formula>
    </cfRule>
  </conditionalFormatting>
  <conditionalFormatting sqref="D5:K5">
    <cfRule type="cellIs" dxfId="504" priority="13" operator="greaterThan">
      <formula>0</formula>
    </cfRule>
  </conditionalFormatting>
  <conditionalFormatting sqref="L4 L6 L28:L29">
    <cfRule type="cellIs" dxfId="503" priority="12" operator="equal">
      <formula>$L$4</formula>
    </cfRule>
  </conditionalFormatting>
  <conditionalFormatting sqref="D7:S7">
    <cfRule type="cellIs" dxfId="502" priority="11" operator="greaterThan">
      <formula>0</formula>
    </cfRule>
  </conditionalFormatting>
  <conditionalFormatting sqref="D9:S9">
    <cfRule type="cellIs" dxfId="501" priority="10" operator="greaterThan">
      <formula>0</formula>
    </cfRule>
  </conditionalFormatting>
  <conditionalFormatting sqref="D11:S11">
    <cfRule type="cellIs" dxfId="500" priority="9" operator="greaterThan">
      <formula>0</formula>
    </cfRule>
  </conditionalFormatting>
  <conditionalFormatting sqref="D13:S13">
    <cfRule type="cellIs" dxfId="499" priority="8" operator="greaterThan">
      <formula>0</formula>
    </cfRule>
  </conditionalFormatting>
  <conditionalFormatting sqref="D15:S15">
    <cfRule type="cellIs" dxfId="498" priority="7" operator="greaterThan">
      <formula>0</formula>
    </cfRule>
  </conditionalFormatting>
  <conditionalFormatting sqref="D17:S17">
    <cfRule type="cellIs" dxfId="497" priority="6" operator="greaterThan">
      <formula>0</formula>
    </cfRule>
  </conditionalFormatting>
  <conditionalFormatting sqref="D19:S19">
    <cfRule type="cellIs" dxfId="496" priority="5" operator="greaterThan">
      <formula>0</formula>
    </cfRule>
  </conditionalFormatting>
  <conditionalFormatting sqref="D21:S21">
    <cfRule type="cellIs" dxfId="495" priority="4" operator="greaterThan">
      <formula>0</formula>
    </cfRule>
  </conditionalFormatting>
  <conditionalFormatting sqref="D23:S23">
    <cfRule type="cellIs" dxfId="494" priority="3" operator="greaterThan">
      <formula>0</formula>
    </cfRule>
  </conditionalFormatting>
  <conditionalFormatting sqref="D25:S25">
    <cfRule type="cellIs" dxfId="493" priority="2" operator="greaterThan">
      <formula>0</formula>
    </cfRule>
  </conditionalFormatting>
  <conditionalFormatting sqref="D27:S27">
    <cfRule type="cellIs" dxfId="49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'21'!D29</f>
        <v>324786</v>
      </c>
      <c r="E4" s="2">
        <f>'21'!E29</f>
        <v>9235</v>
      </c>
      <c r="F4" s="2">
        <f>'21'!F29</f>
        <v>21410</v>
      </c>
      <c r="G4" s="2">
        <f>'21'!G29</f>
        <v>210</v>
      </c>
      <c r="H4" s="2">
        <f>'21'!H29</f>
        <v>43395</v>
      </c>
      <c r="I4" s="2">
        <f>'21'!I29</f>
        <v>1045</v>
      </c>
      <c r="J4" s="2">
        <f>'21'!J29</f>
        <v>492</v>
      </c>
      <c r="K4" s="2">
        <f>'21'!K29</f>
        <v>441</v>
      </c>
      <c r="L4" s="2">
        <f>'21'!L29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1" priority="43" operator="equal">
      <formula>212030016606640</formula>
    </cfRule>
  </conditionalFormatting>
  <conditionalFormatting sqref="D29 E4:E6 E28:K29">
    <cfRule type="cellIs" dxfId="490" priority="41" operator="equal">
      <formula>$E$4</formula>
    </cfRule>
    <cfRule type="cellIs" dxfId="489" priority="42" operator="equal">
      <formula>2120</formula>
    </cfRule>
  </conditionalFormatting>
  <conditionalFormatting sqref="D29:E29 F4:F6 F28:F29">
    <cfRule type="cellIs" dxfId="488" priority="39" operator="equal">
      <formula>$F$4</formula>
    </cfRule>
    <cfRule type="cellIs" dxfId="487" priority="40" operator="equal">
      <formula>300</formula>
    </cfRule>
  </conditionalFormatting>
  <conditionalFormatting sqref="G4:G6 G28:G29">
    <cfRule type="cellIs" dxfId="486" priority="37" operator="equal">
      <formula>$G$4</formula>
    </cfRule>
    <cfRule type="cellIs" dxfId="485" priority="38" operator="equal">
      <formula>1660</formula>
    </cfRule>
  </conditionalFormatting>
  <conditionalFormatting sqref="H4:H6 H28:H29">
    <cfRule type="cellIs" dxfId="484" priority="35" operator="equal">
      <formula>$H$4</formula>
    </cfRule>
    <cfRule type="cellIs" dxfId="483" priority="36" operator="equal">
      <formula>6640</formula>
    </cfRule>
  </conditionalFormatting>
  <conditionalFormatting sqref="T6:T28">
    <cfRule type="cellIs" dxfId="482" priority="34" operator="lessThan">
      <formula>0</formula>
    </cfRule>
  </conditionalFormatting>
  <conditionalFormatting sqref="T7:T27">
    <cfRule type="cellIs" dxfId="481" priority="31" operator="lessThan">
      <formula>0</formula>
    </cfRule>
    <cfRule type="cellIs" dxfId="480" priority="32" operator="lessThan">
      <formula>0</formula>
    </cfRule>
    <cfRule type="cellIs" dxfId="479" priority="33" operator="lessThan">
      <formula>0</formula>
    </cfRule>
  </conditionalFormatting>
  <conditionalFormatting sqref="E4:E6 E28:K28">
    <cfRule type="cellIs" dxfId="478" priority="30" operator="equal">
      <formula>$E$4</formula>
    </cfRule>
  </conditionalFormatting>
  <conditionalFormatting sqref="D28:D29 D6 D4:M4">
    <cfRule type="cellIs" dxfId="477" priority="29" operator="equal">
      <formula>$D$4</formula>
    </cfRule>
  </conditionalFormatting>
  <conditionalFormatting sqref="I4:I6 I28:I29">
    <cfRule type="cellIs" dxfId="476" priority="28" operator="equal">
      <formula>$I$4</formula>
    </cfRule>
  </conditionalFormatting>
  <conditionalFormatting sqref="J4:J6 J28:J29">
    <cfRule type="cellIs" dxfId="475" priority="27" operator="equal">
      <formula>$J$4</formula>
    </cfRule>
  </conditionalFormatting>
  <conditionalFormatting sqref="K4:K6 K28:K29">
    <cfRule type="cellIs" dxfId="474" priority="26" operator="equal">
      <formula>$K$4</formula>
    </cfRule>
  </conditionalFormatting>
  <conditionalFormatting sqref="M4:M6">
    <cfRule type="cellIs" dxfId="473" priority="25" operator="equal">
      <formula>$L$4</formula>
    </cfRule>
  </conditionalFormatting>
  <conditionalFormatting sqref="T7:T28">
    <cfRule type="cellIs" dxfId="472" priority="22" operator="lessThan">
      <formula>0</formula>
    </cfRule>
    <cfRule type="cellIs" dxfId="471" priority="23" operator="lessThan">
      <formula>0</formula>
    </cfRule>
    <cfRule type="cellIs" dxfId="470" priority="24" operator="lessThan">
      <formula>0</formula>
    </cfRule>
  </conditionalFormatting>
  <conditionalFormatting sqref="D5:K5">
    <cfRule type="cellIs" dxfId="469" priority="21" operator="greaterThan">
      <formula>0</formula>
    </cfRule>
  </conditionalFormatting>
  <conditionalFormatting sqref="T6:T28">
    <cfRule type="cellIs" dxfId="468" priority="20" operator="lessThan">
      <formula>0</formula>
    </cfRule>
  </conditionalFormatting>
  <conditionalFormatting sqref="T7:T27">
    <cfRule type="cellIs" dxfId="467" priority="17" operator="lessThan">
      <formula>0</formula>
    </cfRule>
    <cfRule type="cellIs" dxfId="466" priority="18" operator="lessThan">
      <formula>0</formula>
    </cfRule>
    <cfRule type="cellIs" dxfId="465" priority="19" operator="lessThan">
      <formula>0</formula>
    </cfRule>
  </conditionalFormatting>
  <conditionalFormatting sqref="T7:T28">
    <cfRule type="cellIs" dxfId="464" priority="14" operator="lessThan">
      <formula>0</formula>
    </cfRule>
    <cfRule type="cellIs" dxfId="463" priority="15" operator="lessThan">
      <formula>0</formula>
    </cfRule>
    <cfRule type="cellIs" dxfId="462" priority="16" operator="lessThan">
      <formula>0</formula>
    </cfRule>
  </conditionalFormatting>
  <conditionalFormatting sqref="D5:K5">
    <cfRule type="cellIs" dxfId="461" priority="13" operator="greaterThan">
      <formula>0</formula>
    </cfRule>
  </conditionalFormatting>
  <conditionalFormatting sqref="L4 L6 L28:L29">
    <cfRule type="cellIs" dxfId="460" priority="12" operator="equal">
      <formula>$L$4</formula>
    </cfRule>
  </conditionalFormatting>
  <conditionalFormatting sqref="D7:S7">
    <cfRule type="cellIs" dxfId="459" priority="11" operator="greaterThan">
      <formula>0</formula>
    </cfRule>
  </conditionalFormatting>
  <conditionalFormatting sqref="D9:S9">
    <cfRule type="cellIs" dxfId="458" priority="10" operator="greaterThan">
      <formula>0</formula>
    </cfRule>
  </conditionalFormatting>
  <conditionalFormatting sqref="D11:S11">
    <cfRule type="cellIs" dxfId="457" priority="9" operator="greaterThan">
      <formula>0</formula>
    </cfRule>
  </conditionalFormatting>
  <conditionalFormatting sqref="D13:S13">
    <cfRule type="cellIs" dxfId="456" priority="8" operator="greaterThan">
      <formula>0</formula>
    </cfRule>
  </conditionalFormatting>
  <conditionalFormatting sqref="D15:S15">
    <cfRule type="cellIs" dxfId="455" priority="7" operator="greaterThan">
      <formula>0</formula>
    </cfRule>
  </conditionalFormatting>
  <conditionalFormatting sqref="D17:S17">
    <cfRule type="cellIs" dxfId="454" priority="6" operator="greaterThan">
      <formula>0</formula>
    </cfRule>
  </conditionalFormatting>
  <conditionalFormatting sqref="D19:S19">
    <cfRule type="cellIs" dxfId="453" priority="5" operator="greaterThan">
      <formula>0</formula>
    </cfRule>
  </conditionalFormatting>
  <conditionalFormatting sqref="D21:S21">
    <cfRule type="cellIs" dxfId="452" priority="4" operator="greaterThan">
      <formula>0</formula>
    </cfRule>
  </conditionalFormatting>
  <conditionalFormatting sqref="D23:S23">
    <cfRule type="cellIs" dxfId="451" priority="3" operator="greaterThan">
      <formula>0</formula>
    </cfRule>
  </conditionalFormatting>
  <conditionalFormatting sqref="D25:S25">
    <cfRule type="cellIs" dxfId="450" priority="2" operator="greaterThan">
      <formula>0</formula>
    </cfRule>
  </conditionalFormatting>
  <conditionalFormatting sqref="D27:S27">
    <cfRule type="cellIs" dxfId="44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'22'!D29</f>
        <v>324786</v>
      </c>
      <c r="E4" s="2">
        <f>'22'!E29</f>
        <v>9235</v>
      </c>
      <c r="F4" s="2">
        <f>'22'!F29</f>
        <v>21410</v>
      </c>
      <c r="G4" s="2">
        <f>'22'!G29</f>
        <v>210</v>
      </c>
      <c r="H4" s="2">
        <f>'22'!H29</f>
        <v>43395</v>
      </c>
      <c r="I4" s="2">
        <f>'22'!I29</f>
        <v>1045</v>
      </c>
      <c r="J4" s="2">
        <f>'22'!J29</f>
        <v>492</v>
      </c>
      <c r="K4" s="2">
        <f>'22'!K29</f>
        <v>441</v>
      </c>
      <c r="L4" s="2">
        <f>'22'!L29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8" priority="43" operator="equal">
      <formula>212030016606640</formula>
    </cfRule>
  </conditionalFormatting>
  <conditionalFormatting sqref="D29 E4:E6 E28:K29">
    <cfRule type="cellIs" dxfId="447" priority="41" operator="equal">
      <formula>$E$4</formula>
    </cfRule>
    <cfRule type="cellIs" dxfId="446" priority="42" operator="equal">
      <formula>2120</formula>
    </cfRule>
  </conditionalFormatting>
  <conditionalFormatting sqref="D29:E29 F4:F6 F28:F29">
    <cfRule type="cellIs" dxfId="445" priority="39" operator="equal">
      <formula>$F$4</formula>
    </cfRule>
    <cfRule type="cellIs" dxfId="444" priority="40" operator="equal">
      <formula>300</formula>
    </cfRule>
  </conditionalFormatting>
  <conditionalFormatting sqref="G4:G6 G28:G29">
    <cfRule type="cellIs" dxfId="443" priority="37" operator="equal">
      <formula>$G$4</formula>
    </cfRule>
    <cfRule type="cellIs" dxfId="442" priority="38" operator="equal">
      <formula>1660</formula>
    </cfRule>
  </conditionalFormatting>
  <conditionalFormatting sqref="H4:H6 H28:H29">
    <cfRule type="cellIs" dxfId="441" priority="35" operator="equal">
      <formula>$H$4</formula>
    </cfRule>
    <cfRule type="cellIs" dxfId="440" priority="36" operator="equal">
      <formula>6640</formula>
    </cfRule>
  </conditionalFormatting>
  <conditionalFormatting sqref="T6:T28">
    <cfRule type="cellIs" dxfId="439" priority="34" operator="lessThan">
      <formula>0</formula>
    </cfRule>
  </conditionalFormatting>
  <conditionalFormatting sqref="T7:T27">
    <cfRule type="cellIs" dxfId="438" priority="31" operator="lessThan">
      <formula>0</formula>
    </cfRule>
    <cfRule type="cellIs" dxfId="437" priority="32" operator="lessThan">
      <formula>0</formula>
    </cfRule>
    <cfRule type="cellIs" dxfId="436" priority="33" operator="lessThan">
      <formula>0</formula>
    </cfRule>
  </conditionalFormatting>
  <conditionalFormatting sqref="E4:E6 E28:K28">
    <cfRule type="cellIs" dxfId="435" priority="30" operator="equal">
      <formula>$E$4</formula>
    </cfRule>
  </conditionalFormatting>
  <conditionalFormatting sqref="D28:D29 D6 D4:M4">
    <cfRule type="cellIs" dxfId="434" priority="29" operator="equal">
      <formula>$D$4</formula>
    </cfRule>
  </conditionalFormatting>
  <conditionalFormatting sqref="I4:I6 I28:I29">
    <cfRule type="cellIs" dxfId="433" priority="28" operator="equal">
      <formula>$I$4</formula>
    </cfRule>
  </conditionalFormatting>
  <conditionalFormatting sqref="J4:J6 J28:J29">
    <cfRule type="cellIs" dxfId="432" priority="27" operator="equal">
      <formula>$J$4</formula>
    </cfRule>
  </conditionalFormatting>
  <conditionalFormatting sqref="K4:K6 K28:K29">
    <cfRule type="cellIs" dxfId="431" priority="26" operator="equal">
      <formula>$K$4</formula>
    </cfRule>
  </conditionalFormatting>
  <conditionalFormatting sqref="M4:M6">
    <cfRule type="cellIs" dxfId="430" priority="25" operator="equal">
      <formula>$L$4</formula>
    </cfRule>
  </conditionalFormatting>
  <conditionalFormatting sqref="T7:T28">
    <cfRule type="cellIs" dxfId="429" priority="22" operator="lessThan">
      <formula>0</formula>
    </cfRule>
    <cfRule type="cellIs" dxfId="428" priority="23" operator="lessThan">
      <formula>0</formula>
    </cfRule>
    <cfRule type="cellIs" dxfId="427" priority="24" operator="lessThan">
      <formula>0</formula>
    </cfRule>
  </conditionalFormatting>
  <conditionalFormatting sqref="D5:K5">
    <cfRule type="cellIs" dxfId="426" priority="21" operator="greaterThan">
      <formula>0</formula>
    </cfRule>
  </conditionalFormatting>
  <conditionalFormatting sqref="T6:T28">
    <cfRule type="cellIs" dxfId="425" priority="20" operator="lessThan">
      <formula>0</formula>
    </cfRule>
  </conditionalFormatting>
  <conditionalFormatting sqref="T7:T27">
    <cfRule type="cellIs" dxfId="424" priority="17" operator="lessThan">
      <formula>0</formula>
    </cfRule>
    <cfRule type="cellIs" dxfId="423" priority="18" operator="lessThan">
      <formula>0</formula>
    </cfRule>
    <cfRule type="cellIs" dxfId="422" priority="19" operator="lessThan">
      <formula>0</formula>
    </cfRule>
  </conditionalFormatting>
  <conditionalFormatting sqref="T7:T28">
    <cfRule type="cellIs" dxfId="421" priority="14" operator="lessThan">
      <formula>0</formula>
    </cfRule>
    <cfRule type="cellIs" dxfId="420" priority="15" operator="lessThan">
      <formula>0</formula>
    </cfRule>
    <cfRule type="cellIs" dxfId="419" priority="16" operator="lessThan">
      <formula>0</formula>
    </cfRule>
  </conditionalFormatting>
  <conditionalFormatting sqref="D5:K5">
    <cfRule type="cellIs" dxfId="418" priority="13" operator="greaterThan">
      <formula>0</formula>
    </cfRule>
  </conditionalFormatting>
  <conditionalFormatting sqref="L4 L6 L28:L29">
    <cfRule type="cellIs" dxfId="417" priority="12" operator="equal">
      <formula>$L$4</formula>
    </cfRule>
  </conditionalFormatting>
  <conditionalFormatting sqref="D7:S7">
    <cfRule type="cellIs" dxfId="416" priority="11" operator="greaterThan">
      <formula>0</formula>
    </cfRule>
  </conditionalFormatting>
  <conditionalFormatting sqref="D9:S9">
    <cfRule type="cellIs" dxfId="415" priority="10" operator="greaterThan">
      <formula>0</formula>
    </cfRule>
  </conditionalFormatting>
  <conditionalFormatting sqref="D11:S11">
    <cfRule type="cellIs" dxfId="414" priority="9" operator="greaterThan">
      <formula>0</formula>
    </cfRule>
  </conditionalFormatting>
  <conditionalFormatting sqref="D13:S13">
    <cfRule type="cellIs" dxfId="413" priority="8" operator="greaterThan">
      <formula>0</formula>
    </cfRule>
  </conditionalFormatting>
  <conditionalFormatting sqref="D15:S15">
    <cfRule type="cellIs" dxfId="412" priority="7" operator="greaterThan">
      <formula>0</formula>
    </cfRule>
  </conditionalFormatting>
  <conditionalFormatting sqref="D17:S17">
    <cfRule type="cellIs" dxfId="411" priority="6" operator="greaterThan">
      <formula>0</formula>
    </cfRule>
  </conditionalFormatting>
  <conditionalFormatting sqref="D19:S19">
    <cfRule type="cellIs" dxfId="410" priority="5" operator="greaterThan">
      <formula>0</formula>
    </cfRule>
  </conditionalFormatting>
  <conditionalFormatting sqref="D21:S21">
    <cfRule type="cellIs" dxfId="409" priority="4" operator="greaterThan">
      <formula>0</formula>
    </cfRule>
  </conditionalFormatting>
  <conditionalFormatting sqref="D23:S23">
    <cfRule type="cellIs" dxfId="408" priority="3" operator="greaterThan">
      <formula>0</formula>
    </cfRule>
  </conditionalFormatting>
  <conditionalFormatting sqref="D25:S25">
    <cfRule type="cellIs" dxfId="407" priority="2" operator="greaterThan">
      <formula>0</formula>
    </cfRule>
  </conditionalFormatting>
  <conditionalFormatting sqref="D27:S27">
    <cfRule type="cellIs" dxfId="4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'23'!D29</f>
        <v>324786</v>
      </c>
      <c r="E4" s="2">
        <f>'23'!E29</f>
        <v>9235</v>
      </c>
      <c r="F4" s="2">
        <f>'23'!F29</f>
        <v>21410</v>
      </c>
      <c r="G4" s="2">
        <f>'23'!G29</f>
        <v>210</v>
      </c>
      <c r="H4" s="2">
        <f>'23'!H29</f>
        <v>43395</v>
      </c>
      <c r="I4" s="2">
        <f>'23'!I29</f>
        <v>1045</v>
      </c>
      <c r="J4" s="2">
        <f>'23'!J29</f>
        <v>492</v>
      </c>
      <c r="K4" s="2">
        <f>'23'!K29</f>
        <v>441</v>
      </c>
      <c r="L4" s="2">
        <f>'23'!L29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5" priority="43" operator="equal">
      <formula>212030016606640</formula>
    </cfRule>
  </conditionalFormatting>
  <conditionalFormatting sqref="D29 E4:E6 E28:K29">
    <cfRule type="cellIs" dxfId="404" priority="41" operator="equal">
      <formula>$E$4</formula>
    </cfRule>
    <cfRule type="cellIs" dxfId="403" priority="42" operator="equal">
      <formula>2120</formula>
    </cfRule>
  </conditionalFormatting>
  <conditionalFormatting sqref="D29:E29 F4:F6 F28:F29">
    <cfRule type="cellIs" dxfId="402" priority="39" operator="equal">
      <formula>$F$4</formula>
    </cfRule>
    <cfRule type="cellIs" dxfId="401" priority="40" operator="equal">
      <formula>300</formula>
    </cfRule>
  </conditionalFormatting>
  <conditionalFormatting sqref="G4:G6 G28:G29">
    <cfRule type="cellIs" dxfId="400" priority="37" operator="equal">
      <formula>$G$4</formula>
    </cfRule>
    <cfRule type="cellIs" dxfId="399" priority="38" operator="equal">
      <formula>1660</formula>
    </cfRule>
  </conditionalFormatting>
  <conditionalFormatting sqref="H4:H6 H28:H29">
    <cfRule type="cellIs" dxfId="398" priority="35" operator="equal">
      <formula>$H$4</formula>
    </cfRule>
    <cfRule type="cellIs" dxfId="397" priority="36" operator="equal">
      <formula>6640</formula>
    </cfRule>
  </conditionalFormatting>
  <conditionalFormatting sqref="T6:T28">
    <cfRule type="cellIs" dxfId="396" priority="34" operator="lessThan">
      <formula>0</formula>
    </cfRule>
  </conditionalFormatting>
  <conditionalFormatting sqref="T7:T27">
    <cfRule type="cellIs" dxfId="395" priority="31" operator="lessThan">
      <formula>0</formula>
    </cfRule>
    <cfRule type="cellIs" dxfId="394" priority="32" operator="lessThan">
      <formula>0</formula>
    </cfRule>
    <cfRule type="cellIs" dxfId="393" priority="33" operator="lessThan">
      <formula>0</formula>
    </cfRule>
  </conditionalFormatting>
  <conditionalFormatting sqref="E4:E6 E28:K28">
    <cfRule type="cellIs" dxfId="392" priority="30" operator="equal">
      <formula>$E$4</formula>
    </cfRule>
  </conditionalFormatting>
  <conditionalFormatting sqref="D28:D29 D6 D4:M4">
    <cfRule type="cellIs" dxfId="391" priority="29" operator="equal">
      <formula>$D$4</formula>
    </cfRule>
  </conditionalFormatting>
  <conditionalFormatting sqref="I4:I6 I28:I29">
    <cfRule type="cellIs" dxfId="390" priority="28" operator="equal">
      <formula>$I$4</formula>
    </cfRule>
  </conditionalFormatting>
  <conditionalFormatting sqref="J4:J6 J28:J29">
    <cfRule type="cellIs" dxfId="389" priority="27" operator="equal">
      <formula>$J$4</formula>
    </cfRule>
  </conditionalFormatting>
  <conditionalFormatting sqref="K4:K6 K28:K29">
    <cfRule type="cellIs" dxfId="388" priority="26" operator="equal">
      <formula>$K$4</formula>
    </cfRule>
  </conditionalFormatting>
  <conditionalFormatting sqref="M4:M6">
    <cfRule type="cellIs" dxfId="387" priority="25" operator="equal">
      <formula>$L$4</formula>
    </cfRule>
  </conditionalFormatting>
  <conditionalFormatting sqref="T7:T28">
    <cfRule type="cellIs" dxfId="386" priority="22" operator="lessThan">
      <formula>0</formula>
    </cfRule>
    <cfRule type="cellIs" dxfId="385" priority="23" operator="lessThan">
      <formula>0</formula>
    </cfRule>
    <cfRule type="cellIs" dxfId="384" priority="24" operator="lessThan">
      <formula>0</formula>
    </cfRule>
  </conditionalFormatting>
  <conditionalFormatting sqref="D5:K5">
    <cfRule type="cellIs" dxfId="383" priority="21" operator="greaterThan">
      <formula>0</formula>
    </cfRule>
  </conditionalFormatting>
  <conditionalFormatting sqref="T6:T28">
    <cfRule type="cellIs" dxfId="382" priority="20" operator="lessThan">
      <formula>0</formula>
    </cfRule>
  </conditionalFormatting>
  <conditionalFormatting sqref="T7:T27">
    <cfRule type="cellIs" dxfId="381" priority="17" operator="lessThan">
      <formula>0</formula>
    </cfRule>
    <cfRule type="cellIs" dxfId="380" priority="18" operator="lessThan">
      <formula>0</formula>
    </cfRule>
    <cfRule type="cellIs" dxfId="379" priority="19" operator="lessThan">
      <formula>0</formula>
    </cfRule>
  </conditionalFormatting>
  <conditionalFormatting sqref="T7:T28">
    <cfRule type="cellIs" dxfId="378" priority="14" operator="lessThan">
      <formula>0</formula>
    </cfRule>
    <cfRule type="cellIs" dxfId="377" priority="15" operator="lessThan">
      <formula>0</formula>
    </cfRule>
    <cfRule type="cellIs" dxfId="376" priority="16" operator="lessThan">
      <formula>0</formula>
    </cfRule>
  </conditionalFormatting>
  <conditionalFormatting sqref="D5:K5">
    <cfRule type="cellIs" dxfId="375" priority="13" operator="greaterThan">
      <formula>0</formula>
    </cfRule>
  </conditionalFormatting>
  <conditionalFormatting sqref="L4 L6 L28:L29">
    <cfRule type="cellIs" dxfId="374" priority="12" operator="equal">
      <formula>$L$4</formula>
    </cfRule>
  </conditionalFormatting>
  <conditionalFormatting sqref="D7:S7">
    <cfRule type="cellIs" dxfId="373" priority="11" operator="greaterThan">
      <formula>0</formula>
    </cfRule>
  </conditionalFormatting>
  <conditionalFormatting sqref="D9:S9">
    <cfRule type="cellIs" dxfId="372" priority="10" operator="greaterThan">
      <formula>0</formula>
    </cfRule>
  </conditionalFormatting>
  <conditionalFormatting sqref="D11:S11">
    <cfRule type="cellIs" dxfId="371" priority="9" operator="greaterThan">
      <formula>0</formula>
    </cfRule>
  </conditionalFormatting>
  <conditionalFormatting sqref="D13:S13">
    <cfRule type="cellIs" dxfId="370" priority="8" operator="greaterThan">
      <formula>0</formula>
    </cfRule>
  </conditionalFormatting>
  <conditionalFormatting sqref="D15:S15">
    <cfRule type="cellIs" dxfId="369" priority="7" operator="greaterThan">
      <formula>0</formula>
    </cfRule>
  </conditionalFormatting>
  <conditionalFormatting sqref="D17:S17">
    <cfRule type="cellIs" dxfId="368" priority="6" operator="greaterThan">
      <formula>0</formula>
    </cfRule>
  </conditionalFormatting>
  <conditionalFormatting sqref="D19:S19">
    <cfRule type="cellIs" dxfId="367" priority="5" operator="greaterThan">
      <formula>0</formula>
    </cfRule>
  </conditionalFormatting>
  <conditionalFormatting sqref="D21:S21">
    <cfRule type="cellIs" dxfId="366" priority="4" operator="greaterThan">
      <formula>0</formula>
    </cfRule>
  </conditionalFormatting>
  <conditionalFormatting sqref="D23:S23">
    <cfRule type="cellIs" dxfId="365" priority="3" operator="greaterThan">
      <formula>0</formula>
    </cfRule>
  </conditionalFormatting>
  <conditionalFormatting sqref="D25:S25">
    <cfRule type="cellIs" dxfId="364" priority="2" operator="greaterThan">
      <formula>0</formula>
    </cfRule>
  </conditionalFormatting>
  <conditionalFormatting sqref="D27:S27">
    <cfRule type="cellIs" dxfId="36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'24'!D29</f>
        <v>324786</v>
      </c>
      <c r="E4" s="2">
        <f>'24'!E29</f>
        <v>9235</v>
      </c>
      <c r="F4" s="2">
        <f>'24'!F29</f>
        <v>21410</v>
      </c>
      <c r="G4" s="2">
        <f>'24'!G29</f>
        <v>210</v>
      </c>
      <c r="H4" s="2">
        <f>'24'!H29</f>
        <v>43395</v>
      </c>
      <c r="I4" s="2">
        <f>'24'!I29</f>
        <v>1045</v>
      </c>
      <c r="J4" s="2">
        <f>'24'!J29</f>
        <v>492</v>
      </c>
      <c r="K4" s="2">
        <f>'24'!K29</f>
        <v>441</v>
      </c>
      <c r="L4" s="2">
        <f>'24'!L29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2" priority="43" operator="equal">
      <formula>212030016606640</formula>
    </cfRule>
  </conditionalFormatting>
  <conditionalFormatting sqref="D29 E4:E6 E28:K29">
    <cfRule type="cellIs" dxfId="361" priority="41" operator="equal">
      <formula>$E$4</formula>
    </cfRule>
    <cfRule type="cellIs" dxfId="360" priority="42" operator="equal">
      <formula>2120</formula>
    </cfRule>
  </conditionalFormatting>
  <conditionalFormatting sqref="D29:E29 F4:F6 F28:F29">
    <cfRule type="cellIs" dxfId="359" priority="39" operator="equal">
      <formula>$F$4</formula>
    </cfRule>
    <cfRule type="cellIs" dxfId="358" priority="40" operator="equal">
      <formula>300</formula>
    </cfRule>
  </conditionalFormatting>
  <conditionalFormatting sqref="G4:G6 G28:G29">
    <cfRule type="cellIs" dxfId="357" priority="37" operator="equal">
      <formula>$G$4</formula>
    </cfRule>
    <cfRule type="cellIs" dxfId="356" priority="38" operator="equal">
      <formula>1660</formula>
    </cfRule>
  </conditionalFormatting>
  <conditionalFormatting sqref="H4:H6 H28:H29">
    <cfRule type="cellIs" dxfId="355" priority="35" operator="equal">
      <formula>$H$4</formula>
    </cfRule>
    <cfRule type="cellIs" dxfId="354" priority="36" operator="equal">
      <formula>6640</formula>
    </cfRule>
  </conditionalFormatting>
  <conditionalFormatting sqref="T6:T28">
    <cfRule type="cellIs" dxfId="353" priority="34" operator="lessThan">
      <formula>0</formula>
    </cfRule>
  </conditionalFormatting>
  <conditionalFormatting sqref="T7:T27">
    <cfRule type="cellIs" dxfId="352" priority="31" operator="lessThan">
      <formula>0</formula>
    </cfRule>
    <cfRule type="cellIs" dxfId="351" priority="32" operator="lessThan">
      <formula>0</formula>
    </cfRule>
    <cfRule type="cellIs" dxfId="350" priority="33" operator="lessThan">
      <formula>0</formula>
    </cfRule>
  </conditionalFormatting>
  <conditionalFormatting sqref="E4:E6 E28:K28">
    <cfRule type="cellIs" dxfId="349" priority="30" operator="equal">
      <formula>$E$4</formula>
    </cfRule>
  </conditionalFormatting>
  <conditionalFormatting sqref="D28:D29 D6 D4:M4">
    <cfRule type="cellIs" dxfId="348" priority="29" operator="equal">
      <formula>$D$4</formula>
    </cfRule>
  </conditionalFormatting>
  <conditionalFormatting sqref="I4:I6 I28:I29">
    <cfRule type="cellIs" dxfId="347" priority="28" operator="equal">
      <formula>$I$4</formula>
    </cfRule>
  </conditionalFormatting>
  <conditionalFormatting sqref="J4:J6 J28:J29">
    <cfRule type="cellIs" dxfId="346" priority="27" operator="equal">
      <formula>$J$4</formula>
    </cfRule>
  </conditionalFormatting>
  <conditionalFormatting sqref="K4:K6 K28:K29">
    <cfRule type="cellIs" dxfId="345" priority="26" operator="equal">
      <formula>$K$4</formula>
    </cfRule>
  </conditionalFormatting>
  <conditionalFormatting sqref="M4:M6">
    <cfRule type="cellIs" dxfId="344" priority="25" operator="equal">
      <formula>$L$4</formula>
    </cfRule>
  </conditionalFormatting>
  <conditionalFormatting sqref="T7:T28">
    <cfRule type="cellIs" dxfId="343" priority="22" operator="lessThan">
      <formula>0</formula>
    </cfRule>
    <cfRule type="cellIs" dxfId="342" priority="23" operator="lessThan">
      <formula>0</formula>
    </cfRule>
    <cfRule type="cellIs" dxfId="341" priority="24" operator="lessThan">
      <formula>0</formula>
    </cfRule>
  </conditionalFormatting>
  <conditionalFormatting sqref="D5:K5">
    <cfRule type="cellIs" dxfId="340" priority="21" operator="greaterThan">
      <formula>0</formula>
    </cfRule>
  </conditionalFormatting>
  <conditionalFormatting sqref="T6:T28">
    <cfRule type="cellIs" dxfId="339" priority="20" operator="lessThan">
      <formula>0</formula>
    </cfRule>
  </conditionalFormatting>
  <conditionalFormatting sqref="T7:T27">
    <cfRule type="cellIs" dxfId="338" priority="17" operator="lessThan">
      <formula>0</formula>
    </cfRule>
    <cfRule type="cellIs" dxfId="337" priority="18" operator="lessThan">
      <formula>0</formula>
    </cfRule>
    <cfRule type="cellIs" dxfId="336" priority="19" operator="lessThan">
      <formula>0</formula>
    </cfRule>
  </conditionalFormatting>
  <conditionalFormatting sqref="T7:T28">
    <cfRule type="cellIs" dxfId="335" priority="14" operator="lessThan">
      <formula>0</formula>
    </cfRule>
    <cfRule type="cellIs" dxfId="334" priority="15" operator="lessThan">
      <formula>0</formula>
    </cfRule>
    <cfRule type="cellIs" dxfId="333" priority="16" operator="lessThan">
      <formula>0</formula>
    </cfRule>
  </conditionalFormatting>
  <conditionalFormatting sqref="D5:K5">
    <cfRule type="cellIs" dxfId="332" priority="13" operator="greaterThan">
      <formula>0</formula>
    </cfRule>
  </conditionalFormatting>
  <conditionalFormatting sqref="L4 L6 L28:L29">
    <cfRule type="cellIs" dxfId="331" priority="12" operator="equal">
      <formula>$L$4</formula>
    </cfRule>
  </conditionalFormatting>
  <conditionalFormatting sqref="D7:S7">
    <cfRule type="cellIs" dxfId="330" priority="11" operator="greaterThan">
      <formula>0</formula>
    </cfRule>
  </conditionalFormatting>
  <conditionalFormatting sqref="D9:S9">
    <cfRule type="cellIs" dxfId="329" priority="10" operator="greaterThan">
      <formula>0</formula>
    </cfRule>
  </conditionalFormatting>
  <conditionalFormatting sqref="D11:S11">
    <cfRule type="cellIs" dxfId="328" priority="9" operator="greaterThan">
      <formula>0</formula>
    </cfRule>
  </conditionalFormatting>
  <conditionalFormatting sqref="D13:S13">
    <cfRule type="cellIs" dxfId="327" priority="8" operator="greaterThan">
      <formula>0</formula>
    </cfRule>
  </conditionalFormatting>
  <conditionalFormatting sqref="D15:S15">
    <cfRule type="cellIs" dxfId="326" priority="7" operator="greaterThan">
      <formula>0</formula>
    </cfRule>
  </conditionalFormatting>
  <conditionalFormatting sqref="D17:S17">
    <cfRule type="cellIs" dxfId="325" priority="6" operator="greaterThan">
      <formula>0</formula>
    </cfRule>
  </conditionalFormatting>
  <conditionalFormatting sqref="D19:S19">
    <cfRule type="cellIs" dxfId="324" priority="5" operator="greaterThan">
      <formula>0</formula>
    </cfRule>
  </conditionalFormatting>
  <conditionalFormatting sqref="D21:S21">
    <cfRule type="cellIs" dxfId="323" priority="4" operator="greaterThan">
      <formula>0</formula>
    </cfRule>
  </conditionalFormatting>
  <conditionalFormatting sqref="D23:S23">
    <cfRule type="cellIs" dxfId="322" priority="3" operator="greaterThan">
      <formula>0</formula>
    </cfRule>
  </conditionalFormatting>
  <conditionalFormatting sqref="D25:S25">
    <cfRule type="cellIs" dxfId="321" priority="2" operator="greaterThan">
      <formula>0</formula>
    </cfRule>
  </conditionalFormatting>
  <conditionalFormatting sqref="D27:S27">
    <cfRule type="cellIs" dxfId="32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'25'!D29</f>
        <v>324786</v>
      </c>
      <c r="E4" s="2">
        <f>'25'!E29</f>
        <v>9235</v>
      </c>
      <c r="F4" s="2">
        <f>'25'!F29</f>
        <v>21410</v>
      </c>
      <c r="G4" s="2">
        <f>'25'!G29</f>
        <v>210</v>
      </c>
      <c r="H4" s="2">
        <f>'25'!H29</f>
        <v>43395</v>
      </c>
      <c r="I4" s="2">
        <f>'25'!I29</f>
        <v>1045</v>
      </c>
      <c r="J4" s="2">
        <f>'25'!J29</f>
        <v>492</v>
      </c>
      <c r="K4" s="2">
        <f>'25'!K29</f>
        <v>441</v>
      </c>
      <c r="L4" s="2">
        <f>'25'!L29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9" priority="43" operator="equal">
      <formula>212030016606640</formula>
    </cfRule>
  </conditionalFormatting>
  <conditionalFormatting sqref="D29 E4:E6 E28:K29">
    <cfRule type="cellIs" dxfId="318" priority="41" operator="equal">
      <formula>$E$4</formula>
    </cfRule>
    <cfRule type="cellIs" dxfId="317" priority="42" operator="equal">
      <formula>2120</formula>
    </cfRule>
  </conditionalFormatting>
  <conditionalFormatting sqref="D29:E29 F4:F6 F28:F29">
    <cfRule type="cellIs" dxfId="316" priority="39" operator="equal">
      <formula>$F$4</formula>
    </cfRule>
    <cfRule type="cellIs" dxfId="315" priority="40" operator="equal">
      <formula>300</formula>
    </cfRule>
  </conditionalFormatting>
  <conditionalFormatting sqref="G4:G6 G28:G29">
    <cfRule type="cellIs" dxfId="314" priority="37" operator="equal">
      <formula>$G$4</formula>
    </cfRule>
    <cfRule type="cellIs" dxfId="313" priority="38" operator="equal">
      <formula>1660</formula>
    </cfRule>
  </conditionalFormatting>
  <conditionalFormatting sqref="H4:H6 H28:H29">
    <cfRule type="cellIs" dxfId="312" priority="35" operator="equal">
      <formula>$H$4</formula>
    </cfRule>
    <cfRule type="cellIs" dxfId="311" priority="36" operator="equal">
      <formula>6640</formula>
    </cfRule>
  </conditionalFormatting>
  <conditionalFormatting sqref="T6:T28">
    <cfRule type="cellIs" dxfId="310" priority="34" operator="lessThan">
      <formula>0</formula>
    </cfRule>
  </conditionalFormatting>
  <conditionalFormatting sqref="T7:T27">
    <cfRule type="cellIs" dxfId="309" priority="31" operator="lessThan">
      <formula>0</formula>
    </cfRule>
    <cfRule type="cellIs" dxfId="308" priority="32" operator="lessThan">
      <formula>0</formula>
    </cfRule>
    <cfRule type="cellIs" dxfId="307" priority="33" operator="lessThan">
      <formula>0</formula>
    </cfRule>
  </conditionalFormatting>
  <conditionalFormatting sqref="E4:E6 E28:K28">
    <cfRule type="cellIs" dxfId="306" priority="30" operator="equal">
      <formula>$E$4</formula>
    </cfRule>
  </conditionalFormatting>
  <conditionalFormatting sqref="D28:D29 D6 D4:M4">
    <cfRule type="cellIs" dxfId="305" priority="29" operator="equal">
      <formula>$D$4</formula>
    </cfRule>
  </conditionalFormatting>
  <conditionalFormatting sqref="I4:I6 I28:I29">
    <cfRule type="cellIs" dxfId="304" priority="28" operator="equal">
      <formula>$I$4</formula>
    </cfRule>
  </conditionalFormatting>
  <conditionalFormatting sqref="J4:J6 J28:J29">
    <cfRule type="cellIs" dxfId="303" priority="27" operator="equal">
      <formula>$J$4</formula>
    </cfRule>
  </conditionalFormatting>
  <conditionalFormatting sqref="K4:K6 K28:K29">
    <cfRule type="cellIs" dxfId="302" priority="26" operator="equal">
      <formula>$K$4</formula>
    </cfRule>
  </conditionalFormatting>
  <conditionalFormatting sqref="M4:M6">
    <cfRule type="cellIs" dxfId="301" priority="25" operator="equal">
      <formula>$L$4</formula>
    </cfRule>
  </conditionalFormatting>
  <conditionalFormatting sqref="T7:T28">
    <cfRule type="cellIs" dxfId="300" priority="22" operator="lessThan">
      <formula>0</formula>
    </cfRule>
    <cfRule type="cellIs" dxfId="299" priority="23" operator="lessThan">
      <formula>0</formula>
    </cfRule>
    <cfRule type="cellIs" dxfId="298" priority="24" operator="lessThan">
      <formula>0</formula>
    </cfRule>
  </conditionalFormatting>
  <conditionalFormatting sqref="D5:K5">
    <cfRule type="cellIs" dxfId="297" priority="21" operator="greaterThan">
      <formula>0</formula>
    </cfRule>
  </conditionalFormatting>
  <conditionalFormatting sqref="T6:T28">
    <cfRule type="cellIs" dxfId="296" priority="20" operator="lessThan">
      <formula>0</formula>
    </cfRule>
  </conditionalFormatting>
  <conditionalFormatting sqref="T7:T27">
    <cfRule type="cellIs" dxfId="295" priority="17" operator="lessThan">
      <formula>0</formula>
    </cfRule>
    <cfRule type="cellIs" dxfId="294" priority="18" operator="lessThan">
      <formula>0</formula>
    </cfRule>
    <cfRule type="cellIs" dxfId="293" priority="19" operator="lessThan">
      <formula>0</formula>
    </cfRule>
  </conditionalFormatting>
  <conditionalFormatting sqref="T7:T28">
    <cfRule type="cellIs" dxfId="292" priority="14" operator="lessThan">
      <formula>0</formula>
    </cfRule>
    <cfRule type="cellIs" dxfId="291" priority="15" operator="lessThan">
      <formula>0</formula>
    </cfRule>
    <cfRule type="cellIs" dxfId="290" priority="16" operator="lessThan">
      <formula>0</formula>
    </cfRule>
  </conditionalFormatting>
  <conditionalFormatting sqref="D5:K5">
    <cfRule type="cellIs" dxfId="289" priority="13" operator="greaterThan">
      <formula>0</formula>
    </cfRule>
  </conditionalFormatting>
  <conditionalFormatting sqref="L4 L6 L28:L29">
    <cfRule type="cellIs" dxfId="288" priority="12" operator="equal">
      <formula>$L$4</formula>
    </cfRule>
  </conditionalFormatting>
  <conditionalFormatting sqref="D7:S7">
    <cfRule type="cellIs" dxfId="287" priority="11" operator="greaterThan">
      <formula>0</formula>
    </cfRule>
  </conditionalFormatting>
  <conditionalFormatting sqref="D9:S9">
    <cfRule type="cellIs" dxfId="286" priority="10" operator="greaterThan">
      <formula>0</formula>
    </cfRule>
  </conditionalFormatting>
  <conditionalFormatting sqref="D11:S11">
    <cfRule type="cellIs" dxfId="285" priority="9" operator="greaterThan">
      <formula>0</formula>
    </cfRule>
  </conditionalFormatting>
  <conditionalFormatting sqref="D13:S13">
    <cfRule type="cellIs" dxfId="284" priority="8" operator="greaterThan">
      <formula>0</formula>
    </cfRule>
  </conditionalFormatting>
  <conditionalFormatting sqref="D15:S15">
    <cfRule type="cellIs" dxfId="283" priority="7" operator="greaterThan">
      <formula>0</formula>
    </cfRule>
  </conditionalFormatting>
  <conditionalFormatting sqref="D17:S17">
    <cfRule type="cellIs" dxfId="282" priority="6" operator="greaterThan">
      <formula>0</formula>
    </cfRule>
  </conditionalFormatting>
  <conditionalFormatting sqref="D19:S19">
    <cfRule type="cellIs" dxfId="281" priority="5" operator="greaterThan">
      <formula>0</formula>
    </cfRule>
  </conditionalFormatting>
  <conditionalFormatting sqref="D21:S21">
    <cfRule type="cellIs" dxfId="280" priority="4" operator="greaterThan">
      <formula>0</formula>
    </cfRule>
  </conditionalFormatting>
  <conditionalFormatting sqref="D23:S23">
    <cfRule type="cellIs" dxfId="279" priority="3" operator="greaterThan">
      <formula>0</formula>
    </cfRule>
  </conditionalFormatting>
  <conditionalFormatting sqref="D25:S25">
    <cfRule type="cellIs" dxfId="278" priority="2" operator="greaterThan">
      <formula>0</formula>
    </cfRule>
  </conditionalFormatting>
  <conditionalFormatting sqref="D27:S27">
    <cfRule type="cellIs" dxfId="27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'26'!D29</f>
        <v>324786</v>
      </c>
      <c r="E4" s="2">
        <f>'26'!E29</f>
        <v>9235</v>
      </c>
      <c r="F4" s="2">
        <f>'26'!F29</f>
        <v>21410</v>
      </c>
      <c r="G4" s="2">
        <f>'26'!G29</f>
        <v>210</v>
      </c>
      <c r="H4" s="2">
        <f>'26'!H29</f>
        <v>43395</v>
      </c>
      <c r="I4" s="2">
        <f>'26'!I29</f>
        <v>1045</v>
      </c>
      <c r="J4" s="2">
        <f>'26'!J29</f>
        <v>492</v>
      </c>
      <c r="K4" s="2">
        <f>'26'!K29</f>
        <v>441</v>
      </c>
      <c r="L4" s="2">
        <f>'26'!L29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6" priority="43" operator="equal">
      <formula>212030016606640</formula>
    </cfRule>
  </conditionalFormatting>
  <conditionalFormatting sqref="D29 E4:E6 E28:K29">
    <cfRule type="cellIs" dxfId="275" priority="41" operator="equal">
      <formula>$E$4</formula>
    </cfRule>
    <cfRule type="cellIs" dxfId="274" priority="42" operator="equal">
      <formula>2120</formula>
    </cfRule>
  </conditionalFormatting>
  <conditionalFormatting sqref="D29:E29 F4:F6 F28:F29">
    <cfRule type="cellIs" dxfId="273" priority="39" operator="equal">
      <formula>$F$4</formula>
    </cfRule>
    <cfRule type="cellIs" dxfId="272" priority="40" operator="equal">
      <formula>300</formula>
    </cfRule>
  </conditionalFormatting>
  <conditionalFormatting sqref="G4:G6 G28:G29">
    <cfRule type="cellIs" dxfId="271" priority="37" operator="equal">
      <formula>$G$4</formula>
    </cfRule>
    <cfRule type="cellIs" dxfId="270" priority="38" operator="equal">
      <formula>1660</formula>
    </cfRule>
  </conditionalFormatting>
  <conditionalFormatting sqref="H4:H6 H28:H29">
    <cfRule type="cellIs" dxfId="269" priority="35" operator="equal">
      <formula>$H$4</formula>
    </cfRule>
    <cfRule type="cellIs" dxfId="268" priority="36" operator="equal">
      <formula>6640</formula>
    </cfRule>
  </conditionalFormatting>
  <conditionalFormatting sqref="T6:T28">
    <cfRule type="cellIs" dxfId="267" priority="34" operator="lessThan">
      <formula>0</formula>
    </cfRule>
  </conditionalFormatting>
  <conditionalFormatting sqref="T7:T27">
    <cfRule type="cellIs" dxfId="266" priority="31" operator="lessThan">
      <formula>0</formula>
    </cfRule>
    <cfRule type="cellIs" dxfId="265" priority="32" operator="lessThan">
      <formula>0</formula>
    </cfRule>
    <cfRule type="cellIs" dxfId="264" priority="33" operator="lessThan">
      <formula>0</formula>
    </cfRule>
  </conditionalFormatting>
  <conditionalFormatting sqref="E4:E6 E28:K28">
    <cfRule type="cellIs" dxfId="263" priority="30" operator="equal">
      <formula>$E$4</formula>
    </cfRule>
  </conditionalFormatting>
  <conditionalFormatting sqref="D28:D29 D6 D4:M4">
    <cfRule type="cellIs" dxfId="262" priority="29" operator="equal">
      <formula>$D$4</formula>
    </cfRule>
  </conditionalFormatting>
  <conditionalFormatting sqref="I4:I6 I28:I29">
    <cfRule type="cellIs" dxfId="261" priority="28" operator="equal">
      <formula>$I$4</formula>
    </cfRule>
  </conditionalFormatting>
  <conditionalFormatting sqref="J4:J6 J28:J29">
    <cfRule type="cellIs" dxfId="260" priority="27" operator="equal">
      <formula>$J$4</formula>
    </cfRule>
  </conditionalFormatting>
  <conditionalFormatting sqref="K4:K6 K28:K29">
    <cfRule type="cellIs" dxfId="259" priority="26" operator="equal">
      <formula>$K$4</formula>
    </cfRule>
  </conditionalFormatting>
  <conditionalFormatting sqref="M4:M6">
    <cfRule type="cellIs" dxfId="258" priority="25" operator="equal">
      <formula>$L$4</formula>
    </cfRule>
  </conditionalFormatting>
  <conditionalFormatting sqref="T7:T28">
    <cfRule type="cellIs" dxfId="257" priority="22" operator="lessThan">
      <formula>0</formula>
    </cfRule>
    <cfRule type="cellIs" dxfId="256" priority="23" operator="lessThan">
      <formula>0</formula>
    </cfRule>
    <cfRule type="cellIs" dxfId="255" priority="24" operator="lessThan">
      <formula>0</formula>
    </cfRule>
  </conditionalFormatting>
  <conditionalFormatting sqref="D5:K5">
    <cfRule type="cellIs" dxfId="254" priority="21" operator="greaterThan">
      <formula>0</formula>
    </cfRule>
  </conditionalFormatting>
  <conditionalFormatting sqref="T6:T28">
    <cfRule type="cellIs" dxfId="253" priority="20" operator="lessThan">
      <formula>0</formula>
    </cfRule>
  </conditionalFormatting>
  <conditionalFormatting sqref="T7:T27">
    <cfRule type="cellIs" dxfId="252" priority="17" operator="lessThan">
      <formula>0</formula>
    </cfRule>
    <cfRule type="cellIs" dxfId="251" priority="18" operator="lessThan">
      <formula>0</formula>
    </cfRule>
    <cfRule type="cellIs" dxfId="250" priority="19" operator="lessThan">
      <formula>0</formula>
    </cfRule>
  </conditionalFormatting>
  <conditionalFormatting sqref="T7:T28">
    <cfRule type="cellIs" dxfId="249" priority="14" operator="lessThan">
      <formula>0</formula>
    </cfRule>
    <cfRule type="cellIs" dxfId="248" priority="15" operator="lessThan">
      <formula>0</formula>
    </cfRule>
    <cfRule type="cellIs" dxfId="247" priority="16" operator="lessThan">
      <formula>0</formula>
    </cfRule>
  </conditionalFormatting>
  <conditionalFormatting sqref="D5:K5">
    <cfRule type="cellIs" dxfId="246" priority="13" operator="greaterThan">
      <formula>0</formula>
    </cfRule>
  </conditionalFormatting>
  <conditionalFormatting sqref="L4 L6 L28:L29">
    <cfRule type="cellIs" dxfId="245" priority="12" operator="equal">
      <formula>$L$4</formula>
    </cfRule>
  </conditionalFormatting>
  <conditionalFormatting sqref="D7:S7">
    <cfRule type="cellIs" dxfId="244" priority="11" operator="greaterThan">
      <formula>0</formula>
    </cfRule>
  </conditionalFormatting>
  <conditionalFormatting sqref="D9:S9">
    <cfRule type="cellIs" dxfId="243" priority="10" operator="greaterThan">
      <formula>0</formula>
    </cfRule>
  </conditionalFormatting>
  <conditionalFormatting sqref="D11:S11">
    <cfRule type="cellIs" dxfId="242" priority="9" operator="greaterThan">
      <formula>0</formula>
    </cfRule>
  </conditionalFormatting>
  <conditionalFormatting sqref="D13:S13">
    <cfRule type="cellIs" dxfId="241" priority="8" operator="greaterThan">
      <formula>0</formula>
    </cfRule>
  </conditionalFormatting>
  <conditionalFormatting sqref="D15:S15">
    <cfRule type="cellIs" dxfId="240" priority="7" operator="greaterThan">
      <formula>0</formula>
    </cfRule>
  </conditionalFormatting>
  <conditionalFormatting sqref="D17:S17">
    <cfRule type="cellIs" dxfId="239" priority="6" operator="greaterThan">
      <formula>0</formula>
    </cfRule>
  </conditionalFormatting>
  <conditionalFormatting sqref="D19:S19">
    <cfRule type="cellIs" dxfId="238" priority="5" operator="greaterThan">
      <formula>0</formula>
    </cfRule>
  </conditionalFormatting>
  <conditionalFormatting sqref="D21:S21">
    <cfRule type="cellIs" dxfId="237" priority="4" operator="greaterThan">
      <formula>0</formula>
    </cfRule>
  </conditionalFormatting>
  <conditionalFormatting sqref="D23:S23">
    <cfRule type="cellIs" dxfId="236" priority="3" operator="greaterThan">
      <formula>0</formula>
    </cfRule>
  </conditionalFormatting>
  <conditionalFormatting sqref="D25:S25">
    <cfRule type="cellIs" dxfId="235" priority="2" operator="greaterThan">
      <formula>0</formula>
    </cfRule>
  </conditionalFormatting>
  <conditionalFormatting sqref="D27:S27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'27'!D29</f>
        <v>324786</v>
      </c>
      <c r="E4" s="2">
        <f>'27'!E29</f>
        <v>9235</v>
      </c>
      <c r="F4" s="2">
        <f>'27'!F29</f>
        <v>21410</v>
      </c>
      <c r="G4" s="2">
        <f>'27'!G29</f>
        <v>210</v>
      </c>
      <c r="H4" s="2">
        <f>'27'!H29</f>
        <v>43395</v>
      </c>
      <c r="I4" s="2">
        <f>'27'!I29</f>
        <v>1045</v>
      </c>
      <c r="J4" s="2">
        <f>'27'!J29</f>
        <v>492</v>
      </c>
      <c r="K4" s="2">
        <f>'27'!K29</f>
        <v>441</v>
      </c>
      <c r="L4" s="2">
        <f>'27'!L29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3" priority="43" operator="equal">
      <formula>212030016606640</formula>
    </cfRule>
  </conditionalFormatting>
  <conditionalFormatting sqref="D29 E4:E6 E28:K29">
    <cfRule type="cellIs" dxfId="232" priority="41" operator="equal">
      <formula>$E$4</formula>
    </cfRule>
    <cfRule type="cellIs" dxfId="231" priority="42" operator="equal">
      <formula>2120</formula>
    </cfRule>
  </conditionalFormatting>
  <conditionalFormatting sqref="D29:E29 F4:F6 F28:F29">
    <cfRule type="cellIs" dxfId="230" priority="39" operator="equal">
      <formula>$F$4</formula>
    </cfRule>
    <cfRule type="cellIs" dxfId="229" priority="40" operator="equal">
      <formula>300</formula>
    </cfRule>
  </conditionalFormatting>
  <conditionalFormatting sqref="G4:G6 G28:G29">
    <cfRule type="cellIs" dxfId="228" priority="37" operator="equal">
      <formula>$G$4</formula>
    </cfRule>
    <cfRule type="cellIs" dxfId="227" priority="38" operator="equal">
      <formula>1660</formula>
    </cfRule>
  </conditionalFormatting>
  <conditionalFormatting sqref="H4:H6 H28:H29">
    <cfRule type="cellIs" dxfId="226" priority="35" operator="equal">
      <formula>$H$4</formula>
    </cfRule>
    <cfRule type="cellIs" dxfId="225" priority="36" operator="equal">
      <formula>6640</formula>
    </cfRule>
  </conditionalFormatting>
  <conditionalFormatting sqref="T6:T28">
    <cfRule type="cellIs" dxfId="224" priority="34" operator="lessThan">
      <formula>0</formula>
    </cfRule>
  </conditionalFormatting>
  <conditionalFormatting sqref="T7:T27">
    <cfRule type="cellIs" dxfId="223" priority="31" operator="lessThan">
      <formula>0</formula>
    </cfRule>
    <cfRule type="cellIs" dxfId="222" priority="32" operator="lessThan">
      <formula>0</formula>
    </cfRule>
    <cfRule type="cellIs" dxfId="221" priority="33" operator="lessThan">
      <formula>0</formula>
    </cfRule>
  </conditionalFormatting>
  <conditionalFormatting sqref="E4:E6 E28:K28">
    <cfRule type="cellIs" dxfId="220" priority="30" operator="equal">
      <formula>$E$4</formula>
    </cfRule>
  </conditionalFormatting>
  <conditionalFormatting sqref="D28:D29 D6 D4:M4">
    <cfRule type="cellIs" dxfId="219" priority="29" operator="equal">
      <formula>$D$4</formula>
    </cfRule>
  </conditionalFormatting>
  <conditionalFormatting sqref="I4:I6 I28:I29">
    <cfRule type="cellIs" dxfId="218" priority="28" operator="equal">
      <formula>$I$4</formula>
    </cfRule>
  </conditionalFormatting>
  <conditionalFormatting sqref="J4:J6 J28:J29">
    <cfRule type="cellIs" dxfId="217" priority="27" operator="equal">
      <formula>$J$4</formula>
    </cfRule>
  </conditionalFormatting>
  <conditionalFormatting sqref="K4:K6 K28:K29">
    <cfRule type="cellIs" dxfId="216" priority="26" operator="equal">
      <formula>$K$4</formula>
    </cfRule>
  </conditionalFormatting>
  <conditionalFormatting sqref="M4:M6">
    <cfRule type="cellIs" dxfId="215" priority="25" operator="equal">
      <formula>$L$4</formula>
    </cfRule>
  </conditionalFormatting>
  <conditionalFormatting sqref="T7:T28">
    <cfRule type="cellIs" dxfId="214" priority="22" operator="lessThan">
      <formula>0</formula>
    </cfRule>
    <cfRule type="cellIs" dxfId="213" priority="23" operator="lessThan">
      <formula>0</formula>
    </cfRule>
    <cfRule type="cellIs" dxfId="212" priority="24" operator="lessThan">
      <formula>0</formula>
    </cfRule>
  </conditionalFormatting>
  <conditionalFormatting sqref="D5:K5">
    <cfRule type="cellIs" dxfId="211" priority="21" operator="greaterThan">
      <formula>0</formula>
    </cfRule>
  </conditionalFormatting>
  <conditionalFormatting sqref="T6:T28">
    <cfRule type="cellIs" dxfId="210" priority="20" operator="lessThan">
      <formula>0</formula>
    </cfRule>
  </conditionalFormatting>
  <conditionalFormatting sqref="T7:T27">
    <cfRule type="cellIs" dxfId="209" priority="17" operator="lessThan">
      <formula>0</formula>
    </cfRule>
    <cfRule type="cellIs" dxfId="208" priority="18" operator="lessThan">
      <formula>0</formula>
    </cfRule>
    <cfRule type="cellIs" dxfId="207" priority="19" operator="lessThan">
      <formula>0</formula>
    </cfRule>
  </conditionalFormatting>
  <conditionalFormatting sqref="T7:T28">
    <cfRule type="cellIs" dxfId="206" priority="14" operator="lessThan">
      <formula>0</formula>
    </cfRule>
    <cfRule type="cellIs" dxfId="205" priority="15" operator="lessThan">
      <formula>0</formula>
    </cfRule>
    <cfRule type="cellIs" dxfId="204" priority="16" operator="lessThan">
      <formula>0</formula>
    </cfRule>
  </conditionalFormatting>
  <conditionalFormatting sqref="D5:K5">
    <cfRule type="cellIs" dxfId="203" priority="13" operator="greaterThan">
      <formula>0</formula>
    </cfRule>
  </conditionalFormatting>
  <conditionalFormatting sqref="L4 L6 L28:L29">
    <cfRule type="cellIs" dxfId="202" priority="12" operator="equal">
      <formula>$L$4</formula>
    </cfRule>
  </conditionalFormatting>
  <conditionalFormatting sqref="D7:S7">
    <cfRule type="cellIs" dxfId="201" priority="11" operator="greaterThan">
      <formula>0</formula>
    </cfRule>
  </conditionalFormatting>
  <conditionalFormatting sqref="D9:S9">
    <cfRule type="cellIs" dxfId="200" priority="10" operator="greaterThan">
      <formula>0</formula>
    </cfRule>
  </conditionalFormatting>
  <conditionalFormatting sqref="D11:S11">
    <cfRule type="cellIs" dxfId="199" priority="9" operator="greaterThan">
      <formula>0</formula>
    </cfRule>
  </conditionalFormatting>
  <conditionalFormatting sqref="D13:S13">
    <cfRule type="cellIs" dxfId="198" priority="8" operator="greaterThan">
      <formula>0</formula>
    </cfRule>
  </conditionalFormatting>
  <conditionalFormatting sqref="D15:S15">
    <cfRule type="cellIs" dxfId="197" priority="7" operator="greaterThan">
      <formula>0</formula>
    </cfRule>
  </conditionalFormatting>
  <conditionalFormatting sqref="D17:S17">
    <cfRule type="cellIs" dxfId="196" priority="6" operator="greaterThan">
      <formula>0</formula>
    </cfRule>
  </conditionalFormatting>
  <conditionalFormatting sqref="D19:S19">
    <cfRule type="cellIs" dxfId="195" priority="5" operator="greaterThan">
      <formula>0</formula>
    </cfRule>
  </conditionalFormatting>
  <conditionalFormatting sqref="D21:S21">
    <cfRule type="cellIs" dxfId="194" priority="4" operator="greaterThan">
      <formula>0</formula>
    </cfRule>
  </conditionalFormatting>
  <conditionalFormatting sqref="D23:S23">
    <cfRule type="cellIs" dxfId="193" priority="3" operator="greaterThan">
      <formula>0</formula>
    </cfRule>
  </conditionalFormatting>
  <conditionalFormatting sqref="D25:S25">
    <cfRule type="cellIs" dxfId="192" priority="2" operator="greaterThan">
      <formula>0</formula>
    </cfRule>
  </conditionalFormatting>
  <conditionalFormatting sqref="D27:S27">
    <cfRule type="cellIs" dxfId="19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'28'!D29</f>
        <v>324786</v>
      </c>
      <c r="E4" s="2">
        <f>'28'!E29</f>
        <v>9235</v>
      </c>
      <c r="F4" s="2">
        <f>'28'!F29</f>
        <v>21410</v>
      </c>
      <c r="G4" s="2">
        <f>'28'!G29</f>
        <v>210</v>
      </c>
      <c r="H4" s="2">
        <f>'28'!H29</f>
        <v>43395</v>
      </c>
      <c r="I4" s="2">
        <f>'28'!I29</f>
        <v>1045</v>
      </c>
      <c r="J4" s="2">
        <f>'28'!J29</f>
        <v>492</v>
      </c>
      <c r="K4" s="2">
        <f>'28'!K29</f>
        <v>441</v>
      </c>
      <c r="L4" s="2">
        <f>'28'!L29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0" priority="43" operator="equal">
      <formula>212030016606640</formula>
    </cfRule>
  </conditionalFormatting>
  <conditionalFormatting sqref="D29 E4:E6 E28:K29">
    <cfRule type="cellIs" dxfId="189" priority="41" operator="equal">
      <formula>$E$4</formula>
    </cfRule>
    <cfRule type="cellIs" dxfId="188" priority="42" operator="equal">
      <formula>2120</formula>
    </cfRule>
  </conditionalFormatting>
  <conditionalFormatting sqref="D29:E29 F4:F6 F28:F29">
    <cfRule type="cellIs" dxfId="187" priority="39" operator="equal">
      <formula>$F$4</formula>
    </cfRule>
    <cfRule type="cellIs" dxfId="186" priority="40" operator="equal">
      <formula>300</formula>
    </cfRule>
  </conditionalFormatting>
  <conditionalFormatting sqref="G4:G6 G28:G29">
    <cfRule type="cellIs" dxfId="185" priority="37" operator="equal">
      <formula>$G$4</formula>
    </cfRule>
    <cfRule type="cellIs" dxfId="184" priority="38" operator="equal">
      <formula>1660</formula>
    </cfRule>
  </conditionalFormatting>
  <conditionalFormatting sqref="H4:H6 H28:H29">
    <cfRule type="cellIs" dxfId="183" priority="35" operator="equal">
      <formula>$H$4</formula>
    </cfRule>
    <cfRule type="cellIs" dxfId="182" priority="36" operator="equal">
      <formula>6640</formula>
    </cfRule>
  </conditionalFormatting>
  <conditionalFormatting sqref="T6:T28">
    <cfRule type="cellIs" dxfId="181" priority="34" operator="lessThan">
      <formula>0</formula>
    </cfRule>
  </conditionalFormatting>
  <conditionalFormatting sqref="T7:T27">
    <cfRule type="cellIs" dxfId="180" priority="31" operator="lessThan">
      <formula>0</formula>
    </cfRule>
    <cfRule type="cellIs" dxfId="179" priority="32" operator="lessThan">
      <formula>0</formula>
    </cfRule>
    <cfRule type="cellIs" dxfId="178" priority="33" operator="lessThan">
      <formula>0</formula>
    </cfRule>
  </conditionalFormatting>
  <conditionalFormatting sqref="E4:E6 E28:K28">
    <cfRule type="cellIs" dxfId="177" priority="30" operator="equal">
      <formula>$E$4</formula>
    </cfRule>
  </conditionalFormatting>
  <conditionalFormatting sqref="D28:D29 D6 D4:M4">
    <cfRule type="cellIs" dxfId="176" priority="29" operator="equal">
      <formula>$D$4</formula>
    </cfRule>
  </conditionalFormatting>
  <conditionalFormatting sqref="I4:I6 I28:I29">
    <cfRule type="cellIs" dxfId="175" priority="28" operator="equal">
      <formula>$I$4</formula>
    </cfRule>
  </conditionalFormatting>
  <conditionalFormatting sqref="J4:J6 J28:J29">
    <cfRule type="cellIs" dxfId="174" priority="27" operator="equal">
      <formula>$J$4</formula>
    </cfRule>
  </conditionalFormatting>
  <conditionalFormatting sqref="K4:K6 K28:K29">
    <cfRule type="cellIs" dxfId="173" priority="26" operator="equal">
      <formula>$K$4</formula>
    </cfRule>
  </conditionalFormatting>
  <conditionalFormatting sqref="M4:M6">
    <cfRule type="cellIs" dxfId="172" priority="25" operator="equal">
      <formula>$L$4</formula>
    </cfRule>
  </conditionalFormatting>
  <conditionalFormatting sqref="T7:T28">
    <cfRule type="cellIs" dxfId="171" priority="22" operator="lessThan">
      <formula>0</formula>
    </cfRule>
    <cfRule type="cellIs" dxfId="170" priority="23" operator="lessThan">
      <formula>0</formula>
    </cfRule>
    <cfRule type="cellIs" dxfId="169" priority="24" operator="lessThan">
      <formula>0</formula>
    </cfRule>
  </conditionalFormatting>
  <conditionalFormatting sqref="D5:K5">
    <cfRule type="cellIs" dxfId="168" priority="21" operator="greaterThan">
      <formula>0</formula>
    </cfRule>
  </conditionalFormatting>
  <conditionalFormatting sqref="T6:T28">
    <cfRule type="cellIs" dxfId="167" priority="20" operator="lessThan">
      <formula>0</formula>
    </cfRule>
  </conditionalFormatting>
  <conditionalFormatting sqref="T7:T27">
    <cfRule type="cellIs" dxfId="166" priority="17" operator="lessThan">
      <formula>0</formula>
    </cfRule>
    <cfRule type="cellIs" dxfId="165" priority="18" operator="lessThan">
      <formula>0</formula>
    </cfRule>
    <cfRule type="cellIs" dxfId="164" priority="19" operator="lessThan">
      <formula>0</formula>
    </cfRule>
  </conditionalFormatting>
  <conditionalFormatting sqref="T7:T28">
    <cfRule type="cellIs" dxfId="163" priority="14" operator="lessThan">
      <formula>0</formula>
    </cfRule>
    <cfRule type="cellIs" dxfId="162" priority="15" operator="lessThan">
      <formula>0</formula>
    </cfRule>
    <cfRule type="cellIs" dxfId="161" priority="16" operator="lessThan">
      <formula>0</formula>
    </cfRule>
  </conditionalFormatting>
  <conditionalFormatting sqref="D5:K5">
    <cfRule type="cellIs" dxfId="160" priority="13" operator="greaterThan">
      <formula>0</formula>
    </cfRule>
  </conditionalFormatting>
  <conditionalFormatting sqref="L4 L6 L28:L29">
    <cfRule type="cellIs" dxfId="159" priority="12" operator="equal">
      <formula>$L$4</formula>
    </cfRule>
  </conditionalFormatting>
  <conditionalFormatting sqref="D7:S7">
    <cfRule type="cellIs" dxfId="158" priority="11" operator="greaterThan">
      <formula>0</formula>
    </cfRule>
  </conditionalFormatting>
  <conditionalFormatting sqref="D9:S9">
    <cfRule type="cellIs" dxfId="157" priority="10" operator="greaterThan">
      <formula>0</formula>
    </cfRule>
  </conditionalFormatting>
  <conditionalFormatting sqref="D11:S11">
    <cfRule type="cellIs" dxfId="156" priority="9" operator="greaterThan">
      <formula>0</formula>
    </cfRule>
  </conditionalFormatting>
  <conditionalFormatting sqref="D13:S13">
    <cfRule type="cellIs" dxfId="155" priority="8" operator="greaterThan">
      <formula>0</formula>
    </cfRule>
  </conditionalFormatting>
  <conditionalFormatting sqref="D15:S15">
    <cfRule type="cellIs" dxfId="154" priority="7" operator="greaterThan">
      <formula>0</formula>
    </cfRule>
  </conditionalFormatting>
  <conditionalFormatting sqref="D17:S17">
    <cfRule type="cellIs" dxfId="153" priority="6" operator="greaterThan">
      <formula>0</formula>
    </cfRule>
  </conditionalFormatting>
  <conditionalFormatting sqref="D19:S19">
    <cfRule type="cellIs" dxfId="152" priority="5" operator="greaterThan">
      <formula>0</formula>
    </cfRule>
  </conditionalFormatting>
  <conditionalFormatting sqref="D21:S21">
    <cfRule type="cellIs" dxfId="151" priority="4" operator="greaterThan">
      <formula>0</formula>
    </cfRule>
  </conditionalFormatting>
  <conditionalFormatting sqref="D23:S23">
    <cfRule type="cellIs" dxfId="150" priority="3" operator="greaterThan">
      <formula>0</formula>
    </cfRule>
  </conditionalFormatting>
  <conditionalFormatting sqref="D25:S25">
    <cfRule type="cellIs" dxfId="149" priority="2" operator="greaterThan">
      <formula>0</formula>
    </cfRule>
  </conditionalFormatting>
  <conditionalFormatting sqref="D27:S27">
    <cfRule type="cellIs" dxfId="14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F21" sqref="F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50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'2'!D29</f>
        <v>192783</v>
      </c>
      <c r="E4" s="2">
        <f>'2'!E29</f>
        <v>7405</v>
      </c>
      <c r="F4" s="2">
        <f>'2'!F29</f>
        <v>16240</v>
      </c>
      <c r="G4" s="2">
        <f>'2'!G29</f>
        <v>490</v>
      </c>
      <c r="H4" s="2">
        <f>'2'!H29</f>
        <v>32720</v>
      </c>
      <c r="I4" s="2">
        <f>'2'!I29</f>
        <v>955</v>
      </c>
      <c r="J4" s="2">
        <f>'2'!J29</f>
        <v>528</v>
      </c>
      <c r="K4" s="2">
        <f>'2'!K29</f>
        <v>552</v>
      </c>
      <c r="L4" s="2">
        <f>'2'!L29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5000</v>
      </c>
      <c r="N7" s="24">
        <f>D7+E7*20+F7*10+G7*9+H7*9+I7*191+J7*191+K7*182+L7*100</f>
        <v>5000</v>
      </c>
      <c r="O7" s="25">
        <f>M7*2.75%</f>
        <v>137.5</v>
      </c>
      <c r="P7" s="26"/>
      <c r="Q7" s="26"/>
      <c r="R7" s="24">
        <f>M7-(M7*2.75%)+I7*191+J7*191+K7*182+L7*100-Q7</f>
        <v>4862.5</v>
      </c>
      <c r="S7" s="25">
        <f>M7*0.95%</f>
        <v>47.5</v>
      </c>
      <c r="T7" s="27">
        <f>S7-Q7</f>
        <v>47.5</v>
      </c>
    </row>
    <row r="8" spans="1:20" ht="15.75" x14ac:dyDescent="0.25">
      <c r="A8" s="28">
        <v>2</v>
      </c>
      <c r="B8" s="20">
        <v>1908446135</v>
      </c>
      <c r="C8" s="55">
        <v>726</v>
      </c>
      <c r="D8" s="29">
        <v>2782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2782</v>
      </c>
      <c r="N8" s="24">
        <f t="shared" ref="N8:N27" si="1">D8+E8*20+F8*10+G8*9+H8*9+I8*191+J8*191+K8*182+L8*100</f>
        <v>2782</v>
      </c>
      <c r="O8" s="25">
        <f t="shared" ref="O8:O27" si="2">M8*2.75%</f>
        <v>76.504999999999995</v>
      </c>
      <c r="P8" s="26"/>
      <c r="Q8" s="26">
        <v>50</v>
      </c>
      <c r="R8" s="24">
        <f>M8-(M8*2.75%)+I8*191+J8*191+K8*182+L8*100-Q8</f>
        <v>2655.4949999999999</v>
      </c>
      <c r="S8" s="25">
        <f t="shared" ref="S8:S27" si="3">M8*0.95%</f>
        <v>26.428999999999998</v>
      </c>
      <c r="T8" s="27">
        <f t="shared" ref="T8:T27" si="4">S8-Q8</f>
        <v>-23.571000000000002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6168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6168</v>
      </c>
      <c r="N9" s="24">
        <f t="shared" si="1"/>
        <v>6168</v>
      </c>
      <c r="O9" s="25">
        <f t="shared" si="2"/>
        <v>169.62</v>
      </c>
      <c r="P9" s="26"/>
      <c r="Q9" s="26"/>
      <c r="R9" s="24">
        <f t="shared" ref="R9:R27" si="5">M9-(M9*2.75%)+I9*191+J9*191+K9*182+L9*100-Q9</f>
        <v>5998.38</v>
      </c>
      <c r="S9" s="25">
        <f t="shared" si="3"/>
        <v>58.595999999999997</v>
      </c>
      <c r="T9" s="27">
        <f t="shared" si="4"/>
        <v>58.595999999999997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2056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2056</v>
      </c>
      <c r="N10" s="24">
        <f t="shared" si="1"/>
        <v>2056</v>
      </c>
      <c r="O10" s="25">
        <f t="shared" si="2"/>
        <v>56.54</v>
      </c>
      <c r="P10" s="26"/>
      <c r="Q10" s="26"/>
      <c r="R10" s="24">
        <f t="shared" si="5"/>
        <v>1999.46</v>
      </c>
      <c r="S10" s="25">
        <f t="shared" si="3"/>
        <v>19.532</v>
      </c>
      <c r="T10" s="27">
        <f t="shared" si="4"/>
        <v>19.532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1028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1028</v>
      </c>
      <c r="N11" s="24">
        <f t="shared" si="1"/>
        <v>1028</v>
      </c>
      <c r="O11" s="25">
        <f t="shared" si="2"/>
        <v>28.27</v>
      </c>
      <c r="P11" s="26"/>
      <c r="Q11" s="26"/>
      <c r="R11" s="24">
        <f t="shared" si="5"/>
        <v>999.73</v>
      </c>
      <c r="S11" s="25">
        <f t="shared" si="3"/>
        <v>9.766</v>
      </c>
      <c r="T11" s="27">
        <f t="shared" si="4"/>
        <v>9.766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</v>
      </c>
      <c r="N12" s="24">
        <f t="shared" si="1"/>
        <v>514</v>
      </c>
      <c r="O12" s="25">
        <f t="shared" si="2"/>
        <v>14.135</v>
      </c>
      <c r="P12" s="26"/>
      <c r="Q12" s="26"/>
      <c r="R12" s="24">
        <f t="shared" si="5"/>
        <v>499.86500000000001</v>
      </c>
      <c r="S12" s="25">
        <f t="shared" si="3"/>
        <v>4.883</v>
      </c>
      <c r="T12" s="27">
        <f t="shared" si="4"/>
        <v>4.883</v>
      </c>
    </row>
    <row r="13" spans="1:20" ht="15.75" x14ac:dyDescent="0.25">
      <c r="A13" s="28">
        <v>7</v>
      </c>
      <c r="B13" s="20">
        <v>1908446140</v>
      </c>
      <c r="C13" s="54">
        <v>5140</v>
      </c>
      <c r="D13" s="29">
        <v>3084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3084</v>
      </c>
      <c r="N13" s="24">
        <f t="shared" si="1"/>
        <v>3084</v>
      </c>
      <c r="O13" s="25">
        <f t="shared" si="2"/>
        <v>84.81</v>
      </c>
      <c r="P13" s="26"/>
      <c r="Q13" s="26"/>
      <c r="R13" s="24">
        <f t="shared" si="5"/>
        <v>2999.19</v>
      </c>
      <c r="S13" s="25">
        <f t="shared" si="3"/>
        <v>29.297999999999998</v>
      </c>
      <c r="T13" s="27">
        <f t="shared" si="4"/>
        <v>29.297999999999998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1792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1792</v>
      </c>
      <c r="N14" s="24">
        <f t="shared" si="1"/>
        <v>1792</v>
      </c>
      <c r="O14" s="25">
        <f t="shared" si="2"/>
        <v>49.28</v>
      </c>
      <c r="P14" s="26"/>
      <c r="Q14" s="26"/>
      <c r="R14" s="24">
        <f t="shared" si="5"/>
        <v>1742.72</v>
      </c>
      <c r="S14" s="25">
        <f t="shared" si="3"/>
        <v>17.024000000000001</v>
      </c>
      <c r="T14" s="27">
        <f t="shared" si="4"/>
        <v>17.024000000000001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2675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2675</v>
      </c>
      <c r="N15" s="24">
        <f t="shared" si="1"/>
        <v>2675</v>
      </c>
      <c r="O15" s="25">
        <f t="shared" si="2"/>
        <v>73.5625</v>
      </c>
      <c r="P15" s="26"/>
      <c r="Q15" s="26">
        <v>50</v>
      </c>
      <c r="R15" s="24">
        <f t="shared" si="5"/>
        <v>2551.4375</v>
      </c>
      <c r="S15" s="25">
        <f t="shared" si="3"/>
        <v>25.412499999999998</v>
      </c>
      <c r="T15" s="27">
        <f t="shared" si="4"/>
        <v>-24.587500000000002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7299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7299</v>
      </c>
      <c r="N16" s="24">
        <f t="shared" si="1"/>
        <v>7299</v>
      </c>
      <c r="O16" s="25">
        <f t="shared" si="2"/>
        <v>200.7225</v>
      </c>
      <c r="P16" s="26"/>
      <c r="Q16" s="26"/>
      <c r="R16" s="24">
        <f t="shared" si="5"/>
        <v>7098.2775000000001</v>
      </c>
      <c r="S16" s="25">
        <f t="shared" si="3"/>
        <v>69.340499999999992</v>
      </c>
      <c r="T16" s="27">
        <f t="shared" si="4"/>
        <v>69.340499999999992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15000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15000</v>
      </c>
      <c r="N17" s="24">
        <f t="shared" si="1"/>
        <v>15000</v>
      </c>
      <c r="O17" s="25">
        <f t="shared" si="2"/>
        <v>412.5</v>
      </c>
      <c r="P17" s="26"/>
      <c r="Q17" s="26"/>
      <c r="R17" s="24">
        <f t="shared" si="5"/>
        <v>14587.5</v>
      </c>
      <c r="S17" s="25">
        <f t="shared" si="3"/>
        <v>142.5</v>
      </c>
      <c r="T17" s="27">
        <f t="shared" si="4"/>
        <v>142.5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5"/>
        <v>0</v>
      </c>
      <c r="S18" s="25">
        <f t="shared" si="3"/>
        <v>0</v>
      </c>
      <c r="T18" s="27">
        <f t="shared" si="4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8650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8650</v>
      </c>
      <c r="N19" s="24">
        <f t="shared" si="1"/>
        <v>9605</v>
      </c>
      <c r="O19" s="25">
        <f t="shared" si="2"/>
        <v>237.875</v>
      </c>
      <c r="P19" s="26"/>
      <c r="Q19" s="26">
        <v>120</v>
      </c>
      <c r="R19" s="24">
        <f t="shared" si="5"/>
        <v>9247.125</v>
      </c>
      <c r="S19" s="25">
        <f t="shared" si="3"/>
        <v>82.174999999999997</v>
      </c>
      <c r="T19" s="27">
        <f t="shared" si="4"/>
        <v>-37.825000000000003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720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720</v>
      </c>
      <c r="N20" s="24">
        <f t="shared" si="1"/>
        <v>720</v>
      </c>
      <c r="O20" s="25">
        <f t="shared" si="2"/>
        <v>19.8</v>
      </c>
      <c r="P20" s="26"/>
      <c r="Q20" s="26"/>
      <c r="R20" s="24">
        <f t="shared" si="5"/>
        <v>700.2</v>
      </c>
      <c r="S20" s="25">
        <f t="shared" si="3"/>
        <v>6.84</v>
      </c>
      <c r="T20" s="27">
        <f t="shared" si="4"/>
        <v>6.84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1028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1028</v>
      </c>
      <c r="N21" s="24">
        <f t="shared" si="1"/>
        <v>1028</v>
      </c>
      <c r="O21" s="25">
        <f t="shared" si="2"/>
        <v>28.27</v>
      </c>
      <c r="P21" s="26"/>
      <c r="Q21" s="26"/>
      <c r="R21" s="24">
        <f t="shared" si="5"/>
        <v>999.73</v>
      </c>
      <c r="S21" s="25">
        <f t="shared" si="3"/>
        <v>9.766</v>
      </c>
      <c r="T21" s="27">
        <f t="shared" si="4"/>
        <v>9.766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3598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3598</v>
      </c>
      <c r="N22" s="24">
        <f t="shared" si="1"/>
        <v>3598</v>
      </c>
      <c r="O22" s="25">
        <f t="shared" si="2"/>
        <v>98.945000000000007</v>
      </c>
      <c r="P22" s="26"/>
      <c r="Q22" s="26"/>
      <c r="R22" s="24">
        <f t="shared" si="5"/>
        <v>3499.0549999999998</v>
      </c>
      <c r="S22" s="25">
        <f t="shared" si="3"/>
        <v>34.180999999999997</v>
      </c>
      <c r="T22" s="27">
        <f t="shared" si="4"/>
        <v>34.180999999999997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3028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3028</v>
      </c>
      <c r="N23" s="24">
        <f t="shared" si="1"/>
        <v>3028</v>
      </c>
      <c r="O23" s="25">
        <f t="shared" si="2"/>
        <v>83.27</v>
      </c>
      <c r="P23" s="26"/>
      <c r="Q23" s="26">
        <v>30</v>
      </c>
      <c r="R23" s="24">
        <f t="shared" si="5"/>
        <v>2914.73</v>
      </c>
      <c r="S23" s="25">
        <f t="shared" si="3"/>
        <v>28.765999999999998</v>
      </c>
      <c r="T23" s="27">
        <f t="shared" si="4"/>
        <v>-1.2340000000000018</v>
      </c>
    </row>
    <row r="24" spans="1:20" ht="15.75" x14ac:dyDescent="0.25">
      <c r="A24" s="28">
        <v>18</v>
      </c>
      <c r="B24" s="20">
        <v>1908446151</v>
      </c>
      <c r="C24" s="54">
        <v>8536</v>
      </c>
      <c r="D24" s="29">
        <v>6480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6480</v>
      </c>
      <c r="N24" s="24">
        <f t="shared" si="1"/>
        <v>6480</v>
      </c>
      <c r="O24" s="25">
        <f t="shared" si="2"/>
        <v>178.2</v>
      </c>
      <c r="P24" s="26"/>
      <c r="Q24" s="26"/>
      <c r="R24" s="24">
        <f t="shared" si="5"/>
        <v>6301.8</v>
      </c>
      <c r="S24" s="25">
        <f t="shared" si="3"/>
        <v>61.559999999999995</v>
      </c>
      <c r="T24" s="27">
        <f t="shared" si="4"/>
        <v>61.559999999999995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2622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2622</v>
      </c>
      <c r="N25" s="24">
        <f t="shared" si="1"/>
        <v>2622</v>
      </c>
      <c r="O25" s="25">
        <f t="shared" si="2"/>
        <v>72.105000000000004</v>
      </c>
      <c r="P25" s="26"/>
      <c r="Q25" s="26">
        <v>50</v>
      </c>
      <c r="R25" s="24">
        <f t="shared" si="5"/>
        <v>2499.895</v>
      </c>
      <c r="S25" s="25">
        <f t="shared" si="3"/>
        <v>24.908999999999999</v>
      </c>
      <c r="T25" s="27">
        <f t="shared" si="4"/>
        <v>-25.091000000000001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5140</v>
      </c>
      <c r="N26" s="24">
        <f t="shared" si="1"/>
        <v>5140</v>
      </c>
      <c r="O26" s="25">
        <f t="shared" si="2"/>
        <v>141.35</v>
      </c>
      <c r="P26" s="26"/>
      <c r="Q26" s="26"/>
      <c r="R26" s="24">
        <f t="shared" si="5"/>
        <v>4998.6499999999996</v>
      </c>
      <c r="S26" s="25">
        <f t="shared" si="3"/>
        <v>48.83</v>
      </c>
      <c r="T26" s="27">
        <f t="shared" si="4"/>
        <v>48.83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2048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2048</v>
      </c>
      <c r="N27" s="40">
        <f t="shared" si="1"/>
        <v>2048</v>
      </c>
      <c r="O27" s="25">
        <f t="shared" si="2"/>
        <v>56.32</v>
      </c>
      <c r="P27" s="41"/>
      <c r="Q27" s="41"/>
      <c r="R27" s="24">
        <f t="shared" si="5"/>
        <v>1991.68</v>
      </c>
      <c r="S27" s="42">
        <f t="shared" si="3"/>
        <v>19.456</v>
      </c>
      <c r="T27" s="43">
        <f t="shared" si="4"/>
        <v>19.456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80712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5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80712</v>
      </c>
      <c r="N28" s="45">
        <f t="shared" si="7"/>
        <v>81667</v>
      </c>
      <c r="O28" s="46">
        <f t="shared" si="7"/>
        <v>2219.58</v>
      </c>
      <c r="P28" s="45">
        <f t="shared" si="7"/>
        <v>0</v>
      </c>
      <c r="Q28" s="45">
        <f t="shared" si="7"/>
        <v>300</v>
      </c>
      <c r="R28" s="45">
        <f t="shared" si="7"/>
        <v>79147.42</v>
      </c>
      <c r="S28" s="45">
        <f t="shared" si="7"/>
        <v>766.76400000000001</v>
      </c>
      <c r="T28" s="47">
        <f t="shared" si="7"/>
        <v>466.76399999999995</v>
      </c>
    </row>
    <row r="29" spans="1:20" ht="15.75" thickBot="1" x14ac:dyDescent="0.3">
      <c r="A29" s="76" t="s">
        <v>39</v>
      </c>
      <c r="B29" s="77"/>
      <c r="C29" s="78"/>
      <c r="D29" s="48">
        <f>D4+D5-D28</f>
        <v>112071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16" priority="43" operator="equal">
      <formula>212030016606640</formula>
    </cfRule>
  </conditionalFormatting>
  <conditionalFormatting sqref="D29 E4:E6 E28:K29">
    <cfRule type="cellIs" dxfId="1315" priority="41" operator="equal">
      <formula>$E$4</formula>
    </cfRule>
    <cfRule type="cellIs" dxfId="1314" priority="42" operator="equal">
      <formula>2120</formula>
    </cfRule>
  </conditionalFormatting>
  <conditionalFormatting sqref="D29:E29 F4:F6 F28:F29">
    <cfRule type="cellIs" dxfId="1313" priority="39" operator="equal">
      <formula>$F$4</formula>
    </cfRule>
    <cfRule type="cellIs" dxfId="1312" priority="40" operator="equal">
      <formula>300</formula>
    </cfRule>
  </conditionalFormatting>
  <conditionalFormatting sqref="G4:G6 G28:G29">
    <cfRule type="cellIs" dxfId="1311" priority="37" operator="equal">
      <formula>$G$4</formula>
    </cfRule>
    <cfRule type="cellIs" dxfId="1310" priority="38" operator="equal">
      <formula>1660</formula>
    </cfRule>
  </conditionalFormatting>
  <conditionalFormatting sqref="H4:H6 H28:H29">
    <cfRule type="cellIs" dxfId="1309" priority="35" operator="equal">
      <formula>$H$4</formula>
    </cfRule>
    <cfRule type="cellIs" dxfId="1308" priority="36" operator="equal">
      <formula>6640</formula>
    </cfRule>
  </conditionalFormatting>
  <conditionalFormatting sqref="T6:T28">
    <cfRule type="cellIs" dxfId="1307" priority="34" operator="lessThan">
      <formula>0</formula>
    </cfRule>
  </conditionalFormatting>
  <conditionalFormatting sqref="T7:T27">
    <cfRule type="cellIs" dxfId="1306" priority="31" operator="lessThan">
      <formula>0</formula>
    </cfRule>
    <cfRule type="cellIs" dxfId="1305" priority="32" operator="lessThan">
      <formula>0</formula>
    </cfRule>
    <cfRule type="cellIs" dxfId="1304" priority="33" operator="lessThan">
      <formula>0</formula>
    </cfRule>
  </conditionalFormatting>
  <conditionalFormatting sqref="E4:E6 E28:K28">
    <cfRule type="cellIs" dxfId="1303" priority="30" operator="equal">
      <formula>$E$4</formula>
    </cfRule>
  </conditionalFormatting>
  <conditionalFormatting sqref="D28:D29 D6 D4:M4">
    <cfRule type="cellIs" dxfId="1302" priority="29" operator="equal">
      <formula>$D$4</formula>
    </cfRule>
  </conditionalFormatting>
  <conditionalFormatting sqref="I4:I6 I28:I29">
    <cfRule type="cellIs" dxfId="1301" priority="28" operator="equal">
      <formula>$I$4</formula>
    </cfRule>
  </conditionalFormatting>
  <conditionalFormatting sqref="J4:J6 J28:J29">
    <cfRule type="cellIs" dxfId="1300" priority="27" operator="equal">
      <formula>$J$4</formula>
    </cfRule>
  </conditionalFormatting>
  <conditionalFormatting sqref="K4:K6 K28:K29">
    <cfRule type="cellIs" dxfId="1299" priority="26" operator="equal">
      <formula>$K$4</formula>
    </cfRule>
  </conditionalFormatting>
  <conditionalFormatting sqref="M4:M6">
    <cfRule type="cellIs" dxfId="1298" priority="25" operator="equal">
      <formula>$L$4</formula>
    </cfRule>
  </conditionalFormatting>
  <conditionalFormatting sqref="T7:T28">
    <cfRule type="cellIs" dxfId="1297" priority="22" operator="lessThan">
      <formula>0</formula>
    </cfRule>
    <cfRule type="cellIs" dxfId="1296" priority="23" operator="lessThan">
      <formula>0</formula>
    </cfRule>
    <cfRule type="cellIs" dxfId="1295" priority="24" operator="lessThan">
      <formula>0</formula>
    </cfRule>
  </conditionalFormatting>
  <conditionalFormatting sqref="D5:K5">
    <cfRule type="cellIs" dxfId="1294" priority="21" operator="greaterThan">
      <formula>0</formula>
    </cfRule>
  </conditionalFormatting>
  <conditionalFormatting sqref="T6:T28">
    <cfRule type="cellIs" dxfId="1293" priority="20" operator="lessThan">
      <formula>0</formula>
    </cfRule>
  </conditionalFormatting>
  <conditionalFormatting sqref="T7:T27">
    <cfRule type="cellIs" dxfId="1292" priority="17" operator="lessThan">
      <formula>0</formula>
    </cfRule>
    <cfRule type="cellIs" dxfId="1291" priority="18" operator="lessThan">
      <formula>0</formula>
    </cfRule>
    <cfRule type="cellIs" dxfId="1290" priority="19" operator="lessThan">
      <formula>0</formula>
    </cfRule>
  </conditionalFormatting>
  <conditionalFormatting sqref="T7:T28">
    <cfRule type="cellIs" dxfId="1289" priority="14" operator="lessThan">
      <formula>0</formula>
    </cfRule>
    <cfRule type="cellIs" dxfId="1288" priority="15" operator="lessThan">
      <formula>0</formula>
    </cfRule>
    <cfRule type="cellIs" dxfId="1287" priority="16" operator="lessThan">
      <formula>0</formula>
    </cfRule>
  </conditionalFormatting>
  <conditionalFormatting sqref="D5:K5">
    <cfRule type="cellIs" dxfId="1286" priority="13" operator="greaterThan">
      <formula>0</formula>
    </cfRule>
  </conditionalFormatting>
  <conditionalFormatting sqref="L4 L6 L28:L29">
    <cfRule type="cellIs" dxfId="1285" priority="12" operator="equal">
      <formula>$L$4</formula>
    </cfRule>
  </conditionalFormatting>
  <conditionalFormatting sqref="D7:S7">
    <cfRule type="cellIs" dxfId="1284" priority="11" operator="greaterThan">
      <formula>0</formula>
    </cfRule>
  </conditionalFormatting>
  <conditionalFormatting sqref="D9:S9">
    <cfRule type="cellIs" dxfId="1283" priority="10" operator="greaterThan">
      <formula>0</formula>
    </cfRule>
  </conditionalFormatting>
  <conditionalFormatting sqref="D11:S11">
    <cfRule type="cellIs" dxfId="1282" priority="9" operator="greaterThan">
      <formula>0</formula>
    </cfRule>
  </conditionalFormatting>
  <conditionalFormatting sqref="D13:S13">
    <cfRule type="cellIs" dxfId="1281" priority="8" operator="greaterThan">
      <formula>0</formula>
    </cfRule>
  </conditionalFormatting>
  <conditionalFormatting sqref="D15:S15">
    <cfRule type="cellIs" dxfId="1280" priority="7" operator="greaterThan">
      <formula>0</formula>
    </cfRule>
  </conditionalFormatting>
  <conditionalFormatting sqref="D17:S17">
    <cfRule type="cellIs" dxfId="1279" priority="6" operator="greaterThan">
      <formula>0</formula>
    </cfRule>
  </conditionalFormatting>
  <conditionalFormatting sqref="D19:S19">
    <cfRule type="cellIs" dxfId="1278" priority="5" operator="greaterThan">
      <formula>0</formula>
    </cfRule>
  </conditionalFormatting>
  <conditionalFormatting sqref="D21:S21">
    <cfRule type="cellIs" dxfId="1277" priority="4" operator="greaterThan">
      <formula>0</formula>
    </cfRule>
  </conditionalFormatting>
  <conditionalFormatting sqref="D23:S23">
    <cfRule type="cellIs" dxfId="1276" priority="3" operator="greaterThan">
      <formula>0</formula>
    </cfRule>
  </conditionalFormatting>
  <conditionalFormatting sqref="D25:S25">
    <cfRule type="cellIs" dxfId="1275" priority="2" operator="greaterThan">
      <formula>0</formula>
    </cfRule>
  </conditionalFormatting>
  <conditionalFormatting sqref="D27:S27">
    <cfRule type="cellIs" dxfId="127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'29'!D29</f>
        <v>324786</v>
      </c>
      <c r="E4" s="2">
        <f>'29'!E29</f>
        <v>9235</v>
      </c>
      <c r="F4" s="2">
        <f>'29'!F29</f>
        <v>21410</v>
      </c>
      <c r="G4" s="2">
        <f>'29'!G29</f>
        <v>210</v>
      </c>
      <c r="H4" s="2">
        <f>'29'!H29</f>
        <v>43395</v>
      </c>
      <c r="I4" s="2">
        <f>'29'!I29</f>
        <v>1045</v>
      </c>
      <c r="J4" s="2">
        <f>'29'!J29</f>
        <v>492</v>
      </c>
      <c r="K4" s="2">
        <f>'29'!K29</f>
        <v>441</v>
      </c>
      <c r="L4" s="2">
        <f>'29'!L29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7" priority="43" operator="equal">
      <formula>212030016606640</formula>
    </cfRule>
  </conditionalFormatting>
  <conditionalFormatting sqref="D29 E4:E6 E28:K29">
    <cfRule type="cellIs" dxfId="146" priority="41" operator="equal">
      <formula>$E$4</formula>
    </cfRule>
    <cfRule type="cellIs" dxfId="145" priority="42" operator="equal">
      <formula>2120</formula>
    </cfRule>
  </conditionalFormatting>
  <conditionalFormatting sqref="D29:E29 F4:F6 F28:F29">
    <cfRule type="cellIs" dxfId="144" priority="39" operator="equal">
      <formula>$F$4</formula>
    </cfRule>
    <cfRule type="cellIs" dxfId="143" priority="40" operator="equal">
      <formula>300</formula>
    </cfRule>
  </conditionalFormatting>
  <conditionalFormatting sqref="G4:G6 G28:G29">
    <cfRule type="cellIs" dxfId="142" priority="37" operator="equal">
      <formula>$G$4</formula>
    </cfRule>
    <cfRule type="cellIs" dxfId="141" priority="38" operator="equal">
      <formula>1660</formula>
    </cfRule>
  </conditionalFormatting>
  <conditionalFormatting sqref="H4:H6 H28:H29">
    <cfRule type="cellIs" dxfId="140" priority="35" operator="equal">
      <formula>$H$4</formula>
    </cfRule>
    <cfRule type="cellIs" dxfId="139" priority="36" operator="equal">
      <formula>6640</formula>
    </cfRule>
  </conditionalFormatting>
  <conditionalFormatting sqref="T6:T28">
    <cfRule type="cellIs" dxfId="138" priority="34" operator="lessThan">
      <formula>0</formula>
    </cfRule>
  </conditionalFormatting>
  <conditionalFormatting sqref="T7:T27">
    <cfRule type="cellIs" dxfId="137" priority="31" operator="lessThan">
      <formula>0</formula>
    </cfRule>
    <cfRule type="cellIs" dxfId="136" priority="32" operator="lessThan">
      <formula>0</formula>
    </cfRule>
    <cfRule type="cellIs" dxfId="135" priority="33" operator="lessThan">
      <formula>0</formula>
    </cfRule>
  </conditionalFormatting>
  <conditionalFormatting sqref="E4:E6 E28:K28">
    <cfRule type="cellIs" dxfId="134" priority="30" operator="equal">
      <formula>$E$4</formula>
    </cfRule>
  </conditionalFormatting>
  <conditionalFormatting sqref="D28:D29 D6 D4:M4">
    <cfRule type="cellIs" dxfId="133" priority="29" operator="equal">
      <formula>$D$4</formula>
    </cfRule>
  </conditionalFormatting>
  <conditionalFormatting sqref="I4:I6 I28:I29">
    <cfRule type="cellIs" dxfId="132" priority="28" operator="equal">
      <formula>$I$4</formula>
    </cfRule>
  </conditionalFormatting>
  <conditionalFormatting sqref="J4:J6 J28:J29">
    <cfRule type="cellIs" dxfId="131" priority="27" operator="equal">
      <formula>$J$4</formula>
    </cfRule>
  </conditionalFormatting>
  <conditionalFormatting sqref="K4:K6 K28:K29">
    <cfRule type="cellIs" dxfId="130" priority="26" operator="equal">
      <formula>$K$4</formula>
    </cfRule>
  </conditionalFormatting>
  <conditionalFormatting sqref="M4:M6">
    <cfRule type="cellIs" dxfId="129" priority="25" operator="equal">
      <formula>$L$4</formula>
    </cfRule>
  </conditionalFormatting>
  <conditionalFormatting sqref="T7:T28">
    <cfRule type="cellIs" dxfId="128" priority="22" operator="lessThan">
      <formula>0</formula>
    </cfRule>
    <cfRule type="cellIs" dxfId="127" priority="23" operator="lessThan">
      <formula>0</formula>
    </cfRule>
    <cfRule type="cellIs" dxfId="126" priority="24" operator="lessThan">
      <formula>0</formula>
    </cfRule>
  </conditionalFormatting>
  <conditionalFormatting sqref="D5:K5">
    <cfRule type="cellIs" dxfId="125" priority="21" operator="greaterThan">
      <formula>0</formula>
    </cfRule>
  </conditionalFormatting>
  <conditionalFormatting sqref="T6:T28">
    <cfRule type="cellIs" dxfId="124" priority="20" operator="lessThan">
      <formula>0</formula>
    </cfRule>
  </conditionalFormatting>
  <conditionalFormatting sqref="T7:T27">
    <cfRule type="cellIs" dxfId="123" priority="17" operator="lessThan">
      <formula>0</formula>
    </cfRule>
    <cfRule type="cellIs" dxfId="122" priority="18" operator="lessThan">
      <formula>0</formula>
    </cfRule>
    <cfRule type="cellIs" dxfId="121" priority="19" operator="lessThan">
      <formula>0</formula>
    </cfRule>
  </conditionalFormatting>
  <conditionalFormatting sqref="T7:T28">
    <cfRule type="cellIs" dxfId="120" priority="14" operator="lessThan">
      <formula>0</formula>
    </cfRule>
    <cfRule type="cellIs" dxfId="119" priority="15" operator="lessThan">
      <formula>0</formula>
    </cfRule>
    <cfRule type="cellIs" dxfId="118" priority="16" operator="lessThan">
      <formula>0</formula>
    </cfRule>
  </conditionalFormatting>
  <conditionalFormatting sqref="D5:K5">
    <cfRule type="cellIs" dxfId="117" priority="13" operator="greaterThan">
      <formula>0</formula>
    </cfRule>
  </conditionalFormatting>
  <conditionalFormatting sqref="L4 L6 L28:L29">
    <cfRule type="cellIs" dxfId="116" priority="12" operator="equal">
      <formula>$L$4</formula>
    </cfRule>
  </conditionalFormatting>
  <conditionalFormatting sqref="D7:S7">
    <cfRule type="cellIs" dxfId="115" priority="11" operator="greaterThan">
      <formula>0</formula>
    </cfRule>
  </conditionalFormatting>
  <conditionalFormatting sqref="D9:S9">
    <cfRule type="cellIs" dxfId="114" priority="10" operator="greaterThan">
      <formula>0</formula>
    </cfRule>
  </conditionalFormatting>
  <conditionalFormatting sqref="D11:S11">
    <cfRule type="cellIs" dxfId="113" priority="9" operator="greaterThan">
      <formula>0</formula>
    </cfRule>
  </conditionalFormatting>
  <conditionalFormatting sqref="D13:S13">
    <cfRule type="cellIs" dxfId="112" priority="8" operator="greaterThan">
      <formula>0</formula>
    </cfRule>
  </conditionalFormatting>
  <conditionalFormatting sqref="D15:S15">
    <cfRule type="cellIs" dxfId="111" priority="7" operator="greaterThan">
      <formula>0</formula>
    </cfRule>
  </conditionalFormatting>
  <conditionalFormatting sqref="D17:S17">
    <cfRule type="cellIs" dxfId="110" priority="6" operator="greaterThan">
      <formula>0</formula>
    </cfRule>
  </conditionalFormatting>
  <conditionalFormatting sqref="D19:S19">
    <cfRule type="cellIs" dxfId="109" priority="5" operator="greaterThan">
      <formula>0</formula>
    </cfRule>
  </conditionalFormatting>
  <conditionalFormatting sqref="D21:S21">
    <cfRule type="cellIs" dxfId="108" priority="4" operator="greaterThan">
      <formula>0</formula>
    </cfRule>
  </conditionalFormatting>
  <conditionalFormatting sqref="D23:S23">
    <cfRule type="cellIs" dxfId="107" priority="3" operator="greaterThan">
      <formula>0</formula>
    </cfRule>
  </conditionalFormatting>
  <conditionalFormatting sqref="D25:S25">
    <cfRule type="cellIs" dxfId="106" priority="2" operator="greaterThan">
      <formula>0</formula>
    </cfRule>
  </conditionalFormatting>
  <conditionalFormatting sqref="D27:S27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'30'!D29</f>
        <v>324786</v>
      </c>
      <c r="E4" s="2">
        <f>'30'!E29</f>
        <v>9235</v>
      </c>
      <c r="F4" s="2">
        <f>'30'!F29</f>
        <v>21410</v>
      </c>
      <c r="G4" s="2">
        <f>'30'!G29</f>
        <v>210</v>
      </c>
      <c r="H4" s="2">
        <f>'30'!H29</f>
        <v>43395</v>
      </c>
      <c r="I4" s="2">
        <f>'30'!I29</f>
        <v>1045</v>
      </c>
      <c r="J4" s="2">
        <f>'30'!J29</f>
        <v>492</v>
      </c>
      <c r="K4" s="2">
        <f>'30'!K29</f>
        <v>441</v>
      </c>
      <c r="L4" s="2">
        <f>'30'!L29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" priority="43" operator="equal">
      <formula>212030016606640</formula>
    </cfRule>
  </conditionalFormatting>
  <conditionalFormatting sqref="D29 E4:E6 E28:K29">
    <cfRule type="cellIs" dxfId="103" priority="41" operator="equal">
      <formula>$E$4</formula>
    </cfRule>
    <cfRule type="cellIs" dxfId="102" priority="42" operator="equal">
      <formula>2120</formula>
    </cfRule>
  </conditionalFormatting>
  <conditionalFormatting sqref="D29:E29 F4:F6 F28:F29">
    <cfRule type="cellIs" dxfId="101" priority="39" operator="equal">
      <formula>$F$4</formula>
    </cfRule>
    <cfRule type="cellIs" dxfId="100" priority="40" operator="equal">
      <formula>300</formula>
    </cfRule>
  </conditionalFormatting>
  <conditionalFormatting sqref="G4:G6 G28:G29">
    <cfRule type="cellIs" dxfId="99" priority="37" operator="equal">
      <formula>$G$4</formula>
    </cfRule>
    <cfRule type="cellIs" dxfId="98" priority="38" operator="equal">
      <formula>1660</formula>
    </cfRule>
  </conditionalFormatting>
  <conditionalFormatting sqref="H4:H6 H28:H29">
    <cfRule type="cellIs" dxfId="97" priority="35" operator="equal">
      <formula>$H$4</formula>
    </cfRule>
    <cfRule type="cellIs" dxfId="96" priority="36" operator="equal">
      <formula>6640</formula>
    </cfRule>
  </conditionalFormatting>
  <conditionalFormatting sqref="T6:T28">
    <cfRule type="cellIs" dxfId="95" priority="34" operator="lessThan">
      <formula>0</formula>
    </cfRule>
  </conditionalFormatting>
  <conditionalFormatting sqref="T7:T27">
    <cfRule type="cellIs" dxfId="94" priority="31" operator="lessThan">
      <formula>0</formula>
    </cfRule>
    <cfRule type="cellIs" dxfId="93" priority="32" operator="lessThan">
      <formula>0</formula>
    </cfRule>
    <cfRule type="cellIs" dxfId="92" priority="33" operator="lessThan">
      <formula>0</formula>
    </cfRule>
  </conditionalFormatting>
  <conditionalFormatting sqref="E4:E6 E28:K28">
    <cfRule type="cellIs" dxfId="91" priority="30" operator="equal">
      <formula>$E$4</formula>
    </cfRule>
  </conditionalFormatting>
  <conditionalFormatting sqref="D28:D29 D6 D4:M4">
    <cfRule type="cellIs" dxfId="90" priority="29" operator="equal">
      <formula>$D$4</formula>
    </cfRule>
  </conditionalFormatting>
  <conditionalFormatting sqref="I4:I6 I28:I29">
    <cfRule type="cellIs" dxfId="89" priority="28" operator="equal">
      <formula>$I$4</formula>
    </cfRule>
  </conditionalFormatting>
  <conditionalFormatting sqref="J4:J6 J28:J29">
    <cfRule type="cellIs" dxfId="88" priority="27" operator="equal">
      <formula>$J$4</formula>
    </cfRule>
  </conditionalFormatting>
  <conditionalFormatting sqref="K4:K6 K28:K29">
    <cfRule type="cellIs" dxfId="87" priority="26" operator="equal">
      <formula>$K$4</formula>
    </cfRule>
  </conditionalFormatting>
  <conditionalFormatting sqref="M4:M6">
    <cfRule type="cellIs" dxfId="86" priority="25" operator="equal">
      <formula>$L$4</formula>
    </cfRule>
  </conditionalFormatting>
  <conditionalFormatting sqref="T7:T28">
    <cfRule type="cellIs" dxfId="85" priority="22" operator="lessThan">
      <formula>0</formula>
    </cfRule>
    <cfRule type="cellIs" dxfId="84" priority="23" operator="lessThan">
      <formula>0</formula>
    </cfRule>
    <cfRule type="cellIs" dxfId="83" priority="24" operator="lessThan">
      <formula>0</formula>
    </cfRule>
  </conditionalFormatting>
  <conditionalFormatting sqref="D5:K5">
    <cfRule type="cellIs" dxfId="82" priority="21" operator="greaterThan">
      <formula>0</formula>
    </cfRule>
  </conditionalFormatting>
  <conditionalFormatting sqref="T6:T28">
    <cfRule type="cellIs" dxfId="81" priority="20" operator="lessThan">
      <formula>0</formula>
    </cfRule>
  </conditionalFormatting>
  <conditionalFormatting sqref="T7:T27">
    <cfRule type="cellIs" dxfId="80" priority="17" operator="lessThan">
      <formula>0</formula>
    </cfRule>
    <cfRule type="cellIs" dxfId="79" priority="18" operator="lessThan">
      <formula>0</formula>
    </cfRule>
    <cfRule type="cellIs" dxfId="78" priority="19" operator="lessThan">
      <formula>0</formula>
    </cfRule>
  </conditionalFormatting>
  <conditionalFormatting sqref="T7:T28">
    <cfRule type="cellIs" dxfId="77" priority="14" operator="lessThan">
      <formula>0</formula>
    </cfRule>
    <cfRule type="cellIs" dxfId="76" priority="15" operator="lessThan">
      <formula>0</formula>
    </cfRule>
    <cfRule type="cellIs" dxfId="75" priority="16" operator="lessThan">
      <formula>0</formula>
    </cfRule>
  </conditionalFormatting>
  <conditionalFormatting sqref="D5:K5">
    <cfRule type="cellIs" dxfId="74" priority="13" operator="greaterThan">
      <formula>0</formula>
    </cfRule>
  </conditionalFormatting>
  <conditionalFormatting sqref="L4 L6 L28:L29">
    <cfRule type="cellIs" dxfId="73" priority="12" operator="equal">
      <formula>$L$4</formula>
    </cfRule>
  </conditionalFormatting>
  <conditionalFormatting sqref="D7:S7">
    <cfRule type="cellIs" dxfId="72" priority="11" operator="greaterThan">
      <formula>0</formula>
    </cfRule>
  </conditionalFormatting>
  <conditionalFormatting sqref="D9:S9">
    <cfRule type="cellIs" dxfId="71" priority="10" operator="greaterThan">
      <formula>0</formula>
    </cfRule>
  </conditionalFormatting>
  <conditionalFormatting sqref="D11:S11">
    <cfRule type="cellIs" dxfId="70" priority="9" operator="greaterThan">
      <formula>0</formula>
    </cfRule>
  </conditionalFormatting>
  <conditionalFormatting sqref="D13:S13">
    <cfRule type="cellIs" dxfId="69" priority="8" operator="greaterThan">
      <formula>0</formula>
    </cfRule>
  </conditionalFormatting>
  <conditionalFormatting sqref="D15:S15">
    <cfRule type="cellIs" dxfId="68" priority="7" operator="greaterThan">
      <formula>0</formula>
    </cfRule>
  </conditionalFormatting>
  <conditionalFormatting sqref="D17:S17">
    <cfRule type="cellIs" dxfId="67" priority="6" operator="greaterThan">
      <formula>0</formula>
    </cfRule>
  </conditionalFormatting>
  <conditionalFormatting sqref="D19:S19">
    <cfRule type="cellIs" dxfId="66" priority="5" operator="greaterThan">
      <formula>0</formula>
    </cfRule>
  </conditionalFormatting>
  <conditionalFormatting sqref="D21:S21">
    <cfRule type="cellIs" dxfId="65" priority="4" operator="greaterThan">
      <formula>0</formula>
    </cfRule>
  </conditionalFormatting>
  <conditionalFormatting sqref="D23:S23">
    <cfRule type="cellIs" dxfId="64" priority="3" operator="greaterThan">
      <formula>0</formula>
    </cfRule>
  </conditionalFormatting>
  <conditionalFormatting sqref="D25:S25">
    <cfRule type="cellIs" dxfId="63" priority="2" operator="greaterThan">
      <formula>0</formula>
    </cfRule>
  </conditionalFormatting>
  <conditionalFormatting sqref="D27:S27">
    <cfRule type="cellIs" dxfId="6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D30" sqref="D3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/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'1'!D4</f>
        <v>218518</v>
      </c>
      <c r="E4" s="2">
        <f>'1'!E4</f>
        <v>7405</v>
      </c>
      <c r="F4" s="2">
        <f>'1'!F4</f>
        <v>16240</v>
      </c>
      <c r="G4" s="2">
        <f>'1'!G4</f>
        <v>490</v>
      </c>
      <c r="H4" s="2">
        <f>'1'!H4</f>
        <v>32720</v>
      </c>
      <c r="I4" s="2">
        <f>'1'!I4</f>
        <v>955</v>
      </c>
      <c r="J4" s="2">
        <f>'1'!J4</f>
        <v>528</v>
      </c>
      <c r="K4" s="2">
        <f>'1'!K4</f>
        <v>552</v>
      </c>
      <c r="L4" s="2">
        <f>'1'!L4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1567143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5000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9000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20000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79358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420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930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35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102328</v>
      </c>
      <c r="N7" s="24">
        <f>D7+E7*20+F7*10+G7*9+H7*9+I7*191+J7*191+K7*182+L7*100</f>
        <v>111761</v>
      </c>
      <c r="O7" s="25">
        <f>M7*2.75%</f>
        <v>2814.02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792</v>
      </c>
      <c r="R7" s="24">
        <f>M7-(M7*2.75%)+I7*191+J7*191+K7*182+L7*100-Q7</f>
        <v>108154.98</v>
      </c>
      <c r="S7" s="25">
        <f>M7*0.95%</f>
        <v>972.11599999999999</v>
      </c>
      <c r="T7" s="27">
        <f>S7-Q7</f>
        <v>180.11599999999999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40344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160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680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51664</v>
      </c>
      <c r="N8" s="24">
        <f t="shared" ref="N8:N27" si="1">D8+E8*20+F8*10+G8*9+H8*9+I8*191+J8*191+K8*182+L8*100</f>
        <v>51664</v>
      </c>
      <c r="O8" s="25">
        <f t="shared" ref="O8:O27" si="2">M8*2.75%</f>
        <v>1420.76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970</v>
      </c>
      <c r="R8" s="24">
        <f t="shared" ref="R8:R27" si="3">M8-(M8*2.75%)+I8*191+J8*191+K8*182+L8*100-Q8</f>
        <v>49273.24</v>
      </c>
      <c r="S8" s="25">
        <f t="shared" ref="S8:S27" si="4">M8*0.95%</f>
        <v>490.80799999999999</v>
      </c>
      <c r="T8" s="27">
        <f t="shared" ref="T8:T27" si="5">S8-Q8</f>
        <v>-479.19200000000001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122434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240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380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1230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49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3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142824</v>
      </c>
      <c r="N9" s="24">
        <f t="shared" si="1"/>
        <v>154576</v>
      </c>
      <c r="O9" s="25">
        <f t="shared" si="2"/>
        <v>3927.66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1217</v>
      </c>
      <c r="R9" s="24">
        <f t="shared" si="3"/>
        <v>149431.34</v>
      </c>
      <c r="S9" s="25">
        <f t="shared" si="4"/>
        <v>1356.828</v>
      </c>
      <c r="T9" s="27">
        <f t="shared" si="5"/>
        <v>139.82799999999997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35661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50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170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36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4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2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38691</v>
      </c>
      <c r="N10" s="24">
        <f t="shared" si="1"/>
        <v>46695</v>
      </c>
      <c r="O10" s="25">
        <f t="shared" si="2"/>
        <v>1064.0025000000001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193</v>
      </c>
      <c r="R10" s="24">
        <f t="shared" si="3"/>
        <v>45437.997499999998</v>
      </c>
      <c r="S10" s="25">
        <f t="shared" si="4"/>
        <v>367.56450000000001</v>
      </c>
      <c r="T10" s="27">
        <f t="shared" si="5"/>
        <v>174.56450000000001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96463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200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300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1085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37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22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15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113228</v>
      </c>
      <c r="N11" s="24">
        <f t="shared" si="1"/>
        <v>127227</v>
      </c>
      <c r="O11" s="25">
        <f t="shared" si="2"/>
        <v>3113.77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633</v>
      </c>
      <c r="R11" s="24">
        <f t="shared" si="3"/>
        <v>123480.23</v>
      </c>
      <c r="S11" s="25">
        <f t="shared" si="4"/>
        <v>1075.6659999999999</v>
      </c>
      <c r="T11" s="27">
        <f t="shared" si="5"/>
        <v>442.66599999999994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37095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6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40995</v>
      </c>
      <c r="N12" s="24">
        <f t="shared" si="1"/>
        <v>42141</v>
      </c>
      <c r="O12" s="25">
        <f t="shared" si="2"/>
        <v>1127.3625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162</v>
      </c>
      <c r="R12" s="24">
        <f t="shared" si="3"/>
        <v>40851.637499999997</v>
      </c>
      <c r="S12" s="25">
        <f t="shared" si="4"/>
        <v>389.45249999999999</v>
      </c>
      <c r="T12" s="27">
        <f t="shared" si="5"/>
        <v>227.45249999999999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48242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10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48242</v>
      </c>
      <c r="N13" s="24">
        <f t="shared" si="1"/>
        <v>50062</v>
      </c>
      <c r="O13" s="25">
        <f t="shared" si="2"/>
        <v>1326.655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10</v>
      </c>
      <c r="R13" s="24">
        <f t="shared" si="3"/>
        <v>48725.345000000001</v>
      </c>
      <c r="S13" s="25">
        <f t="shared" si="4"/>
        <v>458.29899999999998</v>
      </c>
      <c r="T13" s="27">
        <f t="shared" si="5"/>
        <v>448.29899999999998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65312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500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500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420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33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84092</v>
      </c>
      <c r="N14" s="24">
        <f t="shared" si="1"/>
        <v>90941</v>
      </c>
      <c r="O14" s="25">
        <f t="shared" si="2"/>
        <v>2312.5300000000002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663</v>
      </c>
      <c r="R14" s="24">
        <f t="shared" si="3"/>
        <v>87965.47</v>
      </c>
      <c r="S14" s="25">
        <f t="shared" si="4"/>
        <v>798.87400000000002</v>
      </c>
      <c r="T14" s="27">
        <f t="shared" si="5"/>
        <v>135.87400000000002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87781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30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10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130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8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11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90141</v>
      </c>
      <c r="N15" s="24">
        <f t="shared" si="1"/>
        <v>93671</v>
      </c>
      <c r="O15" s="25">
        <f t="shared" si="2"/>
        <v>2478.8775000000001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801</v>
      </c>
      <c r="R15" s="24">
        <f t="shared" si="3"/>
        <v>90391.122499999998</v>
      </c>
      <c r="S15" s="25">
        <f t="shared" si="4"/>
        <v>856.33949999999993</v>
      </c>
      <c r="T15" s="27">
        <f t="shared" si="5"/>
        <v>55.33949999999993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95492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100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580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10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102712</v>
      </c>
      <c r="N16" s="24">
        <f t="shared" si="1"/>
        <v>106633</v>
      </c>
      <c r="O16" s="25">
        <f t="shared" si="2"/>
        <v>2824.58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1266</v>
      </c>
      <c r="R16" s="24">
        <f t="shared" si="3"/>
        <v>102542.42</v>
      </c>
      <c r="S16" s="25">
        <f t="shared" si="4"/>
        <v>975.76400000000001</v>
      </c>
      <c r="T16" s="27">
        <f t="shared" si="5"/>
        <v>-290.23599999999999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65268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250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250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60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400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5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76908</v>
      </c>
      <c r="N17" s="24">
        <f t="shared" si="1"/>
        <v>81638</v>
      </c>
      <c r="O17" s="25">
        <f t="shared" si="2"/>
        <v>2114.9699999999998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672</v>
      </c>
      <c r="R17" s="24">
        <f t="shared" si="3"/>
        <v>78851.03</v>
      </c>
      <c r="S17" s="25">
        <f t="shared" si="4"/>
        <v>730.62599999999998</v>
      </c>
      <c r="T17" s="27">
        <f t="shared" si="5"/>
        <v>58.625999999999976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44872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44872</v>
      </c>
      <c r="N18" s="24">
        <f t="shared" si="1"/>
        <v>47737</v>
      </c>
      <c r="O18" s="25">
        <f t="shared" si="2"/>
        <v>1233.98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1187</v>
      </c>
      <c r="R18" s="24">
        <f t="shared" si="3"/>
        <v>45316.02</v>
      </c>
      <c r="S18" s="25">
        <f t="shared" si="4"/>
        <v>426.28399999999999</v>
      </c>
      <c r="T18" s="27">
        <f t="shared" si="5"/>
        <v>-760.71600000000001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72793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120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170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500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35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3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81393</v>
      </c>
      <c r="N19" s="24">
        <f t="shared" si="1"/>
        <v>88624</v>
      </c>
      <c r="O19" s="25">
        <f t="shared" si="2"/>
        <v>2238.3074999999999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1080</v>
      </c>
      <c r="R19" s="24">
        <f t="shared" si="3"/>
        <v>85305.692500000005</v>
      </c>
      <c r="S19" s="25">
        <f t="shared" si="4"/>
        <v>773.23349999999994</v>
      </c>
      <c r="T19" s="27">
        <f t="shared" si="5"/>
        <v>-306.76650000000006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42194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50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5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43144</v>
      </c>
      <c r="N20" s="24">
        <f t="shared" si="1"/>
        <v>45009</v>
      </c>
      <c r="O20" s="25">
        <f t="shared" si="2"/>
        <v>1186.46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1190</v>
      </c>
      <c r="R20" s="24">
        <f t="shared" si="3"/>
        <v>42632.54</v>
      </c>
      <c r="S20" s="25">
        <f t="shared" si="4"/>
        <v>409.86799999999999</v>
      </c>
      <c r="T20" s="27">
        <f t="shared" si="5"/>
        <v>-780.13200000000006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39115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150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26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44565</v>
      </c>
      <c r="N21" s="24">
        <f t="shared" si="1"/>
        <v>49531</v>
      </c>
      <c r="O21" s="25">
        <f t="shared" si="2"/>
        <v>1225.5374999999999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126</v>
      </c>
      <c r="R21" s="24">
        <f t="shared" si="3"/>
        <v>48179.462500000001</v>
      </c>
      <c r="S21" s="25">
        <f t="shared" si="4"/>
        <v>423.36750000000001</v>
      </c>
      <c r="T21" s="27">
        <f t="shared" si="5"/>
        <v>297.36750000000001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107635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250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100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30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500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10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118405</v>
      </c>
      <c r="N22" s="24">
        <f t="shared" si="1"/>
        <v>126910</v>
      </c>
      <c r="O22" s="25">
        <f t="shared" si="2"/>
        <v>3256.1374999999998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1007</v>
      </c>
      <c r="R22" s="24">
        <f t="shared" si="3"/>
        <v>122646.8625</v>
      </c>
      <c r="S22" s="25">
        <f t="shared" si="4"/>
        <v>1124.8475000000001</v>
      </c>
      <c r="T22" s="27">
        <f t="shared" si="5"/>
        <v>117.84750000000008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50163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50163</v>
      </c>
      <c r="N23" s="24">
        <f t="shared" si="1"/>
        <v>50163</v>
      </c>
      <c r="O23" s="25">
        <f t="shared" si="2"/>
        <v>1379.4825000000001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517</v>
      </c>
      <c r="R23" s="24">
        <f t="shared" si="3"/>
        <v>48266.517500000002</v>
      </c>
      <c r="S23" s="25">
        <f t="shared" si="4"/>
        <v>476.54849999999999</v>
      </c>
      <c r="T23" s="27">
        <f t="shared" si="5"/>
        <v>-40.45150000000001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179479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120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310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1060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18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5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194519</v>
      </c>
      <c r="N24" s="24">
        <f t="shared" si="1"/>
        <v>199276</v>
      </c>
      <c r="O24" s="25">
        <f t="shared" si="2"/>
        <v>5349.2725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898</v>
      </c>
      <c r="R24" s="24">
        <f t="shared" si="3"/>
        <v>193028.72750000001</v>
      </c>
      <c r="S24" s="25">
        <f t="shared" si="4"/>
        <v>1847.9304999999999</v>
      </c>
      <c r="T24" s="27">
        <f t="shared" si="5"/>
        <v>949.93049999999994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49377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130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100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340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26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2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58637</v>
      </c>
      <c r="N25" s="24">
        <f t="shared" si="1"/>
        <v>63967</v>
      </c>
      <c r="O25" s="25">
        <f t="shared" si="2"/>
        <v>1612.5174999999999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542</v>
      </c>
      <c r="R25" s="24">
        <f t="shared" si="3"/>
        <v>61812.482499999998</v>
      </c>
      <c r="S25" s="25">
        <f t="shared" si="4"/>
        <v>557.05150000000003</v>
      </c>
      <c r="T25" s="27">
        <f t="shared" si="5"/>
        <v>15.051500000000033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63114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220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540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1100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5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10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82814</v>
      </c>
      <c r="N26" s="24">
        <f t="shared" si="1"/>
        <v>85589</v>
      </c>
      <c r="O26" s="25">
        <f t="shared" si="2"/>
        <v>2277.3850000000002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440</v>
      </c>
      <c r="R26" s="24">
        <f t="shared" si="3"/>
        <v>82871.615000000005</v>
      </c>
      <c r="S26" s="25">
        <f t="shared" si="4"/>
        <v>786.73299999999995</v>
      </c>
      <c r="T26" s="27">
        <f t="shared" si="5"/>
        <v>346.73299999999995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38683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10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38683</v>
      </c>
      <c r="N27" s="40">
        <f t="shared" si="1"/>
        <v>40593</v>
      </c>
      <c r="O27" s="25">
        <f t="shared" si="2"/>
        <v>1063.7825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39229.217499999999</v>
      </c>
      <c r="S27" s="42">
        <f t="shared" si="4"/>
        <v>367.48849999999999</v>
      </c>
      <c r="T27" s="43">
        <f t="shared" si="5"/>
        <v>67.488499999999988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1460875</v>
      </c>
      <c r="E28" s="45">
        <f t="shared" si="6"/>
        <v>3170</v>
      </c>
      <c r="F28" s="45">
        <f t="shared" ref="F28:T28" si="7">SUM(F7:F27)</f>
        <v>3830</v>
      </c>
      <c r="G28" s="45">
        <f t="shared" si="7"/>
        <v>280</v>
      </c>
      <c r="H28" s="45">
        <f t="shared" si="7"/>
        <v>9325</v>
      </c>
      <c r="I28" s="45">
        <f t="shared" si="7"/>
        <v>410</v>
      </c>
      <c r="J28" s="45">
        <f t="shared" si="7"/>
        <v>36</v>
      </c>
      <c r="K28" s="45">
        <f t="shared" si="7"/>
        <v>111</v>
      </c>
      <c r="L28" s="45">
        <f t="shared" si="7"/>
        <v>0</v>
      </c>
      <c r="M28" s="45">
        <f t="shared" si="7"/>
        <v>1649020</v>
      </c>
      <c r="N28" s="45">
        <f t="shared" si="7"/>
        <v>1754408</v>
      </c>
      <c r="O28" s="46">
        <f t="shared" si="7"/>
        <v>45348.049999999996</v>
      </c>
      <c r="P28" s="45">
        <f t="shared" si="7"/>
        <v>0</v>
      </c>
      <c r="Q28" s="45">
        <f t="shared" si="7"/>
        <v>14666</v>
      </c>
      <c r="R28" s="45">
        <f t="shared" si="7"/>
        <v>1694393.9500000002</v>
      </c>
      <c r="S28" s="45">
        <f t="shared" si="7"/>
        <v>15665.69</v>
      </c>
      <c r="T28" s="47">
        <f t="shared" si="7"/>
        <v>999.6899999999996</v>
      </c>
    </row>
    <row r="29" spans="1:20" ht="15.75" thickBot="1" x14ac:dyDescent="0.3">
      <c r="A29" s="76" t="s">
        <v>39</v>
      </c>
      <c r="B29" s="77"/>
      <c r="C29" s="78"/>
      <c r="D29" s="48">
        <f>D4+D5-D28</f>
        <v>324786</v>
      </c>
      <c r="E29" s="48">
        <f t="shared" ref="E29:L29" si="8">E4+E5-E28</f>
        <v>9235</v>
      </c>
      <c r="F29" s="48">
        <f t="shared" si="8"/>
        <v>21410</v>
      </c>
      <c r="G29" s="48">
        <f t="shared" si="8"/>
        <v>210</v>
      </c>
      <c r="H29" s="48">
        <f t="shared" si="8"/>
        <v>43395</v>
      </c>
      <c r="I29" s="48">
        <f t="shared" si="8"/>
        <v>1045</v>
      </c>
      <c r="J29" s="48">
        <f t="shared" si="8"/>
        <v>492</v>
      </c>
      <c r="K29" s="48">
        <f t="shared" si="8"/>
        <v>441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1" priority="44" operator="equal">
      <formula>212030016606640</formula>
    </cfRule>
  </conditionalFormatting>
  <conditionalFormatting sqref="D29 E28:K29 E4 E6">
    <cfRule type="cellIs" dxfId="60" priority="42" operator="equal">
      <formula>$E$4</formula>
    </cfRule>
    <cfRule type="cellIs" dxfId="59" priority="43" operator="equal">
      <formula>2120</formula>
    </cfRule>
  </conditionalFormatting>
  <conditionalFormatting sqref="D29:E29 F28:F29 F4 F6">
    <cfRule type="cellIs" dxfId="58" priority="40" operator="equal">
      <formula>$F$4</formula>
    </cfRule>
    <cfRule type="cellIs" dxfId="57" priority="41" operator="equal">
      <formula>300</formula>
    </cfRule>
  </conditionalFormatting>
  <conditionalFormatting sqref="G28:G29 G4 G6">
    <cfRule type="cellIs" dxfId="56" priority="38" operator="equal">
      <formula>$G$4</formula>
    </cfRule>
    <cfRule type="cellIs" dxfId="55" priority="39" operator="equal">
      <formula>1660</formula>
    </cfRule>
  </conditionalFormatting>
  <conditionalFormatting sqref="H28:H29 H4 H6">
    <cfRule type="cellIs" dxfId="54" priority="36" operator="equal">
      <formula>$H$4</formula>
    </cfRule>
    <cfRule type="cellIs" dxfId="53" priority="37" operator="equal">
      <formula>6640</formula>
    </cfRule>
  </conditionalFormatting>
  <conditionalFormatting sqref="T6:T28">
    <cfRule type="cellIs" dxfId="52" priority="35" operator="lessThan">
      <formula>0</formula>
    </cfRule>
  </conditionalFormatting>
  <conditionalFormatting sqref="T7:T27">
    <cfRule type="cellIs" dxfId="51" priority="32" operator="lessThan">
      <formula>0</formula>
    </cfRule>
    <cfRule type="cellIs" dxfId="50" priority="33" operator="lessThan">
      <formula>0</formula>
    </cfRule>
    <cfRule type="cellIs" dxfId="49" priority="34" operator="lessThan">
      <formula>0</formula>
    </cfRule>
  </conditionalFormatting>
  <conditionalFormatting sqref="E28:K28 E4 E6">
    <cfRule type="cellIs" dxfId="48" priority="31" operator="equal">
      <formula>$E$4</formula>
    </cfRule>
  </conditionalFormatting>
  <conditionalFormatting sqref="D28:D29 D6 D4:M4">
    <cfRule type="cellIs" dxfId="47" priority="30" operator="equal">
      <formula>$D$4</formula>
    </cfRule>
  </conditionalFormatting>
  <conditionalFormatting sqref="I28:I29 I4 I6">
    <cfRule type="cellIs" dxfId="46" priority="29" operator="equal">
      <formula>$I$4</formula>
    </cfRule>
  </conditionalFormatting>
  <conditionalFormatting sqref="J28:J29 J4 J6">
    <cfRule type="cellIs" dxfId="45" priority="28" operator="equal">
      <formula>$J$4</formula>
    </cfRule>
  </conditionalFormatting>
  <conditionalFormatting sqref="K28:K29 K4 K6">
    <cfRule type="cellIs" dxfId="44" priority="27" operator="equal">
      <formula>$K$4</formula>
    </cfRule>
  </conditionalFormatting>
  <conditionalFormatting sqref="M4:M6">
    <cfRule type="cellIs" dxfId="43" priority="26" operator="equal">
      <formula>$L$4</formula>
    </cfRule>
  </conditionalFormatting>
  <conditionalFormatting sqref="T7:T28">
    <cfRule type="cellIs" dxfId="42" priority="23" operator="lessThan">
      <formula>0</formula>
    </cfRule>
    <cfRule type="cellIs" dxfId="41" priority="24" operator="lessThan">
      <formula>0</formula>
    </cfRule>
    <cfRule type="cellIs" dxfId="40" priority="25" operator="lessThan">
      <formula>0</formula>
    </cfRule>
  </conditionalFormatting>
  <conditionalFormatting sqref="T6:T28">
    <cfRule type="cellIs" dxfId="39" priority="21" operator="lessThan">
      <formula>0</formula>
    </cfRule>
  </conditionalFormatting>
  <conditionalFormatting sqref="T7:T27">
    <cfRule type="cellIs" dxfId="38" priority="18" operator="lessThan">
      <formula>0</formula>
    </cfRule>
    <cfRule type="cellIs" dxfId="37" priority="19" operator="lessThan">
      <formula>0</formula>
    </cfRule>
    <cfRule type="cellIs" dxfId="36" priority="20" operator="lessThan">
      <formula>0</formula>
    </cfRule>
  </conditionalFormatting>
  <conditionalFormatting sqref="T7:T28">
    <cfRule type="cellIs" dxfId="35" priority="15" operator="lessThan">
      <formula>0</formula>
    </cfRule>
    <cfRule type="cellIs" dxfId="34" priority="16" operator="lessThan">
      <formula>0</formula>
    </cfRule>
    <cfRule type="cellIs" dxfId="33" priority="17" operator="lessThan">
      <formula>0</formula>
    </cfRule>
  </conditionalFormatting>
  <conditionalFormatting sqref="L4 L6 L28:L29">
    <cfRule type="cellIs" dxfId="32" priority="13" operator="equal">
      <formula>$L$4</formula>
    </cfRule>
  </conditionalFormatting>
  <conditionalFormatting sqref="D7:S7 D8:L27 Q8:Q27">
    <cfRule type="cellIs" dxfId="31" priority="12" operator="greaterThan">
      <formula>0</formula>
    </cfRule>
  </conditionalFormatting>
  <conditionalFormatting sqref="D9:S9">
    <cfRule type="cellIs" dxfId="30" priority="11" operator="greaterThan">
      <formula>0</formula>
    </cfRule>
  </conditionalFormatting>
  <conditionalFormatting sqref="D11:S11">
    <cfRule type="cellIs" dxfId="29" priority="10" operator="greaterThan">
      <formula>0</formula>
    </cfRule>
  </conditionalFormatting>
  <conditionalFormatting sqref="D13:S13">
    <cfRule type="cellIs" dxfId="28" priority="9" operator="greaterThan">
      <formula>0</formula>
    </cfRule>
  </conditionalFormatting>
  <conditionalFormatting sqref="D15:S15">
    <cfRule type="cellIs" dxfId="27" priority="8" operator="greaterThan">
      <formula>0</formula>
    </cfRule>
  </conditionalFormatting>
  <conditionalFormatting sqref="D17:S17">
    <cfRule type="cellIs" dxfId="26" priority="7" operator="greaterThan">
      <formula>0</formula>
    </cfRule>
  </conditionalFormatting>
  <conditionalFormatting sqref="D19:S19">
    <cfRule type="cellIs" dxfId="25" priority="6" operator="greaterThan">
      <formula>0</formula>
    </cfRule>
  </conditionalFormatting>
  <conditionalFormatting sqref="D21:S21">
    <cfRule type="cellIs" dxfId="24" priority="5" operator="greaterThan">
      <formula>0</formula>
    </cfRule>
  </conditionalFormatting>
  <conditionalFormatting sqref="D23:S23">
    <cfRule type="cellIs" dxfId="23" priority="4" operator="greaterThan">
      <formula>0</formula>
    </cfRule>
  </conditionalFormatting>
  <conditionalFormatting sqref="D25:S25">
    <cfRule type="cellIs" dxfId="22" priority="3" operator="greaterThan">
      <formula>0</formula>
    </cfRule>
  </conditionalFormatting>
  <conditionalFormatting sqref="D27:S27">
    <cfRule type="cellIs" dxfId="21" priority="2" operator="greaterThan">
      <formula>0</formula>
    </cfRule>
  </conditionalFormatting>
  <conditionalFormatting sqref="D5:L5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15" sqref="H15"/>
    </sheetView>
  </sheetViews>
  <sheetFormatPr defaultRowHeight="15" x14ac:dyDescent="0.25"/>
  <cols>
    <col min="1" max="1" width="7.7109375" bestFit="1" customWidth="1"/>
    <col min="2" max="2" width="14.28515625" bestFit="1" customWidth="1"/>
    <col min="3" max="3" width="12" bestFit="1" customWidth="1"/>
    <col min="4" max="4" width="9.42578125" bestFit="1" customWidth="1"/>
    <col min="5" max="5" width="8.85546875" customWidth="1"/>
    <col min="6" max="6" width="8.7109375" customWidth="1"/>
    <col min="7" max="7" width="8.42578125" customWidth="1"/>
    <col min="8" max="8" width="10.42578125" customWidth="1"/>
    <col min="9" max="9" width="12.7109375" customWidth="1"/>
    <col min="10" max="10" width="9.1406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7" max="17" width="7.7109375" customWidth="1"/>
    <col min="18" max="18" width="10.85546875" bestFit="1" customWidth="1"/>
    <col min="19" max="19" width="8.85546875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'3'!D29</f>
        <v>112071</v>
      </c>
      <c r="E4" s="2">
        <f>'3'!E29</f>
        <v>7405</v>
      </c>
      <c r="F4" s="2">
        <f>'3'!F29</f>
        <v>16240</v>
      </c>
      <c r="G4" s="2">
        <f>'3'!G29</f>
        <v>490</v>
      </c>
      <c r="H4" s="2">
        <f>'3'!H29</f>
        <v>32720</v>
      </c>
      <c r="I4" s="2">
        <f>'3'!I29</f>
        <v>950</v>
      </c>
      <c r="J4" s="2">
        <f>'3'!J29</f>
        <v>528</v>
      </c>
      <c r="K4" s="2">
        <f>'3'!K29</f>
        <v>552</v>
      </c>
      <c r="L4" s="2">
        <f>'3'!L29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6208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6208</v>
      </c>
      <c r="N7" s="24">
        <f>D7+E7*20+F7*10+G7*9+H7*9+I7*191+J7*191+K7*182+L7*100</f>
        <v>6208</v>
      </c>
      <c r="O7" s="25">
        <f>M7*2.75%</f>
        <v>170.72</v>
      </c>
      <c r="P7" s="26">
        <v>4862</v>
      </c>
      <c r="Q7" s="26">
        <v>120</v>
      </c>
      <c r="R7" s="29">
        <f>M7-(M7*2.75%)+I7*191+J7*191+K7*182+L7*100-Q7</f>
        <v>5917.28</v>
      </c>
      <c r="S7" s="25">
        <f>M7*0.95%</f>
        <v>58.975999999999999</v>
      </c>
      <c r="T7" s="27">
        <f>S7-Q7</f>
        <v>-61.024000000000001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3508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3508</v>
      </c>
      <c r="N8" s="24">
        <f t="shared" ref="N8:N27" si="1">D8+E8*20+F8*10+G8*9+H8*9+I8*191+J8*191+K8*182+L8*100</f>
        <v>3508</v>
      </c>
      <c r="O8" s="25">
        <f t="shared" ref="O8:O27" si="2">M8*2.75%</f>
        <v>96.47</v>
      </c>
      <c r="P8" s="26"/>
      <c r="Q8" s="26">
        <v>57</v>
      </c>
      <c r="R8" s="29">
        <f t="shared" ref="R8:R27" si="3">M8-(M8*2.75%)+I8*191+J8*191+K8*182+L8*100-Q8</f>
        <v>3354.53</v>
      </c>
      <c r="S8" s="25">
        <f t="shared" ref="S8:S27" si="4">M8*0.95%</f>
        <v>33.326000000000001</v>
      </c>
      <c r="T8" s="27">
        <f t="shared" ref="T8:T27" si="5">S8-Q8</f>
        <v>-23.673999999999999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10819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10819</v>
      </c>
      <c r="N9" s="24">
        <f t="shared" si="1"/>
        <v>10819</v>
      </c>
      <c r="O9" s="25">
        <f t="shared" si="2"/>
        <v>297.52249999999998</v>
      </c>
      <c r="P9" s="26">
        <v>4000</v>
      </c>
      <c r="Q9" s="26">
        <v>191</v>
      </c>
      <c r="R9" s="29">
        <f t="shared" si="3"/>
        <v>10330.477500000001</v>
      </c>
      <c r="S9" s="25">
        <f t="shared" si="4"/>
        <v>102.7805</v>
      </c>
      <c r="T9" s="27">
        <f t="shared" si="5"/>
        <v>-88.219499999999996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3086</v>
      </c>
      <c r="N10" s="24">
        <f t="shared" si="1"/>
        <v>3086</v>
      </c>
      <c r="O10" s="25">
        <f t="shared" si="2"/>
        <v>84.864999999999995</v>
      </c>
      <c r="P10" s="26"/>
      <c r="Q10" s="26">
        <v>21</v>
      </c>
      <c r="R10" s="29">
        <f t="shared" si="3"/>
        <v>2980.1350000000002</v>
      </c>
      <c r="S10" s="25">
        <f t="shared" si="4"/>
        <v>29.317</v>
      </c>
      <c r="T10" s="27">
        <f t="shared" si="5"/>
        <v>8.3170000000000002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7394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7394</v>
      </c>
      <c r="N11" s="24">
        <f t="shared" si="1"/>
        <v>7394</v>
      </c>
      <c r="O11" s="25">
        <f t="shared" si="2"/>
        <v>203.33500000000001</v>
      </c>
      <c r="P11" s="26">
        <v>2500</v>
      </c>
      <c r="Q11" s="26">
        <v>51</v>
      </c>
      <c r="R11" s="29">
        <f t="shared" si="3"/>
        <v>7139.665</v>
      </c>
      <c r="S11" s="25">
        <f t="shared" si="4"/>
        <v>70.242999999999995</v>
      </c>
      <c r="T11" s="27">
        <f t="shared" si="5"/>
        <v>19.242999999999995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459</v>
      </c>
      <c r="N12" s="24">
        <f t="shared" si="1"/>
        <v>459</v>
      </c>
      <c r="O12" s="25">
        <f t="shared" si="2"/>
        <v>12.6225</v>
      </c>
      <c r="P12" s="26"/>
      <c r="Q12" s="26"/>
      <c r="R12" s="29">
        <f t="shared" si="3"/>
        <v>446.3775</v>
      </c>
      <c r="S12" s="25">
        <f t="shared" si="4"/>
        <v>4.3605</v>
      </c>
      <c r="T12" s="27">
        <f t="shared" si="5"/>
        <v>4.3605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4215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4215</v>
      </c>
      <c r="N13" s="24">
        <f t="shared" si="1"/>
        <v>4215</v>
      </c>
      <c r="O13" s="25">
        <f t="shared" si="2"/>
        <v>115.91249999999999</v>
      </c>
      <c r="P13" s="26">
        <v>3000</v>
      </c>
      <c r="Q13" s="26"/>
      <c r="R13" s="29">
        <f t="shared" si="3"/>
        <v>4099.0874999999996</v>
      </c>
      <c r="S13" s="25">
        <f t="shared" si="4"/>
        <v>40.042499999999997</v>
      </c>
      <c r="T13" s="27">
        <f t="shared" si="5"/>
        <v>40.042499999999997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2049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2049</v>
      </c>
      <c r="N14" s="24">
        <f t="shared" si="1"/>
        <v>2049</v>
      </c>
      <c r="O14" s="25">
        <f t="shared" si="2"/>
        <v>56.347500000000004</v>
      </c>
      <c r="P14" s="26"/>
      <c r="Q14" s="26"/>
      <c r="R14" s="29">
        <f t="shared" si="3"/>
        <v>1992.6524999999999</v>
      </c>
      <c r="S14" s="25">
        <f t="shared" si="4"/>
        <v>19.465499999999999</v>
      </c>
      <c r="T14" s="27">
        <f t="shared" si="5"/>
        <v>19.465499999999999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2984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2984</v>
      </c>
      <c r="N15" s="24">
        <f t="shared" si="1"/>
        <v>2984</v>
      </c>
      <c r="O15" s="25">
        <f t="shared" si="2"/>
        <v>82.06</v>
      </c>
      <c r="P15" s="26"/>
      <c r="Q15" s="26">
        <v>50</v>
      </c>
      <c r="R15" s="29">
        <f t="shared" si="3"/>
        <v>2851.94</v>
      </c>
      <c r="S15" s="25">
        <f t="shared" si="4"/>
        <v>28.347999999999999</v>
      </c>
      <c r="T15" s="27">
        <f t="shared" si="5"/>
        <v>-21.652000000000001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6542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6542</v>
      </c>
      <c r="N16" s="24">
        <f t="shared" si="1"/>
        <v>6542</v>
      </c>
      <c r="O16" s="25">
        <f t="shared" si="2"/>
        <v>179.905</v>
      </c>
      <c r="P16" s="26">
        <v>4100</v>
      </c>
      <c r="Q16" s="26">
        <v>137</v>
      </c>
      <c r="R16" s="29">
        <f t="shared" si="3"/>
        <v>6225.0950000000003</v>
      </c>
      <c r="S16" s="25">
        <f t="shared" si="4"/>
        <v>62.149000000000001</v>
      </c>
      <c r="T16" s="27">
        <f t="shared" si="5"/>
        <v>-74.850999999999999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9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4115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4115</v>
      </c>
      <c r="N19" s="24">
        <f t="shared" si="1"/>
        <v>4115</v>
      </c>
      <c r="O19" s="25">
        <f t="shared" si="2"/>
        <v>113.16249999999999</v>
      </c>
      <c r="P19" s="26">
        <v>-3880</v>
      </c>
      <c r="Q19" s="26">
        <v>120</v>
      </c>
      <c r="R19" s="29">
        <f t="shared" si="3"/>
        <v>3881.8375000000001</v>
      </c>
      <c r="S19" s="25">
        <f t="shared" si="4"/>
        <v>39.092500000000001</v>
      </c>
      <c r="T19" s="27">
        <f t="shared" si="5"/>
        <v>-80.907499999999999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2160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2160</v>
      </c>
      <c r="N20" s="24">
        <f t="shared" si="1"/>
        <v>2160</v>
      </c>
      <c r="O20" s="25">
        <f t="shared" si="2"/>
        <v>59.4</v>
      </c>
      <c r="P20" s="26"/>
      <c r="Q20" s="26"/>
      <c r="R20" s="29">
        <f t="shared" si="3"/>
        <v>2100.6</v>
      </c>
      <c r="S20" s="25">
        <f t="shared" si="4"/>
        <v>20.52</v>
      </c>
      <c r="T20" s="27">
        <f t="shared" si="5"/>
        <v>20.52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516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516</v>
      </c>
      <c r="N21" s="24">
        <f t="shared" si="1"/>
        <v>516</v>
      </c>
      <c r="O21" s="25">
        <f t="shared" si="2"/>
        <v>14.19</v>
      </c>
      <c r="P21" s="26"/>
      <c r="Q21" s="26"/>
      <c r="R21" s="29">
        <f t="shared" si="3"/>
        <v>501.81</v>
      </c>
      <c r="S21" s="25">
        <f t="shared" si="4"/>
        <v>4.9020000000000001</v>
      </c>
      <c r="T21" s="27">
        <f t="shared" si="5"/>
        <v>4.9020000000000001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20309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20309</v>
      </c>
      <c r="N22" s="24">
        <f t="shared" si="1"/>
        <v>20309</v>
      </c>
      <c r="O22" s="25">
        <f t="shared" si="2"/>
        <v>558.49750000000006</v>
      </c>
      <c r="P22" s="26">
        <v>-1090</v>
      </c>
      <c r="Q22" s="26">
        <v>150</v>
      </c>
      <c r="R22" s="29">
        <f t="shared" si="3"/>
        <v>19600.502499999999</v>
      </c>
      <c r="S22" s="25">
        <f t="shared" si="4"/>
        <v>192.93549999999999</v>
      </c>
      <c r="T22" s="27">
        <f t="shared" si="5"/>
        <v>42.93549999999999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2827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2827</v>
      </c>
      <c r="N23" s="24">
        <f t="shared" si="1"/>
        <v>2827</v>
      </c>
      <c r="O23" s="25">
        <f t="shared" si="2"/>
        <v>77.742500000000007</v>
      </c>
      <c r="P23" s="26"/>
      <c r="Q23" s="26">
        <v>30</v>
      </c>
      <c r="R23" s="29">
        <f t="shared" si="3"/>
        <v>2719.2575000000002</v>
      </c>
      <c r="S23" s="25">
        <f t="shared" si="4"/>
        <v>26.8565</v>
      </c>
      <c r="T23" s="27">
        <f t="shared" si="5"/>
        <v>-3.1434999999999995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21000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21000</v>
      </c>
      <c r="N24" s="24">
        <f t="shared" si="1"/>
        <v>21000</v>
      </c>
      <c r="O24" s="25">
        <f t="shared" si="2"/>
        <v>577.5</v>
      </c>
      <c r="P24" s="26">
        <v>16000</v>
      </c>
      <c r="Q24" s="26">
        <v>143</v>
      </c>
      <c r="R24" s="29">
        <f t="shared" si="3"/>
        <v>20279.5</v>
      </c>
      <c r="S24" s="25">
        <f t="shared" si="4"/>
        <v>199.5</v>
      </c>
      <c r="T24" s="27">
        <f t="shared" si="5"/>
        <v>56.5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3177</v>
      </c>
      <c r="N25" s="24">
        <f t="shared" si="1"/>
        <v>3177</v>
      </c>
      <c r="O25" s="25">
        <f t="shared" si="2"/>
        <v>87.367500000000007</v>
      </c>
      <c r="P25" s="26"/>
      <c r="Q25" s="26">
        <v>50</v>
      </c>
      <c r="R25" s="29">
        <f t="shared" si="3"/>
        <v>3039.6325000000002</v>
      </c>
      <c r="S25" s="25">
        <f t="shared" si="4"/>
        <v>30.1815</v>
      </c>
      <c r="T25" s="27">
        <f t="shared" si="5"/>
        <v>-19.8185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514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514</v>
      </c>
      <c r="N26" s="24">
        <f t="shared" si="1"/>
        <v>514</v>
      </c>
      <c r="O26" s="25">
        <f t="shared" si="2"/>
        <v>14.135</v>
      </c>
      <c r="P26" s="26">
        <v>5000</v>
      </c>
      <c r="Q26" s="26"/>
      <c r="R26" s="29">
        <f t="shared" si="3"/>
        <v>499.86500000000001</v>
      </c>
      <c r="S26" s="25">
        <f t="shared" si="4"/>
        <v>4.883</v>
      </c>
      <c r="T26" s="27">
        <f t="shared" si="5"/>
        <v>4.883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3129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3129</v>
      </c>
      <c r="N27" s="40">
        <f t="shared" si="1"/>
        <v>3129</v>
      </c>
      <c r="O27" s="25">
        <f t="shared" si="2"/>
        <v>86.047499999999999</v>
      </c>
      <c r="P27" s="41"/>
      <c r="Q27" s="41"/>
      <c r="R27" s="29">
        <f t="shared" si="3"/>
        <v>3042.9524999999999</v>
      </c>
      <c r="S27" s="42">
        <f t="shared" si="4"/>
        <v>29.7255</v>
      </c>
      <c r="T27" s="43">
        <f t="shared" si="5"/>
        <v>29.7255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108095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108095</v>
      </c>
      <c r="N28" s="45">
        <f t="shared" si="7"/>
        <v>108095</v>
      </c>
      <c r="O28" s="46">
        <f t="shared" si="7"/>
        <v>2972.6125000000002</v>
      </c>
      <c r="P28" s="45">
        <f t="shared" si="7"/>
        <v>34492</v>
      </c>
      <c r="Q28" s="45">
        <f t="shared" si="7"/>
        <v>1120</v>
      </c>
      <c r="R28" s="45">
        <f t="shared" si="7"/>
        <v>104002.38750000001</v>
      </c>
      <c r="S28" s="45">
        <f t="shared" si="7"/>
        <v>1026.9025000000001</v>
      </c>
      <c r="T28" s="47">
        <f t="shared" si="7"/>
        <v>-93.097500000000025</v>
      </c>
    </row>
    <row r="29" spans="1:20" ht="15.75" thickBot="1" x14ac:dyDescent="0.3">
      <c r="A29" s="76" t="s">
        <v>39</v>
      </c>
      <c r="B29" s="77"/>
      <c r="C29" s="78"/>
      <c r="D29" s="48">
        <f>D4+D5-D28</f>
        <v>315664</v>
      </c>
      <c r="E29" s="48">
        <f t="shared" ref="E29:L29" si="8">E4+E5-E28</f>
        <v>7405</v>
      </c>
      <c r="F29" s="48">
        <f t="shared" si="8"/>
        <v>16240</v>
      </c>
      <c r="G29" s="48">
        <f t="shared" si="8"/>
        <v>490</v>
      </c>
      <c r="H29" s="48">
        <f t="shared" si="8"/>
        <v>32720</v>
      </c>
      <c r="I29" s="48">
        <f t="shared" si="8"/>
        <v>950</v>
      </c>
      <c r="J29" s="48">
        <f t="shared" si="8"/>
        <v>528</v>
      </c>
      <c r="K29" s="48">
        <f t="shared" si="8"/>
        <v>552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3" priority="43" operator="equal">
      <formula>212030016606640</formula>
    </cfRule>
  </conditionalFormatting>
  <conditionalFormatting sqref="D29 E4:E6 E28:K29">
    <cfRule type="cellIs" dxfId="1272" priority="41" operator="equal">
      <formula>$E$4</formula>
    </cfRule>
    <cfRule type="cellIs" dxfId="1271" priority="42" operator="equal">
      <formula>2120</formula>
    </cfRule>
  </conditionalFormatting>
  <conditionalFormatting sqref="D29:E29 F4:F6 F28:F29">
    <cfRule type="cellIs" dxfId="1270" priority="39" operator="equal">
      <formula>$F$4</formula>
    </cfRule>
    <cfRule type="cellIs" dxfId="1269" priority="40" operator="equal">
      <formula>300</formula>
    </cfRule>
  </conditionalFormatting>
  <conditionalFormatting sqref="G4:G6 G28:G29">
    <cfRule type="cellIs" dxfId="1268" priority="37" operator="equal">
      <formula>$G$4</formula>
    </cfRule>
    <cfRule type="cellIs" dxfId="1267" priority="38" operator="equal">
      <formula>1660</formula>
    </cfRule>
  </conditionalFormatting>
  <conditionalFormatting sqref="H4:H6 H28:H29">
    <cfRule type="cellIs" dxfId="1266" priority="35" operator="equal">
      <formula>$H$4</formula>
    </cfRule>
    <cfRule type="cellIs" dxfId="1265" priority="36" operator="equal">
      <formula>6640</formula>
    </cfRule>
  </conditionalFormatting>
  <conditionalFormatting sqref="T6:T28">
    <cfRule type="cellIs" dxfId="1264" priority="34" operator="lessThan">
      <formula>0</formula>
    </cfRule>
  </conditionalFormatting>
  <conditionalFormatting sqref="T7:T27">
    <cfRule type="cellIs" dxfId="1263" priority="31" operator="lessThan">
      <formula>0</formula>
    </cfRule>
    <cfRule type="cellIs" dxfId="1262" priority="32" operator="lessThan">
      <formula>0</formula>
    </cfRule>
    <cfRule type="cellIs" dxfId="1261" priority="33" operator="lessThan">
      <formula>0</formula>
    </cfRule>
  </conditionalFormatting>
  <conditionalFormatting sqref="E4:E6 E28:K28">
    <cfRule type="cellIs" dxfId="1260" priority="30" operator="equal">
      <formula>$E$4</formula>
    </cfRule>
  </conditionalFormatting>
  <conditionalFormatting sqref="D28:D29 D6 D4:M4">
    <cfRule type="cellIs" dxfId="1259" priority="29" operator="equal">
      <formula>$D$4</formula>
    </cfRule>
  </conditionalFormatting>
  <conditionalFormatting sqref="I4:I6 I28:I29">
    <cfRule type="cellIs" dxfId="1258" priority="28" operator="equal">
      <formula>$I$4</formula>
    </cfRule>
  </conditionalFormatting>
  <conditionalFormatting sqref="J4:J6 J28:J29">
    <cfRule type="cellIs" dxfId="1257" priority="27" operator="equal">
      <formula>$J$4</formula>
    </cfRule>
  </conditionalFormatting>
  <conditionalFormatting sqref="K4:K6 K28:K29">
    <cfRule type="cellIs" dxfId="1256" priority="26" operator="equal">
      <formula>$K$4</formula>
    </cfRule>
  </conditionalFormatting>
  <conditionalFormatting sqref="M4:M6">
    <cfRule type="cellIs" dxfId="1255" priority="25" operator="equal">
      <formula>$L$4</formula>
    </cfRule>
  </conditionalFormatting>
  <conditionalFormatting sqref="T7:T28">
    <cfRule type="cellIs" dxfId="1254" priority="22" operator="lessThan">
      <formula>0</formula>
    </cfRule>
    <cfRule type="cellIs" dxfId="1253" priority="23" operator="lessThan">
      <formula>0</formula>
    </cfRule>
    <cfRule type="cellIs" dxfId="1252" priority="24" operator="lessThan">
      <formula>0</formula>
    </cfRule>
  </conditionalFormatting>
  <conditionalFormatting sqref="D5:K5">
    <cfRule type="cellIs" dxfId="1251" priority="21" operator="greaterThan">
      <formula>0</formula>
    </cfRule>
  </conditionalFormatting>
  <conditionalFormatting sqref="T6:T28">
    <cfRule type="cellIs" dxfId="1250" priority="20" operator="lessThan">
      <formula>0</formula>
    </cfRule>
  </conditionalFormatting>
  <conditionalFormatting sqref="T7:T27">
    <cfRule type="cellIs" dxfId="1249" priority="17" operator="lessThan">
      <formula>0</formula>
    </cfRule>
    <cfRule type="cellIs" dxfId="1248" priority="18" operator="lessThan">
      <formula>0</formula>
    </cfRule>
    <cfRule type="cellIs" dxfId="1247" priority="19" operator="lessThan">
      <formula>0</formula>
    </cfRule>
  </conditionalFormatting>
  <conditionalFormatting sqref="T7:T28">
    <cfRule type="cellIs" dxfId="1246" priority="14" operator="lessThan">
      <formula>0</formula>
    </cfRule>
    <cfRule type="cellIs" dxfId="1245" priority="15" operator="lessThan">
      <formula>0</formula>
    </cfRule>
    <cfRule type="cellIs" dxfId="1244" priority="16" operator="lessThan">
      <formula>0</formula>
    </cfRule>
  </conditionalFormatting>
  <conditionalFormatting sqref="D5:K5">
    <cfRule type="cellIs" dxfId="1243" priority="13" operator="greaterThan">
      <formula>0</formula>
    </cfRule>
  </conditionalFormatting>
  <conditionalFormatting sqref="L4 L6 L28:L29">
    <cfRule type="cellIs" dxfId="1242" priority="12" operator="equal">
      <formula>$L$4</formula>
    </cfRule>
  </conditionalFormatting>
  <conditionalFormatting sqref="D7:S7">
    <cfRule type="cellIs" dxfId="1241" priority="11" operator="greaterThan">
      <formula>0</formula>
    </cfRule>
  </conditionalFormatting>
  <conditionalFormatting sqref="D9:S9">
    <cfRule type="cellIs" dxfId="1240" priority="10" operator="greaterThan">
      <formula>0</formula>
    </cfRule>
  </conditionalFormatting>
  <conditionalFormatting sqref="D11:S11">
    <cfRule type="cellIs" dxfId="1239" priority="9" operator="greaterThan">
      <formula>0</formula>
    </cfRule>
  </conditionalFormatting>
  <conditionalFormatting sqref="D13:S13">
    <cfRule type="cellIs" dxfId="1238" priority="8" operator="greaterThan">
      <formula>0</formula>
    </cfRule>
  </conditionalFormatting>
  <conditionalFormatting sqref="D15:S15">
    <cfRule type="cellIs" dxfId="1237" priority="7" operator="greaterThan">
      <formula>0</formula>
    </cfRule>
  </conditionalFormatting>
  <conditionalFormatting sqref="D17:S17">
    <cfRule type="cellIs" dxfId="1236" priority="6" operator="greaterThan">
      <formula>0</formula>
    </cfRule>
  </conditionalFormatting>
  <conditionalFormatting sqref="D19:S19">
    <cfRule type="cellIs" dxfId="1235" priority="5" operator="greaterThan">
      <formula>0</formula>
    </cfRule>
  </conditionalFormatting>
  <conditionalFormatting sqref="D21:S21">
    <cfRule type="cellIs" dxfId="1234" priority="4" operator="greaterThan">
      <formula>0</formula>
    </cfRule>
  </conditionalFormatting>
  <conditionalFormatting sqref="D23:S23">
    <cfRule type="cellIs" dxfId="1233" priority="3" operator="greaterThan">
      <formula>0</formula>
    </cfRule>
  </conditionalFormatting>
  <conditionalFormatting sqref="D25:S25">
    <cfRule type="cellIs" dxfId="1232" priority="2" operator="greaterThan">
      <formula>0</formula>
    </cfRule>
  </conditionalFormatting>
  <conditionalFormatting sqref="D27:S27">
    <cfRule type="cellIs" dxfId="1231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8" sqref="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52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'4'!D29</f>
        <v>315664</v>
      </c>
      <c r="E4" s="2">
        <f>'4'!E29</f>
        <v>7405</v>
      </c>
      <c r="F4" s="2">
        <f>'4'!F29</f>
        <v>16240</v>
      </c>
      <c r="G4" s="2">
        <f>'4'!G29</f>
        <v>490</v>
      </c>
      <c r="H4" s="2">
        <f>'4'!H29</f>
        <v>32720</v>
      </c>
      <c r="I4" s="2">
        <f>'4'!I29</f>
        <v>950</v>
      </c>
      <c r="J4" s="2">
        <f>'4'!J29</f>
        <v>528</v>
      </c>
      <c r="K4" s="2">
        <f>'4'!K29</f>
        <v>552</v>
      </c>
      <c r="L4" s="2">
        <f>'4'!L29</f>
        <v>0</v>
      </c>
      <c r="M4" s="2">
        <f>'4'!M29</f>
        <v>0</v>
      </c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>
        <v>212468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5468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5468</v>
      </c>
      <c r="N7" s="24">
        <f>D7+E7*20+F7*10+G7*9+H7*9+I7*191+J7*191+K7*182+L7*100</f>
        <v>5468</v>
      </c>
      <c r="O7" s="25">
        <f>M7*2.75%</f>
        <v>150.37</v>
      </c>
      <c r="P7" s="26">
        <v>2500</v>
      </c>
      <c r="Q7" s="26">
        <v>78</v>
      </c>
      <c r="R7" s="24">
        <f>M7-(M7*2.75%)+I7*191+J7*191+K7*182+L7*100-Q7</f>
        <v>5239.63</v>
      </c>
      <c r="S7" s="25">
        <f>M7*0.95%</f>
        <v>51.945999999999998</v>
      </c>
      <c r="T7" s="27">
        <f>S7-Q7</f>
        <v>-26.054000000000002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2873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2873</v>
      </c>
      <c r="N8" s="24">
        <f t="shared" ref="N8:N27" si="1">D8+E8*20+F8*10+G8*9+H8*9+I8*191+J8*191+K8*182+L8*100</f>
        <v>2873</v>
      </c>
      <c r="O8" s="25">
        <f t="shared" ref="O8:O27" si="2">M8*2.75%</f>
        <v>79.007500000000007</v>
      </c>
      <c r="P8" s="26">
        <v>-403</v>
      </c>
      <c r="Q8" s="26">
        <v>50</v>
      </c>
      <c r="R8" s="24">
        <f t="shared" ref="R8:R27" si="3">M8-(M8*2.75%)+I8*191+J8*191+K8*182+L8*100-Q8</f>
        <v>2743.9924999999998</v>
      </c>
      <c r="S8" s="25">
        <f t="shared" ref="S8:S27" si="4">M8*0.95%</f>
        <v>27.293499999999998</v>
      </c>
      <c r="T8" s="27">
        <f t="shared" ref="T8:T27" si="5">S8-Q8</f>
        <v>-22.706500000000002</v>
      </c>
    </row>
    <row r="9" spans="1:20" ht="15.75" x14ac:dyDescent="0.25">
      <c r="A9" s="28">
        <v>3</v>
      </c>
      <c r="B9" s="20">
        <v>1908446136</v>
      </c>
      <c r="C9" s="53">
        <v>-878</v>
      </c>
      <c r="D9" s="29">
        <v>10611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10611</v>
      </c>
      <c r="N9" s="24">
        <f t="shared" si="1"/>
        <v>10611</v>
      </c>
      <c r="O9" s="25">
        <f t="shared" si="2"/>
        <v>291.80250000000001</v>
      </c>
      <c r="P9" s="26">
        <v>23200</v>
      </c>
      <c r="Q9" s="26">
        <v>141</v>
      </c>
      <c r="R9" s="24">
        <f t="shared" si="3"/>
        <v>10178.1975</v>
      </c>
      <c r="S9" s="25">
        <f t="shared" si="4"/>
        <v>100.8045</v>
      </c>
      <c r="T9" s="27">
        <f t="shared" si="5"/>
        <v>-40.195499999999996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3167</v>
      </c>
      <c r="E10" s="30"/>
      <c r="F10" s="30"/>
      <c r="G10" s="30"/>
      <c r="H10" s="30"/>
      <c r="I10" s="20">
        <v>15</v>
      </c>
      <c r="J10" s="20"/>
      <c r="K10" s="20"/>
      <c r="L10" s="20"/>
      <c r="M10" s="20">
        <f t="shared" si="0"/>
        <v>3167</v>
      </c>
      <c r="N10" s="24">
        <f t="shared" si="1"/>
        <v>6032</v>
      </c>
      <c r="O10" s="25">
        <f t="shared" si="2"/>
        <v>87.092500000000001</v>
      </c>
      <c r="P10" s="26"/>
      <c r="Q10" s="26">
        <v>19</v>
      </c>
      <c r="R10" s="24">
        <f t="shared" si="3"/>
        <v>5925.9074999999993</v>
      </c>
      <c r="S10" s="25">
        <f t="shared" si="4"/>
        <v>30.086500000000001</v>
      </c>
      <c r="T10" s="27">
        <f t="shared" si="5"/>
        <v>11.086500000000001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1081</v>
      </c>
      <c r="E11" s="30"/>
      <c r="F11" s="30"/>
      <c r="G11" s="32"/>
      <c r="H11" s="30">
        <v>250</v>
      </c>
      <c r="I11" s="20">
        <v>17</v>
      </c>
      <c r="J11" s="20">
        <v>4</v>
      </c>
      <c r="K11" s="20">
        <v>3</v>
      </c>
      <c r="L11" s="20"/>
      <c r="M11" s="20">
        <f t="shared" si="0"/>
        <v>3331</v>
      </c>
      <c r="N11" s="24">
        <f t="shared" si="1"/>
        <v>7888</v>
      </c>
      <c r="O11" s="25">
        <f t="shared" si="2"/>
        <v>91.602500000000006</v>
      </c>
      <c r="P11" s="26"/>
      <c r="Q11" s="26">
        <v>10</v>
      </c>
      <c r="R11" s="24">
        <f t="shared" si="3"/>
        <v>7786.3975</v>
      </c>
      <c r="S11" s="25">
        <f t="shared" si="4"/>
        <v>31.644500000000001</v>
      </c>
      <c r="T11" s="27">
        <f t="shared" si="5"/>
        <v>21.644500000000001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4633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4633</v>
      </c>
      <c r="N12" s="24">
        <f t="shared" si="1"/>
        <v>4633</v>
      </c>
      <c r="O12" s="25">
        <f t="shared" si="2"/>
        <v>127.4075</v>
      </c>
      <c r="P12" s="26"/>
      <c r="Q12" s="26">
        <v>6</v>
      </c>
      <c r="R12" s="24">
        <f t="shared" si="3"/>
        <v>4499.5924999999997</v>
      </c>
      <c r="S12" s="25">
        <f t="shared" si="4"/>
        <v>44.013500000000001</v>
      </c>
      <c r="T12" s="27">
        <f t="shared" si="5"/>
        <v>38.013500000000001</v>
      </c>
    </row>
    <row r="13" spans="1:20" ht="15.75" x14ac:dyDescent="0.25">
      <c r="A13" s="28">
        <v>7</v>
      </c>
      <c r="B13" s="54">
        <v>4626</v>
      </c>
      <c r="C13" s="20" t="s">
        <v>43</v>
      </c>
      <c r="D13" s="29">
        <v>4112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4112</v>
      </c>
      <c r="N13" s="24">
        <f t="shared" si="1"/>
        <v>4112</v>
      </c>
      <c r="O13" s="25">
        <f t="shared" si="2"/>
        <v>113.08</v>
      </c>
      <c r="P13" s="26"/>
      <c r="Q13" s="26"/>
      <c r="R13" s="24">
        <f t="shared" si="3"/>
        <v>3998.92</v>
      </c>
      <c r="S13" s="25">
        <f t="shared" si="4"/>
        <v>39.064</v>
      </c>
      <c r="T13" s="27">
        <f t="shared" si="5"/>
        <v>39.064</v>
      </c>
    </row>
    <row r="14" spans="1:20" ht="15.75" x14ac:dyDescent="0.25">
      <c r="A14" s="28">
        <v>8</v>
      </c>
      <c r="B14" s="20">
        <v>1908446141</v>
      </c>
      <c r="C14" s="53">
        <v>-389</v>
      </c>
      <c r="D14" s="29">
        <v>9416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9416</v>
      </c>
      <c r="N14" s="24">
        <f t="shared" si="1"/>
        <v>9416</v>
      </c>
      <c r="O14" s="25">
        <f t="shared" si="2"/>
        <v>258.94</v>
      </c>
      <c r="P14" s="26">
        <v>3735</v>
      </c>
      <c r="Q14" s="26">
        <v>174</v>
      </c>
      <c r="R14" s="24">
        <f t="shared" si="3"/>
        <v>8983.06</v>
      </c>
      <c r="S14" s="25">
        <f t="shared" si="4"/>
        <v>89.451999999999998</v>
      </c>
      <c r="T14" s="27">
        <f t="shared" si="5"/>
        <v>-84.548000000000002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16785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16785</v>
      </c>
      <c r="N15" s="24">
        <f t="shared" si="1"/>
        <v>16785</v>
      </c>
      <c r="O15" s="25">
        <f t="shared" si="2"/>
        <v>461.58749999999998</v>
      </c>
      <c r="P15" s="26"/>
      <c r="Q15" s="26">
        <v>160</v>
      </c>
      <c r="R15" s="24">
        <f t="shared" si="3"/>
        <v>16163.4125</v>
      </c>
      <c r="S15" s="25">
        <f t="shared" si="4"/>
        <v>159.45750000000001</v>
      </c>
      <c r="T15" s="27">
        <f t="shared" si="5"/>
        <v>-0.54249999999998977</v>
      </c>
    </row>
    <row r="16" spans="1:20" ht="15.75" x14ac:dyDescent="0.25">
      <c r="A16" s="28">
        <v>10</v>
      </c>
      <c r="B16" s="20">
        <v>1908446143</v>
      </c>
      <c r="C16" s="53">
        <v>-3000</v>
      </c>
      <c r="D16" s="29">
        <v>12337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12337</v>
      </c>
      <c r="N16" s="24">
        <f t="shared" si="1"/>
        <v>12337</v>
      </c>
      <c r="O16" s="25">
        <f t="shared" si="2"/>
        <v>339.26749999999998</v>
      </c>
      <c r="P16" s="26">
        <v>1200</v>
      </c>
      <c r="Q16" s="26">
        <v>99</v>
      </c>
      <c r="R16" s="24">
        <f t="shared" si="3"/>
        <v>11898.7325</v>
      </c>
      <c r="S16" s="25">
        <f t="shared" si="4"/>
        <v>117.2015</v>
      </c>
      <c r="T16" s="27">
        <f t="shared" si="5"/>
        <v>18.201499999999996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3360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3360</v>
      </c>
      <c r="N17" s="24">
        <f t="shared" si="1"/>
        <v>3360</v>
      </c>
      <c r="O17" s="25">
        <f t="shared" si="2"/>
        <v>92.4</v>
      </c>
      <c r="P17" s="26">
        <v>16587</v>
      </c>
      <c r="Q17" s="26">
        <v>100</v>
      </c>
      <c r="R17" s="24">
        <f t="shared" si="3"/>
        <v>3167.6</v>
      </c>
      <c r="S17" s="25">
        <f t="shared" si="4"/>
        <v>31.919999999999998</v>
      </c>
      <c r="T17" s="27">
        <f t="shared" si="5"/>
        <v>-68.08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4113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4113</v>
      </c>
      <c r="N18" s="24">
        <f t="shared" si="1"/>
        <v>4113</v>
      </c>
      <c r="O18" s="25">
        <f t="shared" si="2"/>
        <v>113.1075</v>
      </c>
      <c r="P18" s="26"/>
      <c r="Q18" s="26">
        <v>80</v>
      </c>
      <c r="R18" s="24">
        <f t="shared" si="3"/>
        <v>3919.8924999999999</v>
      </c>
      <c r="S18" s="25">
        <f t="shared" si="4"/>
        <v>39.073499999999996</v>
      </c>
      <c r="T18" s="27">
        <f t="shared" si="5"/>
        <v>-40.926500000000004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5451</v>
      </c>
      <c r="E19" s="30">
        <v>30</v>
      </c>
      <c r="F19" s="30">
        <v>50</v>
      </c>
      <c r="G19" s="30"/>
      <c r="H19" s="30">
        <v>250</v>
      </c>
      <c r="I19" s="20">
        <v>10</v>
      </c>
      <c r="J19" s="20"/>
      <c r="K19" s="20"/>
      <c r="L19" s="20"/>
      <c r="M19" s="20">
        <f t="shared" si="0"/>
        <v>8801</v>
      </c>
      <c r="N19" s="24">
        <f t="shared" si="1"/>
        <v>10711</v>
      </c>
      <c r="O19" s="25">
        <f t="shared" si="2"/>
        <v>242.0275</v>
      </c>
      <c r="P19" s="26"/>
      <c r="Q19" s="26">
        <v>120</v>
      </c>
      <c r="R19" s="24">
        <f t="shared" si="3"/>
        <v>10348.9725</v>
      </c>
      <c r="S19" s="25">
        <f t="shared" si="4"/>
        <v>83.609499999999997</v>
      </c>
      <c r="T19" s="27">
        <f t="shared" si="5"/>
        <v>-36.390500000000003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5004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5004</v>
      </c>
      <c r="N20" s="24">
        <f t="shared" si="1"/>
        <v>5004</v>
      </c>
      <c r="O20" s="25">
        <f t="shared" si="2"/>
        <v>137.61000000000001</v>
      </c>
      <c r="P20" s="26">
        <v>-1458</v>
      </c>
      <c r="Q20" s="26">
        <v>120</v>
      </c>
      <c r="R20" s="24">
        <f t="shared" si="3"/>
        <v>4746.3900000000003</v>
      </c>
      <c r="S20" s="25">
        <f t="shared" si="4"/>
        <v>47.537999999999997</v>
      </c>
      <c r="T20" s="27">
        <f t="shared" si="5"/>
        <v>-72.462000000000003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1954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1954</v>
      </c>
      <c r="N21" s="24">
        <f t="shared" si="1"/>
        <v>1954</v>
      </c>
      <c r="O21" s="25">
        <f t="shared" si="2"/>
        <v>53.734999999999999</v>
      </c>
      <c r="P21" s="26"/>
      <c r="Q21" s="26"/>
      <c r="R21" s="24">
        <f t="shared" si="3"/>
        <v>1900.2650000000001</v>
      </c>
      <c r="S21" s="25">
        <f t="shared" si="4"/>
        <v>18.562999999999999</v>
      </c>
      <c r="T21" s="27">
        <f t="shared" si="5"/>
        <v>18.562999999999999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7724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7724</v>
      </c>
      <c r="N22" s="24">
        <f t="shared" si="1"/>
        <v>7724</v>
      </c>
      <c r="O22" s="25">
        <f t="shared" si="2"/>
        <v>212.41</v>
      </c>
      <c r="P22" s="26"/>
      <c r="Q22" s="26">
        <v>100</v>
      </c>
      <c r="R22" s="24">
        <f t="shared" si="3"/>
        <v>7411.59</v>
      </c>
      <c r="S22" s="25">
        <f t="shared" si="4"/>
        <v>73.378</v>
      </c>
      <c r="T22" s="27">
        <f t="shared" si="5"/>
        <v>-26.622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5193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5193</v>
      </c>
      <c r="N23" s="24">
        <f t="shared" si="1"/>
        <v>5193</v>
      </c>
      <c r="O23" s="25">
        <f t="shared" si="2"/>
        <v>142.8075</v>
      </c>
      <c r="P23" s="26"/>
      <c r="Q23" s="26">
        <v>50</v>
      </c>
      <c r="R23" s="24">
        <f t="shared" si="3"/>
        <v>5000.1925000000001</v>
      </c>
      <c r="S23" s="25">
        <f t="shared" si="4"/>
        <v>49.333500000000001</v>
      </c>
      <c r="T23" s="27">
        <f t="shared" si="5"/>
        <v>-0.6664999999999992</v>
      </c>
    </row>
    <row r="24" spans="1:20" ht="15.75" x14ac:dyDescent="0.25">
      <c r="A24" s="28">
        <v>18</v>
      </c>
      <c r="B24" s="20">
        <v>1908446151</v>
      </c>
      <c r="C24" s="53">
        <v>-5000</v>
      </c>
      <c r="D24" s="29">
        <v>17990</v>
      </c>
      <c r="E24" s="30"/>
      <c r="F24" s="30"/>
      <c r="G24" s="30"/>
      <c r="H24" s="30">
        <v>250</v>
      </c>
      <c r="I24" s="20">
        <v>3</v>
      </c>
      <c r="J24" s="20">
        <v>5</v>
      </c>
      <c r="K24" s="20"/>
      <c r="L24" s="20"/>
      <c r="M24" s="20">
        <f t="shared" si="0"/>
        <v>20240</v>
      </c>
      <c r="N24" s="24">
        <f t="shared" si="1"/>
        <v>21768</v>
      </c>
      <c r="O24" s="25">
        <f t="shared" si="2"/>
        <v>556.6</v>
      </c>
      <c r="P24" s="26">
        <v>3000</v>
      </c>
      <c r="Q24" s="26">
        <v>124</v>
      </c>
      <c r="R24" s="24">
        <f t="shared" si="3"/>
        <v>21087.4</v>
      </c>
      <c r="S24" s="25">
        <f t="shared" si="4"/>
        <v>192.28</v>
      </c>
      <c r="T24" s="27">
        <f t="shared" si="5"/>
        <v>68.28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3190</v>
      </c>
      <c r="E25" s="30">
        <v>150</v>
      </c>
      <c r="F25" s="30"/>
      <c r="G25" s="30"/>
      <c r="H25" s="30"/>
      <c r="I25" s="20">
        <v>8</v>
      </c>
      <c r="J25" s="20"/>
      <c r="K25" s="20"/>
      <c r="L25" s="20"/>
      <c r="M25" s="20">
        <f t="shared" si="0"/>
        <v>6190</v>
      </c>
      <c r="N25" s="24">
        <f t="shared" si="1"/>
        <v>7718</v>
      </c>
      <c r="O25" s="25">
        <f t="shared" si="2"/>
        <v>170.22499999999999</v>
      </c>
      <c r="P25" s="26"/>
      <c r="Q25" s="26">
        <v>30</v>
      </c>
      <c r="R25" s="24">
        <f t="shared" si="3"/>
        <v>7517.7749999999996</v>
      </c>
      <c r="S25" s="25">
        <f t="shared" si="4"/>
        <v>58.805</v>
      </c>
      <c r="T25" s="27">
        <f t="shared" si="5"/>
        <v>28.805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6323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6323</v>
      </c>
      <c r="N26" s="24">
        <f t="shared" si="1"/>
        <v>6323</v>
      </c>
      <c r="O26" s="25">
        <f t="shared" si="2"/>
        <v>173.88249999999999</v>
      </c>
      <c r="P26" s="26"/>
      <c r="Q26" s="26"/>
      <c r="R26" s="24">
        <f t="shared" si="3"/>
        <v>6149.1175000000003</v>
      </c>
      <c r="S26" s="25">
        <f t="shared" si="4"/>
        <v>60.0685</v>
      </c>
      <c r="T26" s="27">
        <f t="shared" si="5"/>
        <v>60.0685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4260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4260</v>
      </c>
      <c r="N27" s="40">
        <f t="shared" si="1"/>
        <v>4260</v>
      </c>
      <c r="O27" s="25">
        <f t="shared" si="2"/>
        <v>117.15</v>
      </c>
      <c r="P27" s="41"/>
      <c r="Q27" s="41"/>
      <c r="R27" s="24">
        <f t="shared" si="3"/>
        <v>4142.8500000000004</v>
      </c>
      <c r="S27" s="42">
        <f t="shared" si="4"/>
        <v>40.47</v>
      </c>
      <c r="T27" s="43">
        <f t="shared" si="5"/>
        <v>40.47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135045</v>
      </c>
      <c r="E28" s="45">
        <f t="shared" si="6"/>
        <v>180</v>
      </c>
      <c r="F28" s="45">
        <f t="shared" ref="F28:T28" si="7">SUM(F7:F27)</f>
        <v>50</v>
      </c>
      <c r="G28" s="45">
        <f t="shared" si="7"/>
        <v>0</v>
      </c>
      <c r="H28" s="45">
        <f t="shared" si="7"/>
        <v>750</v>
      </c>
      <c r="I28" s="45">
        <f t="shared" si="7"/>
        <v>53</v>
      </c>
      <c r="J28" s="45">
        <f t="shared" si="7"/>
        <v>9</v>
      </c>
      <c r="K28" s="45">
        <f t="shared" si="7"/>
        <v>3</v>
      </c>
      <c r="L28" s="45">
        <f t="shared" si="7"/>
        <v>0</v>
      </c>
      <c r="M28" s="45">
        <f t="shared" si="7"/>
        <v>145895</v>
      </c>
      <c r="N28" s="45">
        <f t="shared" si="7"/>
        <v>158283</v>
      </c>
      <c r="O28" s="46">
        <f t="shared" si="7"/>
        <v>4012.1125000000002</v>
      </c>
      <c r="P28" s="45">
        <f t="shared" si="7"/>
        <v>48361</v>
      </c>
      <c r="Q28" s="45">
        <f t="shared" si="7"/>
        <v>1461</v>
      </c>
      <c r="R28" s="45">
        <f t="shared" si="7"/>
        <v>152809.88750000001</v>
      </c>
      <c r="S28" s="45">
        <f t="shared" si="7"/>
        <v>1386.0025000000003</v>
      </c>
      <c r="T28" s="47">
        <f t="shared" si="7"/>
        <v>-74.997500000000031</v>
      </c>
    </row>
    <row r="29" spans="1:20" ht="15.75" thickBot="1" x14ac:dyDescent="0.3">
      <c r="A29" s="76" t="s">
        <v>39</v>
      </c>
      <c r="B29" s="77"/>
      <c r="C29" s="78"/>
      <c r="D29" s="48">
        <f>D4+D5-D28</f>
        <v>393087</v>
      </c>
      <c r="E29" s="48">
        <f t="shared" ref="E29:L29" si="8">E4+E5-E28</f>
        <v>7225</v>
      </c>
      <c r="F29" s="48">
        <f t="shared" si="8"/>
        <v>16190</v>
      </c>
      <c r="G29" s="48">
        <f t="shared" si="8"/>
        <v>490</v>
      </c>
      <c r="H29" s="48">
        <f t="shared" si="8"/>
        <v>31970</v>
      </c>
      <c r="I29" s="48">
        <f t="shared" si="8"/>
        <v>897</v>
      </c>
      <c r="J29" s="48">
        <f t="shared" si="8"/>
        <v>519</v>
      </c>
      <c r="K29" s="48">
        <f t="shared" si="8"/>
        <v>549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0" priority="43" operator="equal">
      <formula>212030016606640</formula>
    </cfRule>
  </conditionalFormatting>
  <conditionalFormatting sqref="D29 E4:E6 E28:K29">
    <cfRule type="cellIs" dxfId="1229" priority="41" operator="equal">
      <formula>$E$4</formula>
    </cfRule>
    <cfRule type="cellIs" dxfId="1228" priority="42" operator="equal">
      <formula>2120</formula>
    </cfRule>
  </conditionalFormatting>
  <conditionalFormatting sqref="D29:E29 F4:F6 F28:F29">
    <cfRule type="cellIs" dxfId="1227" priority="39" operator="equal">
      <formula>$F$4</formula>
    </cfRule>
    <cfRule type="cellIs" dxfId="1226" priority="40" operator="equal">
      <formula>300</formula>
    </cfRule>
  </conditionalFormatting>
  <conditionalFormatting sqref="G4:G6 G28:G29">
    <cfRule type="cellIs" dxfId="1225" priority="37" operator="equal">
      <formula>$G$4</formula>
    </cfRule>
    <cfRule type="cellIs" dxfId="1224" priority="38" operator="equal">
      <formula>1660</formula>
    </cfRule>
  </conditionalFormatting>
  <conditionalFormatting sqref="H4:H6 H28:H29">
    <cfRule type="cellIs" dxfId="1223" priority="35" operator="equal">
      <formula>$H$4</formula>
    </cfRule>
    <cfRule type="cellIs" dxfId="1222" priority="36" operator="equal">
      <formula>6640</formula>
    </cfRule>
  </conditionalFormatting>
  <conditionalFormatting sqref="T6:T28">
    <cfRule type="cellIs" dxfId="1221" priority="34" operator="lessThan">
      <formula>0</formula>
    </cfRule>
  </conditionalFormatting>
  <conditionalFormatting sqref="T7:T27">
    <cfRule type="cellIs" dxfId="1220" priority="31" operator="lessThan">
      <formula>0</formula>
    </cfRule>
    <cfRule type="cellIs" dxfId="1219" priority="32" operator="lessThan">
      <formula>0</formula>
    </cfRule>
    <cfRule type="cellIs" dxfId="1218" priority="33" operator="lessThan">
      <formula>0</formula>
    </cfRule>
  </conditionalFormatting>
  <conditionalFormatting sqref="E4:E6 E28:K28">
    <cfRule type="cellIs" dxfId="1217" priority="30" operator="equal">
      <formula>$E$4</formula>
    </cfRule>
  </conditionalFormatting>
  <conditionalFormatting sqref="D28:D29 D6 D4:M4">
    <cfRule type="cellIs" dxfId="1216" priority="29" operator="equal">
      <formula>$D$4</formula>
    </cfRule>
  </conditionalFormatting>
  <conditionalFormatting sqref="I4:I6 I28:I29">
    <cfRule type="cellIs" dxfId="1215" priority="28" operator="equal">
      <formula>$I$4</formula>
    </cfRule>
  </conditionalFormatting>
  <conditionalFormatting sqref="J4:J6 J28:J29">
    <cfRule type="cellIs" dxfId="1214" priority="27" operator="equal">
      <formula>$J$4</formula>
    </cfRule>
  </conditionalFormatting>
  <conditionalFormatting sqref="K4:K6 K28:K29">
    <cfRule type="cellIs" dxfId="1213" priority="26" operator="equal">
      <formula>$K$4</formula>
    </cfRule>
  </conditionalFormatting>
  <conditionalFormatting sqref="M4:M6">
    <cfRule type="cellIs" dxfId="1212" priority="25" operator="equal">
      <formula>$L$4</formula>
    </cfRule>
  </conditionalFormatting>
  <conditionalFormatting sqref="T7:T28">
    <cfRule type="cellIs" dxfId="1211" priority="22" operator="lessThan">
      <formula>0</formula>
    </cfRule>
    <cfRule type="cellIs" dxfId="1210" priority="23" operator="lessThan">
      <formula>0</formula>
    </cfRule>
    <cfRule type="cellIs" dxfId="1209" priority="24" operator="lessThan">
      <formula>0</formula>
    </cfRule>
  </conditionalFormatting>
  <conditionalFormatting sqref="D5:K5">
    <cfRule type="cellIs" dxfId="1208" priority="21" operator="greaterThan">
      <formula>0</formula>
    </cfRule>
  </conditionalFormatting>
  <conditionalFormatting sqref="T6:T28">
    <cfRule type="cellIs" dxfId="1207" priority="20" operator="lessThan">
      <formula>0</formula>
    </cfRule>
  </conditionalFormatting>
  <conditionalFormatting sqref="T7:T27">
    <cfRule type="cellIs" dxfId="1206" priority="17" operator="lessThan">
      <formula>0</formula>
    </cfRule>
    <cfRule type="cellIs" dxfId="1205" priority="18" operator="lessThan">
      <formula>0</formula>
    </cfRule>
    <cfRule type="cellIs" dxfId="1204" priority="19" operator="lessThan">
      <formula>0</formula>
    </cfRule>
  </conditionalFormatting>
  <conditionalFormatting sqref="T7:T28">
    <cfRule type="cellIs" dxfId="1203" priority="14" operator="lessThan">
      <formula>0</formula>
    </cfRule>
    <cfRule type="cellIs" dxfId="1202" priority="15" operator="lessThan">
      <formula>0</formula>
    </cfRule>
    <cfRule type="cellIs" dxfId="1201" priority="16" operator="lessThan">
      <formula>0</formula>
    </cfRule>
  </conditionalFormatting>
  <conditionalFormatting sqref="D5:K5">
    <cfRule type="cellIs" dxfId="1200" priority="13" operator="greaterThan">
      <formula>0</formula>
    </cfRule>
  </conditionalFormatting>
  <conditionalFormatting sqref="L4 L6 L28:L29">
    <cfRule type="cellIs" dxfId="1199" priority="12" operator="equal">
      <formula>$L$4</formula>
    </cfRule>
  </conditionalFormatting>
  <conditionalFormatting sqref="D7:S7">
    <cfRule type="cellIs" dxfId="1198" priority="11" operator="greaterThan">
      <formula>0</formula>
    </cfRule>
  </conditionalFormatting>
  <conditionalFormatting sqref="D9:S9">
    <cfRule type="cellIs" dxfId="1197" priority="10" operator="greaterThan">
      <formula>0</formula>
    </cfRule>
  </conditionalFormatting>
  <conditionalFormatting sqref="D11:S11">
    <cfRule type="cellIs" dxfId="1196" priority="9" operator="greaterThan">
      <formula>0</formula>
    </cfRule>
  </conditionalFormatting>
  <conditionalFormatting sqref="D13:S13">
    <cfRule type="cellIs" dxfId="1195" priority="8" operator="greaterThan">
      <formula>0</formula>
    </cfRule>
  </conditionalFormatting>
  <conditionalFormatting sqref="D15:S15">
    <cfRule type="cellIs" dxfId="1194" priority="7" operator="greaterThan">
      <formula>0</formula>
    </cfRule>
  </conditionalFormatting>
  <conditionalFormatting sqref="D17:S17">
    <cfRule type="cellIs" dxfId="1193" priority="6" operator="greaterThan">
      <formula>0</formula>
    </cfRule>
  </conditionalFormatting>
  <conditionalFormatting sqref="D19:S19">
    <cfRule type="cellIs" dxfId="1192" priority="5" operator="greaterThan">
      <formula>0</formula>
    </cfRule>
  </conditionalFormatting>
  <conditionalFormatting sqref="D21:S21">
    <cfRule type="cellIs" dxfId="1191" priority="4" operator="greaterThan">
      <formula>0</formula>
    </cfRule>
  </conditionalFormatting>
  <conditionalFormatting sqref="D23:S23">
    <cfRule type="cellIs" dxfId="1190" priority="3" operator="greaterThan">
      <formula>0</formula>
    </cfRule>
  </conditionalFormatting>
  <conditionalFormatting sqref="D25:S25">
    <cfRule type="cellIs" dxfId="1189" priority="2" operator="greaterThan">
      <formula>0</formula>
    </cfRule>
  </conditionalFormatting>
  <conditionalFormatting sqref="D27:S27">
    <cfRule type="cellIs" dxfId="1188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C1" workbookViewId="0">
      <pane ySplit="6" topLeftCell="A16" activePane="bottomLeft" state="frozen"/>
      <selection pane="bottomLeft" activeCell="C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53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f>'5'!D29</f>
        <v>393087</v>
      </c>
      <c r="E4" s="2">
        <f>'5'!E29</f>
        <v>7225</v>
      </c>
      <c r="F4" s="2">
        <f>'5'!F29</f>
        <v>16190</v>
      </c>
      <c r="G4" s="2">
        <f>'5'!G29</f>
        <v>490</v>
      </c>
      <c r="H4" s="2">
        <f>'5'!H29</f>
        <v>31970</v>
      </c>
      <c r="I4" s="2">
        <f>'5'!I29</f>
        <v>897</v>
      </c>
      <c r="J4" s="2">
        <f>'5'!J29</f>
        <v>519</v>
      </c>
      <c r="K4" s="2">
        <f>'5'!K29</f>
        <v>549</v>
      </c>
      <c r="L4" s="2">
        <f>'5'!L29</f>
        <v>0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5241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5241</v>
      </c>
      <c r="N7" s="24">
        <f>D7+E7*20+F7*10+G7*9+H7*9+I7*191+J7*191+K7*182+L7*100</f>
        <v>5241</v>
      </c>
      <c r="O7" s="25">
        <f>M7*2.75%</f>
        <v>144.1275</v>
      </c>
      <c r="P7" s="26">
        <v>-1000</v>
      </c>
      <c r="Q7" s="26">
        <v>57</v>
      </c>
      <c r="R7" s="24">
        <f>M7-(M7*2.75%)+I7*191+J7*191+K7*182+L7*100-Q7</f>
        <v>5039.8725000000004</v>
      </c>
      <c r="S7" s="25">
        <f>M7*0.95%</f>
        <v>49.789499999999997</v>
      </c>
      <c r="T7" s="27">
        <f>S7-Q7</f>
        <v>-7.2105000000000032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5965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5965</v>
      </c>
      <c r="N8" s="24">
        <f t="shared" ref="N8:N27" si="1">D8+E8*20+F8*10+G8*9+H8*9+I8*191+J8*191+K8*182+L8*100</f>
        <v>5965</v>
      </c>
      <c r="O8" s="25">
        <f t="shared" ref="O8:O27" si="2">M8*2.75%</f>
        <v>164.03749999999999</v>
      </c>
      <c r="P8" s="26"/>
      <c r="Q8" s="26">
        <v>80</v>
      </c>
      <c r="R8" s="24">
        <f t="shared" ref="R8:R27" si="3">M8-(M8*2.75%)+I8*191+J8*191+K8*182+L8*100-Q8</f>
        <v>5720.9624999999996</v>
      </c>
      <c r="S8" s="25">
        <f t="shared" ref="S8:S27" si="4">M8*0.95%</f>
        <v>56.667499999999997</v>
      </c>
      <c r="T8" s="27">
        <f t="shared" ref="T8:T27" si="5">S8-Q8</f>
        <v>-23.332500000000003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8939</v>
      </c>
      <c r="E9" s="30"/>
      <c r="F9" s="30"/>
      <c r="G9" s="30"/>
      <c r="H9" s="30">
        <v>240</v>
      </c>
      <c r="I9" s="20">
        <v>4</v>
      </c>
      <c r="J9" s="20"/>
      <c r="K9" s="20">
        <v>2</v>
      </c>
      <c r="L9" s="20"/>
      <c r="M9" s="20">
        <f t="shared" si="0"/>
        <v>11099</v>
      </c>
      <c r="N9" s="24">
        <f t="shared" si="1"/>
        <v>12227</v>
      </c>
      <c r="O9" s="25">
        <f t="shared" si="2"/>
        <v>305.22250000000003</v>
      </c>
      <c r="P9" s="26">
        <v>9478</v>
      </c>
      <c r="Q9" s="26">
        <v>141</v>
      </c>
      <c r="R9" s="24">
        <f t="shared" si="3"/>
        <v>11780.7775</v>
      </c>
      <c r="S9" s="25">
        <f t="shared" si="4"/>
        <v>105.4405</v>
      </c>
      <c r="T9" s="27">
        <f t="shared" si="5"/>
        <v>-35.5595</v>
      </c>
      <c r="U9">
        <v>800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3887</v>
      </c>
      <c r="E10" s="30"/>
      <c r="F10" s="30"/>
      <c r="G10" s="30"/>
      <c r="H10" s="30">
        <v>150</v>
      </c>
      <c r="I10" s="20">
        <v>16</v>
      </c>
      <c r="J10" s="20"/>
      <c r="K10" s="20"/>
      <c r="L10" s="20"/>
      <c r="M10" s="20">
        <f t="shared" si="0"/>
        <v>5237</v>
      </c>
      <c r="N10" s="24">
        <f t="shared" si="1"/>
        <v>8293</v>
      </c>
      <c r="O10" s="25">
        <f t="shared" si="2"/>
        <v>144.01750000000001</v>
      </c>
      <c r="P10" s="26"/>
      <c r="Q10" s="26">
        <v>24</v>
      </c>
      <c r="R10" s="24">
        <f t="shared" si="3"/>
        <v>8124.9825000000001</v>
      </c>
      <c r="S10" s="25">
        <f t="shared" si="4"/>
        <v>49.7515</v>
      </c>
      <c r="T10" s="27">
        <f t="shared" si="5"/>
        <v>25.7515</v>
      </c>
      <c r="U10">
        <v>800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8293</v>
      </c>
      <c r="E11" s="30"/>
      <c r="F11" s="30"/>
      <c r="G11" s="32"/>
      <c r="H11" s="30"/>
      <c r="I11" s="20">
        <v>20</v>
      </c>
      <c r="J11" s="20"/>
      <c r="K11" s="20"/>
      <c r="L11" s="20"/>
      <c r="M11" s="20">
        <f t="shared" si="0"/>
        <v>8293</v>
      </c>
      <c r="N11" s="24">
        <f t="shared" si="1"/>
        <v>12113</v>
      </c>
      <c r="O11" s="25">
        <f t="shared" si="2"/>
        <v>228.0575</v>
      </c>
      <c r="P11" s="26">
        <v>-2000</v>
      </c>
      <c r="Q11" s="26">
        <v>50</v>
      </c>
      <c r="R11" s="24">
        <f t="shared" si="3"/>
        <v>11834.942500000001</v>
      </c>
      <c r="S11" s="25">
        <f t="shared" si="4"/>
        <v>78.783500000000004</v>
      </c>
      <c r="T11" s="27">
        <f t="shared" si="5"/>
        <v>28.783500000000004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925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925</v>
      </c>
      <c r="N12" s="24">
        <f t="shared" si="1"/>
        <v>925</v>
      </c>
      <c r="O12" s="25">
        <f t="shared" si="2"/>
        <v>25.4375</v>
      </c>
      <c r="P12" s="26"/>
      <c r="Q12" s="26"/>
      <c r="R12" s="24">
        <f t="shared" si="3"/>
        <v>899.5625</v>
      </c>
      <c r="S12" s="25">
        <f t="shared" si="4"/>
        <v>8.7874999999999996</v>
      </c>
      <c r="T12" s="27">
        <f t="shared" si="5"/>
        <v>8.7874999999999996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6572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6572</v>
      </c>
      <c r="N13" s="24">
        <f t="shared" si="1"/>
        <v>6572</v>
      </c>
      <c r="O13" s="25">
        <f t="shared" si="2"/>
        <v>180.73</v>
      </c>
      <c r="P13" s="26">
        <v>-972</v>
      </c>
      <c r="Q13" s="26"/>
      <c r="R13" s="24">
        <f t="shared" si="3"/>
        <v>6391.27</v>
      </c>
      <c r="S13" s="25">
        <f t="shared" si="4"/>
        <v>62.433999999999997</v>
      </c>
      <c r="T13" s="27">
        <f t="shared" si="5"/>
        <v>62.433999999999997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5141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5141</v>
      </c>
      <c r="N14" s="24">
        <f t="shared" si="1"/>
        <v>5141</v>
      </c>
      <c r="O14" s="25">
        <f t="shared" si="2"/>
        <v>141.3775</v>
      </c>
      <c r="P14" s="26"/>
      <c r="Q14" s="26"/>
      <c r="R14" s="24">
        <f t="shared" si="3"/>
        <v>4999.6225000000004</v>
      </c>
      <c r="S14" s="25">
        <f t="shared" si="4"/>
        <v>48.839500000000001</v>
      </c>
      <c r="T14" s="27">
        <f t="shared" si="5"/>
        <v>48.839500000000001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5758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5758</v>
      </c>
      <c r="N15" s="24">
        <f t="shared" si="1"/>
        <v>5758</v>
      </c>
      <c r="O15" s="25">
        <f t="shared" si="2"/>
        <v>158.345</v>
      </c>
      <c r="P15" s="26"/>
      <c r="Q15" s="26">
        <v>60</v>
      </c>
      <c r="R15" s="24">
        <f t="shared" si="3"/>
        <v>5539.6549999999997</v>
      </c>
      <c r="S15" s="25">
        <f t="shared" si="4"/>
        <v>54.701000000000001</v>
      </c>
      <c r="T15" s="27">
        <f t="shared" si="5"/>
        <v>-5.2989999999999995</v>
      </c>
    </row>
    <row r="16" spans="1:21" ht="15.75" x14ac:dyDescent="0.25">
      <c r="A16" s="28">
        <v>10</v>
      </c>
      <c r="B16" s="20">
        <v>1908446143</v>
      </c>
      <c r="C16" s="20">
        <v>-1000</v>
      </c>
      <c r="D16" s="29">
        <v>11718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14468</v>
      </c>
      <c r="N16" s="24">
        <f t="shared" si="1"/>
        <v>14468</v>
      </c>
      <c r="O16" s="25">
        <f t="shared" si="2"/>
        <v>397.87</v>
      </c>
      <c r="P16" s="26">
        <v>3000</v>
      </c>
      <c r="Q16" s="26">
        <v>110</v>
      </c>
      <c r="R16" s="24">
        <f t="shared" si="3"/>
        <v>13960.13</v>
      </c>
      <c r="S16" s="25">
        <f t="shared" si="4"/>
        <v>137.446</v>
      </c>
      <c r="T16" s="27">
        <f t="shared" si="5"/>
        <v>27.445999999999998</v>
      </c>
      <c r="U16">
        <v>800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7398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7398</v>
      </c>
      <c r="N17" s="24">
        <f t="shared" si="1"/>
        <v>7398</v>
      </c>
      <c r="O17" s="25">
        <f t="shared" si="2"/>
        <v>203.44499999999999</v>
      </c>
      <c r="P17" s="26">
        <v>500</v>
      </c>
      <c r="Q17" s="26">
        <v>94</v>
      </c>
      <c r="R17" s="24">
        <f t="shared" si="3"/>
        <v>7100.5550000000003</v>
      </c>
      <c r="S17" s="25">
        <f t="shared" si="4"/>
        <v>70.280999999999992</v>
      </c>
      <c r="T17" s="27">
        <f t="shared" si="5"/>
        <v>-23.719000000000008</v>
      </c>
      <c r="U17">
        <v>1200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7814</v>
      </c>
      <c r="E18" s="30"/>
      <c r="F18" s="30"/>
      <c r="G18" s="30"/>
      <c r="H18" s="30"/>
      <c r="I18" s="20">
        <v>10</v>
      </c>
      <c r="J18" s="20"/>
      <c r="K18" s="20"/>
      <c r="L18" s="20"/>
      <c r="M18" s="20">
        <f t="shared" si="0"/>
        <v>7814</v>
      </c>
      <c r="N18" s="24">
        <f t="shared" si="1"/>
        <v>9724</v>
      </c>
      <c r="O18" s="25">
        <f t="shared" si="2"/>
        <v>214.88499999999999</v>
      </c>
      <c r="P18" s="26">
        <v>800</v>
      </c>
      <c r="Q18" s="26">
        <v>150</v>
      </c>
      <c r="R18" s="24">
        <f t="shared" si="3"/>
        <v>9359.1149999999998</v>
      </c>
      <c r="S18" s="25">
        <f t="shared" si="4"/>
        <v>74.233000000000004</v>
      </c>
      <c r="T18" s="27">
        <f t="shared" si="5"/>
        <v>-75.766999999999996</v>
      </c>
      <c r="U18">
        <v>800</v>
      </c>
    </row>
    <row r="19" spans="1:21" ht="15.75" x14ac:dyDescent="0.25">
      <c r="A19" s="28">
        <v>13</v>
      </c>
      <c r="B19" s="20">
        <v>1908446146</v>
      </c>
      <c r="C19" s="20" t="s">
        <v>45</v>
      </c>
      <c r="D19" s="29">
        <v>7198</v>
      </c>
      <c r="E19" s="30">
        <v>10</v>
      </c>
      <c r="F19" s="30">
        <v>20</v>
      </c>
      <c r="G19" s="30"/>
      <c r="H19" s="30">
        <v>60</v>
      </c>
      <c r="I19" s="20">
        <v>5</v>
      </c>
      <c r="J19" s="20"/>
      <c r="K19" s="20"/>
      <c r="L19" s="20"/>
      <c r="M19" s="20">
        <f t="shared" si="0"/>
        <v>8138</v>
      </c>
      <c r="N19" s="24">
        <f t="shared" si="1"/>
        <v>9093</v>
      </c>
      <c r="O19" s="25">
        <f t="shared" si="2"/>
        <v>223.79499999999999</v>
      </c>
      <c r="P19" s="26"/>
      <c r="Q19" s="26">
        <v>120</v>
      </c>
      <c r="R19" s="24">
        <f t="shared" si="3"/>
        <v>8749.2049999999999</v>
      </c>
      <c r="S19" s="25">
        <f t="shared" si="4"/>
        <v>77.310999999999993</v>
      </c>
      <c r="T19" s="27">
        <f t="shared" si="5"/>
        <v>-42.689000000000007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5038</v>
      </c>
      <c r="E20" s="30"/>
      <c r="F20" s="30">
        <v>50</v>
      </c>
      <c r="G20" s="30"/>
      <c r="H20" s="30">
        <v>50</v>
      </c>
      <c r="I20" s="20"/>
      <c r="J20" s="20"/>
      <c r="K20" s="20"/>
      <c r="L20" s="20"/>
      <c r="M20" s="20">
        <f t="shared" si="0"/>
        <v>5988</v>
      </c>
      <c r="N20" s="24">
        <f t="shared" si="1"/>
        <v>5988</v>
      </c>
      <c r="O20" s="25">
        <f t="shared" si="2"/>
        <v>164.67</v>
      </c>
      <c r="P20" s="26">
        <v>1500</v>
      </c>
      <c r="Q20" s="26">
        <v>120</v>
      </c>
      <c r="R20" s="24">
        <f t="shared" si="3"/>
        <v>5703.33</v>
      </c>
      <c r="S20" s="25">
        <f t="shared" si="4"/>
        <v>56.885999999999996</v>
      </c>
      <c r="T20" s="27">
        <f t="shared" si="5"/>
        <v>-63.114000000000004</v>
      </c>
      <c r="U20">
        <v>1200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5000</v>
      </c>
      <c r="E21" s="30">
        <v>100</v>
      </c>
      <c r="F21" s="30">
        <v>100</v>
      </c>
      <c r="G21" s="30"/>
      <c r="H21" s="30">
        <v>50</v>
      </c>
      <c r="I21" s="20">
        <v>13</v>
      </c>
      <c r="J21" s="20"/>
      <c r="K21" s="20"/>
      <c r="L21" s="20"/>
      <c r="M21" s="20">
        <f t="shared" si="0"/>
        <v>8450</v>
      </c>
      <c r="N21" s="24">
        <f t="shared" si="1"/>
        <v>10933</v>
      </c>
      <c r="O21" s="25">
        <f t="shared" si="2"/>
        <v>232.375</v>
      </c>
      <c r="P21" s="26"/>
      <c r="Q21" s="26">
        <v>20</v>
      </c>
      <c r="R21" s="24">
        <f t="shared" si="3"/>
        <v>10680.625</v>
      </c>
      <c r="S21" s="25">
        <f t="shared" si="4"/>
        <v>80.274999999999991</v>
      </c>
      <c r="T21" s="27">
        <f t="shared" si="5"/>
        <v>60.274999999999991</v>
      </c>
    </row>
    <row r="22" spans="1:21" ht="15.75" x14ac:dyDescent="0.25">
      <c r="A22" s="28">
        <v>16</v>
      </c>
      <c r="B22" s="20">
        <v>1908446149</v>
      </c>
      <c r="C22" s="34">
        <v>-2000</v>
      </c>
      <c r="D22" s="29">
        <v>11286</v>
      </c>
      <c r="E22" s="30"/>
      <c r="F22" s="30"/>
      <c r="G22" s="20"/>
      <c r="H22" s="30"/>
      <c r="I22" s="20">
        <v>20</v>
      </c>
      <c r="J22" s="20"/>
      <c r="K22" s="20">
        <v>10</v>
      </c>
      <c r="L22" s="20"/>
      <c r="M22" s="20">
        <f t="shared" si="0"/>
        <v>11286</v>
      </c>
      <c r="N22" s="24">
        <f t="shared" si="1"/>
        <v>16926</v>
      </c>
      <c r="O22" s="25">
        <f t="shared" si="2"/>
        <v>310.36500000000001</v>
      </c>
      <c r="P22" s="26">
        <v>10000</v>
      </c>
      <c r="Q22" s="26">
        <v>150</v>
      </c>
      <c r="R22" s="24">
        <f t="shared" si="3"/>
        <v>16465.635000000002</v>
      </c>
      <c r="S22" s="25">
        <f t="shared" si="4"/>
        <v>107.217</v>
      </c>
      <c r="T22" s="27">
        <f t="shared" si="5"/>
        <v>-42.783000000000001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5191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5191</v>
      </c>
      <c r="N23" s="24">
        <f t="shared" si="1"/>
        <v>5191</v>
      </c>
      <c r="O23" s="25">
        <f t="shared" si="2"/>
        <v>142.7525</v>
      </c>
      <c r="P23" s="26"/>
      <c r="Q23" s="26">
        <v>48</v>
      </c>
      <c r="R23" s="24">
        <f t="shared" si="3"/>
        <v>5000.2475000000004</v>
      </c>
      <c r="S23" s="25">
        <f t="shared" si="4"/>
        <v>49.314499999999995</v>
      </c>
      <c r="T23" s="27">
        <f t="shared" si="5"/>
        <v>1.3144999999999953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17374</v>
      </c>
      <c r="E24" s="30"/>
      <c r="F24" s="30"/>
      <c r="G24" s="30"/>
      <c r="H24" s="30">
        <v>250</v>
      </c>
      <c r="I24" s="20">
        <v>10</v>
      </c>
      <c r="J24" s="20"/>
      <c r="K24" s="20"/>
      <c r="L24" s="20"/>
      <c r="M24" s="20">
        <f t="shared" si="0"/>
        <v>19624</v>
      </c>
      <c r="N24" s="24">
        <f t="shared" si="1"/>
        <v>21534</v>
      </c>
      <c r="O24" s="25">
        <f t="shared" si="2"/>
        <v>539.66</v>
      </c>
      <c r="P24" s="26">
        <v>5000</v>
      </c>
      <c r="Q24" s="26">
        <v>134</v>
      </c>
      <c r="R24" s="24">
        <f t="shared" si="3"/>
        <v>20860.34</v>
      </c>
      <c r="S24" s="25">
        <f t="shared" si="4"/>
        <v>186.428</v>
      </c>
      <c r="T24" s="27">
        <f t="shared" si="5"/>
        <v>52.427999999999997</v>
      </c>
      <c r="U24">
        <v>220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3755</v>
      </c>
      <c r="E25" s="30"/>
      <c r="F25" s="30"/>
      <c r="G25" s="30"/>
      <c r="H25" s="30"/>
      <c r="I25" s="20">
        <v>8</v>
      </c>
      <c r="J25" s="20"/>
      <c r="K25" s="20">
        <v>2</v>
      </c>
      <c r="L25" s="20"/>
      <c r="M25" s="20">
        <f t="shared" si="0"/>
        <v>3755</v>
      </c>
      <c r="N25" s="24">
        <f t="shared" si="1"/>
        <v>5647</v>
      </c>
      <c r="O25" s="25">
        <f t="shared" si="2"/>
        <v>103.2625</v>
      </c>
      <c r="P25" s="26"/>
      <c r="Q25" s="26">
        <v>52</v>
      </c>
      <c r="R25" s="24">
        <f t="shared" si="3"/>
        <v>5491.7375000000002</v>
      </c>
      <c r="S25" s="25">
        <f t="shared" si="4"/>
        <v>35.672499999999999</v>
      </c>
      <c r="T25" s="27">
        <f t="shared" si="5"/>
        <v>-16.327500000000001</v>
      </c>
    </row>
    <row r="26" spans="1:21" ht="15.75" x14ac:dyDescent="0.25">
      <c r="A26" s="28">
        <v>70</v>
      </c>
      <c r="B26" s="20">
        <v>1908446153</v>
      </c>
      <c r="C26" s="36">
        <v>-500</v>
      </c>
      <c r="D26" s="29">
        <v>6650</v>
      </c>
      <c r="E26" s="29">
        <v>70</v>
      </c>
      <c r="F26" s="30">
        <v>140</v>
      </c>
      <c r="G26" s="30"/>
      <c r="H26" s="30">
        <v>400</v>
      </c>
      <c r="I26" s="20">
        <v>5</v>
      </c>
      <c r="J26" s="20"/>
      <c r="K26" s="20"/>
      <c r="L26" s="20"/>
      <c r="M26" s="20">
        <f t="shared" si="0"/>
        <v>13050</v>
      </c>
      <c r="N26" s="24">
        <f t="shared" si="1"/>
        <v>14005</v>
      </c>
      <c r="O26" s="25">
        <f t="shared" si="2"/>
        <v>358.875</v>
      </c>
      <c r="P26" s="26">
        <v>8150</v>
      </c>
      <c r="Q26" s="26">
        <v>80</v>
      </c>
      <c r="R26" s="24">
        <f t="shared" si="3"/>
        <v>13566.125</v>
      </c>
      <c r="S26" s="25">
        <f t="shared" si="4"/>
        <v>123.97499999999999</v>
      </c>
      <c r="T26" s="27">
        <f t="shared" si="5"/>
        <v>43.974999999999994</v>
      </c>
      <c r="U26">
        <v>1600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1999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1999</v>
      </c>
      <c r="N27" s="40">
        <f t="shared" si="1"/>
        <v>1999</v>
      </c>
      <c r="O27" s="25">
        <f t="shared" si="2"/>
        <v>54.972500000000004</v>
      </c>
      <c r="P27" s="41"/>
      <c r="Q27" s="41"/>
      <c r="R27" s="24">
        <f t="shared" si="3"/>
        <v>1944.0274999999999</v>
      </c>
      <c r="S27" s="42">
        <f t="shared" si="4"/>
        <v>18.990500000000001</v>
      </c>
      <c r="T27" s="43">
        <f t="shared" si="5"/>
        <v>18.990500000000001</v>
      </c>
    </row>
    <row r="28" spans="1:21" ht="16.5" thickBot="1" x14ac:dyDescent="0.3">
      <c r="A28" s="73" t="s">
        <v>38</v>
      </c>
      <c r="B28" s="74"/>
      <c r="C28" s="75"/>
      <c r="D28" s="44">
        <f t="shared" ref="D28:E28" si="6">SUM(D7:D27)</f>
        <v>141142</v>
      </c>
      <c r="E28" s="45">
        <f t="shared" si="6"/>
        <v>180</v>
      </c>
      <c r="F28" s="45">
        <f t="shared" ref="F28:T28" si="7">SUM(F7:F27)</f>
        <v>360</v>
      </c>
      <c r="G28" s="45">
        <f t="shared" si="7"/>
        <v>0</v>
      </c>
      <c r="H28" s="45">
        <f t="shared" si="7"/>
        <v>1450</v>
      </c>
      <c r="I28" s="45">
        <f t="shared" si="7"/>
        <v>111</v>
      </c>
      <c r="J28" s="45">
        <f t="shared" si="7"/>
        <v>0</v>
      </c>
      <c r="K28" s="45">
        <f t="shared" si="7"/>
        <v>14</v>
      </c>
      <c r="L28" s="45">
        <f t="shared" si="7"/>
        <v>0</v>
      </c>
      <c r="M28" s="45">
        <f t="shared" si="7"/>
        <v>161392</v>
      </c>
      <c r="N28" s="45">
        <f t="shared" si="7"/>
        <v>185141</v>
      </c>
      <c r="O28" s="46">
        <f t="shared" si="7"/>
        <v>4438.2800000000007</v>
      </c>
      <c r="P28" s="45">
        <f t="shared" si="7"/>
        <v>34456</v>
      </c>
      <c r="Q28" s="45">
        <f t="shared" si="7"/>
        <v>1490</v>
      </c>
      <c r="R28" s="45">
        <f t="shared" si="7"/>
        <v>179212.72</v>
      </c>
      <c r="S28" s="45">
        <f t="shared" si="7"/>
        <v>1533.2239999999997</v>
      </c>
      <c r="T28" s="47">
        <f t="shared" si="7"/>
        <v>43.223999999999961</v>
      </c>
    </row>
    <row r="29" spans="1:21" ht="15.75" thickBot="1" x14ac:dyDescent="0.3">
      <c r="A29" s="76" t="s">
        <v>39</v>
      </c>
      <c r="B29" s="77"/>
      <c r="C29" s="78"/>
      <c r="D29" s="48">
        <f>D4+D5-D28</f>
        <v>563633</v>
      </c>
      <c r="E29" s="48">
        <f t="shared" ref="E29:L29" si="8">E4+E5-E28</f>
        <v>7045</v>
      </c>
      <c r="F29" s="48">
        <f t="shared" si="8"/>
        <v>15830</v>
      </c>
      <c r="G29" s="48">
        <f t="shared" si="8"/>
        <v>490</v>
      </c>
      <c r="H29" s="48">
        <f t="shared" si="8"/>
        <v>30520</v>
      </c>
      <c r="I29" s="48">
        <f t="shared" si="8"/>
        <v>786</v>
      </c>
      <c r="J29" s="48">
        <f t="shared" si="8"/>
        <v>519</v>
      </c>
      <c r="K29" s="48">
        <f t="shared" si="8"/>
        <v>535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87" priority="43" operator="equal">
      <formula>212030016606640</formula>
    </cfRule>
  </conditionalFormatting>
  <conditionalFormatting sqref="D29 E4:E6 E28:K29">
    <cfRule type="cellIs" dxfId="1186" priority="41" operator="equal">
      <formula>$E$4</formula>
    </cfRule>
    <cfRule type="cellIs" dxfId="1185" priority="42" operator="equal">
      <formula>2120</formula>
    </cfRule>
  </conditionalFormatting>
  <conditionalFormatting sqref="D29:E29 F4:F6 F28:F29">
    <cfRule type="cellIs" dxfId="1184" priority="39" operator="equal">
      <formula>$F$4</formula>
    </cfRule>
    <cfRule type="cellIs" dxfId="1183" priority="40" operator="equal">
      <formula>300</formula>
    </cfRule>
  </conditionalFormatting>
  <conditionalFormatting sqref="G4:G6 G28:G29">
    <cfRule type="cellIs" dxfId="1182" priority="37" operator="equal">
      <formula>$G$4</formula>
    </cfRule>
    <cfRule type="cellIs" dxfId="1181" priority="38" operator="equal">
      <formula>1660</formula>
    </cfRule>
  </conditionalFormatting>
  <conditionalFormatting sqref="H4:H6 H28:H29">
    <cfRule type="cellIs" dxfId="1180" priority="35" operator="equal">
      <formula>$H$4</formula>
    </cfRule>
    <cfRule type="cellIs" dxfId="1179" priority="36" operator="equal">
      <formula>6640</formula>
    </cfRule>
  </conditionalFormatting>
  <conditionalFormatting sqref="T6:T28">
    <cfRule type="cellIs" dxfId="1178" priority="34" operator="lessThan">
      <formula>0</formula>
    </cfRule>
  </conditionalFormatting>
  <conditionalFormatting sqref="T7:T27">
    <cfRule type="cellIs" dxfId="1177" priority="31" operator="lessThan">
      <formula>0</formula>
    </cfRule>
    <cfRule type="cellIs" dxfId="1176" priority="32" operator="lessThan">
      <formula>0</formula>
    </cfRule>
    <cfRule type="cellIs" dxfId="1175" priority="33" operator="lessThan">
      <formula>0</formula>
    </cfRule>
  </conditionalFormatting>
  <conditionalFormatting sqref="E4:E6 E28:K28">
    <cfRule type="cellIs" dxfId="1174" priority="30" operator="equal">
      <formula>$E$4</formula>
    </cfRule>
  </conditionalFormatting>
  <conditionalFormatting sqref="D28:D29 D6 D4:M4">
    <cfRule type="cellIs" dxfId="1173" priority="29" operator="equal">
      <formula>$D$4</formula>
    </cfRule>
  </conditionalFormatting>
  <conditionalFormatting sqref="I4:I6 I28:I29">
    <cfRule type="cellIs" dxfId="1172" priority="28" operator="equal">
      <formula>$I$4</formula>
    </cfRule>
  </conditionalFormatting>
  <conditionalFormatting sqref="J4:J6 J28:J29">
    <cfRule type="cellIs" dxfId="1171" priority="27" operator="equal">
      <formula>$J$4</formula>
    </cfRule>
  </conditionalFormatting>
  <conditionalFormatting sqref="K4:K6 K28:K29">
    <cfRule type="cellIs" dxfId="1170" priority="26" operator="equal">
      <formula>$K$4</formula>
    </cfRule>
  </conditionalFormatting>
  <conditionalFormatting sqref="M4:M6">
    <cfRule type="cellIs" dxfId="1169" priority="25" operator="equal">
      <formula>$L$4</formula>
    </cfRule>
  </conditionalFormatting>
  <conditionalFormatting sqref="T7:T28">
    <cfRule type="cellIs" dxfId="1168" priority="22" operator="lessThan">
      <formula>0</formula>
    </cfRule>
    <cfRule type="cellIs" dxfId="1167" priority="23" operator="lessThan">
      <formula>0</formula>
    </cfRule>
    <cfRule type="cellIs" dxfId="1166" priority="24" operator="lessThan">
      <formula>0</formula>
    </cfRule>
  </conditionalFormatting>
  <conditionalFormatting sqref="D5:K5">
    <cfRule type="cellIs" dxfId="1165" priority="21" operator="greaterThan">
      <formula>0</formula>
    </cfRule>
  </conditionalFormatting>
  <conditionalFormatting sqref="T6:T28">
    <cfRule type="cellIs" dxfId="1164" priority="20" operator="lessThan">
      <formula>0</formula>
    </cfRule>
  </conditionalFormatting>
  <conditionalFormatting sqref="T7:T27">
    <cfRule type="cellIs" dxfId="1163" priority="17" operator="lessThan">
      <formula>0</formula>
    </cfRule>
    <cfRule type="cellIs" dxfId="1162" priority="18" operator="lessThan">
      <formula>0</formula>
    </cfRule>
    <cfRule type="cellIs" dxfId="1161" priority="19" operator="lessThan">
      <formula>0</formula>
    </cfRule>
  </conditionalFormatting>
  <conditionalFormatting sqref="T7:T28">
    <cfRule type="cellIs" dxfId="1160" priority="14" operator="lessThan">
      <formula>0</formula>
    </cfRule>
    <cfRule type="cellIs" dxfId="1159" priority="15" operator="lessThan">
      <formula>0</formula>
    </cfRule>
    <cfRule type="cellIs" dxfId="1158" priority="16" operator="lessThan">
      <formula>0</formula>
    </cfRule>
  </conditionalFormatting>
  <conditionalFormatting sqref="D5:K5">
    <cfRule type="cellIs" dxfId="1157" priority="13" operator="greaterThan">
      <formula>0</formula>
    </cfRule>
  </conditionalFormatting>
  <conditionalFormatting sqref="L4 L6 L28:L29">
    <cfRule type="cellIs" dxfId="1156" priority="12" operator="equal">
      <formula>$L$4</formula>
    </cfRule>
  </conditionalFormatting>
  <conditionalFormatting sqref="D7:S7">
    <cfRule type="cellIs" dxfId="1155" priority="11" operator="greaterThan">
      <formula>0</formula>
    </cfRule>
  </conditionalFormatting>
  <conditionalFormatting sqref="D9:S9">
    <cfRule type="cellIs" dxfId="1154" priority="10" operator="greaterThan">
      <formula>0</formula>
    </cfRule>
  </conditionalFormatting>
  <conditionalFormatting sqref="D11:S11">
    <cfRule type="cellIs" dxfId="1153" priority="9" operator="greaterThan">
      <formula>0</formula>
    </cfRule>
  </conditionalFormatting>
  <conditionalFormatting sqref="D13:S13">
    <cfRule type="cellIs" dxfId="1152" priority="8" operator="greaterThan">
      <formula>0</formula>
    </cfRule>
  </conditionalFormatting>
  <conditionalFormatting sqref="D15:S15">
    <cfRule type="cellIs" dxfId="1151" priority="7" operator="greaterThan">
      <formula>0</formula>
    </cfRule>
  </conditionalFormatting>
  <conditionalFormatting sqref="D17:S17">
    <cfRule type="cellIs" dxfId="1150" priority="6" operator="greaterThan">
      <formula>0</formula>
    </cfRule>
  </conditionalFormatting>
  <conditionalFormatting sqref="D19:S19">
    <cfRule type="cellIs" dxfId="1149" priority="5" operator="greaterThan">
      <formula>0</formula>
    </cfRule>
  </conditionalFormatting>
  <conditionalFormatting sqref="D21:S21">
    <cfRule type="cellIs" dxfId="1148" priority="4" operator="greaterThan">
      <formula>0</formula>
    </cfRule>
  </conditionalFormatting>
  <conditionalFormatting sqref="D23:S23">
    <cfRule type="cellIs" dxfId="1147" priority="3" operator="greaterThan">
      <formula>0</formula>
    </cfRule>
  </conditionalFormatting>
  <conditionalFormatting sqref="D25:S25">
    <cfRule type="cellIs" dxfId="1146" priority="2" operator="greaterThan">
      <formula>0</formula>
    </cfRule>
  </conditionalFormatting>
  <conditionalFormatting sqref="D27:S27">
    <cfRule type="cellIs" dxfId="114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1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1" ht="18.75" x14ac:dyDescent="0.25">
      <c r="A3" s="83" t="s">
        <v>54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1" x14ac:dyDescent="0.25">
      <c r="A4" s="87" t="s">
        <v>1</v>
      </c>
      <c r="B4" s="87"/>
      <c r="C4" s="1"/>
      <c r="D4" s="2">
        <f>'6'!D29</f>
        <v>563633</v>
      </c>
      <c r="E4" s="2">
        <f>'6'!E29</f>
        <v>7045</v>
      </c>
      <c r="F4" s="2">
        <f>'6'!F29</f>
        <v>15830</v>
      </c>
      <c r="G4" s="2">
        <f>'6'!G29</f>
        <v>490</v>
      </c>
      <c r="H4" s="2">
        <f>'6'!H29</f>
        <v>30520</v>
      </c>
      <c r="I4" s="2">
        <f>'6'!I29</f>
        <v>786</v>
      </c>
      <c r="J4" s="2">
        <f>'6'!J29</f>
        <v>519</v>
      </c>
      <c r="K4" s="2">
        <f>'6'!K29</f>
        <v>535</v>
      </c>
      <c r="L4" s="2">
        <f>'6'!L29</f>
        <v>0</v>
      </c>
      <c r="M4" s="3"/>
      <c r="N4" s="88"/>
      <c r="O4" s="88"/>
      <c r="P4" s="88"/>
      <c r="Q4" s="88"/>
      <c r="R4" s="88"/>
      <c r="S4" s="88"/>
      <c r="T4" s="88"/>
    </row>
    <row r="5" spans="1:21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11852</v>
      </c>
      <c r="E7" s="22"/>
      <c r="F7" s="22"/>
      <c r="G7" s="22"/>
      <c r="H7" s="22"/>
      <c r="I7" s="23">
        <v>17</v>
      </c>
      <c r="J7" s="23"/>
      <c r="K7" s="23"/>
      <c r="L7" s="23"/>
      <c r="M7" s="20">
        <f>D7+E7*20+F7*10+G7*9+H7*9</f>
        <v>11852</v>
      </c>
      <c r="N7" s="24">
        <f>D7+E7*20+F7*10+G7*9+H7*9+I7*191+J7*191+K7*182+L7*100</f>
        <v>15099</v>
      </c>
      <c r="O7" s="25">
        <f>M7*2.75%</f>
        <v>325.93</v>
      </c>
      <c r="P7" s="26"/>
      <c r="Q7" s="26">
        <v>107</v>
      </c>
      <c r="R7" s="24">
        <f>M7-(M7*2.75%)+I7*191+J7*191+K7*182+L7*100-Q7</f>
        <v>14666.07</v>
      </c>
      <c r="S7" s="25">
        <f>M7*0.95%</f>
        <v>112.59399999999999</v>
      </c>
      <c r="T7" s="27">
        <f>S7-Q7</f>
        <v>5.5939999999999941</v>
      </c>
      <c r="U7">
        <v>3266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5052</v>
      </c>
      <c r="E8" s="30">
        <v>30</v>
      </c>
      <c r="F8" s="30">
        <v>50</v>
      </c>
      <c r="G8" s="30"/>
      <c r="H8" s="30">
        <v>380</v>
      </c>
      <c r="I8" s="20"/>
      <c r="J8" s="20"/>
      <c r="K8" s="20"/>
      <c r="L8" s="20"/>
      <c r="M8" s="20">
        <f t="shared" ref="M8:M27" si="0">D8+E8*20+F8*10+G8*9+H8*9</f>
        <v>9572</v>
      </c>
      <c r="N8" s="24">
        <f t="shared" ref="N8:N27" si="1">D8+E8*20+F8*10+G8*9+H8*9+I8*191+J8*191+K8*182+L8*100</f>
        <v>9572</v>
      </c>
      <c r="O8" s="25">
        <f t="shared" ref="O8:O27" si="2">M8*2.75%</f>
        <v>263.23</v>
      </c>
      <c r="P8" s="26"/>
      <c r="Q8" s="26">
        <v>77</v>
      </c>
      <c r="R8" s="24">
        <f t="shared" ref="R8:R27" si="3">M8-(M8*2.75%)+I8*191+J8*191+K8*182+L8*100-Q8</f>
        <v>9231.77</v>
      </c>
      <c r="S8" s="25">
        <f t="shared" ref="S8:S27" si="4">M8*0.95%</f>
        <v>90.933999999999997</v>
      </c>
      <c r="T8" s="27">
        <f t="shared" ref="T8:T27" si="5">S8-Q8</f>
        <v>13.933999999999997</v>
      </c>
      <c r="U8">
        <v>2072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12846</v>
      </c>
      <c r="E9" s="30">
        <v>50</v>
      </c>
      <c r="F9" s="30">
        <v>100</v>
      </c>
      <c r="G9" s="30"/>
      <c r="H9" s="30">
        <v>200</v>
      </c>
      <c r="I9" s="20"/>
      <c r="J9" s="20"/>
      <c r="K9" s="20">
        <v>2</v>
      </c>
      <c r="L9" s="20"/>
      <c r="M9" s="20">
        <f t="shared" si="0"/>
        <v>16646</v>
      </c>
      <c r="N9" s="24">
        <f t="shared" si="1"/>
        <v>17010</v>
      </c>
      <c r="O9" s="25">
        <f t="shared" si="2"/>
        <v>457.76499999999999</v>
      </c>
      <c r="P9" s="26">
        <v>2800</v>
      </c>
      <c r="Q9" s="26">
        <v>152</v>
      </c>
      <c r="R9" s="24">
        <f t="shared" si="3"/>
        <v>16400.235000000001</v>
      </c>
      <c r="S9" s="25">
        <f t="shared" si="4"/>
        <v>158.137</v>
      </c>
      <c r="T9" s="27">
        <f t="shared" si="5"/>
        <v>6.1370000000000005</v>
      </c>
      <c r="U9">
        <v>1276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2165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2165</v>
      </c>
      <c r="N10" s="24">
        <f t="shared" si="1"/>
        <v>2165</v>
      </c>
      <c r="O10" s="25">
        <f t="shared" si="2"/>
        <v>59.537500000000001</v>
      </c>
      <c r="P10" s="26"/>
      <c r="Q10" s="26">
        <v>15</v>
      </c>
      <c r="R10" s="24">
        <f t="shared" si="3"/>
        <v>2090.4625000000001</v>
      </c>
      <c r="S10" s="25">
        <f t="shared" si="4"/>
        <v>20.567499999999999</v>
      </c>
      <c r="T10" s="27">
        <f t="shared" si="5"/>
        <v>5.567499999999999</v>
      </c>
      <c r="U10">
        <v>1276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7899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7899</v>
      </c>
      <c r="N11" s="24">
        <f t="shared" si="1"/>
        <v>7899</v>
      </c>
      <c r="O11" s="25">
        <f t="shared" si="2"/>
        <v>217.2225</v>
      </c>
      <c r="P11" s="26"/>
      <c r="Q11" s="26">
        <v>24</v>
      </c>
      <c r="R11" s="24">
        <f t="shared" si="3"/>
        <v>7657.7775000000001</v>
      </c>
      <c r="S11" s="25">
        <f t="shared" si="4"/>
        <v>75.040499999999994</v>
      </c>
      <c r="T11" s="27">
        <f t="shared" si="5"/>
        <v>51.040499999999994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5422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5422</v>
      </c>
      <c r="N12" s="24">
        <f t="shared" si="1"/>
        <v>5422</v>
      </c>
      <c r="O12" s="25">
        <f t="shared" si="2"/>
        <v>149.10499999999999</v>
      </c>
      <c r="P12" s="26"/>
      <c r="Q12" s="26">
        <v>33</v>
      </c>
      <c r="R12" s="24">
        <f t="shared" si="3"/>
        <v>5239.8950000000004</v>
      </c>
      <c r="S12" s="25">
        <f t="shared" si="4"/>
        <v>51.509</v>
      </c>
      <c r="T12" s="27">
        <f t="shared" si="5"/>
        <v>18.509</v>
      </c>
      <c r="U12">
        <v>1276</v>
      </c>
    </row>
    <row r="13" spans="1:21" ht="15.75" x14ac:dyDescent="0.25">
      <c r="A13" s="28">
        <v>7</v>
      </c>
      <c r="B13" s="20">
        <v>1908446140</v>
      </c>
      <c r="C13" s="20" t="s">
        <v>43</v>
      </c>
      <c r="D13" s="29">
        <v>7067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7067</v>
      </c>
      <c r="N13" s="24">
        <f t="shared" si="1"/>
        <v>7067</v>
      </c>
      <c r="O13" s="25">
        <f t="shared" si="2"/>
        <v>194.3425</v>
      </c>
      <c r="P13" s="26"/>
      <c r="Q13" s="26"/>
      <c r="R13" s="24">
        <f t="shared" si="3"/>
        <v>6872.6575000000003</v>
      </c>
      <c r="S13" s="25">
        <f t="shared" si="4"/>
        <v>67.136499999999998</v>
      </c>
      <c r="T13" s="27">
        <f t="shared" si="5"/>
        <v>67.136499999999998</v>
      </c>
      <c r="U13">
        <v>957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7145</v>
      </c>
      <c r="E14" s="30"/>
      <c r="F14" s="30"/>
      <c r="G14" s="30"/>
      <c r="H14" s="30">
        <v>180</v>
      </c>
      <c r="I14" s="20">
        <v>33</v>
      </c>
      <c r="J14" s="20"/>
      <c r="K14" s="20">
        <v>3</v>
      </c>
      <c r="L14" s="20"/>
      <c r="M14" s="20">
        <f t="shared" si="0"/>
        <v>8765</v>
      </c>
      <c r="N14" s="24">
        <f t="shared" si="1"/>
        <v>15614</v>
      </c>
      <c r="O14" s="25">
        <f t="shared" si="2"/>
        <v>241.03749999999999</v>
      </c>
      <c r="P14" s="26">
        <v>5389</v>
      </c>
      <c r="Q14" s="26">
        <v>164</v>
      </c>
      <c r="R14" s="24">
        <f t="shared" si="3"/>
        <v>15208.9625</v>
      </c>
      <c r="S14" s="25">
        <f t="shared" si="4"/>
        <v>83.267499999999998</v>
      </c>
      <c r="T14" s="27">
        <f t="shared" si="5"/>
        <v>-80.732500000000002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9219</v>
      </c>
      <c r="E15" s="30">
        <v>40</v>
      </c>
      <c r="F15" s="30">
        <v>30</v>
      </c>
      <c r="G15" s="30"/>
      <c r="H15" s="30">
        <v>60</v>
      </c>
      <c r="I15" s="20">
        <v>8</v>
      </c>
      <c r="J15" s="20"/>
      <c r="K15" s="20">
        <v>6</v>
      </c>
      <c r="L15" s="20"/>
      <c r="M15" s="20">
        <f t="shared" si="0"/>
        <v>10859</v>
      </c>
      <c r="N15" s="24">
        <f t="shared" si="1"/>
        <v>13479</v>
      </c>
      <c r="O15" s="25">
        <f t="shared" si="2"/>
        <v>298.6225</v>
      </c>
      <c r="P15" s="26"/>
      <c r="Q15" s="26">
        <v>100</v>
      </c>
      <c r="R15" s="24">
        <f t="shared" si="3"/>
        <v>13080.377500000001</v>
      </c>
      <c r="S15" s="25">
        <f t="shared" si="4"/>
        <v>103.1605</v>
      </c>
      <c r="T15" s="27">
        <f t="shared" si="5"/>
        <v>3.160499999999999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6578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6578</v>
      </c>
      <c r="N16" s="24">
        <f t="shared" si="1"/>
        <v>6578</v>
      </c>
      <c r="O16" s="25">
        <f t="shared" si="2"/>
        <v>180.89500000000001</v>
      </c>
      <c r="P16" s="26">
        <v>-500</v>
      </c>
      <c r="Q16" s="26">
        <v>97</v>
      </c>
      <c r="R16" s="24">
        <f t="shared" si="3"/>
        <v>6300.1049999999996</v>
      </c>
      <c r="S16" s="25">
        <f t="shared" si="4"/>
        <v>62.491</v>
      </c>
      <c r="T16" s="27">
        <f t="shared" si="5"/>
        <v>-34.509</v>
      </c>
      <c r="U16">
        <v>319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6962</v>
      </c>
      <c r="E17" s="30"/>
      <c r="F17" s="30"/>
      <c r="G17" s="30">
        <v>10</v>
      </c>
      <c r="H17" s="30">
        <v>100</v>
      </c>
      <c r="I17" s="20">
        <v>5</v>
      </c>
      <c r="J17" s="20"/>
      <c r="K17" s="20"/>
      <c r="L17" s="20"/>
      <c r="M17" s="20">
        <f t="shared" si="0"/>
        <v>7952</v>
      </c>
      <c r="N17" s="24">
        <f t="shared" si="1"/>
        <v>8907</v>
      </c>
      <c r="O17" s="25">
        <f t="shared" si="2"/>
        <v>218.68</v>
      </c>
      <c r="P17" s="26">
        <v>1000</v>
      </c>
      <c r="Q17" s="26">
        <v>88</v>
      </c>
      <c r="R17" s="24">
        <f t="shared" si="3"/>
        <v>8600.32</v>
      </c>
      <c r="S17" s="25">
        <f t="shared" si="4"/>
        <v>75.543999999999997</v>
      </c>
      <c r="T17" s="27">
        <f t="shared" si="5"/>
        <v>-12.456000000000003</v>
      </c>
      <c r="U17">
        <v>957</v>
      </c>
    </row>
    <row r="18" spans="1:21" ht="15.75" x14ac:dyDescent="0.25">
      <c r="A18" s="28">
        <v>12</v>
      </c>
      <c r="B18" s="20">
        <v>1908446145</v>
      </c>
      <c r="C18" s="31" t="s">
        <v>44</v>
      </c>
      <c r="D18" s="29">
        <v>3843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3843</v>
      </c>
      <c r="N18" s="24">
        <f t="shared" si="1"/>
        <v>3843</v>
      </c>
      <c r="O18" s="25">
        <f t="shared" si="2"/>
        <v>105.6825</v>
      </c>
      <c r="P18" s="26">
        <v>640</v>
      </c>
      <c r="Q18" s="26">
        <v>57</v>
      </c>
      <c r="R18" s="24">
        <f t="shared" si="3"/>
        <v>3680.3175000000001</v>
      </c>
      <c r="S18" s="25">
        <f t="shared" si="4"/>
        <v>36.508499999999998</v>
      </c>
      <c r="T18" s="27">
        <f t="shared" si="5"/>
        <v>-20.491500000000002</v>
      </c>
      <c r="U18">
        <v>640</v>
      </c>
    </row>
    <row r="19" spans="1:21" ht="15.75" x14ac:dyDescent="0.25">
      <c r="A19" s="28">
        <v>13</v>
      </c>
      <c r="B19" s="20">
        <v>1908446146</v>
      </c>
      <c r="C19" s="20">
        <v>616</v>
      </c>
      <c r="D19" s="29">
        <v>6849</v>
      </c>
      <c r="E19" s="30"/>
      <c r="F19" s="30"/>
      <c r="G19" s="30"/>
      <c r="H19" s="30"/>
      <c r="I19" s="20">
        <v>10</v>
      </c>
      <c r="J19" s="20"/>
      <c r="K19" s="20"/>
      <c r="L19" s="20"/>
      <c r="M19" s="20">
        <f t="shared" si="0"/>
        <v>6849</v>
      </c>
      <c r="N19" s="24">
        <f t="shared" si="1"/>
        <v>8759</v>
      </c>
      <c r="O19" s="25">
        <f t="shared" si="2"/>
        <v>188.3475</v>
      </c>
      <c r="P19" s="26"/>
      <c r="Q19" s="26">
        <v>120</v>
      </c>
      <c r="R19" s="24">
        <f>M19-(M19*2.75%)+I19*191+J19*191+K19*182+L19*100-Q19</f>
        <v>8450.6525000000001</v>
      </c>
      <c r="S19" s="25">
        <f t="shared" si="4"/>
        <v>65.0655</v>
      </c>
      <c r="T19" s="27">
        <f t="shared" si="5"/>
        <v>-54.9345</v>
      </c>
      <c r="U19">
        <v>1433</v>
      </c>
    </row>
    <row r="20" spans="1:21" ht="15.75" x14ac:dyDescent="0.25">
      <c r="A20" s="28">
        <v>14</v>
      </c>
      <c r="B20" s="20">
        <v>1908446147</v>
      </c>
      <c r="C20" s="20" t="s">
        <v>46</v>
      </c>
      <c r="D20" s="29">
        <v>4575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4575</v>
      </c>
      <c r="N20" s="24">
        <f t="shared" si="1"/>
        <v>4575</v>
      </c>
      <c r="O20" s="25">
        <f t="shared" si="2"/>
        <v>125.8125</v>
      </c>
      <c r="P20" s="26"/>
      <c r="Q20" s="26">
        <v>120</v>
      </c>
      <c r="R20" s="24">
        <f t="shared" si="3"/>
        <v>4329.1875</v>
      </c>
      <c r="S20" s="25">
        <f t="shared" si="4"/>
        <v>43.462499999999999</v>
      </c>
      <c r="T20" s="27">
        <f t="shared" si="5"/>
        <v>-76.537499999999994</v>
      </c>
    </row>
    <row r="21" spans="1:21" ht="15.75" x14ac:dyDescent="0.25">
      <c r="A21" s="28">
        <v>15</v>
      </c>
      <c r="B21" s="20">
        <v>1908446148</v>
      </c>
      <c r="C21" s="20" t="s">
        <v>47</v>
      </c>
      <c r="D21" s="29">
        <v>6576</v>
      </c>
      <c r="E21" s="30"/>
      <c r="F21" s="30"/>
      <c r="G21" s="30"/>
      <c r="H21" s="30"/>
      <c r="I21" s="20">
        <v>5</v>
      </c>
      <c r="J21" s="20"/>
      <c r="K21" s="20"/>
      <c r="L21" s="20"/>
      <c r="M21" s="20">
        <f t="shared" si="0"/>
        <v>6576</v>
      </c>
      <c r="N21" s="24">
        <f t="shared" si="1"/>
        <v>7531</v>
      </c>
      <c r="O21" s="25">
        <f t="shared" si="2"/>
        <v>180.84</v>
      </c>
      <c r="P21" s="26">
        <v>1450</v>
      </c>
      <c r="Q21" s="26">
        <v>20</v>
      </c>
      <c r="R21" s="24">
        <f t="shared" si="3"/>
        <v>7330.16</v>
      </c>
      <c r="S21" s="25">
        <f t="shared" si="4"/>
        <v>62.472000000000001</v>
      </c>
      <c r="T21" s="27">
        <f t="shared" si="5"/>
        <v>42.472000000000001</v>
      </c>
    </row>
    <row r="22" spans="1:21" ht="15.75" x14ac:dyDescent="0.25">
      <c r="A22" s="28">
        <v>16</v>
      </c>
      <c r="B22" s="20">
        <v>1908446149</v>
      </c>
      <c r="C22" s="57">
        <v>-1000</v>
      </c>
      <c r="D22" s="29">
        <v>8713</v>
      </c>
      <c r="E22" s="30"/>
      <c r="F22" s="30"/>
      <c r="G22" s="20">
        <v>30</v>
      </c>
      <c r="H22" s="30">
        <v>500</v>
      </c>
      <c r="I22" s="20"/>
      <c r="J22" s="20"/>
      <c r="K22" s="20"/>
      <c r="L22" s="20"/>
      <c r="M22" s="20">
        <f t="shared" si="0"/>
        <v>13483</v>
      </c>
      <c r="N22" s="24">
        <f t="shared" si="1"/>
        <v>13483</v>
      </c>
      <c r="O22" s="25">
        <f t="shared" si="2"/>
        <v>370.78250000000003</v>
      </c>
      <c r="P22" s="26">
        <v>2312</v>
      </c>
      <c r="Q22" s="26">
        <v>100</v>
      </c>
      <c r="R22" s="24">
        <f t="shared" si="3"/>
        <v>13012.217500000001</v>
      </c>
      <c r="S22" s="25">
        <f t="shared" si="4"/>
        <v>128.08850000000001</v>
      </c>
      <c r="T22" s="27">
        <f t="shared" si="5"/>
        <v>28.08850000000001</v>
      </c>
      <c r="U22">
        <v>2312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5655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5655</v>
      </c>
      <c r="N23" s="24">
        <f t="shared" si="1"/>
        <v>5655</v>
      </c>
      <c r="O23" s="25">
        <f t="shared" si="2"/>
        <v>155.51249999999999</v>
      </c>
      <c r="P23" s="26"/>
      <c r="Q23" s="26">
        <v>49</v>
      </c>
      <c r="R23" s="24">
        <f>M23-(M23*2.75%)+I23*191+J23*191+K23*182+L23*100-Q23</f>
        <v>5450.4875000000002</v>
      </c>
      <c r="S23" s="25">
        <f t="shared" si="4"/>
        <v>53.722499999999997</v>
      </c>
      <c r="T23" s="27">
        <f t="shared" si="5"/>
        <v>4.7224999999999966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12029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12029</v>
      </c>
      <c r="N24" s="24">
        <f t="shared" si="1"/>
        <v>12029</v>
      </c>
      <c r="O24" s="25">
        <f t="shared" si="2"/>
        <v>330.79750000000001</v>
      </c>
      <c r="P24" s="26"/>
      <c r="Q24" s="26"/>
      <c r="R24" s="24">
        <f t="shared" si="3"/>
        <v>11698.202499999999</v>
      </c>
      <c r="S24" s="25">
        <f t="shared" si="4"/>
        <v>114.27549999999999</v>
      </c>
      <c r="T24" s="27">
        <f t="shared" si="5"/>
        <v>114.27549999999999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6066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6066</v>
      </c>
      <c r="N25" s="24">
        <f t="shared" si="1"/>
        <v>6066</v>
      </c>
      <c r="O25" s="25">
        <f t="shared" si="2"/>
        <v>166.815</v>
      </c>
      <c r="P25" s="26">
        <v>1838</v>
      </c>
      <c r="Q25" s="26">
        <v>50</v>
      </c>
      <c r="R25" s="24">
        <f t="shared" si="3"/>
        <v>5849.1850000000004</v>
      </c>
      <c r="S25" s="25">
        <f t="shared" si="4"/>
        <v>57.626999999999995</v>
      </c>
      <c r="T25" s="27">
        <f t="shared" si="5"/>
        <v>7.6269999999999953</v>
      </c>
      <c r="U25">
        <v>1838</v>
      </c>
    </row>
    <row r="26" spans="1:21" ht="15.75" x14ac:dyDescent="0.25">
      <c r="A26" s="28">
        <v>70</v>
      </c>
      <c r="B26" s="20">
        <v>1908446153</v>
      </c>
      <c r="C26" s="36" t="s">
        <v>48</v>
      </c>
      <c r="D26" s="29">
        <v>8068</v>
      </c>
      <c r="E26" s="29"/>
      <c r="F26" s="30"/>
      <c r="G26" s="30"/>
      <c r="H26" s="30"/>
      <c r="I26" s="20"/>
      <c r="J26" s="20"/>
      <c r="K26" s="20">
        <v>10</v>
      </c>
      <c r="L26" s="20"/>
      <c r="M26" s="20">
        <f t="shared" si="0"/>
        <v>8068</v>
      </c>
      <c r="N26" s="24">
        <f t="shared" si="1"/>
        <v>9888</v>
      </c>
      <c r="O26" s="25">
        <f t="shared" si="2"/>
        <v>221.87</v>
      </c>
      <c r="P26" s="26">
        <v>2500</v>
      </c>
      <c r="Q26" s="26">
        <v>80</v>
      </c>
      <c r="R26" s="24">
        <f t="shared" si="3"/>
        <v>9586.130000000001</v>
      </c>
      <c r="S26" s="25">
        <f t="shared" si="4"/>
        <v>76.646000000000001</v>
      </c>
      <c r="T26" s="27">
        <f t="shared" si="5"/>
        <v>-3.3539999999999992</v>
      </c>
      <c r="U26">
        <v>957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5085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5085</v>
      </c>
      <c r="N27" s="40">
        <f t="shared" si="1"/>
        <v>6995</v>
      </c>
      <c r="O27" s="25">
        <f t="shared" si="2"/>
        <v>139.83750000000001</v>
      </c>
      <c r="P27" s="41"/>
      <c r="Q27" s="41"/>
      <c r="R27" s="24">
        <f t="shared" si="3"/>
        <v>6855.1625000000004</v>
      </c>
      <c r="S27" s="42">
        <f t="shared" si="4"/>
        <v>48.307499999999997</v>
      </c>
      <c r="T27" s="43">
        <f t="shared" si="5"/>
        <v>48.307499999999997</v>
      </c>
    </row>
    <row r="28" spans="1:21" ht="16.5" thickBot="1" x14ac:dyDescent="0.3">
      <c r="A28" s="73" t="s">
        <v>38</v>
      </c>
      <c r="B28" s="74"/>
      <c r="C28" s="75"/>
      <c r="D28" s="44">
        <f t="shared" ref="D28:E28" si="6">SUM(D7:D27)</f>
        <v>149666</v>
      </c>
      <c r="E28" s="45">
        <f t="shared" si="6"/>
        <v>120</v>
      </c>
      <c r="F28" s="45">
        <f t="shared" ref="F28:T28" si="7">SUM(F7:F27)</f>
        <v>180</v>
      </c>
      <c r="G28" s="45">
        <f t="shared" si="7"/>
        <v>40</v>
      </c>
      <c r="H28" s="45">
        <f t="shared" si="7"/>
        <v>1420</v>
      </c>
      <c r="I28" s="45">
        <f t="shared" si="7"/>
        <v>88</v>
      </c>
      <c r="J28" s="45">
        <f t="shared" si="7"/>
        <v>0</v>
      </c>
      <c r="K28" s="45">
        <f t="shared" si="7"/>
        <v>21</v>
      </c>
      <c r="L28" s="45">
        <f t="shared" si="7"/>
        <v>0</v>
      </c>
      <c r="M28" s="45">
        <f t="shared" si="7"/>
        <v>167006</v>
      </c>
      <c r="N28" s="45">
        <f t="shared" si="7"/>
        <v>187636</v>
      </c>
      <c r="O28" s="46">
        <f t="shared" si="7"/>
        <v>4592.6649999999991</v>
      </c>
      <c r="P28" s="45">
        <f t="shared" si="7"/>
        <v>17429</v>
      </c>
      <c r="Q28" s="45">
        <f t="shared" si="7"/>
        <v>1453</v>
      </c>
      <c r="R28" s="45">
        <f t="shared" si="7"/>
        <v>181590.33499999999</v>
      </c>
      <c r="S28" s="45">
        <f t="shared" si="7"/>
        <v>1586.557</v>
      </c>
      <c r="T28" s="47">
        <f t="shared" si="7"/>
        <v>133.55699999999999</v>
      </c>
    </row>
    <row r="29" spans="1:21" ht="15.75" thickBot="1" x14ac:dyDescent="0.3">
      <c r="A29" s="76" t="s">
        <v>39</v>
      </c>
      <c r="B29" s="77"/>
      <c r="C29" s="78"/>
      <c r="D29" s="48">
        <f>D4+D5-D28</f>
        <v>413967</v>
      </c>
      <c r="E29" s="48">
        <f t="shared" ref="E29:L29" si="8">E4+E5-E28</f>
        <v>6925</v>
      </c>
      <c r="F29" s="48">
        <f t="shared" si="8"/>
        <v>15650</v>
      </c>
      <c r="G29" s="48">
        <f t="shared" si="8"/>
        <v>450</v>
      </c>
      <c r="H29" s="48">
        <f t="shared" si="8"/>
        <v>29100</v>
      </c>
      <c r="I29" s="48">
        <f t="shared" si="8"/>
        <v>698</v>
      </c>
      <c r="J29" s="48">
        <f t="shared" si="8"/>
        <v>519</v>
      </c>
      <c r="K29" s="48">
        <f t="shared" si="8"/>
        <v>514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44" priority="43" operator="equal">
      <formula>212030016606640</formula>
    </cfRule>
  </conditionalFormatting>
  <conditionalFormatting sqref="D29 E4:E6 E28:K29">
    <cfRule type="cellIs" dxfId="1143" priority="41" operator="equal">
      <formula>$E$4</formula>
    </cfRule>
    <cfRule type="cellIs" dxfId="1142" priority="42" operator="equal">
      <formula>2120</formula>
    </cfRule>
  </conditionalFormatting>
  <conditionalFormatting sqref="D29:E29 F4:F6 F28:F29">
    <cfRule type="cellIs" dxfId="1141" priority="39" operator="equal">
      <formula>$F$4</formula>
    </cfRule>
    <cfRule type="cellIs" dxfId="1140" priority="40" operator="equal">
      <formula>300</formula>
    </cfRule>
  </conditionalFormatting>
  <conditionalFormatting sqref="G4:G6 G28:G29">
    <cfRule type="cellIs" dxfId="1139" priority="37" operator="equal">
      <formula>$G$4</formula>
    </cfRule>
    <cfRule type="cellIs" dxfId="1138" priority="38" operator="equal">
      <formula>1660</formula>
    </cfRule>
  </conditionalFormatting>
  <conditionalFormatting sqref="H4:H6 H28:H29">
    <cfRule type="cellIs" dxfId="1137" priority="35" operator="equal">
      <formula>$H$4</formula>
    </cfRule>
    <cfRule type="cellIs" dxfId="1136" priority="36" operator="equal">
      <formula>6640</formula>
    </cfRule>
  </conditionalFormatting>
  <conditionalFormatting sqref="T6:T28">
    <cfRule type="cellIs" dxfId="1135" priority="34" operator="lessThan">
      <formula>0</formula>
    </cfRule>
  </conditionalFormatting>
  <conditionalFormatting sqref="T7:T27">
    <cfRule type="cellIs" dxfId="1134" priority="31" operator="lessThan">
      <formula>0</formula>
    </cfRule>
    <cfRule type="cellIs" dxfId="1133" priority="32" operator="lessThan">
      <formula>0</formula>
    </cfRule>
    <cfRule type="cellIs" dxfId="1132" priority="33" operator="lessThan">
      <formula>0</formula>
    </cfRule>
  </conditionalFormatting>
  <conditionalFormatting sqref="E4:E6 E28:K28">
    <cfRule type="cellIs" dxfId="1131" priority="30" operator="equal">
      <formula>$E$4</formula>
    </cfRule>
  </conditionalFormatting>
  <conditionalFormatting sqref="D28:D29 D6 D4:M4">
    <cfRule type="cellIs" dxfId="1130" priority="29" operator="equal">
      <formula>$D$4</formula>
    </cfRule>
  </conditionalFormatting>
  <conditionalFormatting sqref="I4:I6 I28:I29">
    <cfRule type="cellIs" dxfId="1129" priority="28" operator="equal">
      <formula>$I$4</formula>
    </cfRule>
  </conditionalFormatting>
  <conditionalFormatting sqref="J4:J6 J28:J29">
    <cfRule type="cellIs" dxfId="1128" priority="27" operator="equal">
      <formula>$J$4</formula>
    </cfRule>
  </conditionalFormatting>
  <conditionalFormatting sqref="K4:K6 K28:K29">
    <cfRule type="cellIs" dxfId="1127" priority="26" operator="equal">
      <formula>$K$4</formula>
    </cfRule>
  </conditionalFormatting>
  <conditionalFormatting sqref="M4:M6">
    <cfRule type="cellIs" dxfId="1126" priority="25" operator="equal">
      <formula>$L$4</formula>
    </cfRule>
  </conditionalFormatting>
  <conditionalFormatting sqref="T7:T28">
    <cfRule type="cellIs" dxfId="1125" priority="22" operator="lessThan">
      <formula>0</formula>
    </cfRule>
    <cfRule type="cellIs" dxfId="1124" priority="23" operator="lessThan">
      <formula>0</formula>
    </cfRule>
    <cfRule type="cellIs" dxfId="1123" priority="24" operator="lessThan">
      <formula>0</formula>
    </cfRule>
  </conditionalFormatting>
  <conditionalFormatting sqref="D5:K5">
    <cfRule type="cellIs" dxfId="1122" priority="21" operator="greaterThan">
      <formula>0</formula>
    </cfRule>
  </conditionalFormatting>
  <conditionalFormatting sqref="T6:T28">
    <cfRule type="cellIs" dxfId="1121" priority="20" operator="lessThan">
      <formula>0</formula>
    </cfRule>
  </conditionalFormatting>
  <conditionalFormatting sqref="T7:T27">
    <cfRule type="cellIs" dxfId="1120" priority="17" operator="lessThan">
      <formula>0</formula>
    </cfRule>
    <cfRule type="cellIs" dxfId="1119" priority="18" operator="lessThan">
      <formula>0</formula>
    </cfRule>
    <cfRule type="cellIs" dxfId="1118" priority="19" operator="lessThan">
      <formula>0</formula>
    </cfRule>
  </conditionalFormatting>
  <conditionalFormatting sqref="T7:T28">
    <cfRule type="cellIs" dxfId="1117" priority="14" operator="lessThan">
      <formula>0</formula>
    </cfRule>
    <cfRule type="cellIs" dxfId="1116" priority="15" operator="lessThan">
      <formula>0</formula>
    </cfRule>
    <cfRule type="cellIs" dxfId="1115" priority="16" operator="lessThan">
      <formula>0</formula>
    </cfRule>
  </conditionalFormatting>
  <conditionalFormatting sqref="D5:K5">
    <cfRule type="cellIs" dxfId="1114" priority="13" operator="greaterThan">
      <formula>0</formula>
    </cfRule>
  </conditionalFormatting>
  <conditionalFormatting sqref="L4 L6 L28:L29">
    <cfRule type="cellIs" dxfId="1113" priority="12" operator="equal">
      <formula>$L$4</formula>
    </cfRule>
  </conditionalFormatting>
  <conditionalFormatting sqref="D7:S7">
    <cfRule type="cellIs" dxfId="1112" priority="11" operator="greaterThan">
      <formula>0</formula>
    </cfRule>
  </conditionalFormatting>
  <conditionalFormatting sqref="D9:S9">
    <cfRule type="cellIs" dxfId="1111" priority="10" operator="greaterThan">
      <formula>0</formula>
    </cfRule>
  </conditionalFormatting>
  <conditionalFormatting sqref="D11:S11">
    <cfRule type="cellIs" dxfId="1110" priority="9" operator="greaterThan">
      <formula>0</formula>
    </cfRule>
  </conditionalFormatting>
  <conditionalFormatting sqref="D13:S13">
    <cfRule type="cellIs" dxfId="1109" priority="8" operator="greaterThan">
      <formula>0</formula>
    </cfRule>
  </conditionalFormatting>
  <conditionalFormatting sqref="D15:S15">
    <cfRule type="cellIs" dxfId="1108" priority="7" operator="greaterThan">
      <formula>0</formula>
    </cfRule>
  </conditionalFormatting>
  <conditionalFormatting sqref="D17:S17">
    <cfRule type="cellIs" dxfId="1107" priority="6" operator="greaterThan">
      <formula>0</formula>
    </cfRule>
  </conditionalFormatting>
  <conditionalFormatting sqref="D19:S19">
    <cfRule type="cellIs" dxfId="1106" priority="5" operator="greaterThan">
      <formula>0</formula>
    </cfRule>
  </conditionalFormatting>
  <conditionalFormatting sqref="D21:S21">
    <cfRule type="cellIs" dxfId="1105" priority="4" operator="greaterThan">
      <formula>0</formula>
    </cfRule>
  </conditionalFormatting>
  <conditionalFormatting sqref="D23:S23">
    <cfRule type="cellIs" dxfId="1104" priority="3" operator="greaterThan">
      <formula>0</formula>
    </cfRule>
  </conditionalFormatting>
  <conditionalFormatting sqref="D25:S25">
    <cfRule type="cellIs" dxfId="1103" priority="2" operator="greaterThan">
      <formula>0</formula>
    </cfRule>
  </conditionalFormatting>
  <conditionalFormatting sqref="D27:S27">
    <cfRule type="cellIs" dxfId="1102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F1" workbookViewId="0">
      <pane ySplit="6" topLeftCell="A7" activePane="bottomLeft" state="frozen"/>
      <selection pane="bottomLeft" activeCell="X18" sqref="X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  <col min="21" max="21" width="9.5703125" customWidth="1"/>
  </cols>
  <sheetData>
    <row r="1" spans="1:24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4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4" ht="18.75" x14ac:dyDescent="0.25">
      <c r="A3" s="83" t="s">
        <v>58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4" x14ac:dyDescent="0.25">
      <c r="A4" s="87" t="s">
        <v>1</v>
      </c>
      <c r="B4" s="87"/>
      <c r="C4" s="1"/>
      <c r="D4" s="2">
        <f>'7'!D29</f>
        <v>413967</v>
      </c>
      <c r="E4" s="2">
        <f>'7'!E29</f>
        <v>6925</v>
      </c>
      <c r="F4" s="2">
        <f>'7'!F29</f>
        <v>15650</v>
      </c>
      <c r="G4" s="2">
        <f>'7'!G29</f>
        <v>450</v>
      </c>
      <c r="H4" s="2">
        <f>'7'!H29</f>
        <v>29100</v>
      </c>
      <c r="I4" s="2">
        <f>'7'!I29</f>
        <v>698</v>
      </c>
      <c r="J4" s="2">
        <f>'7'!J29</f>
        <v>519</v>
      </c>
      <c r="K4" s="2">
        <f>'7'!K29</f>
        <v>514</v>
      </c>
      <c r="L4" s="2">
        <f>'7'!L29</f>
        <v>0</v>
      </c>
      <c r="M4" s="3"/>
      <c r="N4" s="89"/>
      <c r="O4" s="90"/>
      <c r="P4" s="90"/>
      <c r="Q4" s="90"/>
      <c r="R4" s="90"/>
      <c r="S4" s="90"/>
      <c r="T4" s="90"/>
      <c r="U4" s="90"/>
      <c r="V4" s="90"/>
      <c r="W4" s="90"/>
      <c r="X4" s="91"/>
    </row>
    <row r="5" spans="1:24" x14ac:dyDescent="0.25">
      <c r="A5" s="87" t="s">
        <v>2</v>
      </c>
      <c r="B5" s="87"/>
      <c r="C5" s="1"/>
      <c r="D5" s="1">
        <v>211819</v>
      </c>
      <c r="E5" s="4"/>
      <c r="F5" s="4"/>
      <c r="G5" s="4"/>
      <c r="H5" s="4"/>
      <c r="I5" s="1"/>
      <c r="J5" s="1"/>
      <c r="K5" s="1"/>
      <c r="L5" s="1"/>
      <c r="M5" s="5"/>
      <c r="N5" s="89"/>
      <c r="O5" s="90"/>
      <c r="P5" s="90"/>
      <c r="Q5" s="90"/>
      <c r="R5" s="90"/>
      <c r="S5" s="90"/>
      <c r="T5" s="90"/>
      <c r="U5" s="90"/>
      <c r="V5" s="90"/>
      <c r="W5" s="90"/>
      <c r="X5" s="91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8" t="s">
        <v>15</v>
      </c>
      <c r="N6" s="56" t="s">
        <v>16</v>
      </c>
      <c r="O6" s="17" t="s">
        <v>17</v>
      </c>
      <c r="P6" s="56" t="s">
        <v>18</v>
      </c>
      <c r="Q6" s="56" t="s">
        <v>19</v>
      </c>
      <c r="R6" s="56" t="s">
        <v>20</v>
      </c>
      <c r="S6" s="17" t="s">
        <v>21</v>
      </c>
      <c r="T6" s="18" t="s">
        <v>22</v>
      </c>
      <c r="U6" s="56" t="s">
        <v>55</v>
      </c>
      <c r="V6" s="17" t="s">
        <v>56</v>
      </c>
      <c r="W6" s="17" t="s">
        <v>57</v>
      </c>
      <c r="X6" s="17" t="s">
        <v>56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9121</v>
      </c>
      <c r="E7" s="22">
        <v>20</v>
      </c>
      <c r="F7" s="22">
        <v>20</v>
      </c>
      <c r="G7" s="22"/>
      <c r="H7" s="22">
        <v>490</v>
      </c>
      <c r="I7" s="23">
        <v>2</v>
      </c>
      <c r="J7" s="23">
        <v>2</v>
      </c>
      <c r="K7" s="23"/>
      <c r="L7" s="23"/>
      <c r="M7" s="20">
        <f>D7+E7*20+F7*10+G7*9+H7*9</f>
        <v>14131</v>
      </c>
      <c r="N7" s="24">
        <f>D7+E7*20+F7*10+G7*9+H7*9+I7*191+J7*191+K7*182+L7*100</f>
        <v>14895</v>
      </c>
      <c r="O7" s="25">
        <f>M7*2.75%</f>
        <v>388.60250000000002</v>
      </c>
      <c r="P7" s="26"/>
      <c r="Q7" s="26">
        <v>100</v>
      </c>
      <c r="R7" s="24">
        <f>M7-(M7*2.75%)+I7*191+J7*191+K7*182+L7*100-Q7</f>
        <v>14406.397499999999</v>
      </c>
      <c r="S7" s="25">
        <f>M7*0.95%</f>
        <v>134.24449999999999</v>
      </c>
      <c r="T7" s="27">
        <f>S7-Q7</f>
        <v>34.244499999999988</v>
      </c>
      <c r="U7" s="61"/>
      <c r="V7" s="62">
        <f>R7-U7</f>
        <v>14406.397499999999</v>
      </c>
      <c r="W7" s="61">
        <v>3376</v>
      </c>
      <c r="X7" s="62">
        <f>V7-W7</f>
        <v>11030.397499999999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4905</v>
      </c>
      <c r="E8" s="30">
        <v>30</v>
      </c>
      <c r="F8" s="30">
        <v>50</v>
      </c>
      <c r="G8" s="30"/>
      <c r="H8" s="30">
        <v>50</v>
      </c>
      <c r="I8" s="20"/>
      <c r="J8" s="20"/>
      <c r="K8" s="20"/>
      <c r="L8" s="20"/>
      <c r="M8" s="20">
        <f t="shared" ref="M8:M27" si="0">D8+E8*20+F8*10+G8*9+H8*9</f>
        <v>6455</v>
      </c>
      <c r="N8" s="24">
        <f t="shared" ref="N8:N27" si="1">D8+E8*20+F8*10+G8*9+H8*9+I8*191+J8*191+K8*182+L8*100</f>
        <v>6455</v>
      </c>
      <c r="O8" s="25">
        <f t="shared" ref="O8:O27" si="2">M8*2.75%</f>
        <v>177.51249999999999</v>
      </c>
      <c r="P8" s="26"/>
      <c r="Q8" s="26">
        <v>76</v>
      </c>
      <c r="R8" s="24">
        <f t="shared" ref="R8:R27" si="3">M8-(M8*2.75%)+I8*191+J8*191+K8*182+L8*100-Q8</f>
        <v>6201.4875000000002</v>
      </c>
      <c r="S8" s="25">
        <f t="shared" ref="S8:S27" si="4">M8*0.95%</f>
        <v>61.322499999999998</v>
      </c>
      <c r="T8" s="27">
        <f t="shared" ref="T8:T27" si="5">S8-Q8</f>
        <v>-14.677500000000002</v>
      </c>
      <c r="U8" s="61"/>
      <c r="V8" s="62">
        <f t="shared" ref="V8:V27" si="6">R8-U8</f>
        <v>6201.4875000000002</v>
      </c>
      <c r="W8" s="61">
        <v>1700</v>
      </c>
      <c r="X8" s="62">
        <f t="shared" ref="X8:X27" si="7">V8-W8</f>
        <v>4501.4875000000002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20102</v>
      </c>
      <c r="E9" s="30">
        <v>30</v>
      </c>
      <c r="F9" s="30">
        <v>40</v>
      </c>
      <c r="G9" s="30"/>
      <c r="H9" s="30">
        <v>60</v>
      </c>
      <c r="I9" s="20"/>
      <c r="J9" s="20"/>
      <c r="K9" s="20">
        <v>2</v>
      </c>
      <c r="L9" s="20"/>
      <c r="M9" s="20">
        <f t="shared" si="0"/>
        <v>21642</v>
      </c>
      <c r="N9" s="24">
        <f t="shared" si="1"/>
        <v>22006</v>
      </c>
      <c r="O9" s="25">
        <f t="shared" si="2"/>
        <v>595.15499999999997</v>
      </c>
      <c r="P9" s="26">
        <v>-4000</v>
      </c>
      <c r="Q9" s="26">
        <v>151</v>
      </c>
      <c r="R9" s="24">
        <f t="shared" si="3"/>
        <v>21259.845000000001</v>
      </c>
      <c r="S9" s="25">
        <f t="shared" si="4"/>
        <v>205.59899999999999</v>
      </c>
      <c r="T9" s="27">
        <f t="shared" si="5"/>
        <v>54.59899999999999</v>
      </c>
      <c r="U9" s="61"/>
      <c r="V9" s="62">
        <f t="shared" si="6"/>
        <v>21259.845000000001</v>
      </c>
      <c r="W9" s="61">
        <v>3129</v>
      </c>
      <c r="X9" s="62">
        <f t="shared" si="7"/>
        <v>18130.845000000001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6449</v>
      </c>
      <c r="E10" s="30"/>
      <c r="F10" s="30">
        <v>50</v>
      </c>
      <c r="G10" s="30"/>
      <c r="H10" s="30"/>
      <c r="I10" s="20"/>
      <c r="J10" s="20"/>
      <c r="K10" s="20">
        <v>2</v>
      </c>
      <c r="L10" s="20"/>
      <c r="M10" s="20">
        <f t="shared" si="0"/>
        <v>6949</v>
      </c>
      <c r="N10" s="24">
        <f t="shared" si="1"/>
        <v>7313</v>
      </c>
      <c r="O10" s="25">
        <f t="shared" si="2"/>
        <v>191.0975</v>
      </c>
      <c r="P10" s="26"/>
      <c r="Q10" s="26">
        <v>31</v>
      </c>
      <c r="R10" s="24">
        <f t="shared" si="3"/>
        <v>7090.9025000000001</v>
      </c>
      <c r="S10" s="25">
        <f t="shared" si="4"/>
        <v>66.015500000000003</v>
      </c>
      <c r="T10" s="27">
        <f t="shared" si="5"/>
        <v>35.015500000000003</v>
      </c>
      <c r="U10" s="61"/>
      <c r="V10" s="62">
        <f t="shared" si="6"/>
        <v>7090.9025000000001</v>
      </c>
      <c r="W10" s="61">
        <v>2333</v>
      </c>
      <c r="X10" s="62">
        <f t="shared" si="7"/>
        <v>4757.9025000000001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15255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15255</v>
      </c>
      <c r="N11" s="24">
        <f t="shared" si="1"/>
        <v>15255</v>
      </c>
      <c r="O11" s="25">
        <f t="shared" si="2"/>
        <v>419.51249999999999</v>
      </c>
      <c r="P11" s="26"/>
      <c r="Q11" s="26">
        <v>200</v>
      </c>
      <c r="R11" s="24">
        <f t="shared" si="3"/>
        <v>14635.487499999999</v>
      </c>
      <c r="S11" s="25">
        <f t="shared" si="4"/>
        <v>144.92249999999999</v>
      </c>
      <c r="T11" s="27">
        <f t="shared" si="5"/>
        <v>-55.077500000000015</v>
      </c>
      <c r="U11" s="61"/>
      <c r="V11" s="62">
        <f t="shared" si="6"/>
        <v>14635.487499999999</v>
      </c>
      <c r="W11" s="61"/>
      <c r="X11" s="62">
        <f t="shared" si="7"/>
        <v>14635.487499999999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8601</v>
      </c>
      <c r="E12" s="30">
        <v>100</v>
      </c>
      <c r="F12" s="30">
        <v>100</v>
      </c>
      <c r="G12" s="30"/>
      <c r="H12" s="30">
        <v>100</v>
      </c>
      <c r="I12" s="20"/>
      <c r="J12" s="20"/>
      <c r="K12" s="20"/>
      <c r="L12" s="20"/>
      <c r="M12" s="20">
        <f t="shared" si="0"/>
        <v>12501</v>
      </c>
      <c r="N12" s="24">
        <f t="shared" si="1"/>
        <v>12501</v>
      </c>
      <c r="O12" s="25">
        <f t="shared" si="2"/>
        <v>343.77749999999997</v>
      </c>
      <c r="P12" s="26"/>
      <c r="Q12" s="26">
        <v>29</v>
      </c>
      <c r="R12" s="24">
        <f t="shared" si="3"/>
        <v>12128.2225</v>
      </c>
      <c r="S12" s="25">
        <f t="shared" si="4"/>
        <v>118.7595</v>
      </c>
      <c r="T12" s="27">
        <f t="shared" si="5"/>
        <v>89.759500000000003</v>
      </c>
      <c r="U12" s="61">
        <v>28</v>
      </c>
      <c r="V12" s="62">
        <f t="shared" si="6"/>
        <v>12100.2225</v>
      </c>
      <c r="W12" s="61"/>
      <c r="X12" s="62">
        <f t="shared" si="7"/>
        <v>12100.2225</v>
      </c>
    </row>
    <row r="13" spans="1:24" ht="15.75" x14ac:dyDescent="0.25">
      <c r="A13" s="28">
        <v>7</v>
      </c>
      <c r="B13" s="20">
        <v>1908446140</v>
      </c>
      <c r="C13" s="20" t="s">
        <v>43</v>
      </c>
      <c r="D13" s="29">
        <v>7591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7591</v>
      </c>
      <c r="N13" s="24">
        <f t="shared" si="1"/>
        <v>7591</v>
      </c>
      <c r="O13" s="25">
        <f t="shared" si="2"/>
        <v>208.7525</v>
      </c>
      <c r="P13" s="26">
        <v>-1000</v>
      </c>
      <c r="Q13" s="26"/>
      <c r="R13" s="24">
        <f t="shared" si="3"/>
        <v>7382.2475000000004</v>
      </c>
      <c r="S13" s="25">
        <f t="shared" si="4"/>
        <v>72.114499999999992</v>
      </c>
      <c r="T13" s="27">
        <f t="shared" si="5"/>
        <v>72.114499999999992</v>
      </c>
      <c r="U13" s="61"/>
      <c r="V13" s="62">
        <f t="shared" si="6"/>
        <v>7382.2475000000004</v>
      </c>
      <c r="W13" s="61">
        <v>2580</v>
      </c>
      <c r="X13" s="62">
        <f t="shared" si="7"/>
        <v>4802.2475000000004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14090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14090</v>
      </c>
      <c r="N14" s="24">
        <f t="shared" si="1"/>
        <v>14090</v>
      </c>
      <c r="O14" s="25">
        <f t="shared" si="2"/>
        <v>387.47500000000002</v>
      </c>
      <c r="P14" s="26"/>
      <c r="Q14" s="26"/>
      <c r="R14" s="24">
        <f t="shared" si="3"/>
        <v>13702.525</v>
      </c>
      <c r="S14" s="25">
        <f t="shared" si="4"/>
        <v>133.85499999999999</v>
      </c>
      <c r="T14" s="27">
        <f t="shared" si="5"/>
        <v>133.85499999999999</v>
      </c>
      <c r="U14" s="61"/>
      <c r="V14" s="62">
        <f t="shared" si="6"/>
        <v>13702.525</v>
      </c>
      <c r="W14" s="61"/>
      <c r="X14" s="62">
        <f t="shared" si="7"/>
        <v>13702.525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11846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11846</v>
      </c>
      <c r="N15" s="24">
        <f t="shared" si="1"/>
        <v>11846</v>
      </c>
      <c r="O15" s="25">
        <f t="shared" si="2"/>
        <v>325.76499999999999</v>
      </c>
      <c r="P15" s="26">
        <v>13160</v>
      </c>
      <c r="Q15" s="26">
        <v>121</v>
      </c>
      <c r="R15" s="24">
        <f t="shared" si="3"/>
        <v>11399.235000000001</v>
      </c>
      <c r="S15" s="25">
        <f t="shared" si="4"/>
        <v>112.53699999999999</v>
      </c>
      <c r="T15" s="27">
        <f t="shared" si="5"/>
        <v>-8.4630000000000081</v>
      </c>
      <c r="U15" s="61"/>
      <c r="V15" s="62">
        <f t="shared" si="6"/>
        <v>11399.235000000001</v>
      </c>
      <c r="W15" s="61">
        <v>640</v>
      </c>
      <c r="X15" s="62">
        <f t="shared" si="7"/>
        <v>10759.235000000001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15626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15626</v>
      </c>
      <c r="N16" s="24">
        <f t="shared" si="1"/>
        <v>15626</v>
      </c>
      <c r="O16" s="25">
        <f t="shared" si="2"/>
        <v>429.71499999999997</v>
      </c>
      <c r="P16" s="26"/>
      <c r="Q16" s="26">
        <v>116</v>
      </c>
      <c r="R16" s="24">
        <f t="shared" si="3"/>
        <v>15080.285</v>
      </c>
      <c r="S16" s="25">
        <f t="shared" si="4"/>
        <v>148.447</v>
      </c>
      <c r="T16" s="27">
        <f t="shared" si="5"/>
        <v>32.447000000000003</v>
      </c>
      <c r="U16" s="61"/>
      <c r="V16" s="62">
        <f t="shared" si="6"/>
        <v>15080.285</v>
      </c>
      <c r="W16" s="61">
        <v>1592</v>
      </c>
      <c r="X16" s="62">
        <f t="shared" si="7"/>
        <v>13488.285</v>
      </c>
    </row>
    <row r="17" spans="1:24" ht="15.75" x14ac:dyDescent="0.25">
      <c r="A17" s="28">
        <v>11</v>
      </c>
      <c r="B17" s="20">
        <v>1908446144</v>
      </c>
      <c r="C17" s="33" t="s">
        <v>31</v>
      </c>
      <c r="D17" s="29">
        <v>7594</v>
      </c>
      <c r="E17" s="30">
        <v>50</v>
      </c>
      <c r="F17" s="30">
        <v>50</v>
      </c>
      <c r="G17" s="30"/>
      <c r="H17" s="30">
        <v>100</v>
      </c>
      <c r="I17" s="20">
        <v>10</v>
      </c>
      <c r="J17" s="20"/>
      <c r="K17" s="20">
        <v>5</v>
      </c>
      <c r="L17" s="20"/>
      <c r="M17" s="20">
        <f t="shared" si="0"/>
        <v>9994</v>
      </c>
      <c r="N17" s="24">
        <f t="shared" si="1"/>
        <v>12814</v>
      </c>
      <c r="O17" s="25">
        <f t="shared" si="2"/>
        <v>274.83499999999998</v>
      </c>
      <c r="P17" s="26"/>
      <c r="Q17" s="26">
        <v>100</v>
      </c>
      <c r="R17" s="24">
        <f t="shared" si="3"/>
        <v>12439.165000000001</v>
      </c>
      <c r="S17" s="25">
        <f t="shared" si="4"/>
        <v>94.942999999999998</v>
      </c>
      <c r="T17" s="27">
        <f t="shared" si="5"/>
        <v>-5.0570000000000022</v>
      </c>
      <c r="U17" s="61"/>
      <c r="V17" s="62">
        <f t="shared" si="6"/>
        <v>12439.165000000001</v>
      </c>
      <c r="W17" s="61">
        <v>2086</v>
      </c>
      <c r="X17" s="62">
        <f t="shared" si="7"/>
        <v>10353.165000000001</v>
      </c>
    </row>
    <row r="18" spans="1:24" ht="15.75" x14ac:dyDescent="0.25">
      <c r="A18" s="28">
        <v>12</v>
      </c>
      <c r="B18" s="20">
        <v>1908446145</v>
      </c>
      <c r="C18" s="31" t="s">
        <v>44</v>
      </c>
      <c r="D18" s="29">
        <v>4800</v>
      </c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4800</v>
      </c>
      <c r="N18" s="24">
        <f t="shared" si="1"/>
        <v>5755</v>
      </c>
      <c r="O18" s="25">
        <f t="shared" si="2"/>
        <v>132</v>
      </c>
      <c r="P18" s="26"/>
      <c r="Q18" s="26">
        <v>150</v>
      </c>
      <c r="R18" s="24">
        <f t="shared" si="3"/>
        <v>5473</v>
      </c>
      <c r="S18" s="25">
        <f t="shared" si="4"/>
        <v>45.6</v>
      </c>
      <c r="T18" s="27">
        <f t="shared" si="5"/>
        <v>-104.4</v>
      </c>
      <c r="U18" s="61"/>
      <c r="V18" s="62">
        <f t="shared" si="6"/>
        <v>5473</v>
      </c>
      <c r="W18" s="61">
        <v>2000</v>
      </c>
      <c r="X18" s="62">
        <f t="shared" si="7"/>
        <v>3473</v>
      </c>
    </row>
    <row r="19" spans="1:24" ht="15.75" x14ac:dyDescent="0.25">
      <c r="A19" s="28">
        <v>13</v>
      </c>
      <c r="B19" s="20">
        <v>1908446146</v>
      </c>
      <c r="C19" s="20" t="s">
        <v>45</v>
      </c>
      <c r="D19" s="29">
        <v>14232</v>
      </c>
      <c r="E19" s="30"/>
      <c r="F19" s="30"/>
      <c r="G19" s="30"/>
      <c r="H19" s="30">
        <v>50</v>
      </c>
      <c r="I19" s="20">
        <v>5</v>
      </c>
      <c r="J19" s="20"/>
      <c r="K19" s="20"/>
      <c r="L19" s="20"/>
      <c r="M19" s="20">
        <f t="shared" si="0"/>
        <v>14682</v>
      </c>
      <c r="N19" s="24">
        <f t="shared" si="1"/>
        <v>15637</v>
      </c>
      <c r="O19" s="25">
        <f t="shared" si="2"/>
        <v>403.755</v>
      </c>
      <c r="P19" s="26">
        <v>10450</v>
      </c>
      <c r="Q19" s="26">
        <v>120</v>
      </c>
      <c r="R19" s="24">
        <f t="shared" si="3"/>
        <v>15113.245000000001</v>
      </c>
      <c r="S19" s="25">
        <f t="shared" si="4"/>
        <v>139.47899999999998</v>
      </c>
      <c r="T19" s="27">
        <f t="shared" si="5"/>
        <v>19.478999999999985</v>
      </c>
      <c r="U19" s="61"/>
      <c r="V19" s="62">
        <f t="shared" si="6"/>
        <v>15113.245000000001</v>
      </c>
      <c r="W19" s="61">
        <v>1592</v>
      </c>
      <c r="X19" s="62">
        <f t="shared" si="7"/>
        <v>13521.245000000001</v>
      </c>
    </row>
    <row r="20" spans="1:24" ht="15.75" x14ac:dyDescent="0.25">
      <c r="A20" s="28">
        <v>14</v>
      </c>
      <c r="B20" s="20">
        <v>1908446147</v>
      </c>
      <c r="C20" s="20" t="s">
        <v>46</v>
      </c>
      <c r="D20" s="29">
        <v>7168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7168</v>
      </c>
      <c r="N20" s="24">
        <f t="shared" si="1"/>
        <v>7168</v>
      </c>
      <c r="O20" s="25">
        <f t="shared" si="2"/>
        <v>197.12</v>
      </c>
      <c r="P20" s="26"/>
      <c r="Q20" s="26">
        <v>120</v>
      </c>
      <c r="R20" s="24">
        <f t="shared" si="3"/>
        <v>6850.88</v>
      </c>
      <c r="S20" s="25">
        <f t="shared" si="4"/>
        <v>68.096000000000004</v>
      </c>
      <c r="T20" s="27">
        <f t="shared" si="5"/>
        <v>-51.903999999999996</v>
      </c>
      <c r="U20" s="61"/>
      <c r="V20" s="62">
        <f t="shared" si="6"/>
        <v>6850.88</v>
      </c>
      <c r="W20" s="61"/>
      <c r="X20" s="62">
        <f t="shared" si="7"/>
        <v>6850.88</v>
      </c>
    </row>
    <row r="21" spans="1:24" ht="15.75" x14ac:dyDescent="0.25">
      <c r="A21" s="28">
        <v>15</v>
      </c>
      <c r="B21" s="20">
        <v>1908446148</v>
      </c>
      <c r="C21" s="20" t="s">
        <v>47</v>
      </c>
      <c r="D21" s="29">
        <v>6428</v>
      </c>
      <c r="E21" s="30">
        <v>50</v>
      </c>
      <c r="F21" s="30">
        <v>100</v>
      </c>
      <c r="G21" s="30"/>
      <c r="H21" s="30"/>
      <c r="I21" s="20">
        <v>8</v>
      </c>
      <c r="J21" s="20"/>
      <c r="K21" s="20"/>
      <c r="L21" s="20"/>
      <c r="M21" s="20">
        <f t="shared" si="0"/>
        <v>8428</v>
      </c>
      <c r="N21" s="24">
        <f t="shared" si="1"/>
        <v>9956</v>
      </c>
      <c r="O21" s="25">
        <f t="shared" si="2"/>
        <v>231.77</v>
      </c>
      <c r="P21" s="26"/>
      <c r="Q21" s="26">
        <v>20</v>
      </c>
      <c r="R21" s="24">
        <f t="shared" si="3"/>
        <v>9704.23</v>
      </c>
      <c r="S21" s="25">
        <f t="shared" si="4"/>
        <v>80.066000000000003</v>
      </c>
      <c r="T21" s="27">
        <f t="shared" si="5"/>
        <v>60.066000000000003</v>
      </c>
      <c r="U21" s="61"/>
      <c r="V21" s="62">
        <f t="shared" si="6"/>
        <v>9704.23</v>
      </c>
      <c r="W21" s="61"/>
      <c r="X21" s="62">
        <f t="shared" si="7"/>
        <v>9704.23</v>
      </c>
    </row>
    <row r="22" spans="1:24" ht="15.75" x14ac:dyDescent="0.25">
      <c r="A22" s="28">
        <v>16</v>
      </c>
      <c r="B22" s="20">
        <v>1908446149</v>
      </c>
      <c r="C22" s="34" t="s">
        <v>33</v>
      </c>
      <c r="D22" s="29">
        <v>16218</v>
      </c>
      <c r="E22" s="30">
        <v>200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20218</v>
      </c>
      <c r="N22" s="24">
        <f t="shared" si="1"/>
        <v>21173</v>
      </c>
      <c r="O22" s="25">
        <f t="shared" si="2"/>
        <v>555.995</v>
      </c>
      <c r="P22" s="26">
        <v>-1980</v>
      </c>
      <c r="Q22" s="26">
        <v>150</v>
      </c>
      <c r="R22" s="24">
        <f t="shared" si="3"/>
        <v>20467.005000000001</v>
      </c>
      <c r="S22" s="25">
        <f t="shared" si="4"/>
        <v>192.071</v>
      </c>
      <c r="T22" s="27">
        <f t="shared" si="5"/>
        <v>42.070999999999998</v>
      </c>
      <c r="U22" s="61"/>
      <c r="V22" s="62">
        <f t="shared" si="6"/>
        <v>20467.005000000001</v>
      </c>
      <c r="W22" s="61">
        <v>2978</v>
      </c>
      <c r="X22" s="62">
        <f t="shared" si="7"/>
        <v>17489.005000000001</v>
      </c>
    </row>
    <row r="23" spans="1:24" ht="15.75" x14ac:dyDescent="0.25">
      <c r="A23" s="28">
        <v>17</v>
      </c>
      <c r="B23" s="20">
        <v>1908446150</v>
      </c>
      <c r="C23" s="20" t="s">
        <v>34</v>
      </c>
      <c r="D23" s="35">
        <v>9016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9016</v>
      </c>
      <c r="N23" s="24">
        <f t="shared" si="1"/>
        <v>9016</v>
      </c>
      <c r="O23" s="25">
        <f t="shared" si="2"/>
        <v>247.94</v>
      </c>
      <c r="P23" s="26"/>
      <c r="Q23" s="26">
        <v>90</v>
      </c>
      <c r="R23" s="24">
        <f t="shared" si="3"/>
        <v>8678.06</v>
      </c>
      <c r="S23" s="25">
        <f t="shared" si="4"/>
        <v>85.652000000000001</v>
      </c>
      <c r="T23" s="27">
        <f t="shared" si="5"/>
        <v>-4.347999999999999</v>
      </c>
      <c r="U23" s="61"/>
      <c r="V23" s="62">
        <f t="shared" si="6"/>
        <v>8678.06</v>
      </c>
      <c r="W23" s="61"/>
      <c r="X23" s="62">
        <f t="shared" si="7"/>
        <v>8678.06</v>
      </c>
    </row>
    <row r="24" spans="1:24" ht="15.75" x14ac:dyDescent="0.25">
      <c r="A24" s="28">
        <v>18</v>
      </c>
      <c r="B24" s="20">
        <v>1908446151</v>
      </c>
      <c r="C24" s="20" t="s">
        <v>35</v>
      </c>
      <c r="D24" s="29">
        <v>26419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26419</v>
      </c>
      <c r="N24" s="24">
        <f t="shared" si="1"/>
        <v>26419</v>
      </c>
      <c r="O24" s="25">
        <f t="shared" si="2"/>
        <v>726.52250000000004</v>
      </c>
      <c r="P24" s="26">
        <v>7000</v>
      </c>
      <c r="Q24" s="26">
        <v>134</v>
      </c>
      <c r="R24" s="24">
        <f t="shared" si="3"/>
        <v>25558.477500000001</v>
      </c>
      <c r="S24" s="25">
        <f t="shared" si="4"/>
        <v>250.98050000000001</v>
      </c>
      <c r="T24" s="27">
        <f t="shared" si="5"/>
        <v>116.98050000000001</v>
      </c>
      <c r="U24" s="61"/>
      <c r="V24" s="62">
        <f t="shared" si="6"/>
        <v>25558.477500000001</v>
      </c>
      <c r="W24" s="61"/>
      <c r="X24" s="62">
        <f t="shared" si="7"/>
        <v>25558.477500000001</v>
      </c>
    </row>
    <row r="25" spans="1:24" ht="15.75" x14ac:dyDescent="0.25">
      <c r="A25" s="28">
        <v>19</v>
      </c>
      <c r="B25" s="20">
        <v>1908446152</v>
      </c>
      <c r="C25" s="20" t="s">
        <v>36</v>
      </c>
      <c r="D25" s="29">
        <v>8021</v>
      </c>
      <c r="E25" s="30"/>
      <c r="F25" s="30"/>
      <c r="G25" s="30"/>
      <c r="H25" s="30"/>
      <c r="I25" s="20">
        <v>10</v>
      </c>
      <c r="J25" s="20"/>
      <c r="K25" s="20"/>
      <c r="L25" s="20"/>
      <c r="M25" s="20">
        <f t="shared" si="0"/>
        <v>8021</v>
      </c>
      <c r="N25" s="24">
        <f t="shared" si="1"/>
        <v>9931</v>
      </c>
      <c r="O25" s="25">
        <f t="shared" si="2"/>
        <v>220.57750000000001</v>
      </c>
      <c r="P25" s="26">
        <v>5500</v>
      </c>
      <c r="Q25" s="26">
        <v>81</v>
      </c>
      <c r="R25" s="24">
        <f t="shared" si="3"/>
        <v>9629.4225000000006</v>
      </c>
      <c r="S25" s="25">
        <f t="shared" si="4"/>
        <v>76.1995</v>
      </c>
      <c r="T25" s="27">
        <f t="shared" si="5"/>
        <v>-4.8004999999999995</v>
      </c>
      <c r="U25" s="61"/>
      <c r="V25" s="62">
        <f t="shared" si="6"/>
        <v>9629.4225000000006</v>
      </c>
      <c r="W25" s="61">
        <v>2333</v>
      </c>
      <c r="X25" s="62">
        <f t="shared" si="7"/>
        <v>7296.4225000000006</v>
      </c>
    </row>
    <row r="26" spans="1:24" ht="15.75" x14ac:dyDescent="0.25">
      <c r="A26" s="28">
        <v>70</v>
      </c>
      <c r="B26" s="20">
        <v>1908446153</v>
      </c>
      <c r="C26" s="36" t="s">
        <v>48</v>
      </c>
      <c r="D26" s="29">
        <v>7300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7300</v>
      </c>
      <c r="N26" s="24">
        <f t="shared" si="1"/>
        <v>7300</v>
      </c>
      <c r="O26" s="25">
        <f t="shared" si="2"/>
        <v>200.75</v>
      </c>
      <c r="P26" s="26"/>
      <c r="Q26" s="26"/>
      <c r="R26" s="24">
        <f t="shared" si="3"/>
        <v>7099.25</v>
      </c>
      <c r="S26" s="25">
        <f t="shared" si="4"/>
        <v>69.349999999999994</v>
      </c>
      <c r="T26" s="27">
        <f t="shared" si="5"/>
        <v>69.349999999999994</v>
      </c>
      <c r="U26" s="61"/>
      <c r="V26" s="62">
        <f t="shared" si="6"/>
        <v>7099.25</v>
      </c>
      <c r="W26" s="61"/>
      <c r="X26" s="62">
        <f t="shared" si="7"/>
        <v>7099.25</v>
      </c>
    </row>
    <row r="27" spans="1:24" ht="19.5" thickBot="1" x14ac:dyDescent="0.35">
      <c r="A27" s="28">
        <v>21</v>
      </c>
      <c r="B27" s="20">
        <v>1908446154</v>
      </c>
      <c r="C27" s="20" t="s">
        <v>37</v>
      </c>
      <c r="D27" s="37">
        <v>7654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7654</v>
      </c>
      <c r="N27" s="24">
        <f t="shared" si="1"/>
        <v>7654</v>
      </c>
      <c r="O27" s="25">
        <f t="shared" si="2"/>
        <v>210.48500000000001</v>
      </c>
      <c r="P27" s="26"/>
      <c r="Q27" s="26">
        <v>100</v>
      </c>
      <c r="R27" s="24">
        <f t="shared" si="3"/>
        <v>7343.5150000000003</v>
      </c>
      <c r="S27" s="25">
        <f t="shared" si="4"/>
        <v>72.712999999999994</v>
      </c>
      <c r="T27" s="27">
        <f t="shared" si="5"/>
        <v>-27.287000000000006</v>
      </c>
      <c r="U27" s="61"/>
      <c r="V27" s="62">
        <f t="shared" si="6"/>
        <v>7343.5150000000003</v>
      </c>
      <c r="W27" s="61"/>
      <c r="X27" s="62">
        <f t="shared" si="7"/>
        <v>7343.5150000000003</v>
      </c>
    </row>
    <row r="28" spans="1:24" ht="16.5" thickBot="1" x14ac:dyDescent="0.3">
      <c r="A28" s="73" t="s">
        <v>38</v>
      </c>
      <c r="B28" s="74"/>
      <c r="C28" s="75"/>
      <c r="D28" s="44">
        <f t="shared" ref="D28:E28" si="8">SUM(D7:D27)</f>
        <v>228436</v>
      </c>
      <c r="E28" s="45">
        <f t="shared" si="8"/>
        <v>480</v>
      </c>
      <c r="F28" s="45">
        <f t="shared" ref="F28:X28" si="9">SUM(F7:F27)</f>
        <v>410</v>
      </c>
      <c r="G28" s="45">
        <f t="shared" si="9"/>
        <v>0</v>
      </c>
      <c r="H28" s="45">
        <f t="shared" si="9"/>
        <v>850</v>
      </c>
      <c r="I28" s="45">
        <f t="shared" si="9"/>
        <v>45</v>
      </c>
      <c r="J28" s="45">
        <f t="shared" si="9"/>
        <v>2</v>
      </c>
      <c r="K28" s="45">
        <f t="shared" si="9"/>
        <v>9</v>
      </c>
      <c r="L28" s="45">
        <f t="shared" si="9"/>
        <v>0</v>
      </c>
      <c r="M28" s="59">
        <f t="shared" si="9"/>
        <v>249786</v>
      </c>
      <c r="N28" s="59">
        <f t="shared" si="9"/>
        <v>260401</v>
      </c>
      <c r="O28" s="60">
        <f t="shared" si="9"/>
        <v>6869.1149999999998</v>
      </c>
      <c r="P28" s="59">
        <f t="shared" si="9"/>
        <v>29130</v>
      </c>
      <c r="Q28" s="59">
        <f t="shared" si="9"/>
        <v>1889</v>
      </c>
      <c r="R28" s="59">
        <f t="shared" si="9"/>
        <v>251642.88500000001</v>
      </c>
      <c r="S28" s="59">
        <f t="shared" si="9"/>
        <v>2372.9670000000001</v>
      </c>
      <c r="T28" s="59">
        <f t="shared" si="9"/>
        <v>483.96699999999987</v>
      </c>
      <c r="U28" s="59">
        <f t="shared" si="9"/>
        <v>28</v>
      </c>
      <c r="V28" s="59">
        <f t="shared" si="9"/>
        <v>251614.88500000001</v>
      </c>
      <c r="W28" s="59">
        <f t="shared" si="9"/>
        <v>26339</v>
      </c>
      <c r="X28" s="59">
        <f t="shared" si="9"/>
        <v>225275.88500000001</v>
      </c>
    </row>
    <row r="29" spans="1:24" ht="15.75" thickBot="1" x14ac:dyDescent="0.3">
      <c r="A29" s="76" t="s">
        <v>39</v>
      </c>
      <c r="B29" s="77"/>
      <c r="C29" s="78"/>
      <c r="D29" s="48">
        <f>D4+D5-D28</f>
        <v>397350</v>
      </c>
      <c r="E29" s="48">
        <f t="shared" ref="E29:L29" si="10">E4+E5-E28</f>
        <v>6445</v>
      </c>
      <c r="F29" s="48">
        <f t="shared" si="10"/>
        <v>15240</v>
      </c>
      <c r="G29" s="48">
        <f t="shared" si="10"/>
        <v>450</v>
      </c>
      <c r="H29" s="48">
        <f t="shared" si="10"/>
        <v>28250</v>
      </c>
      <c r="I29" s="48">
        <f t="shared" si="10"/>
        <v>653</v>
      </c>
      <c r="J29" s="48">
        <f t="shared" si="10"/>
        <v>517</v>
      </c>
      <c r="K29" s="48">
        <f t="shared" si="10"/>
        <v>505</v>
      </c>
      <c r="L29" s="48">
        <f t="shared" si="10"/>
        <v>0</v>
      </c>
      <c r="M29" s="92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4"/>
    </row>
    <row r="30" spans="1:24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X4"/>
    <mergeCell ref="N5:X5"/>
    <mergeCell ref="M29:X29"/>
  </mergeCells>
  <conditionalFormatting sqref="D29 E4:H6 E28:K29">
    <cfRule type="cellIs" dxfId="1101" priority="59" operator="equal">
      <formula>212030016606640</formula>
    </cfRule>
  </conditionalFormatting>
  <conditionalFormatting sqref="D29 E4:E6 E28:K29">
    <cfRule type="cellIs" dxfId="1100" priority="57" operator="equal">
      <formula>$E$4</formula>
    </cfRule>
    <cfRule type="cellIs" dxfId="1099" priority="58" operator="equal">
      <formula>2120</formula>
    </cfRule>
  </conditionalFormatting>
  <conditionalFormatting sqref="D29:E29 F4:F6 F28:F29">
    <cfRule type="cellIs" dxfId="1098" priority="55" operator="equal">
      <formula>$F$4</formula>
    </cfRule>
    <cfRule type="cellIs" dxfId="1097" priority="56" operator="equal">
      <formula>300</formula>
    </cfRule>
  </conditionalFormatting>
  <conditionalFormatting sqref="G4:G6 G28:G29">
    <cfRule type="cellIs" dxfId="1096" priority="53" operator="equal">
      <formula>$G$4</formula>
    </cfRule>
    <cfRule type="cellIs" dxfId="1095" priority="54" operator="equal">
      <formula>1660</formula>
    </cfRule>
  </conditionalFormatting>
  <conditionalFormatting sqref="H4:H6 H28:H29">
    <cfRule type="cellIs" dxfId="1094" priority="51" operator="equal">
      <formula>$H$4</formula>
    </cfRule>
    <cfRule type="cellIs" dxfId="1093" priority="52" operator="equal">
      <formula>6640</formula>
    </cfRule>
  </conditionalFormatting>
  <conditionalFormatting sqref="T6:T28 U28:X28">
    <cfRule type="cellIs" dxfId="1092" priority="50" operator="lessThan">
      <formula>0</formula>
    </cfRule>
  </conditionalFormatting>
  <conditionalFormatting sqref="T7:T27">
    <cfRule type="cellIs" dxfId="1091" priority="47" operator="lessThan">
      <formula>0</formula>
    </cfRule>
    <cfRule type="cellIs" dxfId="1090" priority="48" operator="lessThan">
      <formula>0</formula>
    </cfRule>
    <cfRule type="cellIs" dxfId="1089" priority="49" operator="lessThan">
      <formula>0</formula>
    </cfRule>
  </conditionalFormatting>
  <conditionalFormatting sqref="E4:E6 E28:K28">
    <cfRule type="cellIs" dxfId="1088" priority="46" operator="equal">
      <formula>$E$4</formula>
    </cfRule>
  </conditionalFormatting>
  <conditionalFormatting sqref="D28:D29 D6 D4:M4">
    <cfRule type="cellIs" dxfId="1087" priority="45" operator="equal">
      <formula>$D$4</formula>
    </cfRule>
  </conditionalFormatting>
  <conditionalFormatting sqref="I4:I6 I28:I29">
    <cfRule type="cellIs" dxfId="1086" priority="44" operator="equal">
      <formula>$I$4</formula>
    </cfRule>
  </conditionalFormatting>
  <conditionalFormatting sqref="J4:J6 J28:J29">
    <cfRule type="cellIs" dxfId="1085" priority="43" operator="equal">
      <formula>$J$4</formula>
    </cfRule>
  </conditionalFormatting>
  <conditionalFormatting sqref="K4:K6 K28:K29">
    <cfRule type="cellIs" dxfId="1084" priority="42" operator="equal">
      <formula>$K$4</formula>
    </cfRule>
  </conditionalFormatting>
  <conditionalFormatting sqref="M4:M6">
    <cfRule type="cellIs" dxfId="1083" priority="41" operator="equal">
      <formula>$L$4</formula>
    </cfRule>
  </conditionalFormatting>
  <conditionalFormatting sqref="T7:T28 U28:X28">
    <cfRule type="cellIs" dxfId="1082" priority="38" operator="lessThan">
      <formula>0</formula>
    </cfRule>
    <cfRule type="cellIs" dxfId="1081" priority="39" operator="lessThan">
      <formula>0</formula>
    </cfRule>
    <cfRule type="cellIs" dxfId="1080" priority="40" operator="lessThan">
      <formula>0</formula>
    </cfRule>
  </conditionalFormatting>
  <conditionalFormatting sqref="D5:K5">
    <cfRule type="cellIs" dxfId="1079" priority="37" operator="greaterThan">
      <formula>0</formula>
    </cfRule>
  </conditionalFormatting>
  <conditionalFormatting sqref="T6:T28 U28:X28">
    <cfRule type="cellIs" dxfId="1078" priority="36" operator="lessThan">
      <formula>0</formula>
    </cfRule>
  </conditionalFormatting>
  <conditionalFormatting sqref="T7:T27">
    <cfRule type="cellIs" dxfId="1077" priority="33" operator="lessThan">
      <formula>0</formula>
    </cfRule>
    <cfRule type="cellIs" dxfId="1076" priority="34" operator="lessThan">
      <formula>0</formula>
    </cfRule>
    <cfRule type="cellIs" dxfId="1075" priority="35" operator="lessThan">
      <formula>0</formula>
    </cfRule>
  </conditionalFormatting>
  <conditionalFormatting sqref="T7:T28 U28:X28">
    <cfRule type="cellIs" dxfId="1074" priority="30" operator="lessThan">
      <formula>0</formula>
    </cfRule>
    <cfRule type="cellIs" dxfId="1073" priority="31" operator="lessThan">
      <formula>0</formula>
    </cfRule>
    <cfRule type="cellIs" dxfId="1072" priority="32" operator="lessThan">
      <formula>0</formula>
    </cfRule>
  </conditionalFormatting>
  <conditionalFormatting sqref="D5:K5">
    <cfRule type="cellIs" dxfId="1071" priority="29" operator="greaterThan">
      <formula>0</formula>
    </cfRule>
  </conditionalFormatting>
  <conditionalFormatting sqref="L4 L6 L28:L29">
    <cfRule type="cellIs" dxfId="1070" priority="28" operator="equal">
      <formula>$L$4</formula>
    </cfRule>
  </conditionalFormatting>
  <conditionalFormatting sqref="D7:S7">
    <cfRule type="cellIs" dxfId="1069" priority="27" operator="greaterThan">
      <formula>0</formula>
    </cfRule>
  </conditionalFormatting>
  <conditionalFormatting sqref="D9:S9">
    <cfRule type="cellIs" dxfId="1068" priority="26" operator="greaterThan">
      <formula>0</formula>
    </cfRule>
  </conditionalFormatting>
  <conditionalFormatting sqref="D11:S11">
    <cfRule type="cellIs" dxfId="1067" priority="25" operator="greaterThan">
      <formula>0</formula>
    </cfRule>
  </conditionalFormatting>
  <conditionalFormatting sqref="D13:S13">
    <cfRule type="cellIs" dxfId="1066" priority="24" operator="greaterThan">
      <formula>0</formula>
    </cfRule>
  </conditionalFormatting>
  <conditionalFormatting sqref="D15:S15">
    <cfRule type="cellIs" dxfId="1065" priority="23" operator="greaterThan">
      <formula>0</formula>
    </cfRule>
  </conditionalFormatting>
  <conditionalFormatting sqref="D17:S17">
    <cfRule type="cellIs" dxfId="1064" priority="22" operator="greaterThan">
      <formula>0</formula>
    </cfRule>
  </conditionalFormatting>
  <conditionalFormatting sqref="D19:S19">
    <cfRule type="cellIs" dxfId="1063" priority="21" operator="greaterThan">
      <formula>0</formula>
    </cfRule>
  </conditionalFormatting>
  <conditionalFormatting sqref="D21:S21">
    <cfRule type="cellIs" dxfId="1062" priority="20" operator="greaterThan">
      <formula>0</formula>
    </cfRule>
  </conditionalFormatting>
  <conditionalFormatting sqref="D23:S23">
    <cfRule type="cellIs" dxfId="1061" priority="19" operator="greaterThan">
      <formula>0</formula>
    </cfRule>
  </conditionalFormatting>
  <conditionalFormatting sqref="D25:S25">
    <cfRule type="cellIs" dxfId="1060" priority="18" operator="greaterThan">
      <formula>0</formula>
    </cfRule>
  </conditionalFormatting>
  <conditionalFormatting sqref="D27:S27">
    <cfRule type="cellIs" dxfId="1059" priority="17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</row>
    <row r="2" spans="1:20" ht="15.75" thickBot="1" x14ac:dyDescent="0.3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</row>
    <row r="3" spans="1:20" ht="18.75" x14ac:dyDescent="0.25">
      <c r="A3" s="83" t="s">
        <v>41</v>
      </c>
      <c r="B3" s="84"/>
      <c r="C3" s="85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x14ac:dyDescent="0.25">
      <c r="A4" s="87" t="s">
        <v>1</v>
      </c>
      <c r="B4" s="87"/>
      <c r="C4" s="1"/>
      <c r="D4" s="2">
        <f>'8'!D29</f>
        <v>397350</v>
      </c>
      <c r="E4" s="2">
        <f>'8'!E29</f>
        <v>6445</v>
      </c>
      <c r="F4" s="2">
        <f>'8'!F29</f>
        <v>15240</v>
      </c>
      <c r="G4" s="2">
        <f>'8'!G29</f>
        <v>450</v>
      </c>
      <c r="H4" s="2">
        <f>'8'!H29</f>
        <v>28250</v>
      </c>
      <c r="I4" s="2">
        <f>'8'!I29</f>
        <v>653</v>
      </c>
      <c r="J4" s="2">
        <f>'8'!J29</f>
        <v>517</v>
      </c>
      <c r="K4" s="2">
        <f>'8'!K29</f>
        <v>505</v>
      </c>
      <c r="L4" s="2">
        <f>'8'!L29</f>
        <v>0</v>
      </c>
      <c r="M4" s="3"/>
      <c r="N4" s="88"/>
      <c r="O4" s="88"/>
      <c r="P4" s="88"/>
      <c r="Q4" s="88"/>
      <c r="R4" s="88"/>
      <c r="S4" s="88"/>
      <c r="T4" s="88"/>
    </row>
    <row r="5" spans="1:20" x14ac:dyDescent="0.25">
      <c r="A5" s="87" t="s">
        <v>2</v>
      </c>
      <c r="B5" s="87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88"/>
      <c r="O5" s="88"/>
      <c r="P5" s="88"/>
      <c r="Q5" s="88"/>
      <c r="R5" s="88"/>
      <c r="S5" s="88"/>
      <c r="T5" s="88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/>
      <c r="R7" s="24">
        <f>M7-(M7*2.75%)+I7*191+J7*191+K7*182+L7*100-Q7</f>
        <v>999.73</v>
      </c>
      <c r="S7" s="25">
        <f>M7*0.95%</f>
        <v>9.766</v>
      </c>
      <c r="T7" s="27">
        <f>S7-Q7</f>
        <v>9.766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1028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1028</v>
      </c>
      <c r="N9" s="24">
        <f t="shared" si="1"/>
        <v>1028</v>
      </c>
      <c r="O9" s="25">
        <f t="shared" si="2"/>
        <v>28.27</v>
      </c>
      <c r="P9" s="26"/>
      <c r="Q9" s="26"/>
      <c r="R9" s="24">
        <f t="shared" si="3"/>
        <v>999.73</v>
      </c>
      <c r="S9" s="25">
        <f t="shared" si="4"/>
        <v>9.766</v>
      </c>
      <c r="T9" s="27">
        <f t="shared" si="5"/>
        <v>9.766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4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73" t="s">
        <v>38</v>
      </c>
      <c r="B28" s="74"/>
      <c r="C28" s="75"/>
      <c r="D28" s="44">
        <f t="shared" ref="D28:E28" si="6">SUM(D7:D27)</f>
        <v>6168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6168</v>
      </c>
      <c r="N28" s="45">
        <f t="shared" si="7"/>
        <v>6168</v>
      </c>
      <c r="O28" s="46">
        <f t="shared" si="7"/>
        <v>169.62</v>
      </c>
      <c r="P28" s="45">
        <f t="shared" si="7"/>
        <v>0</v>
      </c>
      <c r="Q28" s="45">
        <f t="shared" si="7"/>
        <v>0</v>
      </c>
      <c r="R28" s="45">
        <f t="shared" si="7"/>
        <v>5998.38</v>
      </c>
      <c r="S28" s="45">
        <f t="shared" si="7"/>
        <v>58.596000000000004</v>
      </c>
      <c r="T28" s="47">
        <f t="shared" si="7"/>
        <v>58.596000000000004</v>
      </c>
    </row>
    <row r="29" spans="1:20" ht="15.75" thickBot="1" x14ac:dyDescent="0.3">
      <c r="A29" s="76" t="s">
        <v>39</v>
      </c>
      <c r="B29" s="77"/>
      <c r="C29" s="78"/>
      <c r="D29" s="48">
        <f>D4+D5-D28</f>
        <v>391182</v>
      </c>
      <c r="E29" s="48">
        <f t="shared" ref="E29:L29" si="8">E4+E5-E28</f>
        <v>6445</v>
      </c>
      <c r="F29" s="48">
        <f t="shared" si="8"/>
        <v>15240</v>
      </c>
      <c r="G29" s="48">
        <f t="shared" si="8"/>
        <v>450</v>
      </c>
      <c r="H29" s="48">
        <f t="shared" si="8"/>
        <v>28250</v>
      </c>
      <c r="I29" s="48">
        <f t="shared" si="8"/>
        <v>653</v>
      </c>
      <c r="J29" s="48">
        <f t="shared" si="8"/>
        <v>517</v>
      </c>
      <c r="K29" s="48">
        <f t="shared" si="8"/>
        <v>505</v>
      </c>
      <c r="L29" s="48">
        <f t="shared" si="8"/>
        <v>0</v>
      </c>
      <c r="M29" s="79"/>
      <c r="N29" s="80"/>
      <c r="O29" s="80"/>
      <c r="P29" s="80"/>
      <c r="Q29" s="80"/>
      <c r="R29" s="80"/>
      <c r="S29" s="80"/>
      <c r="T29" s="81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58" priority="43" operator="equal">
      <formula>212030016606640</formula>
    </cfRule>
  </conditionalFormatting>
  <conditionalFormatting sqref="D29 E4:E6 E28:K29">
    <cfRule type="cellIs" dxfId="1057" priority="41" operator="equal">
      <formula>$E$4</formula>
    </cfRule>
    <cfRule type="cellIs" dxfId="1056" priority="42" operator="equal">
      <formula>2120</formula>
    </cfRule>
  </conditionalFormatting>
  <conditionalFormatting sqref="D29:E29 F4:F6 F28:F29">
    <cfRule type="cellIs" dxfId="1055" priority="39" operator="equal">
      <formula>$F$4</formula>
    </cfRule>
    <cfRule type="cellIs" dxfId="1054" priority="40" operator="equal">
      <formula>300</formula>
    </cfRule>
  </conditionalFormatting>
  <conditionalFormatting sqref="G4:G6 G28:G29">
    <cfRule type="cellIs" dxfId="1053" priority="37" operator="equal">
      <formula>$G$4</formula>
    </cfRule>
    <cfRule type="cellIs" dxfId="1052" priority="38" operator="equal">
      <formula>1660</formula>
    </cfRule>
  </conditionalFormatting>
  <conditionalFormatting sqref="H4:H6 H28:H29">
    <cfRule type="cellIs" dxfId="1051" priority="35" operator="equal">
      <formula>$H$4</formula>
    </cfRule>
    <cfRule type="cellIs" dxfId="1050" priority="36" operator="equal">
      <formula>6640</formula>
    </cfRule>
  </conditionalFormatting>
  <conditionalFormatting sqref="T6:T28">
    <cfRule type="cellIs" dxfId="1049" priority="34" operator="lessThan">
      <formula>0</formula>
    </cfRule>
  </conditionalFormatting>
  <conditionalFormatting sqref="T7:T27">
    <cfRule type="cellIs" dxfId="1048" priority="31" operator="lessThan">
      <formula>0</formula>
    </cfRule>
    <cfRule type="cellIs" dxfId="1047" priority="32" operator="lessThan">
      <formula>0</formula>
    </cfRule>
    <cfRule type="cellIs" dxfId="1046" priority="33" operator="lessThan">
      <formula>0</formula>
    </cfRule>
  </conditionalFormatting>
  <conditionalFormatting sqref="E4:E6 E28:K28">
    <cfRule type="cellIs" dxfId="1045" priority="30" operator="equal">
      <formula>$E$4</formula>
    </cfRule>
  </conditionalFormatting>
  <conditionalFormatting sqref="D28:D29 D6 D4:M4">
    <cfRule type="cellIs" dxfId="1044" priority="29" operator="equal">
      <formula>$D$4</formula>
    </cfRule>
  </conditionalFormatting>
  <conditionalFormatting sqref="I4:I6 I28:I29">
    <cfRule type="cellIs" dxfId="1043" priority="28" operator="equal">
      <formula>$I$4</formula>
    </cfRule>
  </conditionalFormatting>
  <conditionalFormatting sqref="J4:J6 J28:J29">
    <cfRule type="cellIs" dxfId="1042" priority="27" operator="equal">
      <formula>$J$4</formula>
    </cfRule>
  </conditionalFormatting>
  <conditionalFormatting sqref="K4:K6 K28:K29">
    <cfRule type="cellIs" dxfId="1041" priority="26" operator="equal">
      <formula>$K$4</formula>
    </cfRule>
  </conditionalFormatting>
  <conditionalFormatting sqref="M4:M6">
    <cfRule type="cellIs" dxfId="1040" priority="25" operator="equal">
      <formula>$L$4</formula>
    </cfRule>
  </conditionalFormatting>
  <conditionalFormatting sqref="T7:T28">
    <cfRule type="cellIs" dxfId="1039" priority="22" operator="lessThan">
      <formula>0</formula>
    </cfRule>
    <cfRule type="cellIs" dxfId="1038" priority="23" operator="lessThan">
      <formula>0</formula>
    </cfRule>
    <cfRule type="cellIs" dxfId="1037" priority="24" operator="lessThan">
      <formula>0</formula>
    </cfRule>
  </conditionalFormatting>
  <conditionalFormatting sqref="D5:K5">
    <cfRule type="cellIs" dxfId="1036" priority="21" operator="greaterThan">
      <formula>0</formula>
    </cfRule>
  </conditionalFormatting>
  <conditionalFormatting sqref="T6:T28">
    <cfRule type="cellIs" dxfId="1035" priority="20" operator="lessThan">
      <formula>0</formula>
    </cfRule>
  </conditionalFormatting>
  <conditionalFormatting sqref="T7:T27">
    <cfRule type="cellIs" dxfId="1034" priority="17" operator="lessThan">
      <formula>0</formula>
    </cfRule>
    <cfRule type="cellIs" dxfId="1033" priority="18" operator="lessThan">
      <formula>0</formula>
    </cfRule>
    <cfRule type="cellIs" dxfId="1032" priority="19" operator="lessThan">
      <formula>0</formula>
    </cfRule>
  </conditionalFormatting>
  <conditionalFormatting sqref="T7:T28">
    <cfRule type="cellIs" dxfId="1031" priority="14" operator="lessThan">
      <formula>0</formula>
    </cfRule>
    <cfRule type="cellIs" dxfId="1030" priority="15" operator="lessThan">
      <formula>0</formula>
    </cfRule>
    <cfRule type="cellIs" dxfId="1029" priority="16" operator="lessThan">
      <formula>0</formula>
    </cfRule>
  </conditionalFormatting>
  <conditionalFormatting sqref="D5:K5">
    <cfRule type="cellIs" dxfId="1028" priority="13" operator="greaterThan">
      <formula>0</formula>
    </cfRule>
  </conditionalFormatting>
  <conditionalFormatting sqref="L4 L6 L28:L29">
    <cfRule type="cellIs" dxfId="1027" priority="12" operator="equal">
      <formula>$L$4</formula>
    </cfRule>
  </conditionalFormatting>
  <conditionalFormatting sqref="D7:S7">
    <cfRule type="cellIs" dxfId="1026" priority="11" operator="greaterThan">
      <formula>0</formula>
    </cfRule>
  </conditionalFormatting>
  <conditionalFormatting sqref="D9:S9">
    <cfRule type="cellIs" dxfId="1025" priority="10" operator="greaterThan">
      <formula>0</formula>
    </cfRule>
  </conditionalFormatting>
  <conditionalFormatting sqref="D11:S11">
    <cfRule type="cellIs" dxfId="1024" priority="9" operator="greaterThan">
      <formula>0</formula>
    </cfRule>
  </conditionalFormatting>
  <conditionalFormatting sqref="D13:S13">
    <cfRule type="cellIs" dxfId="1023" priority="8" operator="greaterThan">
      <formula>0</formula>
    </cfRule>
  </conditionalFormatting>
  <conditionalFormatting sqref="D15:S15">
    <cfRule type="cellIs" dxfId="1022" priority="7" operator="greaterThan">
      <formula>0</formula>
    </cfRule>
  </conditionalFormatting>
  <conditionalFormatting sqref="D17:S17">
    <cfRule type="cellIs" dxfId="1021" priority="6" operator="greaterThan">
      <formula>0</formula>
    </cfRule>
  </conditionalFormatting>
  <conditionalFormatting sqref="D19:S19">
    <cfRule type="cellIs" dxfId="1020" priority="5" operator="greaterThan">
      <formula>0</formula>
    </cfRule>
  </conditionalFormatting>
  <conditionalFormatting sqref="D21:S21">
    <cfRule type="cellIs" dxfId="1019" priority="4" operator="greaterThan">
      <formula>0</formula>
    </cfRule>
  </conditionalFormatting>
  <conditionalFormatting sqref="D23:S23">
    <cfRule type="cellIs" dxfId="1018" priority="3" operator="greaterThan">
      <formula>0</formula>
    </cfRule>
  </conditionalFormatting>
  <conditionalFormatting sqref="D25:S25">
    <cfRule type="cellIs" dxfId="1017" priority="2" operator="greaterThan">
      <formula>0</formula>
    </cfRule>
  </conditionalFormatting>
  <conditionalFormatting sqref="D27:S27">
    <cfRule type="cellIs" dxfId="1016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2021-07-12T16:06:40Z</dcterms:modified>
</cp:coreProperties>
</file>