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2" firstSheet="3" activeTab="1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18" l="1"/>
  <c r="U28" i="17"/>
  <c r="U28" i="15" l="1"/>
  <c r="U28" i="14" l="1"/>
  <c r="V14" i="14" l="1"/>
  <c r="V20" i="14"/>
  <c r="V24" i="14"/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V26" i="15" s="1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O20" i="15"/>
  <c r="N20" i="15"/>
  <c r="M20" i="15"/>
  <c r="R20" i="15" s="1"/>
  <c r="V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V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R16" i="14" s="1"/>
  <c r="V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4" i="18" l="1"/>
  <c r="N28" i="19"/>
  <c r="N28" i="18"/>
  <c r="N28" i="17"/>
  <c r="O25" i="16"/>
  <c r="O21" i="16"/>
  <c r="O17" i="16"/>
  <c r="N28" i="16"/>
  <c r="O26" i="15"/>
  <c r="N28" i="15"/>
  <c r="O12" i="14"/>
  <c r="O20" i="14"/>
  <c r="N28" i="14"/>
  <c r="O24" i="14"/>
  <c r="N28" i="13"/>
  <c r="O26" i="13"/>
  <c r="O24" i="1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R27" i="15"/>
  <c r="V27" i="15" s="1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5" i="14"/>
  <c r="V25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8" i="16" l="1"/>
  <c r="V28" i="15"/>
  <c r="T28" i="14"/>
  <c r="V28" i="14"/>
  <c r="O15" i="33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<sst xmlns="http://schemas.openxmlformats.org/spreadsheetml/2006/main" count="1508" uniqueCount="72">
  <si>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</si>
  <si>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</si>
  <si>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</si>
  <si>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</si>
  <si>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</si>
  <si>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</si>
  <si>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</si>
  <si>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</si>
  <si>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</si>
  <si>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</si>
  <si>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</si>
  <si>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</si>
  <si>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</si>
  <si>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</si>
  <si>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</si>
  <si>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</si>
  <si>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</si>
  <si>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</si>
  <si>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</si>
  <si>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</si>
  <si>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</si>
  <si>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</si>
  <si>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</si>
  <si>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</si>
  <si>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</si>
  <si>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</si>
  <si>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</si>
  <si>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</si>
  <si>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</si>
  <si>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</si>
  <si>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</si>
  <si>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</si>
  <si>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</si>
  <si>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</si>
  <si>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</si>
  <si>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</si>
  <si>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</si>
  <si>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</si>
  <si>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</si>
  <si>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</si>
  <si>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</si>
  <si>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</si>
  <si>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</si>
  <si>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</si>
  <si>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</si>
  <si>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</si>
  <si>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</si>
  <si>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</si>
  <si>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</si>
  <si>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</si>
  <si>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</si>
  <si>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</si>
  <si>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</si>
  <si>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</si>
  <si>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</si>
  <si>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</si>
  <si>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</si>
  <si>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</si>
  <si>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</si>
  <si>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</si>
  <si>
    <t>Date:13.03.2021</t>
  </si>
  <si>
    <t>Date:14.03.2021</t>
  </si>
  <si>
    <t>Discount</t>
  </si>
  <si>
    <t>Atc Value</t>
  </si>
  <si>
    <t>Date:15.03.2021</t>
  </si>
  <si>
    <t>Date:16.03.2021</t>
  </si>
  <si>
    <t>Date:18.03.2021</t>
  </si>
  <si>
    <t>Date: 17.03.2021</t>
  </si>
  <si>
    <t>Sale 17.03.21</t>
  </si>
  <si>
    <t xml:space="preserve">Opening Stock </t>
  </si>
  <si>
    <t xml:space="preserve">Closing Sock </t>
  </si>
  <si>
    <t>Month:March"21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</si>
</sst>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EF52B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/>
    <xf numFmtId="0" fontId="0" fillId="10" borderId="5" xfId="0" applyFill="1" applyBorder="1"/>
    <xf numFmtId="0" fontId="16" fillId="10" borderId="5" xfId="0" applyFont="1" applyFill="1" applyBorder="1" applyAlignment="1">
      <alignment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1" fontId="7" fillId="9" borderId="30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39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48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77" t="s">
        <v>44</v>
      </c>
      <c r="B28" s="78"/>
      <c r="C28" s="79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80" t="s">
        <v>45</v>
      </c>
      <c r="B29" s="81"/>
      <c r="C29" s="82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3" priority="44" operator="equal">
      <formula>212030016606640</formula>
    </cfRule>
  </conditionalFormatting>
  <conditionalFormatting sqref="D29 E28:K29 E4 E6">
    <cfRule type="cellIs" dxfId="1392" priority="42" operator="equal">
      <formula>$E$4</formula>
    </cfRule>
    <cfRule type="cellIs" dxfId="1391" priority="43" operator="equal">
      <formula>2120</formula>
    </cfRule>
  </conditionalFormatting>
  <conditionalFormatting sqref="D29:E29 F28:F29 F4 F6">
    <cfRule type="cellIs" dxfId="1390" priority="40" operator="equal">
      <formula>$F$4</formula>
    </cfRule>
    <cfRule type="cellIs" dxfId="1389" priority="41" operator="equal">
      <formula>300</formula>
    </cfRule>
  </conditionalFormatting>
  <conditionalFormatting sqref="G28:G29 G4 G6">
    <cfRule type="cellIs" dxfId="1388" priority="38" operator="equal">
      <formula>$G$4</formula>
    </cfRule>
    <cfRule type="cellIs" dxfId="1387" priority="39" operator="equal">
      <formula>1660</formula>
    </cfRule>
  </conditionalFormatting>
  <conditionalFormatting sqref="H28:H29 H4 H6">
    <cfRule type="cellIs" dxfId="1386" priority="36" operator="equal">
      <formula>$H$4</formula>
    </cfRule>
    <cfRule type="cellIs" dxfId="1385" priority="37" operator="equal">
      <formula>6640</formula>
    </cfRule>
  </conditionalFormatting>
  <conditionalFormatting sqref="T6:T28">
    <cfRule type="cellIs" dxfId="1384" priority="35" operator="lessThan">
      <formula>0</formula>
    </cfRule>
  </conditionalFormatting>
  <conditionalFormatting sqref="T7:T27">
    <cfRule type="cellIs" dxfId="1383" priority="32" operator="lessThan">
      <formula>0</formula>
    </cfRule>
    <cfRule type="cellIs" dxfId="1382" priority="33" operator="lessThan">
      <formula>0</formula>
    </cfRule>
    <cfRule type="cellIs" dxfId="1381" priority="34" operator="lessThan">
      <formula>0</formula>
    </cfRule>
  </conditionalFormatting>
  <conditionalFormatting sqref="E28:K28 E4 E6">
    <cfRule type="cellIs" dxfId="1380" priority="31" operator="equal">
      <formula>$E$4</formula>
    </cfRule>
  </conditionalFormatting>
  <conditionalFormatting sqref="D28:D29 D4:K4 M4 D6">
    <cfRule type="cellIs" dxfId="1379" priority="30" operator="equal">
      <formula>$D$4</formula>
    </cfRule>
  </conditionalFormatting>
  <conditionalFormatting sqref="I28:I29 I4 I6">
    <cfRule type="cellIs" dxfId="1378" priority="29" operator="equal">
      <formula>$I$4</formula>
    </cfRule>
  </conditionalFormatting>
  <conditionalFormatting sqref="J28:J29 J4 J6">
    <cfRule type="cellIs" dxfId="1377" priority="28" operator="equal">
      <formula>$J$4</formula>
    </cfRule>
  </conditionalFormatting>
  <conditionalFormatting sqref="K28:K29 K4 K6">
    <cfRule type="cellIs" dxfId="1376" priority="27" operator="equal">
      <formula>$K$4</formula>
    </cfRule>
  </conditionalFormatting>
  <conditionalFormatting sqref="M4:M6">
    <cfRule type="cellIs" dxfId="1375" priority="26" operator="equal">
      <formula>$L$4</formula>
    </cfRule>
  </conditionalFormatting>
  <conditionalFormatting sqref="T7:T28">
    <cfRule type="cellIs" dxfId="1374" priority="23" operator="lessThan">
      <formula>0</formula>
    </cfRule>
    <cfRule type="cellIs" dxfId="1373" priority="24" operator="lessThan">
      <formula>0</formula>
    </cfRule>
    <cfRule type="cellIs" dxfId="1372" priority="25" operator="lessThan">
      <formula>0</formula>
    </cfRule>
  </conditionalFormatting>
  <conditionalFormatting sqref="T6:T28">
    <cfRule type="cellIs" dxfId="1371" priority="21" operator="lessThan">
      <formula>0</formula>
    </cfRule>
  </conditionalFormatting>
  <conditionalFormatting sqref="T7:T27">
    <cfRule type="cellIs" dxfId="1370" priority="18" operator="lessThan">
      <formula>0</formula>
    </cfRule>
    <cfRule type="cellIs" dxfId="1369" priority="19" operator="lessThan">
      <formula>0</formula>
    </cfRule>
    <cfRule type="cellIs" dxfId="1368" priority="20" operator="lessThan">
      <formula>0</formula>
    </cfRule>
  </conditionalFormatting>
  <conditionalFormatting sqref="T7:T28">
    <cfRule type="cellIs" dxfId="1367" priority="15" operator="lessThan">
      <formula>0</formula>
    </cfRule>
    <cfRule type="cellIs" dxfId="1366" priority="16" operator="lessThan">
      <formula>0</formula>
    </cfRule>
    <cfRule type="cellIs" dxfId="1365" priority="17" operator="lessThan">
      <formula>0</formula>
    </cfRule>
  </conditionalFormatting>
  <conditionalFormatting sqref="L4 L6 L28:L29">
    <cfRule type="cellIs" dxfId="1364" priority="13" operator="equal">
      <formula>$L$4</formula>
    </cfRule>
  </conditionalFormatting>
  <conditionalFormatting sqref="D7:S7">
    <cfRule type="cellIs" dxfId="1363" priority="12" operator="greaterThan">
      <formula>0</formula>
    </cfRule>
  </conditionalFormatting>
  <conditionalFormatting sqref="D9:S9">
    <cfRule type="cellIs" dxfId="1362" priority="11" operator="greaterThan">
      <formula>0</formula>
    </cfRule>
  </conditionalFormatting>
  <conditionalFormatting sqref="D11:S11">
    <cfRule type="cellIs" dxfId="1361" priority="10" operator="greaterThan">
      <formula>0</formula>
    </cfRule>
  </conditionalFormatting>
  <conditionalFormatting sqref="D13:S13">
    <cfRule type="cellIs" dxfId="1360" priority="9" operator="greaterThan">
      <formula>0</formula>
    </cfRule>
  </conditionalFormatting>
  <conditionalFormatting sqref="D15:S15">
    <cfRule type="cellIs" dxfId="1359" priority="8" operator="greaterThan">
      <formula>0</formula>
    </cfRule>
  </conditionalFormatting>
  <conditionalFormatting sqref="D17:S17">
    <cfRule type="cellIs" dxfId="1358" priority="7" operator="greaterThan">
      <formula>0</formula>
    </cfRule>
  </conditionalFormatting>
  <conditionalFormatting sqref="D19:S19">
    <cfRule type="cellIs" dxfId="1357" priority="6" operator="greaterThan">
      <formula>0</formula>
    </cfRule>
  </conditionalFormatting>
  <conditionalFormatting sqref="D21:S21">
    <cfRule type="cellIs" dxfId="1356" priority="5" operator="greaterThan">
      <formula>0</formula>
    </cfRule>
  </conditionalFormatting>
  <conditionalFormatting sqref="D23:S23">
    <cfRule type="cellIs" dxfId="1355" priority="4" operator="greaterThan">
      <formula>0</formula>
    </cfRule>
  </conditionalFormatting>
  <conditionalFormatting sqref="D25:S25">
    <cfRule type="cellIs" dxfId="1354" priority="3" operator="greaterThan">
      <formula>0</formula>
    </cfRule>
  </conditionalFormatting>
  <conditionalFormatting sqref="D27:S27">
    <cfRule type="cellIs" dxfId="1353" priority="2" operator="greaterThan">
      <formula>0</formula>
    </cfRule>
  </conditionalFormatting>
  <conditionalFormatting sqref="D5:L5">
    <cfRule type="cellIs" dxfId="1352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28" sqref="J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58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80" t="s">
        <v>45</v>
      </c>
      <c r="B29" s="81"/>
      <c r="C29" s="82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7" priority="43" operator="equal">
      <formula>212030016606640</formula>
    </cfRule>
  </conditionalFormatting>
  <conditionalFormatting sqref="D29 E4:E6 E28:K29">
    <cfRule type="cellIs" dxfId="1006" priority="41" operator="equal">
      <formula>$E$4</formula>
    </cfRule>
    <cfRule type="cellIs" dxfId="1005" priority="42" operator="equal">
      <formula>2120</formula>
    </cfRule>
  </conditionalFormatting>
  <conditionalFormatting sqref="D29:E29 F4:F6 F28:F29">
    <cfRule type="cellIs" dxfId="1004" priority="39" operator="equal">
      <formula>$F$4</formula>
    </cfRule>
    <cfRule type="cellIs" dxfId="1003" priority="40" operator="equal">
      <formula>300</formula>
    </cfRule>
  </conditionalFormatting>
  <conditionalFormatting sqref="G4:G6 G28:G29">
    <cfRule type="cellIs" dxfId="1002" priority="37" operator="equal">
      <formula>$G$4</formula>
    </cfRule>
    <cfRule type="cellIs" dxfId="1001" priority="38" operator="equal">
      <formula>1660</formula>
    </cfRule>
  </conditionalFormatting>
  <conditionalFormatting sqref="H4:H6 H28:H29">
    <cfRule type="cellIs" dxfId="1000" priority="35" operator="equal">
      <formula>$H$4</formula>
    </cfRule>
    <cfRule type="cellIs" dxfId="999" priority="36" operator="equal">
      <formula>6640</formula>
    </cfRule>
  </conditionalFormatting>
  <conditionalFormatting sqref="T6:T28">
    <cfRule type="cellIs" dxfId="998" priority="34" operator="lessThan">
      <formula>0</formula>
    </cfRule>
  </conditionalFormatting>
  <conditionalFormatting sqref="T7:T27">
    <cfRule type="cellIs" dxfId="997" priority="31" operator="lessThan">
      <formula>0</formula>
    </cfRule>
    <cfRule type="cellIs" dxfId="996" priority="32" operator="lessThan">
      <formula>0</formula>
    </cfRule>
    <cfRule type="cellIs" dxfId="995" priority="33" operator="lessThan">
      <formula>0</formula>
    </cfRule>
  </conditionalFormatting>
  <conditionalFormatting sqref="E4:E6 E28:K28">
    <cfRule type="cellIs" dxfId="994" priority="30" operator="equal">
      <formula>$E$4</formula>
    </cfRule>
  </conditionalFormatting>
  <conditionalFormatting sqref="D28:D29 D6 D4:M4">
    <cfRule type="cellIs" dxfId="993" priority="29" operator="equal">
      <formula>$D$4</formula>
    </cfRule>
  </conditionalFormatting>
  <conditionalFormatting sqref="I4:I6 I28:I29">
    <cfRule type="cellIs" dxfId="992" priority="28" operator="equal">
      <formula>$I$4</formula>
    </cfRule>
  </conditionalFormatting>
  <conditionalFormatting sqref="J4:J6 J28:J29">
    <cfRule type="cellIs" dxfId="991" priority="27" operator="equal">
      <formula>$J$4</formula>
    </cfRule>
  </conditionalFormatting>
  <conditionalFormatting sqref="K4:K6 K28:K29">
    <cfRule type="cellIs" dxfId="990" priority="26" operator="equal">
      <formula>$K$4</formula>
    </cfRule>
  </conditionalFormatting>
  <conditionalFormatting sqref="M4:M6">
    <cfRule type="cellIs" dxfId="989" priority="25" operator="equal">
      <formula>$L$4</formula>
    </cfRule>
  </conditionalFormatting>
  <conditionalFormatting sqref="T7:T28">
    <cfRule type="cellIs" dxfId="988" priority="22" operator="lessThan">
      <formula>0</formula>
    </cfRule>
    <cfRule type="cellIs" dxfId="987" priority="23" operator="lessThan">
      <formula>0</formula>
    </cfRule>
    <cfRule type="cellIs" dxfId="986" priority="24" operator="lessThan">
      <formula>0</formula>
    </cfRule>
  </conditionalFormatting>
  <conditionalFormatting sqref="D5:K5">
    <cfRule type="cellIs" dxfId="985" priority="21" operator="greaterThan">
      <formula>0</formula>
    </cfRule>
  </conditionalFormatting>
  <conditionalFormatting sqref="T6:T28">
    <cfRule type="cellIs" dxfId="984" priority="20" operator="lessThan">
      <formula>0</formula>
    </cfRule>
  </conditionalFormatting>
  <conditionalFormatting sqref="T7:T27">
    <cfRule type="cellIs" dxfId="983" priority="17" operator="lessThan">
      <formula>0</formula>
    </cfRule>
    <cfRule type="cellIs" dxfId="982" priority="18" operator="lessThan">
      <formula>0</formula>
    </cfRule>
    <cfRule type="cellIs" dxfId="981" priority="19" operator="lessThan">
      <formula>0</formula>
    </cfRule>
  </conditionalFormatting>
  <conditionalFormatting sqref="T7:T28">
    <cfRule type="cellIs" dxfId="980" priority="14" operator="lessThan">
      <formula>0</formula>
    </cfRule>
    <cfRule type="cellIs" dxfId="979" priority="15" operator="lessThan">
      <formula>0</formula>
    </cfRule>
    <cfRule type="cellIs" dxfId="978" priority="16" operator="lessThan">
      <formula>0</formula>
    </cfRule>
  </conditionalFormatting>
  <conditionalFormatting sqref="D5:K5">
    <cfRule type="cellIs" dxfId="977" priority="13" operator="greaterThan">
      <formula>0</formula>
    </cfRule>
  </conditionalFormatting>
  <conditionalFormatting sqref="L4 L6 L28:L29">
    <cfRule type="cellIs" dxfId="976" priority="12" operator="equal">
      <formula>$L$4</formula>
    </cfRule>
  </conditionalFormatting>
  <conditionalFormatting sqref="D7:S7">
    <cfRule type="cellIs" dxfId="975" priority="11" operator="greaterThan">
      <formula>0</formula>
    </cfRule>
  </conditionalFormatting>
  <conditionalFormatting sqref="D9:S9">
    <cfRule type="cellIs" dxfId="974" priority="10" operator="greaterThan">
      <formula>0</formula>
    </cfRule>
  </conditionalFormatting>
  <conditionalFormatting sqref="D11:S11">
    <cfRule type="cellIs" dxfId="973" priority="9" operator="greaterThan">
      <formula>0</formula>
    </cfRule>
  </conditionalFormatting>
  <conditionalFormatting sqref="D13:S13">
    <cfRule type="cellIs" dxfId="972" priority="8" operator="greaterThan">
      <formula>0</formula>
    </cfRule>
  </conditionalFormatting>
  <conditionalFormatting sqref="D15:S15">
    <cfRule type="cellIs" dxfId="971" priority="7" operator="greaterThan">
      <formula>0</formula>
    </cfRule>
  </conditionalFormatting>
  <conditionalFormatting sqref="D17:S17">
    <cfRule type="cellIs" dxfId="970" priority="6" operator="greaterThan">
      <formula>0</formula>
    </cfRule>
  </conditionalFormatting>
  <conditionalFormatting sqref="D19:S19">
    <cfRule type="cellIs" dxfId="969" priority="5" operator="greaterThan">
      <formula>0</formula>
    </cfRule>
  </conditionalFormatting>
  <conditionalFormatting sqref="D21:S21">
    <cfRule type="cellIs" dxfId="968" priority="4" operator="greaterThan">
      <formula>0</formula>
    </cfRule>
  </conditionalFormatting>
  <conditionalFormatting sqref="D23:S23">
    <cfRule type="cellIs" dxfId="967" priority="3" operator="greaterThan">
      <formula>0</formula>
    </cfRule>
  </conditionalFormatting>
  <conditionalFormatting sqref="D25:S25">
    <cfRule type="cellIs" dxfId="966" priority="2" operator="greaterThan">
      <formula>0</formula>
    </cfRule>
  </conditionalFormatting>
  <conditionalFormatting sqref="D27:S27">
    <cfRule type="cellIs" dxfId="96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15" sqref="R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59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>
        <v>130</v>
      </c>
      <c r="R15" s="29">
        <f t="shared" si="3"/>
        <v>18961.672500000001</v>
      </c>
      <c r="S15" s="25">
        <f t="shared" si="4"/>
        <v>164.54949999999999</v>
      </c>
      <c r="T15" s="27">
        <f t="shared" si="5"/>
        <v>34.549499999999995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1783</v>
      </c>
      <c r="R28" s="45">
        <f t="shared" si="7"/>
        <v>225517.23250000001</v>
      </c>
      <c r="S28" s="45">
        <f t="shared" si="7"/>
        <v>2091.3014999999996</v>
      </c>
      <c r="T28" s="47">
        <f t="shared" si="7"/>
        <v>308.30149999999992</v>
      </c>
    </row>
    <row r="29" spans="1:20" ht="15.75" thickBot="1" x14ac:dyDescent="0.3">
      <c r="A29" s="80" t="s">
        <v>45</v>
      </c>
      <c r="B29" s="81"/>
      <c r="C29" s="82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4" priority="43" operator="equal">
      <formula>212030016606640</formula>
    </cfRule>
  </conditionalFormatting>
  <conditionalFormatting sqref="D29 E4:E6 E28:K29">
    <cfRule type="cellIs" dxfId="963" priority="41" operator="equal">
      <formula>$E$4</formula>
    </cfRule>
    <cfRule type="cellIs" dxfId="962" priority="42" operator="equal">
      <formula>2120</formula>
    </cfRule>
  </conditionalFormatting>
  <conditionalFormatting sqref="D29:E29 F4:F6 F28:F29">
    <cfRule type="cellIs" dxfId="961" priority="39" operator="equal">
      <formula>$F$4</formula>
    </cfRule>
    <cfRule type="cellIs" dxfId="960" priority="40" operator="equal">
      <formula>300</formula>
    </cfRule>
  </conditionalFormatting>
  <conditionalFormatting sqref="G4:G6 G28:G29">
    <cfRule type="cellIs" dxfId="959" priority="37" operator="equal">
      <formula>$G$4</formula>
    </cfRule>
    <cfRule type="cellIs" dxfId="958" priority="38" operator="equal">
      <formula>1660</formula>
    </cfRule>
  </conditionalFormatting>
  <conditionalFormatting sqref="H4:H6 H28:H29">
    <cfRule type="cellIs" dxfId="957" priority="35" operator="equal">
      <formula>$H$4</formula>
    </cfRule>
    <cfRule type="cellIs" dxfId="956" priority="36" operator="equal">
      <formula>6640</formula>
    </cfRule>
  </conditionalFormatting>
  <conditionalFormatting sqref="T6:T28">
    <cfRule type="cellIs" dxfId="955" priority="34" operator="lessThan">
      <formula>0</formula>
    </cfRule>
  </conditionalFormatting>
  <conditionalFormatting sqref="T7:T27">
    <cfRule type="cellIs" dxfId="954" priority="31" operator="lessThan">
      <formula>0</formula>
    </cfRule>
    <cfRule type="cellIs" dxfId="953" priority="32" operator="lessThan">
      <formula>0</formula>
    </cfRule>
    <cfRule type="cellIs" dxfId="952" priority="33" operator="lessThan">
      <formula>0</formula>
    </cfRule>
  </conditionalFormatting>
  <conditionalFormatting sqref="E4:E6 E28:K28">
    <cfRule type="cellIs" dxfId="951" priority="30" operator="equal">
      <formula>$E$4</formula>
    </cfRule>
  </conditionalFormatting>
  <conditionalFormatting sqref="D28:D29 D6 D4:M4">
    <cfRule type="cellIs" dxfId="950" priority="29" operator="equal">
      <formula>$D$4</formula>
    </cfRule>
  </conditionalFormatting>
  <conditionalFormatting sqref="I4:I6 I28:I29">
    <cfRule type="cellIs" dxfId="949" priority="28" operator="equal">
      <formula>$I$4</formula>
    </cfRule>
  </conditionalFormatting>
  <conditionalFormatting sqref="J4:J6 J28:J29">
    <cfRule type="cellIs" dxfId="948" priority="27" operator="equal">
      <formula>$J$4</formula>
    </cfRule>
  </conditionalFormatting>
  <conditionalFormatting sqref="K4:K6 K28:K29">
    <cfRule type="cellIs" dxfId="947" priority="26" operator="equal">
      <formula>$K$4</formula>
    </cfRule>
  </conditionalFormatting>
  <conditionalFormatting sqref="M4:M6">
    <cfRule type="cellIs" dxfId="946" priority="25" operator="equal">
      <formula>$L$4</formula>
    </cfRule>
  </conditionalFormatting>
  <conditionalFormatting sqref="T7:T28">
    <cfRule type="cellIs" dxfId="945" priority="22" operator="lessThan">
      <formula>0</formula>
    </cfRule>
    <cfRule type="cellIs" dxfId="944" priority="23" operator="lessThan">
      <formula>0</formula>
    </cfRule>
    <cfRule type="cellIs" dxfId="943" priority="24" operator="lessThan">
      <formula>0</formula>
    </cfRule>
  </conditionalFormatting>
  <conditionalFormatting sqref="D5:K5">
    <cfRule type="cellIs" dxfId="942" priority="21" operator="greaterThan">
      <formula>0</formula>
    </cfRule>
  </conditionalFormatting>
  <conditionalFormatting sqref="T6:T28">
    <cfRule type="cellIs" dxfId="941" priority="20" operator="lessThan">
      <formula>0</formula>
    </cfRule>
  </conditionalFormatting>
  <conditionalFormatting sqref="T7:T27">
    <cfRule type="cellIs" dxfId="940" priority="17" operator="lessThan">
      <formula>0</formula>
    </cfRule>
    <cfRule type="cellIs" dxfId="939" priority="18" operator="lessThan">
      <formula>0</formula>
    </cfRule>
    <cfRule type="cellIs" dxfId="938" priority="19" operator="lessThan">
      <formula>0</formula>
    </cfRule>
  </conditionalFormatting>
  <conditionalFormatting sqref="T7:T28">
    <cfRule type="cellIs" dxfId="937" priority="14" operator="lessThan">
      <formula>0</formula>
    </cfRule>
    <cfRule type="cellIs" dxfId="936" priority="15" operator="lessThan">
      <formula>0</formula>
    </cfRule>
    <cfRule type="cellIs" dxfId="935" priority="16" operator="lessThan">
      <formula>0</formula>
    </cfRule>
  </conditionalFormatting>
  <conditionalFormatting sqref="D5:K5">
    <cfRule type="cellIs" dxfId="934" priority="13" operator="greaterThan">
      <formula>0</formula>
    </cfRule>
  </conditionalFormatting>
  <conditionalFormatting sqref="L4 L6 L28:L29">
    <cfRule type="cellIs" dxfId="933" priority="12" operator="equal">
      <formula>$L$4</formula>
    </cfRule>
  </conditionalFormatting>
  <conditionalFormatting sqref="D7:S7">
    <cfRule type="cellIs" dxfId="932" priority="11" operator="greaterThan">
      <formula>0</formula>
    </cfRule>
  </conditionalFormatting>
  <conditionalFormatting sqref="D9:S9">
    <cfRule type="cellIs" dxfId="931" priority="10" operator="greaterThan">
      <formula>0</formula>
    </cfRule>
  </conditionalFormatting>
  <conditionalFormatting sqref="D11:S11">
    <cfRule type="cellIs" dxfId="930" priority="9" operator="greaterThan">
      <formula>0</formula>
    </cfRule>
  </conditionalFormatting>
  <conditionalFormatting sqref="D13:S13">
    <cfRule type="cellIs" dxfId="929" priority="8" operator="greaterThan">
      <formula>0</formula>
    </cfRule>
  </conditionalFormatting>
  <conditionalFormatting sqref="D15:S15">
    <cfRule type="cellIs" dxfId="928" priority="7" operator="greaterThan">
      <formula>0</formula>
    </cfRule>
  </conditionalFormatting>
  <conditionalFormatting sqref="D17:S17">
    <cfRule type="cellIs" dxfId="927" priority="6" operator="greaterThan">
      <formula>0</formula>
    </cfRule>
  </conditionalFormatting>
  <conditionalFormatting sqref="D19:S19">
    <cfRule type="cellIs" dxfId="926" priority="5" operator="greaterThan">
      <formula>0</formula>
    </cfRule>
  </conditionalFormatting>
  <conditionalFormatting sqref="D21:S21">
    <cfRule type="cellIs" dxfId="925" priority="4" operator="greaterThan">
      <formula>0</formula>
    </cfRule>
  </conditionalFormatting>
  <conditionalFormatting sqref="D23:S23">
    <cfRule type="cellIs" dxfId="924" priority="3" operator="greaterThan">
      <formula>0</formula>
    </cfRule>
  </conditionalFormatting>
  <conditionalFormatting sqref="D25:S25">
    <cfRule type="cellIs" dxfId="923" priority="2" operator="greaterThan">
      <formula>0</formula>
    </cfRule>
  </conditionalFormatting>
  <conditionalFormatting sqref="D27:S27">
    <cfRule type="cellIs" dxfId="92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46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0" t="s">
        <v>45</v>
      </c>
      <c r="B29" s="81"/>
      <c r="C29" s="82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21" priority="43" operator="equal">
      <formula>212030016606640</formula>
    </cfRule>
  </conditionalFormatting>
  <conditionalFormatting sqref="D29 E4:E6 E28:K29">
    <cfRule type="cellIs" dxfId="920" priority="41" operator="equal">
      <formula>$E$4</formula>
    </cfRule>
    <cfRule type="cellIs" dxfId="919" priority="42" operator="equal">
      <formula>2120</formula>
    </cfRule>
  </conditionalFormatting>
  <conditionalFormatting sqref="D29:E29 F4:F6 F28:F29">
    <cfRule type="cellIs" dxfId="918" priority="39" operator="equal">
      <formula>$F$4</formula>
    </cfRule>
    <cfRule type="cellIs" dxfId="917" priority="40" operator="equal">
      <formula>300</formula>
    </cfRule>
  </conditionalFormatting>
  <conditionalFormatting sqref="G4:G6 G28:G29">
    <cfRule type="cellIs" dxfId="916" priority="37" operator="equal">
      <formula>$G$4</formula>
    </cfRule>
    <cfRule type="cellIs" dxfId="915" priority="38" operator="equal">
      <formula>1660</formula>
    </cfRule>
  </conditionalFormatting>
  <conditionalFormatting sqref="H4:H6 H28:H29">
    <cfRule type="cellIs" dxfId="914" priority="35" operator="equal">
      <formula>$H$4</formula>
    </cfRule>
    <cfRule type="cellIs" dxfId="913" priority="36" operator="equal">
      <formula>6640</formula>
    </cfRule>
  </conditionalFormatting>
  <conditionalFormatting sqref="T6:T28">
    <cfRule type="cellIs" dxfId="912" priority="34" operator="lessThan">
      <formula>0</formula>
    </cfRule>
  </conditionalFormatting>
  <conditionalFormatting sqref="T7:T27">
    <cfRule type="cellIs" dxfId="911" priority="31" operator="lessThan">
      <formula>0</formula>
    </cfRule>
    <cfRule type="cellIs" dxfId="910" priority="32" operator="lessThan">
      <formula>0</formula>
    </cfRule>
    <cfRule type="cellIs" dxfId="909" priority="33" operator="lessThan">
      <formula>0</formula>
    </cfRule>
  </conditionalFormatting>
  <conditionalFormatting sqref="E4:E6 E28:K28">
    <cfRule type="cellIs" dxfId="908" priority="30" operator="equal">
      <formula>$E$4</formula>
    </cfRule>
  </conditionalFormatting>
  <conditionalFormatting sqref="D28:D29 D6 D4:M4">
    <cfRule type="cellIs" dxfId="907" priority="29" operator="equal">
      <formula>$D$4</formula>
    </cfRule>
  </conditionalFormatting>
  <conditionalFormatting sqref="I4:I6 I28:I29">
    <cfRule type="cellIs" dxfId="906" priority="28" operator="equal">
      <formula>$I$4</formula>
    </cfRule>
  </conditionalFormatting>
  <conditionalFormatting sqref="J4:J6 J28:J29">
    <cfRule type="cellIs" dxfId="905" priority="27" operator="equal">
      <formula>$J$4</formula>
    </cfRule>
  </conditionalFormatting>
  <conditionalFormatting sqref="K4:K6 K28:K29">
    <cfRule type="cellIs" dxfId="904" priority="26" operator="equal">
      <formula>$K$4</formula>
    </cfRule>
  </conditionalFormatting>
  <conditionalFormatting sqref="M4:M6">
    <cfRule type="cellIs" dxfId="903" priority="25" operator="equal">
      <formula>$L$4</formula>
    </cfRule>
  </conditionalFormatting>
  <conditionalFormatting sqref="T7:T28">
    <cfRule type="cellIs" dxfId="902" priority="22" operator="lessThan">
      <formula>0</formula>
    </cfRule>
    <cfRule type="cellIs" dxfId="901" priority="23" operator="lessThan">
      <formula>0</formula>
    </cfRule>
    <cfRule type="cellIs" dxfId="900" priority="24" operator="lessThan">
      <formula>0</formula>
    </cfRule>
  </conditionalFormatting>
  <conditionalFormatting sqref="D5:K5">
    <cfRule type="cellIs" dxfId="899" priority="21" operator="greaterThan">
      <formula>0</formula>
    </cfRule>
  </conditionalFormatting>
  <conditionalFormatting sqref="T6:T28">
    <cfRule type="cellIs" dxfId="898" priority="20" operator="lessThan">
      <formula>0</formula>
    </cfRule>
  </conditionalFormatting>
  <conditionalFormatting sqref="T7:T27">
    <cfRule type="cellIs" dxfId="897" priority="17" operator="lessThan">
      <formula>0</formula>
    </cfRule>
    <cfRule type="cellIs" dxfId="896" priority="18" operator="lessThan">
      <formula>0</formula>
    </cfRule>
    <cfRule type="cellIs" dxfId="895" priority="19" operator="lessThan">
      <formula>0</formula>
    </cfRule>
  </conditionalFormatting>
  <conditionalFormatting sqref="T7:T28">
    <cfRule type="cellIs" dxfId="894" priority="14" operator="lessThan">
      <formula>0</formula>
    </cfRule>
    <cfRule type="cellIs" dxfId="893" priority="15" operator="lessThan">
      <formula>0</formula>
    </cfRule>
    <cfRule type="cellIs" dxfId="892" priority="16" operator="lessThan">
      <formula>0</formula>
    </cfRule>
  </conditionalFormatting>
  <conditionalFormatting sqref="D5:K5">
    <cfRule type="cellIs" dxfId="891" priority="13" operator="greaterThan">
      <formula>0</formula>
    </cfRule>
  </conditionalFormatting>
  <conditionalFormatting sqref="L4 L6 L28:L29">
    <cfRule type="cellIs" dxfId="890" priority="12" operator="equal">
      <formula>$L$4</formula>
    </cfRule>
  </conditionalFormatting>
  <conditionalFormatting sqref="D7:S7">
    <cfRule type="cellIs" dxfId="889" priority="11" operator="greaterThan">
      <formula>0</formula>
    </cfRule>
  </conditionalFormatting>
  <conditionalFormatting sqref="D9:S9">
    <cfRule type="cellIs" dxfId="888" priority="10" operator="greaterThan">
      <formula>0</formula>
    </cfRule>
  </conditionalFormatting>
  <conditionalFormatting sqref="D11:S11">
    <cfRule type="cellIs" dxfId="887" priority="9" operator="greaterThan">
      <formula>0</formula>
    </cfRule>
  </conditionalFormatting>
  <conditionalFormatting sqref="D13:S13">
    <cfRule type="cellIs" dxfId="886" priority="8" operator="greaterThan">
      <formula>0</formula>
    </cfRule>
  </conditionalFormatting>
  <conditionalFormatting sqref="D15:S15">
    <cfRule type="cellIs" dxfId="885" priority="7" operator="greaterThan">
      <formula>0</formula>
    </cfRule>
  </conditionalFormatting>
  <conditionalFormatting sqref="D17:S17">
    <cfRule type="cellIs" dxfId="884" priority="6" operator="greaterThan">
      <formula>0</formula>
    </cfRule>
  </conditionalFormatting>
  <conditionalFormatting sqref="D19:S19">
    <cfRule type="cellIs" dxfId="883" priority="5" operator="greaterThan">
      <formula>0</formula>
    </cfRule>
  </conditionalFormatting>
  <conditionalFormatting sqref="D21:S21">
    <cfRule type="cellIs" dxfId="882" priority="4" operator="greaterThan">
      <formula>0</formula>
    </cfRule>
  </conditionalFormatting>
  <conditionalFormatting sqref="D23:S23">
    <cfRule type="cellIs" dxfId="881" priority="3" operator="greaterThan">
      <formula>0</formula>
    </cfRule>
  </conditionalFormatting>
  <conditionalFormatting sqref="D25:S25">
    <cfRule type="cellIs" dxfId="880" priority="2" operator="greaterThan">
      <formula>0</formula>
    </cfRule>
  </conditionalFormatting>
  <conditionalFormatting sqref="D27:S27">
    <cfRule type="cellIs" dxfId="87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9" sqref="Q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60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1645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1645</v>
      </c>
      <c r="N7" s="24">
        <f>D7+E7*20+F7*10+G7*9+H7*9+I7*191+J7*191+K7*182+L7*100</f>
        <v>1645</v>
      </c>
      <c r="O7" s="25">
        <f>M7*2.75%</f>
        <v>45.237499999999997</v>
      </c>
      <c r="P7" s="26"/>
      <c r="Q7" s="26"/>
      <c r="R7" s="24">
        <f>M7-(M7*2.75%)+I7*191+J7*191+K7*182+L7*100-Q7</f>
        <v>1599.7625</v>
      </c>
      <c r="S7" s="25">
        <f>M7*0.95%</f>
        <v>15.6275</v>
      </c>
      <c r="T7" s="27">
        <f>S7-Q7</f>
        <v>15.6275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4835</v>
      </c>
      <c r="E8" s="30">
        <v>20</v>
      </c>
      <c r="F8" s="30">
        <v>50</v>
      </c>
      <c r="G8" s="30"/>
      <c r="H8" s="30">
        <v>100</v>
      </c>
      <c r="I8" s="20">
        <v>4</v>
      </c>
      <c r="J8" s="20"/>
      <c r="K8" s="20"/>
      <c r="L8" s="20"/>
      <c r="M8" s="20">
        <f t="shared" ref="M8:M27" si="0">D8+E8*20+F8*10+G8*9+H8*9</f>
        <v>6635</v>
      </c>
      <c r="N8" s="24">
        <f t="shared" ref="N8:N27" si="1">D8+E8*20+F8*10+G8*9+H8*9+I8*191+J8*191+K8*182+L8*100</f>
        <v>7399</v>
      </c>
      <c r="O8" s="25">
        <f t="shared" ref="O8:O27" si="2">M8*2.75%</f>
        <v>182.46250000000001</v>
      </c>
      <c r="P8" s="26"/>
      <c r="Q8" s="26">
        <v>66</v>
      </c>
      <c r="R8" s="24">
        <f t="shared" ref="R8:R27" si="3">M8-(M8*2.75%)+I8*191+J8*191+K8*182+L8*100-Q8</f>
        <v>7150.5375000000004</v>
      </c>
      <c r="S8" s="25">
        <f t="shared" ref="S8:S27" si="4">M8*0.95%</f>
        <v>63.032499999999999</v>
      </c>
      <c r="T8" s="27">
        <f t="shared" ref="T8:T27" si="5">S8-Q8</f>
        <v>-2.9675000000000011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18553</v>
      </c>
      <c r="E9" s="30">
        <v>50</v>
      </c>
      <c r="F9" s="30">
        <v>50</v>
      </c>
      <c r="G9" s="30"/>
      <c r="H9" s="30"/>
      <c r="I9" s="20">
        <v>10</v>
      </c>
      <c r="J9" s="20"/>
      <c r="K9" s="20"/>
      <c r="L9" s="20"/>
      <c r="M9" s="20">
        <f t="shared" si="0"/>
        <v>20053</v>
      </c>
      <c r="N9" s="24">
        <f t="shared" si="1"/>
        <v>21963</v>
      </c>
      <c r="O9" s="25">
        <f t="shared" si="2"/>
        <v>551.45749999999998</v>
      </c>
      <c r="P9" s="26"/>
      <c r="Q9" s="26">
        <v>142</v>
      </c>
      <c r="R9" s="24">
        <f t="shared" si="3"/>
        <v>21269.5425</v>
      </c>
      <c r="S9" s="25">
        <f t="shared" si="4"/>
        <v>190.5035</v>
      </c>
      <c r="T9" s="27">
        <f t="shared" si="5"/>
        <v>48.503500000000003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4525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4525</v>
      </c>
      <c r="N10" s="24">
        <f t="shared" si="1"/>
        <v>4907</v>
      </c>
      <c r="O10" s="25">
        <f t="shared" si="2"/>
        <v>124.4375</v>
      </c>
      <c r="P10" s="26"/>
      <c r="Q10" s="26">
        <v>27</v>
      </c>
      <c r="R10" s="24">
        <f t="shared" si="3"/>
        <v>4755.5625</v>
      </c>
      <c r="S10" s="25">
        <f t="shared" si="4"/>
        <v>42.987499999999997</v>
      </c>
      <c r="T10" s="27">
        <f t="shared" si="5"/>
        <v>15.987499999999997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3087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3087</v>
      </c>
      <c r="N11" s="24">
        <f t="shared" si="1"/>
        <v>3087</v>
      </c>
      <c r="O11" s="25">
        <f t="shared" si="2"/>
        <v>84.892499999999998</v>
      </c>
      <c r="P11" s="26"/>
      <c r="Q11" s="26">
        <v>27</v>
      </c>
      <c r="R11" s="24">
        <f t="shared" si="3"/>
        <v>2975.1075000000001</v>
      </c>
      <c r="S11" s="25">
        <f t="shared" si="4"/>
        <v>29.326499999999999</v>
      </c>
      <c r="T11" s="27">
        <f t="shared" si="5"/>
        <v>2.3264999999999993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3424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3424</v>
      </c>
      <c r="N12" s="24">
        <f t="shared" si="1"/>
        <v>3424</v>
      </c>
      <c r="O12" s="25">
        <f t="shared" si="2"/>
        <v>94.16</v>
      </c>
      <c r="P12" s="26"/>
      <c r="Q12" s="26">
        <v>29</v>
      </c>
      <c r="R12" s="24">
        <f t="shared" si="3"/>
        <v>3300.84</v>
      </c>
      <c r="S12" s="25">
        <f t="shared" si="4"/>
        <v>32.527999999999999</v>
      </c>
      <c r="T12" s="27">
        <f t="shared" si="5"/>
        <v>3.5279999999999987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5456</v>
      </c>
      <c r="N13" s="24">
        <f t="shared" si="1"/>
        <v>5456</v>
      </c>
      <c r="O13" s="25">
        <f t="shared" si="2"/>
        <v>150.04</v>
      </c>
      <c r="P13" s="26"/>
      <c r="Q13" s="26">
        <v>55</v>
      </c>
      <c r="R13" s="24">
        <f t="shared" si="3"/>
        <v>5250.96</v>
      </c>
      <c r="S13" s="25">
        <f t="shared" si="4"/>
        <v>51.832000000000001</v>
      </c>
      <c r="T13" s="27">
        <f t="shared" si="5"/>
        <v>-3.1679999999999993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6081</v>
      </c>
      <c r="E14" s="30"/>
      <c r="F14" s="30"/>
      <c r="G14" s="30"/>
      <c r="H14" s="30">
        <v>100</v>
      </c>
      <c r="I14" s="20"/>
      <c r="J14" s="20"/>
      <c r="K14" s="20">
        <v>5</v>
      </c>
      <c r="L14" s="20"/>
      <c r="M14" s="20">
        <f t="shared" si="0"/>
        <v>6981</v>
      </c>
      <c r="N14" s="24">
        <f t="shared" si="1"/>
        <v>7891</v>
      </c>
      <c r="O14" s="25">
        <f t="shared" si="2"/>
        <v>191.97749999999999</v>
      </c>
      <c r="P14" s="26"/>
      <c r="Q14" s="26">
        <v>69</v>
      </c>
      <c r="R14" s="24">
        <f t="shared" si="3"/>
        <v>7630.0225</v>
      </c>
      <c r="S14" s="25">
        <f t="shared" si="4"/>
        <v>66.319500000000005</v>
      </c>
      <c r="T14" s="27">
        <f t="shared" si="5"/>
        <v>-2.680499999999995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17583</v>
      </c>
      <c r="E15" s="30">
        <v>30</v>
      </c>
      <c r="F15" s="30"/>
      <c r="G15" s="30"/>
      <c r="H15" s="30"/>
      <c r="I15" s="20">
        <v>10</v>
      </c>
      <c r="J15" s="20"/>
      <c r="K15" s="20"/>
      <c r="L15" s="20"/>
      <c r="M15" s="20">
        <f t="shared" si="0"/>
        <v>18183</v>
      </c>
      <c r="N15" s="24">
        <f t="shared" si="1"/>
        <v>20093</v>
      </c>
      <c r="O15" s="25">
        <f t="shared" si="2"/>
        <v>500.03250000000003</v>
      </c>
      <c r="P15" s="26"/>
      <c r="Q15" s="26">
        <v>140</v>
      </c>
      <c r="R15" s="24">
        <f t="shared" si="3"/>
        <v>19452.967499999999</v>
      </c>
      <c r="S15" s="25">
        <f t="shared" si="4"/>
        <v>172.73849999999999</v>
      </c>
      <c r="T15" s="27">
        <f t="shared" si="5"/>
        <v>32.738499999999988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21160</v>
      </c>
      <c r="E16" s="30">
        <v>50</v>
      </c>
      <c r="F16" s="30"/>
      <c r="G16" s="30"/>
      <c r="H16" s="30">
        <v>100</v>
      </c>
      <c r="I16" s="20">
        <v>6</v>
      </c>
      <c r="J16" s="20"/>
      <c r="K16" s="20">
        <v>5</v>
      </c>
      <c r="L16" s="20"/>
      <c r="M16" s="20">
        <f t="shared" si="0"/>
        <v>23060</v>
      </c>
      <c r="N16" s="24">
        <f t="shared" si="1"/>
        <v>25116</v>
      </c>
      <c r="O16" s="25">
        <f t="shared" si="2"/>
        <v>634.15</v>
      </c>
      <c r="P16" s="26"/>
      <c r="Q16" s="26">
        <v>123</v>
      </c>
      <c r="R16" s="24">
        <f t="shared" si="3"/>
        <v>24358.85</v>
      </c>
      <c r="S16" s="25">
        <f t="shared" si="4"/>
        <v>219.07</v>
      </c>
      <c r="T16" s="27">
        <f t="shared" si="5"/>
        <v>96.07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7621</v>
      </c>
      <c r="E17" s="30"/>
      <c r="F17" s="30"/>
      <c r="G17" s="30"/>
      <c r="H17" s="30"/>
      <c r="I17" s="20">
        <v>5</v>
      </c>
      <c r="J17" s="20"/>
      <c r="K17" s="20"/>
      <c r="L17" s="20"/>
      <c r="M17" s="20">
        <f t="shared" si="0"/>
        <v>7621</v>
      </c>
      <c r="N17" s="24">
        <f t="shared" si="1"/>
        <v>8576</v>
      </c>
      <c r="O17" s="25">
        <f t="shared" si="2"/>
        <v>209.57750000000001</v>
      </c>
      <c r="P17" s="26"/>
      <c r="Q17" s="26">
        <v>66</v>
      </c>
      <c r="R17" s="24">
        <f t="shared" si="3"/>
        <v>8300.4225000000006</v>
      </c>
      <c r="S17" s="25">
        <f t="shared" si="4"/>
        <v>72.399500000000003</v>
      </c>
      <c r="T17" s="27">
        <f t="shared" si="5"/>
        <v>6.3995000000000033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11103</v>
      </c>
      <c r="E18" s="30"/>
      <c r="F18" s="30"/>
      <c r="G18" s="30"/>
      <c r="H18" s="30">
        <v>10</v>
      </c>
      <c r="I18" s="20">
        <v>7</v>
      </c>
      <c r="J18" s="20"/>
      <c r="K18" s="20"/>
      <c r="L18" s="20"/>
      <c r="M18" s="20">
        <f t="shared" si="0"/>
        <v>11193</v>
      </c>
      <c r="N18" s="24">
        <f t="shared" si="1"/>
        <v>12530</v>
      </c>
      <c r="O18" s="25">
        <f t="shared" si="2"/>
        <v>307.8075</v>
      </c>
      <c r="P18" s="26"/>
      <c r="Q18" s="26">
        <v>100</v>
      </c>
      <c r="R18" s="24">
        <f t="shared" si="3"/>
        <v>12122.192499999999</v>
      </c>
      <c r="S18" s="25">
        <f t="shared" si="4"/>
        <v>106.3335</v>
      </c>
      <c r="T18" s="27">
        <f t="shared" si="5"/>
        <v>6.3335000000000008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12413</v>
      </c>
      <c r="E19" s="30">
        <v>20</v>
      </c>
      <c r="F19" s="30">
        <v>60</v>
      </c>
      <c r="G19" s="30"/>
      <c r="H19" s="30">
        <v>160</v>
      </c>
      <c r="I19" s="20">
        <v>5</v>
      </c>
      <c r="J19" s="20">
        <v>5</v>
      </c>
      <c r="K19" s="20"/>
      <c r="L19" s="20"/>
      <c r="M19" s="20">
        <f t="shared" si="0"/>
        <v>14853</v>
      </c>
      <c r="N19" s="24">
        <f t="shared" si="1"/>
        <v>16763</v>
      </c>
      <c r="O19" s="25">
        <f t="shared" si="2"/>
        <v>408.45749999999998</v>
      </c>
      <c r="P19" s="26"/>
      <c r="Q19" s="26">
        <v>170</v>
      </c>
      <c r="R19" s="24">
        <f t="shared" si="3"/>
        <v>16184.5425</v>
      </c>
      <c r="S19" s="25">
        <f t="shared" si="4"/>
        <v>141.1035</v>
      </c>
      <c r="T19" s="27">
        <f t="shared" si="5"/>
        <v>-28.896500000000003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4961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4961</v>
      </c>
      <c r="N20" s="24">
        <f t="shared" si="1"/>
        <v>5916</v>
      </c>
      <c r="O20" s="25">
        <f t="shared" si="2"/>
        <v>136.42750000000001</v>
      </c>
      <c r="P20" s="26"/>
      <c r="Q20" s="26">
        <v>120</v>
      </c>
      <c r="R20" s="24">
        <f t="shared" si="3"/>
        <v>5659.5725000000002</v>
      </c>
      <c r="S20" s="25">
        <f t="shared" si="4"/>
        <v>47.1295</v>
      </c>
      <c r="T20" s="27">
        <f t="shared" si="5"/>
        <v>-72.870499999999993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4114</v>
      </c>
      <c r="N21" s="24">
        <f t="shared" si="1"/>
        <v>4878</v>
      </c>
      <c r="O21" s="25">
        <f t="shared" si="2"/>
        <v>113.13500000000001</v>
      </c>
      <c r="P21" s="26"/>
      <c r="Q21" s="26"/>
      <c r="R21" s="24">
        <f t="shared" si="3"/>
        <v>4764.8649999999998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10200</v>
      </c>
      <c r="N22" s="24">
        <f t="shared" si="1"/>
        <v>10200</v>
      </c>
      <c r="O22" s="25">
        <f t="shared" si="2"/>
        <v>280.5</v>
      </c>
      <c r="P22" s="26"/>
      <c r="Q22" s="26">
        <v>100</v>
      </c>
      <c r="R22" s="24">
        <f t="shared" si="3"/>
        <v>9819.5</v>
      </c>
      <c r="S22" s="25">
        <f t="shared" si="4"/>
        <v>96.899999999999991</v>
      </c>
      <c r="T22" s="27">
        <f t="shared" si="5"/>
        <v>-3.1000000000000085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6852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6852</v>
      </c>
      <c r="N23" s="24">
        <f t="shared" si="1"/>
        <v>7807</v>
      </c>
      <c r="O23" s="25">
        <f t="shared" si="2"/>
        <v>188.43</v>
      </c>
      <c r="P23" s="26"/>
      <c r="Q23" s="26">
        <v>60</v>
      </c>
      <c r="R23" s="24">
        <f t="shared" si="3"/>
        <v>7558.57</v>
      </c>
      <c r="S23" s="25">
        <f t="shared" si="4"/>
        <v>65.093999999999994</v>
      </c>
      <c r="T23" s="27">
        <f t="shared" si="5"/>
        <v>5.0939999999999941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13057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13057</v>
      </c>
      <c r="N24" s="24">
        <f t="shared" si="1"/>
        <v>14203</v>
      </c>
      <c r="O24" s="25">
        <f t="shared" si="2"/>
        <v>359.0675</v>
      </c>
      <c r="P24" s="26"/>
      <c r="Q24" s="26">
        <v>104</v>
      </c>
      <c r="R24" s="24">
        <f t="shared" si="3"/>
        <v>13739.932500000001</v>
      </c>
      <c r="S24" s="25">
        <f t="shared" si="4"/>
        <v>124.0415</v>
      </c>
      <c r="T24" s="27">
        <f t="shared" si="5"/>
        <v>20.041499999999999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5143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5143</v>
      </c>
      <c r="N25" s="24">
        <f t="shared" si="1"/>
        <v>5143</v>
      </c>
      <c r="O25" s="25">
        <f t="shared" si="2"/>
        <v>141.4325</v>
      </c>
      <c r="P25" s="26"/>
      <c r="Q25" s="26">
        <v>50</v>
      </c>
      <c r="R25" s="24">
        <f t="shared" si="3"/>
        <v>4951.5675000000001</v>
      </c>
      <c r="S25" s="25">
        <f t="shared" si="4"/>
        <v>48.858499999999999</v>
      </c>
      <c r="T25" s="27">
        <f t="shared" si="5"/>
        <v>-1.1415000000000006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4437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4437</v>
      </c>
      <c r="N26" s="24">
        <f t="shared" si="1"/>
        <v>4437</v>
      </c>
      <c r="O26" s="25">
        <f t="shared" si="2"/>
        <v>122.0175</v>
      </c>
      <c r="P26" s="26"/>
      <c r="Q26" s="26">
        <v>35</v>
      </c>
      <c r="R26" s="24">
        <f t="shared" si="3"/>
        <v>4279.9825000000001</v>
      </c>
      <c r="S26" s="25">
        <f t="shared" si="4"/>
        <v>42.151499999999999</v>
      </c>
      <c r="T26" s="27">
        <f t="shared" si="5"/>
        <v>7.1514999999999986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4834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4834</v>
      </c>
      <c r="N27" s="40">
        <f t="shared" si="1"/>
        <v>4834</v>
      </c>
      <c r="O27" s="25">
        <f t="shared" si="2"/>
        <v>132.935</v>
      </c>
      <c r="P27" s="41"/>
      <c r="Q27" s="41">
        <v>100</v>
      </c>
      <c r="R27" s="24">
        <f t="shared" si="3"/>
        <v>4601.0649999999996</v>
      </c>
      <c r="S27" s="42">
        <f t="shared" si="4"/>
        <v>45.923000000000002</v>
      </c>
      <c r="T27" s="43">
        <f t="shared" si="5"/>
        <v>-54.076999999999998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171084</v>
      </c>
      <c r="E28" s="45">
        <f t="shared" si="6"/>
        <v>170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470</v>
      </c>
      <c r="I28" s="45">
        <f t="shared" si="7"/>
        <v>68</v>
      </c>
      <c r="J28" s="45">
        <f t="shared" si="7"/>
        <v>6</v>
      </c>
      <c r="K28" s="45">
        <f t="shared" si="7"/>
        <v>10</v>
      </c>
      <c r="L28" s="45">
        <f t="shared" si="7"/>
        <v>0</v>
      </c>
      <c r="M28" s="45">
        <f t="shared" si="7"/>
        <v>180314</v>
      </c>
      <c r="N28" s="45">
        <f t="shared" si="7"/>
        <v>196268</v>
      </c>
      <c r="O28" s="46">
        <f t="shared" si="7"/>
        <v>4958.6350000000002</v>
      </c>
      <c r="P28" s="45">
        <f t="shared" si="7"/>
        <v>0</v>
      </c>
      <c r="Q28" s="45">
        <f t="shared" si="7"/>
        <v>1583</v>
      </c>
      <c r="R28" s="45">
        <f t="shared" si="7"/>
        <v>189726.36500000002</v>
      </c>
      <c r="S28" s="45">
        <f t="shared" si="7"/>
        <v>1712.9830000000002</v>
      </c>
      <c r="T28" s="47">
        <f t="shared" si="7"/>
        <v>129.98299999999995</v>
      </c>
    </row>
    <row r="29" spans="1:20" ht="15.75" thickBot="1" x14ac:dyDescent="0.3">
      <c r="A29" s="80" t="s">
        <v>45</v>
      </c>
      <c r="B29" s="81"/>
      <c r="C29" s="82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8" priority="43" operator="equal">
      <formula>212030016606640</formula>
    </cfRule>
  </conditionalFormatting>
  <conditionalFormatting sqref="D29 E4:E6 E28:K29">
    <cfRule type="cellIs" dxfId="877" priority="41" operator="equal">
      <formula>$E$4</formula>
    </cfRule>
    <cfRule type="cellIs" dxfId="876" priority="42" operator="equal">
      <formula>2120</formula>
    </cfRule>
  </conditionalFormatting>
  <conditionalFormatting sqref="D29:E29 F4:F6 F28:F29">
    <cfRule type="cellIs" dxfId="875" priority="39" operator="equal">
      <formula>$F$4</formula>
    </cfRule>
    <cfRule type="cellIs" dxfId="874" priority="40" operator="equal">
      <formula>300</formula>
    </cfRule>
  </conditionalFormatting>
  <conditionalFormatting sqref="G4:G6 G28:G29">
    <cfRule type="cellIs" dxfId="873" priority="37" operator="equal">
      <formula>$G$4</formula>
    </cfRule>
    <cfRule type="cellIs" dxfId="872" priority="38" operator="equal">
      <formula>1660</formula>
    </cfRule>
  </conditionalFormatting>
  <conditionalFormatting sqref="H4:H6 H28:H29">
    <cfRule type="cellIs" dxfId="871" priority="35" operator="equal">
      <formula>$H$4</formula>
    </cfRule>
    <cfRule type="cellIs" dxfId="870" priority="36" operator="equal">
      <formula>6640</formula>
    </cfRule>
  </conditionalFormatting>
  <conditionalFormatting sqref="T6:T28">
    <cfRule type="cellIs" dxfId="869" priority="34" operator="lessThan">
      <formula>0</formula>
    </cfRule>
  </conditionalFormatting>
  <conditionalFormatting sqref="T7:T27">
    <cfRule type="cellIs" dxfId="868" priority="31" operator="lessThan">
      <formula>0</formula>
    </cfRule>
    <cfRule type="cellIs" dxfId="867" priority="32" operator="lessThan">
      <formula>0</formula>
    </cfRule>
    <cfRule type="cellIs" dxfId="866" priority="33" operator="lessThan">
      <formula>0</formula>
    </cfRule>
  </conditionalFormatting>
  <conditionalFormatting sqref="E4:E6 E28:K28">
    <cfRule type="cellIs" dxfId="865" priority="30" operator="equal">
      <formula>$E$4</formula>
    </cfRule>
  </conditionalFormatting>
  <conditionalFormatting sqref="D28:D29 D6 D4:M4">
    <cfRule type="cellIs" dxfId="864" priority="29" operator="equal">
      <formula>$D$4</formula>
    </cfRule>
  </conditionalFormatting>
  <conditionalFormatting sqref="I4:I6 I28:I29">
    <cfRule type="cellIs" dxfId="863" priority="28" operator="equal">
      <formula>$I$4</formula>
    </cfRule>
  </conditionalFormatting>
  <conditionalFormatting sqref="J4:J6 J28:J29">
    <cfRule type="cellIs" dxfId="862" priority="27" operator="equal">
      <formula>$J$4</formula>
    </cfRule>
  </conditionalFormatting>
  <conditionalFormatting sqref="K4:K6 K28:K29">
    <cfRule type="cellIs" dxfId="861" priority="26" operator="equal">
      <formula>$K$4</formula>
    </cfRule>
  </conditionalFormatting>
  <conditionalFormatting sqref="M4:M6">
    <cfRule type="cellIs" dxfId="860" priority="25" operator="equal">
      <formula>$L$4</formula>
    </cfRule>
  </conditionalFormatting>
  <conditionalFormatting sqref="T7:T28">
    <cfRule type="cellIs" dxfId="859" priority="22" operator="lessThan">
      <formula>0</formula>
    </cfRule>
    <cfRule type="cellIs" dxfId="858" priority="23" operator="lessThan">
      <formula>0</formula>
    </cfRule>
    <cfRule type="cellIs" dxfId="857" priority="24" operator="lessThan">
      <formula>0</formula>
    </cfRule>
  </conditionalFormatting>
  <conditionalFormatting sqref="D5:K5">
    <cfRule type="cellIs" dxfId="856" priority="21" operator="greaterThan">
      <formula>0</formula>
    </cfRule>
  </conditionalFormatting>
  <conditionalFormatting sqref="T6:T28">
    <cfRule type="cellIs" dxfId="855" priority="20" operator="lessThan">
      <formula>0</formula>
    </cfRule>
  </conditionalFormatting>
  <conditionalFormatting sqref="T7:T27">
    <cfRule type="cellIs" dxfId="854" priority="17" operator="lessThan">
      <formula>0</formula>
    </cfRule>
    <cfRule type="cellIs" dxfId="853" priority="18" operator="lessThan">
      <formula>0</formula>
    </cfRule>
    <cfRule type="cellIs" dxfId="852" priority="19" operator="lessThan">
      <formula>0</formula>
    </cfRule>
  </conditionalFormatting>
  <conditionalFormatting sqref="T7:T28">
    <cfRule type="cellIs" dxfId="851" priority="14" operator="lessThan">
      <formula>0</formula>
    </cfRule>
    <cfRule type="cellIs" dxfId="850" priority="15" operator="lessThan">
      <formula>0</formula>
    </cfRule>
    <cfRule type="cellIs" dxfId="849" priority="16" operator="lessThan">
      <formula>0</formula>
    </cfRule>
  </conditionalFormatting>
  <conditionalFormatting sqref="D5:K5">
    <cfRule type="cellIs" dxfId="848" priority="13" operator="greaterThan">
      <formula>0</formula>
    </cfRule>
  </conditionalFormatting>
  <conditionalFormatting sqref="L4 L6 L28:L29">
    <cfRule type="cellIs" dxfId="847" priority="12" operator="equal">
      <formula>$L$4</formula>
    </cfRule>
  </conditionalFormatting>
  <conditionalFormatting sqref="D7:S7">
    <cfRule type="cellIs" dxfId="846" priority="11" operator="greaterThan">
      <formula>0</formula>
    </cfRule>
  </conditionalFormatting>
  <conditionalFormatting sqref="D9:S9">
    <cfRule type="cellIs" dxfId="845" priority="10" operator="greaterThan">
      <formula>0</formula>
    </cfRule>
  </conditionalFormatting>
  <conditionalFormatting sqref="D11:S11">
    <cfRule type="cellIs" dxfId="844" priority="9" operator="greaterThan">
      <formula>0</formula>
    </cfRule>
  </conditionalFormatting>
  <conditionalFormatting sqref="D13:S13">
    <cfRule type="cellIs" dxfId="843" priority="8" operator="greaterThan">
      <formula>0</formula>
    </cfRule>
  </conditionalFormatting>
  <conditionalFormatting sqref="D15:S15">
    <cfRule type="cellIs" dxfId="842" priority="7" operator="greaterThan">
      <formula>0</formula>
    </cfRule>
  </conditionalFormatting>
  <conditionalFormatting sqref="D17:S17">
    <cfRule type="cellIs" dxfId="841" priority="6" operator="greaterThan">
      <formula>0</formula>
    </cfRule>
  </conditionalFormatting>
  <conditionalFormatting sqref="D19:S19">
    <cfRule type="cellIs" dxfId="840" priority="5" operator="greaterThan">
      <formula>0</formula>
    </cfRule>
  </conditionalFormatting>
  <conditionalFormatting sqref="D21:S21">
    <cfRule type="cellIs" dxfId="839" priority="4" operator="greaterThan">
      <formula>0</formula>
    </cfRule>
  </conditionalFormatting>
  <conditionalFormatting sqref="D23:S23">
    <cfRule type="cellIs" dxfId="838" priority="3" operator="greaterThan">
      <formula>0</formula>
    </cfRule>
  </conditionalFormatting>
  <conditionalFormatting sqref="D25:S25">
    <cfRule type="cellIs" dxfId="837" priority="2" operator="greaterThan">
      <formula>0</formula>
    </cfRule>
  </conditionalFormatting>
  <conditionalFormatting sqref="D27:S27">
    <cfRule type="cellIs" dxfId="83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1" sqref="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3.140625" customWidth="1"/>
  </cols>
  <sheetData>
    <row r="1" spans="1:22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2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2" ht="18.75" x14ac:dyDescent="0.25">
      <c r="A3" s="87" t="s">
        <v>61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2" x14ac:dyDescent="0.25">
      <c r="A4" s="91" t="s">
        <v>1</v>
      </c>
      <c r="B4" s="91"/>
      <c r="C4" s="1"/>
      <c r="D4" s="2">
        <f>'13'!D29</f>
        <v>642968</v>
      </c>
      <c r="E4" s="2">
        <f>'13'!E29</f>
        <v>7810</v>
      </c>
      <c r="F4" s="2">
        <f>'13'!F29</f>
        <v>10620</v>
      </c>
      <c r="G4" s="2">
        <f>'13'!G29</f>
        <v>450</v>
      </c>
      <c r="H4" s="2">
        <f>'13'!H29</f>
        <v>16080</v>
      </c>
      <c r="I4" s="2">
        <f>'13'!I29</f>
        <v>1241</v>
      </c>
      <c r="J4" s="2">
        <f>'13'!J29</f>
        <v>206</v>
      </c>
      <c r="K4" s="2">
        <f>'13'!K29</f>
        <v>150</v>
      </c>
      <c r="L4" s="2">
        <f>'13'!L29</f>
        <v>5</v>
      </c>
      <c r="M4" s="3"/>
      <c r="N4" s="93"/>
      <c r="O4" s="94"/>
      <c r="P4" s="94"/>
      <c r="Q4" s="94"/>
      <c r="R4" s="94"/>
      <c r="S4" s="94"/>
      <c r="T4" s="94"/>
      <c r="U4" s="94"/>
      <c r="V4" s="95"/>
    </row>
    <row r="5" spans="1:22" x14ac:dyDescent="0.25">
      <c r="A5" s="91" t="s">
        <v>2</v>
      </c>
      <c r="B5" s="91"/>
      <c r="C5" s="1"/>
      <c r="D5" s="1">
        <v>391382</v>
      </c>
      <c r="E5" s="4"/>
      <c r="F5" s="4"/>
      <c r="G5" s="4"/>
      <c r="H5" s="4"/>
      <c r="I5" s="1"/>
      <c r="J5" s="1"/>
      <c r="K5" s="1"/>
      <c r="L5" s="1"/>
      <c r="M5" s="5"/>
      <c r="N5" s="93"/>
      <c r="O5" s="94"/>
      <c r="P5" s="94"/>
      <c r="Q5" s="94"/>
      <c r="R5" s="94"/>
      <c r="S5" s="94"/>
      <c r="T5" s="94"/>
      <c r="U5" s="94"/>
      <c r="V5" s="9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60" t="s">
        <v>62</v>
      </c>
      <c r="V6" s="59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>
        <v>36</v>
      </c>
      <c r="J7" s="23"/>
      <c r="K7" s="23">
        <v>2</v>
      </c>
      <c r="L7" s="23"/>
      <c r="M7" s="20">
        <f>D7+E7*20+F7*10+G7*9+H7*9</f>
        <v>20000</v>
      </c>
      <c r="N7" s="24">
        <f>D7+E7*20+F7*10+G7*9+H7*9+I7*191+J7*191+K7*182+L7*100</f>
        <v>27240</v>
      </c>
      <c r="O7" s="25">
        <f>M7*2.75%</f>
        <v>550</v>
      </c>
      <c r="P7" s="26"/>
      <c r="Q7" s="26">
        <v>100</v>
      </c>
      <c r="R7" s="24">
        <f>M7-(M7*2.75%)+I7*191+J7*191+K7*182+L7*100-Q7</f>
        <v>26590</v>
      </c>
      <c r="S7" s="25">
        <f>M7*0.95%</f>
        <v>190</v>
      </c>
      <c r="T7" s="55">
        <f>S7-Q7</f>
        <v>90</v>
      </c>
      <c r="U7" s="57">
        <v>77</v>
      </c>
      <c r="V7" s="58">
        <f>R7-U7</f>
        <v>26513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8054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8054</v>
      </c>
      <c r="N8" s="24">
        <f t="shared" ref="N8:N27" si="1">D8+E8*20+F8*10+G8*9+H8*9+I8*191+J8*191+K8*182+L8*100</f>
        <v>9200</v>
      </c>
      <c r="O8" s="25">
        <f t="shared" ref="O8:O27" si="2">M8*2.75%</f>
        <v>221.48500000000001</v>
      </c>
      <c r="P8" s="26"/>
      <c r="Q8" s="26">
        <v>84</v>
      </c>
      <c r="R8" s="24">
        <f t="shared" ref="R8:R27" si="3">M8-(M8*2.75%)+I8*191+J8*191+K8*182+L8*100-Q8</f>
        <v>8894.5149999999994</v>
      </c>
      <c r="S8" s="25">
        <f t="shared" ref="S8:S27" si="4">M8*0.95%</f>
        <v>76.512999999999991</v>
      </c>
      <c r="T8" s="55">
        <f t="shared" ref="T8:T27" si="5">S8-Q8</f>
        <v>-7.487000000000009</v>
      </c>
      <c r="U8" s="57">
        <v>14</v>
      </c>
      <c r="V8" s="58">
        <f t="shared" ref="V8:V27" si="6">R8-U8</f>
        <v>8880.5149999999994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21632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21632</v>
      </c>
      <c r="N9" s="24">
        <f t="shared" si="1"/>
        <v>21823</v>
      </c>
      <c r="O9" s="25">
        <f t="shared" si="2"/>
        <v>594.88</v>
      </c>
      <c r="P9" s="26"/>
      <c r="Q9" s="26">
        <v>148</v>
      </c>
      <c r="R9" s="24">
        <f t="shared" si="3"/>
        <v>21080.12</v>
      </c>
      <c r="S9" s="25">
        <f t="shared" si="4"/>
        <v>205.50399999999999</v>
      </c>
      <c r="T9" s="55">
        <f t="shared" si="5"/>
        <v>57.503999999999991</v>
      </c>
      <c r="U9" s="57">
        <v>70</v>
      </c>
      <c r="V9" s="58">
        <f t="shared" si="6"/>
        <v>21010.12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6806</v>
      </c>
      <c r="E10" s="30"/>
      <c r="F10" s="30"/>
      <c r="G10" s="30"/>
      <c r="H10" s="30"/>
      <c r="I10" s="20">
        <v>13</v>
      </c>
      <c r="J10" s="20">
        <v>3</v>
      </c>
      <c r="K10" s="20">
        <v>2</v>
      </c>
      <c r="L10" s="20"/>
      <c r="M10" s="20">
        <f t="shared" si="0"/>
        <v>6806</v>
      </c>
      <c r="N10" s="24">
        <f t="shared" si="1"/>
        <v>10226</v>
      </c>
      <c r="O10" s="25">
        <f t="shared" si="2"/>
        <v>187.16499999999999</v>
      </c>
      <c r="P10" s="26"/>
      <c r="Q10" s="26">
        <v>28</v>
      </c>
      <c r="R10" s="24">
        <f t="shared" si="3"/>
        <v>10010.834999999999</v>
      </c>
      <c r="S10" s="25">
        <f t="shared" si="4"/>
        <v>64.656999999999996</v>
      </c>
      <c r="T10" s="55">
        <f t="shared" si="5"/>
        <v>36.656999999999996</v>
      </c>
      <c r="U10" s="57">
        <v>15</v>
      </c>
      <c r="V10" s="58">
        <f t="shared" si="6"/>
        <v>9995.8349999999991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5868</v>
      </c>
      <c r="E11" s="30"/>
      <c r="F11" s="30"/>
      <c r="G11" s="32"/>
      <c r="H11" s="30"/>
      <c r="I11" s="20">
        <v>19</v>
      </c>
      <c r="J11" s="20"/>
      <c r="K11" s="20"/>
      <c r="L11" s="20"/>
      <c r="M11" s="20">
        <f t="shared" si="0"/>
        <v>5868</v>
      </c>
      <c r="N11" s="24">
        <f t="shared" si="1"/>
        <v>9497</v>
      </c>
      <c r="O11" s="25">
        <f t="shared" si="2"/>
        <v>161.37</v>
      </c>
      <c r="P11" s="26"/>
      <c r="Q11" s="26">
        <v>45</v>
      </c>
      <c r="R11" s="24">
        <f t="shared" si="3"/>
        <v>9290.630000000001</v>
      </c>
      <c r="S11" s="25">
        <f t="shared" si="4"/>
        <v>55.745999999999995</v>
      </c>
      <c r="T11" s="55">
        <f t="shared" si="5"/>
        <v>10.745999999999995</v>
      </c>
      <c r="U11" s="57">
        <v>14</v>
      </c>
      <c r="V11" s="58">
        <f t="shared" si="6"/>
        <v>9276.630000000001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9391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9391</v>
      </c>
      <c r="N12" s="24">
        <f t="shared" si="1"/>
        <v>9391</v>
      </c>
      <c r="O12" s="25">
        <f t="shared" si="2"/>
        <v>258.2525</v>
      </c>
      <c r="P12" s="26"/>
      <c r="Q12" s="26">
        <v>36</v>
      </c>
      <c r="R12" s="24">
        <f t="shared" si="3"/>
        <v>9096.7474999999995</v>
      </c>
      <c r="S12" s="25">
        <f t="shared" si="4"/>
        <v>89.214500000000001</v>
      </c>
      <c r="T12" s="55">
        <f t="shared" si="5"/>
        <v>53.214500000000001</v>
      </c>
      <c r="U12" s="57">
        <v>56</v>
      </c>
      <c r="V12" s="58">
        <f t="shared" si="6"/>
        <v>9040.7474999999995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7022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7022</v>
      </c>
      <c r="N13" s="24">
        <f t="shared" si="1"/>
        <v>7022</v>
      </c>
      <c r="O13" s="25">
        <f t="shared" si="2"/>
        <v>193.10499999999999</v>
      </c>
      <c r="P13" s="26"/>
      <c r="Q13" s="26">
        <v>55</v>
      </c>
      <c r="R13" s="24">
        <f t="shared" si="3"/>
        <v>6773.8950000000004</v>
      </c>
      <c r="S13" s="25">
        <f t="shared" si="4"/>
        <v>66.709000000000003</v>
      </c>
      <c r="T13" s="55">
        <f t="shared" si="5"/>
        <v>11.709000000000003</v>
      </c>
      <c r="U13" s="57"/>
      <c r="V13" s="58">
        <f t="shared" si="6"/>
        <v>6773.8950000000004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17248</v>
      </c>
      <c r="E14" s="30">
        <v>30</v>
      </c>
      <c r="F14" s="30">
        <v>50</v>
      </c>
      <c r="G14" s="30"/>
      <c r="H14" s="30">
        <v>60</v>
      </c>
      <c r="I14" s="20"/>
      <c r="J14" s="20"/>
      <c r="K14" s="20"/>
      <c r="L14" s="20"/>
      <c r="M14" s="20">
        <f t="shared" si="0"/>
        <v>18888</v>
      </c>
      <c r="N14" s="24">
        <f t="shared" si="1"/>
        <v>18888</v>
      </c>
      <c r="O14" s="25">
        <f t="shared" si="2"/>
        <v>519.41999999999996</v>
      </c>
      <c r="P14" s="26"/>
      <c r="Q14" s="26">
        <v>109</v>
      </c>
      <c r="R14" s="24">
        <f t="shared" si="3"/>
        <v>18259.580000000002</v>
      </c>
      <c r="S14" s="25">
        <f t="shared" si="4"/>
        <v>179.43600000000001</v>
      </c>
      <c r="T14" s="55">
        <f t="shared" si="5"/>
        <v>70.436000000000007</v>
      </c>
      <c r="U14" s="57">
        <v>70</v>
      </c>
      <c r="V14" s="58">
        <f t="shared" si="6"/>
        <v>18189.580000000002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17123</v>
      </c>
      <c r="E15" s="30">
        <v>10</v>
      </c>
      <c r="F15" s="30">
        <v>10</v>
      </c>
      <c r="G15" s="30">
        <v>20</v>
      </c>
      <c r="H15" s="30">
        <v>80</v>
      </c>
      <c r="I15" s="20">
        <v>3</v>
      </c>
      <c r="J15" s="20"/>
      <c r="K15" s="20"/>
      <c r="L15" s="20"/>
      <c r="M15" s="20">
        <f t="shared" si="0"/>
        <v>18323</v>
      </c>
      <c r="N15" s="24">
        <f t="shared" si="1"/>
        <v>18896</v>
      </c>
      <c r="O15" s="25">
        <f t="shared" si="2"/>
        <v>503.88249999999999</v>
      </c>
      <c r="P15" s="26"/>
      <c r="Q15" s="26">
        <v>130</v>
      </c>
      <c r="R15" s="24">
        <f t="shared" si="3"/>
        <v>18262.1175</v>
      </c>
      <c r="S15" s="25">
        <f t="shared" si="4"/>
        <v>174.0685</v>
      </c>
      <c r="T15" s="55">
        <f t="shared" si="5"/>
        <v>44.0685</v>
      </c>
      <c r="U15" s="57">
        <v>70</v>
      </c>
      <c r="V15" s="58">
        <f t="shared" si="6"/>
        <v>18192.1175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27961</v>
      </c>
      <c r="E16" s="30"/>
      <c r="F16" s="30"/>
      <c r="G16" s="30"/>
      <c r="H16" s="30"/>
      <c r="I16" s="20">
        <v>9</v>
      </c>
      <c r="J16" s="20"/>
      <c r="K16" s="20"/>
      <c r="L16" s="20"/>
      <c r="M16" s="20">
        <f t="shared" si="0"/>
        <v>27961</v>
      </c>
      <c r="N16" s="24">
        <f t="shared" si="1"/>
        <v>29680</v>
      </c>
      <c r="O16" s="25">
        <f t="shared" si="2"/>
        <v>768.92750000000001</v>
      </c>
      <c r="P16" s="26"/>
      <c r="Q16" s="26">
        <v>147</v>
      </c>
      <c r="R16" s="24">
        <f t="shared" si="3"/>
        <v>28764.072499999998</v>
      </c>
      <c r="S16" s="25">
        <f t="shared" si="4"/>
        <v>265.62950000000001</v>
      </c>
      <c r="T16" s="55">
        <f t="shared" si="5"/>
        <v>118.62950000000001</v>
      </c>
      <c r="U16" s="57">
        <v>154</v>
      </c>
      <c r="V16" s="58">
        <f t="shared" si="6"/>
        <v>28610.072499999998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7422</v>
      </c>
      <c r="E17" s="30">
        <v>50</v>
      </c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9372</v>
      </c>
      <c r="N17" s="24">
        <f t="shared" si="1"/>
        <v>12237</v>
      </c>
      <c r="O17" s="25">
        <f t="shared" si="2"/>
        <v>257.73</v>
      </c>
      <c r="P17" s="26"/>
      <c r="Q17" s="26">
        <v>100</v>
      </c>
      <c r="R17" s="24">
        <f t="shared" si="3"/>
        <v>11879.27</v>
      </c>
      <c r="S17" s="25">
        <f t="shared" si="4"/>
        <v>89.033999999999992</v>
      </c>
      <c r="T17" s="55">
        <f t="shared" si="5"/>
        <v>-10.966000000000008</v>
      </c>
      <c r="U17" s="57"/>
      <c r="V17" s="58">
        <f t="shared" si="6"/>
        <v>11879.27</v>
      </c>
      <c r="W17">
        <v>2090</v>
      </c>
    </row>
    <row r="18" spans="1:23" ht="15.75" x14ac:dyDescent="0.25">
      <c r="A18" s="28">
        <v>12</v>
      </c>
      <c r="B18" s="20">
        <v>1908446145</v>
      </c>
      <c r="C18" s="31" t="s">
        <v>34</v>
      </c>
      <c r="D18" s="29">
        <v>13016</v>
      </c>
      <c r="E18" s="30">
        <v>20</v>
      </c>
      <c r="F18" s="30">
        <v>30</v>
      </c>
      <c r="G18" s="30"/>
      <c r="H18" s="30">
        <v>50</v>
      </c>
      <c r="I18" s="20">
        <v>8</v>
      </c>
      <c r="J18" s="20"/>
      <c r="K18" s="20"/>
      <c r="L18" s="20"/>
      <c r="M18" s="20">
        <f t="shared" si="0"/>
        <v>14166</v>
      </c>
      <c r="N18" s="24">
        <f t="shared" si="1"/>
        <v>15694</v>
      </c>
      <c r="O18" s="25">
        <f t="shared" si="2"/>
        <v>389.565</v>
      </c>
      <c r="P18" s="26"/>
      <c r="Q18" s="26">
        <v>150</v>
      </c>
      <c r="R18" s="24">
        <f t="shared" si="3"/>
        <v>15154.434999999999</v>
      </c>
      <c r="S18" s="25">
        <f t="shared" si="4"/>
        <v>134.577</v>
      </c>
      <c r="T18" s="55">
        <f t="shared" si="5"/>
        <v>-15.423000000000002</v>
      </c>
      <c r="U18" s="57">
        <v>70</v>
      </c>
      <c r="V18" s="58">
        <f t="shared" si="6"/>
        <v>15084.434999999999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9536</v>
      </c>
      <c r="E19" s="30">
        <v>60</v>
      </c>
      <c r="F19" s="30">
        <v>30</v>
      </c>
      <c r="G19" s="30"/>
      <c r="H19" s="30"/>
      <c r="I19" s="20">
        <v>15</v>
      </c>
      <c r="J19" s="20"/>
      <c r="K19" s="20"/>
      <c r="L19" s="20"/>
      <c r="M19" s="20">
        <f t="shared" si="0"/>
        <v>11036</v>
      </c>
      <c r="N19" s="24">
        <f t="shared" si="1"/>
        <v>13901</v>
      </c>
      <c r="O19" s="25">
        <f t="shared" si="2"/>
        <v>303.49</v>
      </c>
      <c r="P19" s="26"/>
      <c r="Q19" s="26">
        <v>170</v>
      </c>
      <c r="R19" s="24">
        <f t="shared" si="3"/>
        <v>13427.51</v>
      </c>
      <c r="S19" s="25">
        <f t="shared" si="4"/>
        <v>104.842</v>
      </c>
      <c r="T19" s="55">
        <f t="shared" si="5"/>
        <v>-65.158000000000001</v>
      </c>
      <c r="U19" s="57">
        <v>35</v>
      </c>
      <c r="V19" s="58">
        <f t="shared" si="6"/>
        <v>13392.51</v>
      </c>
    </row>
    <row r="20" spans="1:23" ht="15.75" x14ac:dyDescent="0.25">
      <c r="A20" s="28">
        <v>14</v>
      </c>
      <c r="B20" s="20">
        <v>1908446147</v>
      </c>
      <c r="C20" s="20" t="s">
        <v>36</v>
      </c>
      <c r="D20" s="29">
        <v>824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824</v>
      </c>
      <c r="N20" s="24">
        <f t="shared" si="1"/>
        <v>824</v>
      </c>
      <c r="O20" s="25">
        <f t="shared" si="2"/>
        <v>22.66</v>
      </c>
      <c r="P20" s="26"/>
      <c r="Q20" s="26"/>
      <c r="R20" s="24">
        <f t="shared" si="3"/>
        <v>801.34</v>
      </c>
      <c r="S20" s="25">
        <f t="shared" si="4"/>
        <v>7.8279999999999994</v>
      </c>
      <c r="T20" s="55">
        <f t="shared" si="5"/>
        <v>7.8279999999999994</v>
      </c>
      <c r="U20" s="57"/>
      <c r="V20" s="58">
        <f t="shared" si="6"/>
        <v>801.34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2624</v>
      </c>
      <c r="E21" s="30"/>
      <c r="F21" s="30"/>
      <c r="G21" s="30"/>
      <c r="H21" s="30"/>
      <c r="I21" s="20">
        <v>40</v>
      </c>
      <c r="J21" s="20"/>
      <c r="K21" s="20">
        <v>5</v>
      </c>
      <c r="L21" s="20"/>
      <c r="M21" s="20">
        <f t="shared" si="0"/>
        <v>2624</v>
      </c>
      <c r="N21" s="24">
        <f t="shared" si="1"/>
        <v>11174</v>
      </c>
      <c r="O21" s="25">
        <f t="shared" si="2"/>
        <v>72.16</v>
      </c>
      <c r="P21" s="26"/>
      <c r="Q21" s="26">
        <v>50</v>
      </c>
      <c r="R21" s="24">
        <f t="shared" si="3"/>
        <v>11051.84</v>
      </c>
      <c r="S21" s="25">
        <f t="shared" si="4"/>
        <v>24.928000000000001</v>
      </c>
      <c r="T21" s="55">
        <f t="shared" si="5"/>
        <v>-25.071999999999999</v>
      </c>
      <c r="U21" s="57"/>
      <c r="V21" s="58">
        <f t="shared" si="6"/>
        <v>11051.84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30000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30000</v>
      </c>
      <c r="N22" s="24">
        <f t="shared" si="1"/>
        <v>31820</v>
      </c>
      <c r="O22" s="25">
        <f t="shared" si="2"/>
        <v>825</v>
      </c>
      <c r="P22" s="26"/>
      <c r="Q22" s="26">
        <v>165</v>
      </c>
      <c r="R22" s="24">
        <f t="shared" si="3"/>
        <v>30830</v>
      </c>
      <c r="S22" s="25">
        <f t="shared" si="4"/>
        <v>285</v>
      </c>
      <c r="T22" s="55">
        <f t="shared" si="5"/>
        <v>120</v>
      </c>
      <c r="U22" s="57">
        <v>175</v>
      </c>
      <c r="V22" s="58">
        <f t="shared" si="6"/>
        <v>30655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11154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11154</v>
      </c>
      <c r="N23" s="24">
        <f t="shared" si="1"/>
        <v>11154</v>
      </c>
      <c r="O23" s="25">
        <f t="shared" si="2"/>
        <v>306.73500000000001</v>
      </c>
      <c r="P23" s="26"/>
      <c r="Q23" s="26">
        <v>110</v>
      </c>
      <c r="R23" s="24">
        <f t="shared" si="3"/>
        <v>10737.264999999999</v>
      </c>
      <c r="S23" s="25">
        <f t="shared" si="4"/>
        <v>105.96299999999999</v>
      </c>
      <c r="T23" s="55">
        <f t="shared" si="5"/>
        <v>-4.0370000000000061</v>
      </c>
      <c r="U23" s="57"/>
      <c r="V23" s="58">
        <f t="shared" si="6"/>
        <v>10737.264999999999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20099</v>
      </c>
      <c r="E24" s="30">
        <v>50</v>
      </c>
      <c r="F24" s="30">
        <v>100</v>
      </c>
      <c r="G24" s="30"/>
      <c r="H24" s="30">
        <v>250</v>
      </c>
      <c r="I24" s="20">
        <v>15</v>
      </c>
      <c r="J24" s="20"/>
      <c r="K24" s="20"/>
      <c r="L24" s="20"/>
      <c r="M24" s="20">
        <f t="shared" si="0"/>
        <v>24349</v>
      </c>
      <c r="N24" s="24">
        <f t="shared" si="1"/>
        <v>27214</v>
      </c>
      <c r="O24" s="25">
        <f t="shared" si="2"/>
        <v>669.59749999999997</v>
      </c>
      <c r="P24" s="26"/>
      <c r="Q24" s="26">
        <v>120</v>
      </c>
      <c r="R24" s="24">
        <f t="shared" si="3"/>
        <v>26424.4025</v>
      </c>
      <c r="S24" s="25">
        <f t="shared" si="4"/>
        <v>231.31549999999999</v>
      </c>
      <c r="T24" s="55">
        <f t="shared" si="5"/>
        <v>111.31549999999999</v>
      </c>
      <c r="U24" s="57">
        <v>35</v>
      </c>
      <c r="V24" s="58">
        <f t="shared" si="6"/>
        <v>26389.4025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7311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7311</v>
      </c>
      <c r="N25" s="24">
        <f t="shared" si="1"/>
        <v>7311</v>
      </c>
      <c r="O25" s="25">
        <f t="shared" si="2"/>
        <v>201.05250000000001</v>
      </c>
      <c r="P25" s="26"/>
      <c r="Q25" s="26">
        <v>70</v>
      </c>
      <c r="R25" s="24">
        <f t="shared" si="3"/>
        <v>7039.9475000000002</v>
      </c>
      <c r="S25" s="25">
        <f t="shared" si="4"/>
        <v>69.454499999999996</v>
      </c>
      <c r="T25" s="55">
        <f t="shared" si="5"/>
        <v>-0.54550000000000409</v>
      </c>
      <c r="U25" s="57">
        <v>36</v>
      </c>
      <c r="V25" s="58">
        <f t="shared" si="6"/>
        <v>7003.9475000000002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>
        <v>22036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22036</v>
      </c>
      <c r="N26" s="24">
        <f t="shared" si="1"/>
        <v>22036</v>
      </c>
      <c r="O26" s="25">
        <f t="shared" si="2"/>
        <v>605.99</v>
      </c>
      <c r="P26" s="26"/>
      <c r="Q26" s="26">
        <v>150</v>
      </c>
      <c r="R26" s="24">
        <f t="shared" si="3"/>
        <v>21280.01</v>
      </c>
      <c r="S26" s="25">
        <f t="shared" si="4"/>
        <v>209.34199999999998</v>
      </c>
      <c r="T26" s="55">
        <f t="shared" si="5"/>
        <v>59.341999999999985</v>
      </c>
      <c r="U26" s="57">
        <v>126</v>
      </c>
      <c r="V26" s="58">
        <f t="shared" si="6"/>
        <v>21154.01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7682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7682</v>
      </c>
      <c r="N27" s="40">
        <f t="shared" si="1"/>
        <v>8064</v>
      </c>
      <c r="O27" s="25">
        <f t="shared" si="2"/>
        <v>211.255</v>
      </c>
      <c r="P27" s="41"/>
      <c r="Q27" s="41">
        <v>100</v>
      </c>
      <c r="R27" s="24">
        <f t="shared" si="3"/>
        <v>7752.7449999999999</v>
      </c>
      <c r="S27" s="42">
        <f t="shared" si="4"/>
        <v>72.978999999999999</v>
      </c>
      <c r="T27" s="56">
        <f t="shared" si="5"/>
        <v>-27.021000000000001</v>
      </c>
      <c r="U27" s="57"/>
      <c r="V27" s="58">
        <f t="shared" si="6"/>
        <v>7752.7449999999999</v>
      </c>
    </row>
    <row r="28" spans="1:23" ht="16.5" thickBot="1" x14ac:dyDescent="0.3">
      <c r="A28" s="77" t="s">
        <v>44</v>
      </c>
      <c r="B28" s="78"/>
      <c r="C28" s="79"/>
      <c r="D28" s="44">
        <f t="shared" ref="D28:E28" si="7">SUM(D7:D27)</f>
        <v>272809</v>
      </c>
      <c r="E28" s="45">
        <f t="shared" si="7"/>
        <v>220</v>
      </c>
      <c r="F28" s="45">
        <f t="shared" ref="F28:V28" si="8">SUM(F7:F27)</f>
        <v>270</v>
      </c>
      <c r="G28" s="45">
        <f t="shared" si="8"/>
        <v>20</v>
      </c>
      <c r="H28" s="45">
        <f t="shared" si="8"/>
        <v>490</v>
      </c>
      <c r="I28" s="45">
        <f t="shared" si="8"/>
        <v>182</v>
      </c>
      <c r="J28" s="45">
        <f t="shared" si="8"/>
        <v>3</v>
      </c>
      <c r="K28" s="45">
        <f t="shared" si="8"/>
        <v>19</v>
      </c>
      <c r="L28" s="45">
        <f t="shared" si="8"/>
        <v>0</v>
      </c>
      <c r="M28" s="61">
        <f t="shared" si="8"/>
        <v>284499</v>
      </c>
      <c r="N28" s="61">
        <f t="shared" si="8"/>
        <v>323292</v>
      </c>
      <c r="O28" s="62">
        <f t="shared" si="8"/>
        <v>7823.7224999999989</v>
      </c>
      <c r="P28" s="61">
        <f t="shared" si="8"/>
        <v>0</v>
      </c>
      <c r="Q28" s="61">
        <f t="shared" si="8"/>
        <v>2067</v>
      </c>
      <c r="R28" s="61">
        <f t="shared" si="8"/>
        <v>313401.27750000003</v>
      </c>
      <c r="S28" s="61">
        <f t="shared" si="8"/>
        <v>2702.7405000000003</v>
      </c>
      <c r="T28" s="61">
        <f t="shared" si="8"/>
        <v>635.7405</v>
      </c>
      <c r="U28" s="61">
        <f t="shared" si="8"/>
        <v>1017</v>
      </c>
      <c r="V28" s="61">
        <f t="shared" si="8"/>
        <v>312384.27750000003</v>
      </c>
    </row>
    <row r="29" spans="1:23" ht="15.75" thickBot="1" x14ac:dyDescent="0.3">
      <c r="A29" s="80" t="s">
        <v>45</v>
      </c>
      <c r="B29" s="81"/>
      <c r="C29" s="82"/>
      <c r="D29" s="48">
        <f>D4+D5-D28</f>
        <v>761541</v>
      </c>
      <c r="E29" s="48">
        <f t="shared" ref="E29:L29" si="9">E4+E5-E28</f>
        <v>7590</v>
      </c>
      <c r="F29" s="48">
        <f t="shared" si="9"/>
        <v>10350</v>
      </c>
      <c r="G29" s="48">
        <f t="shared" si="9"/>
        <v>430</v>
      </c>
      <c r="H29" s="48">
        <f t="shared" si="9"/>
        <v>15590</v>
      </c>
      <c r="I29" s="48">
        <f t="shared" si="9"/>
        <v>1059</v>
      </c>
      <c r="J29" s="48">
        <f t="shared" si="9"/>
        <v>203</v>
      </c>
      <c r="K29" s="48">
        <f t="shared" si="9"/>
        <v>131</v>
      </c>
      <c r="L29" s="48">
        <f t="shared" si="9"/>
        <v>5</v>
      </c>
      <c r="M29" s="96"/>
      <c r="N29" s="96"/>
      <c r="O29" s="96"/>
      <c r="P29" s="96"/>
      <c r="Q29" s="96"/>
      <c r="R29" s="96"/>
      <c r="S29" s="96"/>
      <c r="T29" s="96"/>
      <c r="U29" s="96"/>
      <c r="V29" s="96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835" priority="43" operator="equal">
      <formula>212030016606640</formula>
    </cfRule>
  </conditionalFormatting>
  <conditionalFormatting sqref="D29 E4:E6 E28:K29">
    <cfRule type="cellIs" dxfId="834" priority="41" operator="equal">
      <formula>$E$4</formula>
    </cfRule>
    <cfRule type="cellIs" dxfId="833" priority="42" operator="equal">
      <formula>2120</formula>
    </cfRule>
  </conditionalFormatting>
  <conditionalFormatting sqref="D29:E29 F4:F6 F28:F29">
    <cfRule type="cellIs" dxfId="832" priority="39" operator="equal">
      <formula>$F$4</formula>
    </cfRule>
    <cfRule type="cellIs" dxfId="831" priority="40" operator="equal">
      <formula>300</formula>
    </cfRule>
  </conditionalFormatting>
  <conditionalFormatting sqref="G4:G6 G28:G29">
    <cfRule type="cellIs" dxfId="830" priority="37" operator="equal">
      <formula>$G$4</formula>
    </cfRule>
    <cfRule type="cellIs" dxfId="829" priority="38" operator="equal">
      <formula>1660</formula>
    </cfRule>
  </conditionalFormatting>
  <conditionalFormatting sqref="H4:H6 H28:H29">
    <cfRule type="cellIs" dxfId="828" priority="35" operator="equal">
      <formula>$H$4</formula>
    </cfRule>
    <cfRule type="cellIs" dxfId="827" priority="36" operator="equal">
      <formula>6640</formula>
    </cfRule>
  </conditionalFormatting>
  <conditionalFormatting sqref="T6:T27">
    <cfRule type="cellIs" dxfId="826" priority="34" operator="lessThan">
      <formula>0</formula>
    </cfRule>
  </conditionalFormatting>
  <conditionalFormatting sqref="T7:T27">
    <cfRule type="cellIs" dxfId="825" priority="31" operator="lessThan">
      <formula>0</formula>
    </cfRule>
    <cfRule type="cellIs" dxfId="824" priority="32" operator="lessThan">
      <formula>0</formula>
    </cfRule>
    <cfRule type="cellIs" dxfId="823" priority="33" operator="lessThan">
      <formula>0</formula>
    </cfRule>
  </conditionalFormatting>
  <conditionalFormatting sqref="E4:E6 E28:K28">
    <cfRule type="cellIs" dxfId="822" priority="30" operator="equal">
      <formula>$E$4</formula>
    </cfRule>
  </conditionalFormatting>
  <conditionalFormatting sqref="D28:D29 D6 D4:M4">
    <cfRule type="cellIs" dxfId="821" priority="29" operator="equal">
      <formula>$D$4</formula>
    </cfRule>
  </conditionalFormatting>
  <conditionalFormatting sqref="I4:I6 I28:I29">
    <cfRule type="cellIs" dxfId="820" priority="28" operator="equal">
      <formula>$I$4</formula>
    </cfRule>
  </conditionalFormatting>
  <conditionalFormatting sqref="J4:J6 J28:J29">
    <cfRule type="cellIs" dxfId="819" priority="27" operator="equal">
      <formula>$J$4</formula>
    </cfRule>
  </conditionalFormatting>
  <conditionalFormatting sqref="K4:K6 K28:K29">
    <cfRule type="cellIs" dxfId="818" priority="26" operator="equal">
      <formula>$K$4</formula>
    </cfRule>
  </conditionalFormatting>
  <conditionalFormatting sqref="M4:M6">
    <cfRule type="cellIs" dxfId="817" priority="25" operator="equal">
      <formula>$L$4</formula>
    </cfRule>
  </conditionalFormatting>
  <conditionalFormatting sqref="T7:T27">
    <cfRule type="cellIs" dxfId="816" priority="22" operator="lessThan">
      <formula>0</formula>
    </cfRule>
    <cfRule type="cellIs" dxfId="815" priority="23" operator="lessThan">
      <formula>0</formula>
    </cfRule>
    <cfRule type="cellIs" dxfId="814" priority="24" operator="lessThan">
      <formula>0</formula>
    </cfRule>
  </conditionalFormatting>
  <conditionalFormatting sqref="D5:K5">
    <cfRule type="cellIs" dxfId="813" priority="21" operator="greaterThan">
      <formula>0</formula>
    </cfRule>
  </conditionalFormatting>
  <conditionalFormatting sqref="T6:T27">
    <cfRule type="cellIs" dxfId="812" priority="20" operator="lessThan">
      <formula>0</formula>
    </cfRule>
  </conditionalFormatting>
  <conditionalFormatting sqref="T7:T27">
    <cfRule type="cellIs" dxfId="811" priority="17" operator="lessThan">
      <formula>0</formula>
    </cfRule>
    <cfRule type="cellIs" dxfId="810" priority="18" operator="lessThan">
      <formula>0</formula>
    </cfRule>
    <cfRule type="cellIs" dxfId="809" priority="19" operator="lessThan">
      <formula>0</formula>
    </cfRule>
  </conditionalFormatting>
  <conditionalFormatting sqref="T7:T27">
    <cfRule type="cellIs" dxfId="808" priority="14" operator="lessThan">
      <formula>0</formula>
    </cfRule>
    <cfRule type="cellIs" dxfId="807" priority="15" operator="lessThan">
      <formula>0</formula>
    </cfRule>
    <cfRule type="cellIs" dxfId="806" priority="16" operator="lessThan">
      <formula>0</formula>
    </cfRule>
  </conditionalFormatting>
  <conditionalFormatting sqref="D5:K5">
    <cfRule type="cellIs" dxfId="805" priority="13" operator="greaterThan">
      <formula>0</formula>
    </cfRule>
  </conditionalFormatting>
  <conditionalFormatting sqref="L4 L6 L28:L29">
    <cfRule type="cellIs" dxfId="804" priority="12" operator="equal">
      <formula>$L$4</formula>
    </cfRule>
  </conditionalFormatting>
  <conditionalFormatting sqref="D7:S7">
    <cfRule type="cellIs" dxfId="803" priority="11" operator="greaterThan">
      <formula>0</formula>
    </cfRule>
  </conditionalFormatting>
  <conditionalFormatting sqref="D9:S9">
    <cfRule type="cellIs" dxfId="802" priority="10" operator="greaterThan">
      <formula>0</formula>
    </cfRule>
  </conditionalFormatting>
  <conditionalFormatting sqref="D11:S11">
    <cfRule type="cellIs" dxfId="801" priority="9" operator="greaterThan">
      <formula>0</formula>
    </cfRule>
  </conditionalFormatting>
  <conditionalFormatting sqref="D13:S13">
    <cfRule type="cellIs" dxfId="800" priority="8" operator="greaterThan">
      <formula>0</formula>
    </cfRule>
  </conditionalFormatting>
  <conditionalFormatting sqref="D15:S15">
    <cfRule type="cellIs" dxfId="799" priority="7" operator="greaterThan">
      <formula>0</formula>
    </cfRule>
  </conditionalFormatting>
  <conditionalFormatting sqref="D17:S17">
    <cfRule type="cellIs" dxfId="798" priority="6" operator="greaterThan">
      <formula>0</formula>
    </cfRule>
  </conditionalFormatting>
  <conditionalFormatting sqref="D19:S19">
    <cfRule type="cellIs" dxfId="797" priority="5" operator="greaterThan">
      <formula>0</formula>
    </cfRule>
  </conditionalFormatting>
  <conditionalFormatting sqref="D21:S21">
    <cfRule type="cellIs" dxfId="796" priority="4" operator="greaterThan">
      <formula>0</formula>
    </cfRule>
  </conditionalFormatting>
  <conditionalFormatting sqref="D23:S23">
    <cfRule type="cellIs" dxfId="795" priority="3" operator="greaterThan">
      <formula>0</formula>
    </cfRule>
  </conditionalFormatting>
  <conditionalFormatting sqref="D25:S25">
    <cfRule type="cellIs" dxfId="794" priority="2" operator="greaterThan">
      <formula>0</formula>
    </cfRule>
  </conditionalFormatting>
  <conditionalFormatting sqref="D27:S27">
    <cfRule type="cellIs" dxfId="79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0" bestFit="1" customWidth="1"/>
    <col min="22" max="22" width="10.28515625" bestFit="1" customWidth="1"/>
  </cols>
  <sheetData>
    <row r="1" spans="1:23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3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3" ht="18.75" x14ac:dyDescent="0.25">
      <c r="A3" s="87" t="s">
        <v>64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7"/>
      <c r="N3" s="97"/>
      <c r="O3" s="97"/>
      <c r="P3" s="97"/>
      <c r="Q3" s="97"/>
      <c r="R3" s="97"/>
      <c r="S3" s="97"/>
      <c r="T3" s="97"/>
    </row>
    <row r="4" spans="1:23" x14ac:dyDescent="0.25">
      <c r="A4" s="91" t="s">
        <v>1</v>
      </c>
      <c r="B4" s="91"/>
      <c r="C4" s="1"/>
      <c r="D4" s="2">
        <f>'14'!D29</f>
        <v>761541</v>
      </c>
      <c r="E4" s="2">
        <f>'14'!E29</f>
        <v>7590</v>
      </c>
      <c r="F4" s="2">
        <f>'14'!F29</f>
        <v>10350</v>
      </c>
      <c r="G4" s="2">
        <f>'14'!G29</f>
        <v>430</v>
      </c>
      <c r="H4" s="2">
        <f>'14'!H29</f>
        <v>15590</v>
      </c>
      <c r="I4" s="2">
        <f>'14'!I29</f>
        <v>1059</v>
      </c>
      <c r="J4" s="2">
        <f>'14'!J29</f>
        <v>203</v>
      </c>
      <c r="K4" s="2">
        <f>'14'!K29</f>
        <v>131</v>
      </c>
      <c r="L4" s="2">
        <f>'14'!L29</f>
        <v>5</v>
      </c>
      <c r="M4" s="3"/>
      <c r="N4" s="93"/>
      <c r="O4" s="94"/>
      <c r="P4" s="94"/>
      <c r="Q4" s="94"/>
      <c r="R4" s="94"/>
      <c r="S4" s="94"/>
      <c r="T4" s="94"/>
      <c r="U4" s="94"/>
      <c r="V4" s="95"/>
    </row>
    <row r="5" spans="1:23" x14ac:dyDescent="0.25">
      <c r="A5" s="91" t="s">
        <v>2</v>
      </c>
      <c r="B5" s="9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4"/>
      <c r="P5" s="94"/>
      <c r="Q5" s="94"/>
      <c r="R5" s="94"/>
      <c r="S5" s="94"/>
      <c r="T5" s="94"/>
      <c r="U5" s="94"/>
      <c r="V5" s="95"/>
    </row>
    <row r="6" spans="1:23" ht="39" thickBot="1" x14ac:dyDescent="0.3">
      <c r="A6" s="6" t="s">
        <v>3</v>
      </c>
      <c r="B6" s="7" t="s">
        <v>4</v>
      </c>
      <c r="C6" s="8" t="s">
        <v>5</v>
      </c>
      <c r="D6" s="70" t="s">
        <v>6</v>
      </c>
      <c r="E6" s="71" t="s">
        <v>7</v>
      </c>
      <c r="F6" s="72" t="s">
        <v>8</v>
      </c>
      <c r="G6" s="70" t="s">
        <v>9</v>
      </c>
      <c r="H6" s="73" t="s">
        <v>10</v>
      </c>
      <c r="I6" s="74" t="s">
        <v>11</v>
      </c>
      <c r="J6" s="15" t="s">
        <v>12</v>
      </c>
      <c r="K6" s="15" t="s">
        <v>13</v>
      </c>
      <c r="L6" s="15" t="s">
        <v>14</v>
      </c>
      <c r="M6" s="64" t="s">
        <v>15</v>
      </c>
      <c r="N6" s="63" t="s">
        <v>16</v>
      </c>
      <c r="O6" s="17" t="s">
        <v>17</v>
      </c>
      <c r="P6" s="63" t="s">
        <v>18</v>
      </c>
      <c r="Q6" s="63" t="s">
        <v>19</v>
      </c>
      <c r="R6" s="63" t="s">
        <v>20</v>
      </c>
      <c r="S6" s="17" t="s">
        <v>21</v>
      </c>
      <c r="T6" s="18" t="s">
        <v>22</v>
      </c>
      <c r="U6" s="69" t="s">
        <v>62</v>
      </c>
      <c r="V6" s="69" t="s">
        <v>63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9">
        <v>20000</v>
      </c>
      <c r="E7" s="30"/>
      <c r="F7" s="30"/>
      <c r="G7" s="30"/>
      <c r="H7" s="30">
        <v>150</v>
      </c>
      <c r="I7" s="20">
        <v>3</v>
      </c>
      <c r="J7" s="20"/>
      <c r="K7" s="20"/>
      <c r="L7" s="20"/>
      <c r="M7" s="20">
        <f>D7+E7*20+F7*10+G7*9+H7*9</f>
        <v>21350</v>
      </c>
      <c r="N7" s="24">
        <f>D7+E7*20+F7*10+G7*9+H7*9+I7*191+J7*191+K7*182+L7*100</f>
        <v>21923</v>
      </c>
      <c r="O7" s="25">
        <f>M7*2.75%</f>
        <v>587.125</v>
      </c>
      <c r="P7" s="26"/>
      <c r="Q7" s="26">
        <v>120</v>
      </c>
      <c r="R7" s="24">
        <f>M7-(M7*2.75%)+I7*191+J7*191+K7*182+L7*100-Q7</f>
        <v>21215.875</v>
      </c>
      <c r="S7" s="25">
        <f>M7*0.95%</f>
        <v>202.82499999999999</v>
      </c>
      <c r="T7" s="27">
        <f>S7-Q7</f>
        <v>82.824999999999989</v>
      </c>
      <c r="U7" s="67">
        <v>91</v>
      </c>
      <c r="V7" s="68">
        <f>R7-U7</f>
        <v>21124.875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6446</v>
      </c>
      <c r="E8" s="30">
        <v>10</v>
      </c>
      <c r="F8" s="30">
        <v>10</v>
      </c>
      <c r="G8" s="30">
        <v>20</v>
      </c>
      <c r="H8" s="30">
        <v>70</v>
      </c>
      <c r="I8" s="20">
        <v>1</v>
      </c>
      <c r="J8" s="20"/>
      <c r="K8" s="20"/>
      <c r="L8" s="20"/>
      <c r="M8" s="20">
        <f t="shared" ref="M8:M27" si="0">D8+E8*20+F8*10+G8*9+H8*9</f>
        <v>7556</v>
      </c>
      <c r="N8" s="24">
        <f t="shared" ref="N8:N27" si="1">D8+E8*20+F8*10+G8*9+H8*9+I8*191+J8*191+K8*182+L8*100</f>
        <v>7747</v>
      </c>
      <c r="O8" s="25">
        <f t="shared" ref="O8:O27" si="2">M8*2.75%</f>
        <v>207.79</v>
      </c>
      <c r="P8" s="26"/>
      <c r="Q8" s="26">
        <v>70</v>
      </c>
      <c r="R8" s="24">
        <f t="shared" ref="R8:R27" si="3">M8-(M8*2.75%)+I8*191+J8*191+K8*182+L8*100-Q8</f>
        <v>7469.21</v>
      </c>
      <c r="S8" s="25">
        <f t="shared" ref="S8:S27" si="4">M8*0.95%</f>
        <v>71.781999999999996</v>
      </c>
      <c r="T8" s="27">
        <f t="shared" ref="T8:T27" si="5">S8-Q8</f>
        <v>1.7819999999999965</v>
      </c>
      <c r="U8" s="67"/>
      <c r="V8" s="68">
        <f t="shared" ref="V8:V27" si="6">R8-U8</f>
        <v>7469.21</v>
      </c>
      <c r="W8">
        <v>464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28191</v>
      </c>
      <c r="E9" s="30">
        <v>110</v>
      </c>
      <c r="F9" s="30">
        <v>200</v>
      </c>
      <c r="G9" s="30"/>
      <c r="H9" s="30">
        <v>500</v>
      </c>
      <c r="I9" s="20">
        <v>7</v>
      </c>
      <c r="J9" s="20"/>
      <c r="K9" s="20"/>
      <c r="L9" s="20"/>
      <c r="M9" s="20">
        <f t="shared" si="0"/>
        <v>36891</v>
      </c>
      <c r="N9" s="24">
        <f t="shared" si="1"/>
        <v>38228</v>
      </c>
      <c r="O9" s="25">
        <f t="shared" si="2"/>
        <v>1014.5025000000001</v>
      </c>
      <c r="P9" s="26"/>
      <c r="Q9" s="26">
        <v>249</v>
      </c>
      <c r="R9" s="24">
        <f t="shared" si="3"/>
        <v>36964.497499999998</v>
      </c>
      <c r="S9" s="25">
        <f t="shared" si="4"/>
        <v>350.46449999999999</v>
      </c>
      <c r="T9" s="27">
        <f t="shared" si="5"/>
        <v>101.46449999999999</v>
      </c>
      <c r="U9" s="67">
        <v>154</v>
      </c>
      <c r="V9" s="68">
        <f t="shared" si="6"/>
        <v>36810.497499999998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8447</v>
      </c>
      <c r="E10" s="30"/>
      <c r="F10" s="30"/>
      <c r="G10" s="30"/>
      <c r="H10" s="30"/>
      <c r="I10" s="20"/>
      <c r="J10" s="20">
        <v>2</v>
      </c>
      <c r="K10" s="20">
        <v>2</v>
      </c>
      <c r="L10" s="20"/>
      <c r="M10" s="20">
        <f t="shared" si="0"/>
        <v>8447</v>
      </c>
      <c r="N10" s="24">
        <f t="shared" si="1"/>
        <v>9193</v>
      </c>
      <c r="O10" s="25">
        <f t="shared" si="2"/>
        <v>232.29249999999999</v>
      </c>
      <c r="P10" s="26"/>
      <c r="Q10" s="26">
        <v>30</v>
      </c>
      <c r="R10" s="24">
        <f t="shared" si="3"/>
        <v>8930.7075000000004</v>
      </c>
      <c r="S10" s="25">
        <f t="shared" si="4"/>
        <v>80.246499999999997</v>
      </c>
      <c r="T10" s="27">
        <f t="shared" si="5"/>
        <v>50.246499999999997</v>
      </c>
      <c r="U10" s="67">
        <v>30</v>
      </c>
      <c r="V10" s="68">
        <f t="shared" si="6"/>
        <v>8900.7075000000004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6377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6377</v>
      </c>
      <c r="N11" s="24">
        <f t="shared" si="1"/>
        <v>6377</v>
      </c>
      <c r="O11" s="25">
        <f t="shared" si="2"/>
        <v>175.36750000000001</v>
      </c>
      <c r="P11" s="26"/>
      <c r="Q11" s="26">
        <v>40</v>
      </c>
      <c r="R11" s="24">
        <f t="shared" si="3"/>
        <v>6161.6324999999997</v>
      </c>
      <c r="S11" s="25">
        <f t="shared" si="4"/>
        <v>60.581499999999998</v>
      </c>
      <c r="T11" s="27">
        <f t="shared" si="5"/>
        <v>20.581499999999998</v>
      </c>
      <c r="U11" s="67"/>
      <c r="V11" s="68">
        <f t="shared" si="6"/>
        <v>6161.6324999999997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12000</v>
      </c>
      <c r="N12" s="24">
        <f t="shared" si="1"/>
        <v>12000</v>
      </c>
      <c r="O12" s="25">
        <f t="shared" si="2"/>
        <v>330</v>
      </c>
      <c r="P12" s="26"/>
      <c r="Q12" s="26">
        <v>30</v>
      </c>
      <c r="R12" s="24">
        <f t="shared" si="3"/>
        <v>11640</v>
      </c>
      <c r="S12" s="25">
        <f t="shared" si="4"/>
        <v>114</v>
      </c>
      <c r="T12" s="27">
        <f t="shared" si="5"/>
        <v>84</v>
      </c>
      <c r="U12" s="67">
        <v>70</v>
      </c>
      <c r="V12" s="68">
        <f t="shared" si="6"/>
        <v>11570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10716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10716</v>
      </c>
      <c r="N13" s="24">
        <f t="shared" si="1"/>
        <v>11671</v>
      </c>
      <c r="O13" s="25">
        <f t="shared" si="2"/>
        <v>294.69</v>
      </c>
      <c r="P13" s="26"/>
      <c r="Q13" s="26">
        <v>55</v>
      </c>
      <c r="R13" s="24">
        <f t="shared" si="3"/>
        <v>11321.31</v>
      </c>
      <c r="S13" s="25">
        <f t="shared" si="4"/>
        <v>101.80199999999999</v>
      </c>
      <c r="T13" s="27">
        <f t="shared" si="5"/>
        <v>46.801999999999992</v>
      </c>
      <c r="U13" s="67">
        <v>14</v>
      </c>
      <c r="V13" s="68">
        <f t="shared" si="6"/>
        <v>11307.31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29910</v>
      </c>
      <c r="E14" s="30"/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34410</v>
      </c>
      <c r="N14" s="24">
        <f t="shared" si="1"/>
        <v>34410</v>
      </c>
      <c r="O14" s="25">
        <f t="shared" si="2"/>
        <v>946.27499999999998</v>
      </c>
      <c r="P14" s="26"/>
      <c r="Q14" s="26">
        <v>118</v>
      </c>
      <c r="R14" s="24">
        <f t="shared" si="3"/>
        <v>33345.724999999999</v>
      </c>
      <c r="S14" s="25">
        <f t="shared" si="4"/>
        <v>326.89499999999998</v>
      </c>
      <c r="T14" s="27">
        <f t="shared" si="5"/>
        <v>208.89499999999998</v>
      </c>
      <c r="U14" s="67">
        <v>175</v>
      </c>
      <c r="V14" s="68">
        <f t="shared" si="6"/>
        <v>33170.724999999999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19895</v>
      </c>
      <c r="E15" s="30"/>
      <c r="F15" s="30"/>
      <c r="G15" s="30">
        <v>10</v>
      </c>
      <c r="H15" s="30">
        <v>20</v>
      </c>
      <c r="I15" s="20">
        <v>17</v>
      </c>
      <c r="J15" s="20">
        <v>2</v>
      </c>
      <c r="K15" s="20"/>
      <c r="L15" s="20"/>
      <c r="M15" s="20">
        <f t="shared" si="0"/>
        <v>20165</v>
      </c>
      <c r="N15" s="24">
        <f t="shared" si="1"/>
        <v>23794</v>
      </c>
      <c r="O15" s="25">
        <f t="shared" si="2"/>
        <v>554.53750000000002</v>
      </c>
      <c r="P15" s="26"/>
      <c r="Q15" s="26">
        <v>150</v>
      </c>
      <c r="R15" s="24">
        <f t="shared" si="3"/>
        <v>23089.462500000001</v>
      </c>
      <c r="S15" s="25">
        <f t="shared" si="4"/>
        <v>191.5675</v>
      </c>
      <c r="T15" s="27">
        <f t="shared" si="5"/>
        <v>41.567499999999995</v>
      </c>
      <c r="U15" s="67">
        <v>56</v>
      </c>
      <c r="V15" s="68">
        <f t="shared" si="6"/>
        <v>23033.462500000001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15375</v>
      </c>
      <c r="E16" s="30"/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17275</v>
      </c>
      <c r="N16" s="24">
        <f t="shared" si="1"/>
        <v>17275</v>
      </c>
      <c r="O16" s="25">
        <f t="shared" si="2"/>
        <v>475.0625</v>
      </c>
      <c r="P16" s="26"/>
      <c r="Q16" s="26">
        <v>106</v>
      </c>
      <c r="R16" s="24">
        <f t="shared" si="3"/>
        <v>16693.9375</v>
      </c>
      <c r="S16" s="25">
        <f t="shared" si="4"/>
        <v>164.11249999999998</v>
      </c>
      <c r="T16" s="27">
        <f t="shared" si="5"/>
        <v>58.112499999999983</v>
      </c>
      <c r="U16" s="67">
        <v>49</v>
      </c>
      <c r="V16" s="68">
        <f t="shared" si="6"/>
        <v>16644.9375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8982</v>
      </c>
      <c r="E17" s="30"/>
      <c r="F17" s="30">
        <v>30</v>
      </c>
      <c r="G17" s="30"/>
      <c r="H17" s="30">
        <v>50</v>
      </c>
      <c r="I17" s="20">
        <v>20</v>
      </c>
      <c r="J17" s="20"/>
      <c r="K17" s="20"/>
      <c r="L17" s="20"/>
      <c r="M17" s="20">
        <f t="shared" si="0"/>
        <v>9732</v>
      </c>
      <c r="N17" s="24">
        <f t="shared" si="1"/>
        <v>13552</v>
      </c>
      <c r="O17" s="25">
        <f t="shared" si="2"/>
        <v>267.63</v>
      </c>
      <c r="P17" s="26"/>
      <c r="Q17" s="26">
        <v>84</v>
      </c>
      <c r="R17" s="24">
        <f t="shared" si="3"/>
        <v>13200.37</v>
      </c>
      <c r="S17" s="25">
        <f t="shared" si="4"/>
        <v>92.453999999999994</v>
      </c>
      <c r="T17" s="27">
        <f t="shared" si="5"/>
        <v>8.4539999999999935</v>
      </c>
      <c r="U17" s="67"/>
      <c r="V17" s="68">
        <f t="shared" si="6"/>
        <v>13200.37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15209</v>
      </c>
      <c r="E18" s="30"/>
      <c r="F18" s="30">
        <v>10</v>
      </c>
      <c r="G18" s="30"/>
      <c r="H18" s="30"/>
      <c r="I18" s="20"/>
      <c r="J18" s="20"/>
      <c r="K18" s="20"/>
      <c r="L18" s="20"/>
      <c r="M18" s="20">
        <f t="shared" si="0"/>
        <v>15309</v>
      </c>
      <c r="N18" s="24">
        <f t="shared" si="1"/>
        <v>15309</v>
      </c>
      <c r="O18" s="25">
        <f t="shared" si="2"/>
        <v>420.9975</v>
      </c>
      <c r="P18" s="26"/>
      <c r="Q18" s="26">
        <v>100</v>
      </c>
      <c r="R18" s="24">
        <f t="shared" si="3"/>
        <v>14788.002500000001</v>
      </c>
      <c r="S18" s="25">
        <f t="shared" si="4"/>
        <v>145.43549999999999</v>
      </c>
      <c r="T18" s="27">
        <f t="shared" si="5"/>
        <v>45.43549999999999</v>
      </c>
      <c r="U18" s="67">
        <v>84</v>
      </c>
      <c r="V18" s="68">
        <f t="shared" si="6"/>
        <v>14704.002500000001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13748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13748</v>
      </c>
      <c r="N19" s="24">
        <f t="shared" si="1"/>
        <v>15658</v>
      </c>
      <c r="O19" s="25">
        <f t="shared" si="2"/>
        <v>378.07</v>
      </c>
      <c r="P19" s="26"/>
      <c r="Q19" s="26">
        <v>170</v>
      </c>
      <c r="R19" s="24">
        <f t="shared" si="3"/>
        <v>15109.93</v>
      </c>
      <c r="S19" s="25">
        <f t="shared" si="4"/>
        <v>130.60599999999999</v>
      </c>
      <c r="T19" s="27">
        <f t="shared" si="5"/>
        <v>-39.394000000000005</v>
      </c>
      <c r="U19" s="67">
        <v>80</v>
      </c>
      <c r="V19" s="68">
        <f t="shared" si="6"/>
        <v>15029.93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8815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8815</v>
      </c>
      <c r="N20" s="24">
        <f t="shared" si="1"/>
        <v>10725</v>
      </c>
      <c r="O20" s="25">
        <f t="shared" si="2"/>
        <v>242.41249999999999</v>
      </c>
      <c r="P20" s="26"/>
      <c r="Q20" s="26">
        <v>120</v>
      </c>
      <c r="R20" s="24">
        <f t="shared" si="3"/>
        <v>10362.5875</v>
      </c>
      <c r="S20" s="25">
        <f t="shared" si="4"/>
        <v>83.742499999999993</v>
      </c>
      <c r="T20" s="27">
        <f t="shared" si="5"/>
        <v>-36.257500000000007</v>
      </c>
      <c r="U20" s="67">
        <v>56</v>
      </c>
      <c r="V20" s="68">
        <f t="shared" si="6"/>
        <v>10306.5875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5871</v>
      </c>
      <c r="E21" s="30"/>
      <c r="F21" s="30">
        <v>50</v>
      </c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6641</v>
      </c>
      <c r="N21" s="24">
        <f t="shared" si="1"/>
        <v>7551</v>
      </c>
      <c r="O21" s="25">
        <f t="shared" si="2"/>
        <v>182.6275</v>
      </c>
      <c r="P21" s="26"/>
      <c r="Q21" s="26">
        <v>9</v>
      </c>
      <c r="R21" s="24">
        <f t="shared" si="3"/>
        <v>7359.3725000000004</v>
      </c>
      <c r="S21" s="25">
        <f t="shared" si="4"/>
        <v>63.089500000000001</v>
      </c>
      <c r="T21" s="27">
        <f t="shared" si="5"/>
        <v>54.089500000000001</v>
      </c>
      <c r="U21" s="67"/>
      <c r="V21" s="68">
        <f t="shared" si="6"/>
        <v>7359.3725000000004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18001</v>
      </c>
      <c r="N22" s="24">
        <f t="shared" si="1"/>
        <v>18001</v>
      </c>
      <c r="O22" s="25">
        <f t="shared" si="2"/>
        <v>495.02749999999997</v>
      </c>
      <c r="P22" s="26"/>
      <c r="Q22" s="26">
        <v>100</v>
      </c>
      <c r="R22" s="24">
        <f t="shared" si="3"/>
        <v>17405.9725</v>
      </c>
      <c r="S22" s="25">
        <f t="shared" si="4"/>
        <v>171.0095</v>
      </c>
      <c r="T22" s="27">
        <f t="shared" si="5"/>
        <v>71.009500000000003</v>
      </c>
      <c r="U22" s="67">
        <v>105</v>
      </c>
      <c r="V22" s="68">
        <f t="shared" si="6"/>
        <v>17300.9725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10051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10051</v>
      </c>
      <c r="N23" s="24">
        <f t="shared" si="1"/>
        <v>10051</v>
      </c>
      <c r="O23" s="25">
        <f t="shared" si="2"/>
        <v>276.40249999999997</v>
      </c>
      <c r="P23" s="26"/>
      <c r="Q23" s="26">
        <v>100</v>
      </c>
      <c r="R23" s="24">
        <f t="shared" si="3"/>
        <v>9674.5974999999999</v>
      </c>
      <c r="S23" s="25">
        <f t="shared" si="4"/>
        <v>95.484499999999997</v>
      </c>
      <c r="T23" s="27">
        <f t="shared" si="5"/>
        <v>-4.515500000000003</v>
      </c>
      <c r="U23" s="67">
        <v>56</v>
      </c>
      <c r="V23" s="68">
        <f t="shared" si="6"/>
        <v>9618.5974999999999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14323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14323</v>
      </c>
      <c r="N24" s="24">
        <f t="shared" si="1"/>
        <v>14323</v>
      </c>
      <c r="O24" s="25">
        <f t="shared" si="2"/>
        <v>393.88249999999999</v>
      </c>
      <c r="P24" s="26"/>
      <c r="Q24" s="26">
        <v>104</v>
      </c>
      <c r="R24" s="24">
        <f t="shared" si="3"/>
        <v>13825.1175</v>
      </c>
      <c r="S24" s="25">
        <f t="shared" si="4"/>
        <v>136.0685</v>
      </c>
      <c r="T24" s="27">
        <f t="shared" si="5"/>
        <v>32.0685</v>
      </c>
      <c r="U24" s="67">
        <v>42</v>
      </c>
      <c r="V24" s="68">
        <f t="shared" si="6"/>
        <v>13783.1175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16929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16929</v>
      </c>
      <c r="N25" s="24">
        <f t="shared" si="1"/>
        <v>17884</v>
      </c>
      <c r="O25" s="25">
        <f t="shared" si="2"/>
        <v>465.54750000000001</v>
      </c>
      <c r="P25" s="26"/>
      <c r="Q25" s="26">
        <v>130</v>
      </c>
      <c r="R25" s="24">
        <f t="shared" si="3"/>
        <v>17288.452499999999</v>
      </c>
      <c r="S25" s="25">
        <f t="shared" si="4"/>
        <v>160.82550000000001</v>
      </c>
      <c r="T25" s="27">
        <f t="shared" si="5"/>
        <v>30.825500000000005</v>
      </c>
      <c r="U25" s="67">
        <v>112</v>
      </c>
      <c r="V25" s="68">
        <f t="shared" si="6"/>
        <v>17176.452499999999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18564</v>
      </c>
      <c r="E26" s="29"/>
      <c r="F26" s="30"/>
      <c r="G26" s="30"/>
      <c r="H26" s="30">
        <v>200</v>
      </c>
      <c r="I26" s="20"/>
      <c r="J26" s="20"/>
      <c r="K26" s="20"/>
      <c r="L26" s="20"/>
      <c r="M26" s="20">
        <f t="shared" si="0"/>
        <v>20364</v>
      </c>
      <c r="N26" s="24">
        <f t="shared" si="1"/>
        <v>20364</v>
      </c>
      <c r="O26" s="25">
        <f t="shared" si="2"/>
        <v>560.01</v>
      </c>
      <c r="P26" s="26"/>
      <c r="Q26" s="26">
        <v>149</v>
      </c>
      <c r="R26" s="24">
        <f t="shared" si="3"/>
        <v>19654.990000000002</v>
      </c>
      <c r="S26" s="25">
        <f t="shared" si="4"/>
        <v>193.458</v>
      </c>
      <c r="T26" s="27">
        <f t="shared" si="5"/>
        <v>44.457999999999998</v>
      </c>
      <c r="U26" s="67">
        <v>105</v>
      </c>
      <c r="V26" s="68">
        <f t="shared" si="6"/>
        <v>19549.990000000002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15815</v>
      </c>
      <c r="E27" s="38"/>
      <c r="F27" s="39"/>
      <c r="G27" s="39"/>
      <c r="H27" s="39"/>
      <c r="I27" s="31">
        <v>1</v>
      </c>
      <c r="J27" s="31"/>
      <c r="K27" s="31"/>
      <c r="L27" s="31"/>
      <c r="M27" s="20">
        <f t="shared" si="0"/>
        <v>15815</v>
      </c>
      <c r="N27" s="24">
        <f t="shared" si="1"/>
        <v>16006</v>
      </c>
      <c r="O27" s="25">
        <f t="shared" si="2"/>
        <v>434.91250000000002</v>
      </c>
      <c r="P27" s="26"/>
      <c r="Q27" s="26">
        <v>100</v>
      </c>
      <c r="R27" s="24">
        <f t="shared" si="3"/>
        <v>15471.0875</v>
      </c>
      <c r="S27" s="25">
        <f t="shared" si="4"/>
        <v>150.24250000000001</v>
      </c>
      <c r="T27" s="27">
        <f t="shared" si="5"/>
        <v>50.242500000000007</v>
      </c>
      <c r="U27" s="67">
        <v>90</v>
      </c>
      <c r="V27" s="68">
        <f t="shared" si="6"/>
        <v>15381.0875</v>
      </c>
    </row>
    <row r="28" spans="1:22" ht="16.5" thickBot="1" x14ac:dyDescent="0.3">
      <c r="A28" s="77" t="s">
        <v>44</v>
      </c>
      <c r="B28" s="78"/>
      <c r="C28" s="79"/>
      <c r="D28" s="44">
        <f t="shared" ref="D28:E28" si="7">SUM(D7:D27)</f>
        <v>303665</v>
      </c>
      <c r="E28" s="45">
        <f t="shared" si="7"/>
        <v>120</v>
      </c>
      <c r="F28" s="45">
        <f t="shared" ref="F28:T28" si="8">SUM(F7:F27)</f>
        <v>400</v>
      </c>
      <c r="G28" s="45">
        <f t="shared" si="8"/>
        <v>30</v>
      </c>
      <c r="H28" s="45">
        <f t="shared" si="8"/>
        <v>1620</v>
      </c>
      <c r="I28" s="45">
        <f t="shared" si="8"/>
        <v>79</v>
      </c>
      <c r="J28" s="45">
        <f t="shared" si="8"/>
        <v>4</v>
      </c>
      <c r="K28" s="45">
        <f t="shared" si="8"/>
        <v>7</v>
      </c>
      <c r="L28" s="45">
        <f t="shared" si="8"/>
        <v>0</v>
      </c>
      <c r="M28" s="65">
        <f t="shared" si="8"/>
        <v>324915</v>
      </c>
      <c r="N28" s="65">
        <f t="shared" si="8"/>
        <v>342042</v>
      </c>
      <c r="O28" s="66">
        <f t="shared" si="8"/>
        <v>8935.1625000000004</v>
      </c>
      <c r="P28" s="65">
        <f t="shared" si="8"/>
        <v>0</v>
      </c>
      <c r="Q28" s="65">
        <f t="shared" si="8"/>
        <v>2134</v>
      </c>
      <c r="R28" s="65">
        <f t="shared" si="8"/>
        <v>330972.83749999997</v>
      </c>
      <c r="S28" s="65">
        <f t="shared" si="8"/>
        <v>3086.6925000000001</v>
      </c>
      <c r="T28" s="65">
        <f t="shared" si="8"/>
        <v>952.69249999999965</v>
      </c>
      <c r="U28" s="65">
        <f>SUM(U7:U27)</f>
        <v>1369</v>
      </c>
      <c r="V28" s="65">
        <f>SUM(V7:V27)</f>
        <v>329603.83749999997</v>
      </c>
    </row>
    <row r="29" spans="1:22" ht="15.75" thickBot="1" x14ac:dyDescent="0.3">
      <c r="A29" s="80" t="s">
        <v>45</v>
      </c>
      <c r="B29" s="81"/>
      <c r="C29" s="82"/>
      <c r="D29" s="48">
        <f>D4+D5-D28</f>
        <v>457876</v>
      </c>
      <c r="E29" s="48">
        <f t="shared" ref="E29:L29" si="9">E4+E5-E28</f>
        <v>7470</v>
      </c>
      <c r="F29" s="48">
        <f t="shared" si="9"/>
        <v>9950</v>
      </c>
      <c r="G29" s="48">
        <f t="shared" si="9"/>
        <v>400</v>
      </c>
      <c r="H29" s="48">
        <f t="shared" si="9"/>
        <v>13970</v>
      </c>
      <c r="I29" s="48">
        <f t="shared" si="9"/>
        <v>980</v>
      </c>
      <c r="J29" s="48">
        <f t="shared" si="9"/>
        <v>199</v>
      </c>
      <c r="K29" s="48">
        <f t="shared" si="9"/>
        <v>124</v>
      </c>
      <c r="L29" s="48">
        <f t="shared" si="9"/>
        <v>5</v>
      </c>
      <c r="M29" s="98"/>
      <c r="N29" s="99"/>
      <c r="O29" s="99"/>
      <c r="P29" s="99"/>
      <c r="Q29" s="99"/>
      <c r="R29" s="99"/>
      <c r="S29" s="99"/>
      <c r="T29" s="99"/>
      <c r="U29" s="99"/>
      <c r="V29" s="10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92" priority="61" operator="equal">
      <formula>212030016606640</formula>
    </cfRule>
  </conditionalFormatting>
  <conditionalFormatting sqref="D29 E4:E6 E28:K29">
    <cfRule type="cellIs" dxfId="791" priority="59" operator="equal">
      <formula>$E$4</formula>
    </cfRule>
    <cfRule type="cellIs" dxfId="790" priority="60" operator="equal">
      <formula>2120</formula>
    </cfRule>
  </conditionalFormatting>
  <conditionalFormatting sqref="D29:E29 F4:F6 F28:F29">
    <cfRule type="cellIs" dxfId="789" priority="57" operator="equal">
      <formula>$F$4</formula>
    </cfRule>
    <cfRule type="cellIs" dxfId="788" priority="58" operator="equal">
      <formula>300</formula>
    </cfRule>
  </conditionalFormatting>
  <conditionalFormatting sqref="G4:G6 G28:G29">
    <cfRule type="cellIs" dxfId="787" priority="55" operator="equal">
      <formula>$G$4</formula>
    </cfRule>
    <cfRule type="cellIs" dxfId="786" priority="56" operator="equal">
      <formula>1660</formula>
    </cfRule>
  </conditionalFormatting>
  <conditionalFormatting sqref="H4:H6 H28:H29">
    <cfRule type="cellIs" dxfId="785" priority="53" operator="equal">
      <formula>$H$4</formula>
    </cfRule>
    <cfRule type="cellIs" dxfId="784" priority="54" operator="equal">
      <formula>6640</formula>
    </cfRule>
  </conditionalFormatting>
  <conditionalFormatting sqref="T6:T28">
    <cfRule type="cellIs" dxfId="783" priority="52" operator="lessThan">
      <formula>0</formula>
    </cfRule>
  </conditionalFormatting>
  <conditionalFormatting sqref="T7:T27">
    <cfRule type="cellIs" dxfId="782" priority="49" operator="lessThan">
      <formula>0</formula>
    </cfRule>
    <cfRule type="cellIs" dxfId="781" priority="50" operator="lessThan">
      <formula>0</formula>
    </cfRule>
    <cfRule type="cellIs" dxfId="780" priority="51" operator="lessThan">
      <formula>0</formula>
    </cfRule>
  </conditionalFormatting>
  <conditionalFormatting sqref="E4:E6 E28:K28">
    <cfRule type="cellIs" dxfId="779" priority="48" operator="equal">
      <formula>$E$4</formula>
    </cfRule>
  </conditionalFormatting>
  <conditionalFormatting sqref="D28:D29 D6 D4:M4">
    <cfRule type="cellIs" dxfId="778" priority="47" operator="equal">
      <formula>$D$4</formula>
    </cfRule>
  </conditionalFormatting>
  <conditionalFormatting sqref="I4:I6 I28:I29">
    <cfRule type="cellIs" dxfId="777" priority="46" operator="equal">
      <formula>$I$4</formula>
    </cfRule>
  </conditionalFormatting>
  <conditionalFormatting sqref="J4:J6 J28:J29">
    <cfRule type="cellIs" dxfId="776" priority="45" operator="equal">
      <formula>$J$4</formula>
    </cfRule>
  </conditionalFormatting>
  <conditionalFormatting sqref="K4:K6 K28:K29">
    <cfRule type="cellIs" dxfId="775" priority="44" operator="equal">
      <formula>$K$4</formula>
    </cfRule>
  </conditionalFormatting>
  <conditionalFormatting sqref="M4:M6">
    <cfRule type="cellIs" dxfId="774" priority="43" operator="equal">
      <formula>$L$4</formula>
    </cfRule>
  </conditionalFormatting>
  <conditionalFormatting sqref="T7:T28">
    <cfRule type="cellIs" dxfId="773" priority="40" operator="lessThan">
      <formula>0</formula>
    </cfRule>
    <cfRule type="cellIs" dxfId="772" priority="41" operator="lessThan">
      <formula>0</formula>
    </cfRule>
    <cfRule type="cellIs" dxfId="771" priority="42" operator="lessThan">
      <formula>0</formula>
    </cfRule>
  </conditionalFormatting>
  <conditionalFormatting sqref="D5:K5">
    <cfRule type="cellIs" dxfId="770" priority="39" operator="greaterThan">
      <formula>0</formula>
    </cfRule>
  </conditionalFormatting>
  <conditionalFormatting sqref="T6:T28 U6:V6">
    <cfRule type="cellIs" dxfId="769" priority="38" operator="lessThan">
      <formula>0</formula>
    </cfRule>
  </conditionalFormatting>
  <conditionalFormatting sqref="T7:T27">
    <cfRule type="cellIs" dxfId="768" priority="35" operator="lessThan">
      <formula>0</formula>
    </cfRule>
    <cfRule type="cellIs" dxfId="767" priority="36" operator="lessThan">
      <formula>0</formula>
    </cfRule>
    <cfRule type="cellIs" dxfId="766" priority="37" operator="lessThan">
      <formula>0</formula>
    </cfRule>
  </conditionalFormatting>
  <conditionalFormatting sqref="T7:T28">
    <cfRule type="cellIs" dxfId="765" priority="32" operator="lessThan">
      <formula>0</formula>
    </cfRule>
    <cfRule type="cellIs" dxfId="764" priority="33" operator="lessThan">
      <formula>0</formula>
    </cfRule>
    <cfRule type="cellIs" dxfId="763" priority="34" operator="lessThan">
      <formula>0</formula>
    </cfRule>
  </conditionalFormatting>
  <conditionalFormatting sqref="D5:K5">
    <cfRule type="cellIs" dxfId="762" priority="31" operator="greaterThan">
      <formula>0</formula>
    </cfRule>
  </conditionalFormatting>
  <conditionalFormatting sqref="L4 L6 L28:L29">
    <cfRule type="cellIs" dxfId="761" priority="30" operator="equal">
      <formula>$L$4</formula>
    </cfRule>
  </conditionalFormatting>
  <conditionalFormatting sqref="D7:S7">
    <cfRule type="cellIs" dxfId="760" priority="29" operator="greaterThan">
      <formula>0</formula>
    </cfRule>
  </conditionalFormatting>
  <conditionalFormatting sqref="D9:S9">
    <cfRule type="cellIs" dxfId="759" priority="28" operator="greaterThan">
      <formula>0</formula>
    </cfRule>
  </conditionalFormatting>
  <conditionalFormatting sqref="D11:S11">
    <cfRule type="cellIs" dxfId="758" priority="27" operator="greaterThan">
      <formula>0</formula>
    </cfRule>
  </conditionalFormatting>
  <conditionalFormatting sqref="D13:S13">
    <cfRule type="cellIs" dxfId="757" priority="26" operator="greaterThan">
      <formula>0</formula>
    </cfRule>
  </conditionalFormatting>
  <conditionalFormatting sqref="D15:S15">
    <cfRule type="cellIs" dxfId="756" priority="25" operator="greaterThan">
      <formula>0</formula>
    </cfRule>
  </conditionalFormatting>
  <conditionalFormatting sqref="D17:S17">
    <cfRule type="cellIs" dxfId="755" priority="24" operator="greaterThan">
      <formula>0</formula>
    </cfRule>
  </conditionalFormatting>
  <conditionalFormatting sqref="D19:S19">
    <cfRule type="cellIs" dxfId="754" priority="23" operator="greaterThan">
      <formula>0</formula>
    </cfRule>
  </conditionalFormatting>
  <conditionalFormatting sqref="D21:S21">
    <cfRule type="cellIs" dxfId="753" priority="22" operator="greaterThan">
      <formula>0</formula>
    </cfRule>
  </conditionalFormatting>
  <conditionalFormatting sqref="D23:S23">
    <cfRule type="cellIs" dxfId="752" priority="21" operator="greaterThan">
      <formula>0</formula>
    </cfRule>
  </conditionalFormatting>
  <conditionalFormatting sqref="D25:S25">
    <cfRule type="cellIs" dxfId="751" priority="20" operator="greaterThan">
      <formula>0</formula>
    </cfRule>
  </conditionalFormatting>
  <conditionalFormatting sqref="D27:S27">
    <cfRule type="cellIs" dxfId="750" priority="19" operator="greaterThan">
      <formula>0</formula>
    </cfRule>
  </conditionalFormatting>
  <conditionalFormatting sqref="U6">
    <cfRule type="cellIs" dxfId="749" priority="18" operator="lessThan">
      <formula>0</formula>
    </cfRule>
  </conditionalFormatting>
  <conditionalFormatting sqref="V6">
    <cfRule type="cellIs" dxfId="748" priority="17" operator="lessThan">
      <formula>0</formula>
    </cfRule>
  </conditionalFormatting>
  <conditionalFormatting sqref="U28">
    <cfRule type="cellIs" dxfId="747" priority="16" operator="lessThan">
      <formula>0</formula>
    </cfRule>
  </conditionalFormatting>
  <conditionalFormatting sqref="U28">
    <cfRule type="cellIs" dxfId="746" priority="13" operator="lessThan">
      <formula>0</formula>
    </cfRule>
    <cfRule type="cellIs" dxfId="745" priority="14" operator="lessThan">
      <formula>0</formula>
    </cfRule>
    <cfRule type="cellIs" dxfId="744" priority="15" operator="lessThan">
      <formula>0</formula>
    </cfRule>
  </conditionalFormatting>
  <conditionalFormatting sqref="U28">
    <cfRule type="cellIs" dxfId="743" priority="12" operator="lessThan">
      <formula>0</formula>
    </cfRule>
  </conditionalFormatting>
  <conditionalFormatting sqref="U28">
    <cfRule type="cellIs" dxfId="742" priority="9" operator="lessThan">
      <formula>0</formula>
    </cfRule>
    <cfRule type="cellIs" dxfId="741" priority="10" operator="lessThan">
      <formula>0</formula>
    </cfRule>
    <cfRule type="cellIs" dxfId="740" priority="11" operator="lessThan">
      <formula>0</formula>
    </cfRule>
  </conditionalFormatting>
  <conditionalFormatting sqref="V28">
    <cfRule type="cellIs" dxfId="739" priority="8" operator="lessThan">
      <formula>0</formula>
    </cfRule>
  </conditionalFormatting>
  <conditionalFormatting sqref="V28">
    <cfRule type="cellIs" dxfId="738" priority="5" operator="lessThan">
      <formula>0</formula>
    </cfRule>
    <cfRule type="cellIs" dxfId="737" priority="6" operator="lessThan">
      <formula>0</formula>
    </cfRule>
    <cfRule type="cellIs" dxfId="736" priority="7" operator="lessThan">
      <formula>0</formula>
    </cfRule>
  </conditionalFormatting>
  <conditionalFormatting sqref="V28">
    <cfRule type="cellIs" dxfId="735" priority="4" operator="lessThan">
      <formula>0</formula>
    </cfRule>
  </conditionalFormatting>
  <conditionalFormatting sqref="V28">
    <cfRule type="cellIs" dxfId="734" priority="1" operator="lessThan">
      <formula>0</formula>
    </cfRule>
    <cfRule type="cellIs" dxfId="733" priority="2" operator="lessThan">
      <formula>0</formula>
    </cfRule>
    <cfRule type="cellIs" dxfId="732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C21" sqref="C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65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'15'!D29</f>
        <v>457876</v>
      </c>
      <c r="E4" s="2">
        <f>'15'!E29</f>
        <v>7470</v>
      </c>
      <c r="F4" s="2">
        <f>'15'!F29</f>
        <v>9950</v>
      </c>
      <c r="G4" s="2">
        <f>'15'!G29</f>
        <v>400</v>
      </c>
      <c r="H4" s="2">
        <f>'15'!H29</f>
        <v>13970</v>
      </c>
      <c r="I4" s="2">
        <f>'15'!I29</f>
        <v>980</v>
      </c>
      <c r="J4" s="2">
        <f>'15'!J29</f>
        <v>199</v>
      </c>
      <c r="K4" s="2">
        <f>'15'!K29</f>
        <v>124</v>
      </c>
      <c r="L4" s="2">
        <f>'15'!L29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>
        <v>623377</v>
      </c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6205</v>
      </c>
      <c r="N7" s="24">
        <f>D7+E7*20+F7*10+G7*9+H7*9+I7*191+J7*191+K7*182+L7*100</f>
        <v>6205</v>
      </c>
      <c r="O7" s="25">
        <f>M7*2.75%</f>
        <v>170.63749999999999</v>
      </c>
      <c r="P7" s="26"/>
      <c r="Q7" s="26">
        <v>55</v>
      </c>
      <c r="R7" s="24">
        <f>M7-(M7*2.75%)+I7*191+J7*191+K7*182+L7*100-Q7</f>
        <v>5979.3625000000002</v>
      </c>
      <c r="S7" s="25">
        <f>M7*0.95%</f>
        <v>58.947499999999998</v>
      </c>
      <c r="T7" s="27">
        <f>S7-Q7</f>
        <v>3.947499999999998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5040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5040</v>
      </c>
      <c r="N8" s="24">
        <f t="shared" ref="N8:N27" si="1">D8+E8*20+F8*10+G8*9+H8*9+I8*191+J8*191+K8*182+L8*100</f>
        <v>5040</v>
      </c>
      <c r="O8" s="25">
        <f t="shared" ref="O8:O27" si="2">M8*2.75%</f>
        <v>138.6</v>
      </c>
      <c r="P8" s="26"/>
      <c r="Q8" s="26">
        <v>80</v>
      </c>
      <c r="R8" s="24">
        <f t="shared" ref="R8:R27" si="3">M8-(M8*2.75%)+I8*191+J8*191+K8*182+L8*100-Q8</f>
        <v>4821.3999999999996</v>
      </c>
      <c r="S8" s="25">
        <f t="shared" ref="S8:S27" si="4">M8*0.95%</f>
        <v>47.879999999999995</v>
      </c>
      <c r="T8" s="27">
        <f t="shared" ref="T8:T27" si="5">S8-Q8</f>
        <v>-32.120000000000005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11865</v>
      </c>
      <c r="E9" s="30"/>
      <c r="F9" s="30"/>
      <c r="G9" s="30"/>
      <c r="H9" s="30">
        <v>120</v>
      </c>
      <c r="I9" s="20">
        <v>9</v>
      </c>
      <c r="J9" s="20"/>
      <c r="K9" s="20"/>
      <c r="L9" s="20"/>
      <c r="M9" s="20">
        <f t="shared" si="0"/>
        <v>12945</v>
      </c>
      <c r="N9" s="24">
        <f t="shared" si="1"/>
        <v>14664</v>
      </c>
      <c r="O9" s="25">
        <f t="shared" si="2"/>
        <v>355.98750000000001</v>
      </c>
      <c r="P9" s="26"/>
      <c r="Q9" s="26">
        <v>108</v>
      </c>
      <c r="R9" s="24">
        <f t="shared" si="3"/>
        <v>14200.012500000001</v>
      </c>
      <c r="S9" s="25">
        <f t="shared" si="4"/>
        <v>122.97749999999999</v>
      </c>
      <c r="T9" s="27">
        <f t="shared" si="5"/>
        <v>14.977499999999992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3291</v>
      </c>
      <c r="E10" s="30"/>
      <c r="F10" s="30"/>
      <c r="G10" s="30"/>
      <c r="H10" s="30"/>
      <c r="I10" s="20">
        <v>12</v>
      </c>
      <c r="J10" s="20">
        <v>3</v>
      </c>
      <c r="K10" s="20">
        <v>1</v>
      </c>
      <c r="L10" s="20"/>
      <c r="M10" s="20">
        <f t="shared" si="0"/>
        <v>3291</v>
      </c>
      <c r="N10" s="24">
        <f t="shared" si="1"/>
        <v>6338</v>
      </c>
      <c r="O10" s="25">
        <f t="shared" si="2"/>
        <v>90.502499999999998</v>
      </c>
      <c r="P10" s="26"/>
      <c r="Q10" s="26">
        <v>27</v>
      </c>
      <c r="R10" s="24">
        <f t="shared" si="3"/>
        <v>6220.4974999999995</v>
      </c>
      <c r="S10" s="25">
        <f t="shared" si="4"/>
        <v>31.264499999999998</v>
      </c>
      <c r="T10" s="27">
        <f t="shared" si="5"/>
        <v>4.2644999999999982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4232</v>
      </c>
      <c r="E11" s="30">
        <v>50</v>
      </c>
      <c r="F11" s="30">
        <v>100</v>
      </c>
      <c r="G11" s="32"/>
      <c r="H11" s="30"/>
      <c r="I11" s="20"/>
      <c r="J11" s="20"/>
      <c r="K11" s="20"/>
      <c r="L11" s="20"/>
      <c r="M11" s="20">
        <f t="shared" si="0"/>
        <v>6232</v>
      </c>
      <c r="N11" s="24">
        <f t="shared" si="1"/>
        <v>6232</v>
      </c>
      <c r="O11" s="25">
        <f t="shared" si="2"/>
        <v>171.38</v>
      </c>
      <c r="P11" s="26"/>
      <c r="Q11" s="26">
        <v>40</v>
      </c>
      <c r="R11" s="24">
        <f t="shared" si="3"/>
        <v>6020.62</v>
      </c>
      <c r="S11" s="25">
        <f t="shared" si="4"/>
        <v>59.204000000000001</v>
      </c>
      <c r="T11" s="27">
        <f t="shared" si="5"/>
        <v>19.204000000000001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3116</v>
      </c>
      <c r="N12" s="24">
        <f t="shared" si="1"/>
        <v>3116</v>
      </c>
      <c r="O12" s="25">
        <f t="shared" si="2"/>
        <v>85.69</v>
      </c>
      <c r="P12" s="26"/>
      <c r="Q12" s="26">
        <v>30</v>
      </c>
      <c r="R12" s="24">
        <f t="shared" si="3"/>
        <v>3000.31</v>
      </c>
      <c r="S12" s="25">
        <f t="shared" si="4"/>
        <v>29.602</v>
      </c>
      <c r="T12" s="27">
        <f t="shared" si="5"/>
        <v>-0.39799999999999969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4902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4902</v>
      </c>
      <c r="N13" s="24">
        <f t="shared" si="1"/>
        <v>4902</v>
      </c>
      <c r="O13" s="25">
        <f t="shared" si="2"/>
        <v>134.80500000000001</v>
      </c>
      <c r="P13" s="26"/>
      <c r="Q13" s="26">
        <v>55</v>
      </c>
      <c r="R13" s="24">
        <f t="shared" si="3"/>
        <v>4712.1949999999997</v>
      </c>
      <c r="S13" s="25">
        <f t="shared" si="4"/>
        <v>46.568999999999996</v>
      </c>
      <c r="T13" s="27">
        <f t="shared" si="5"/>
        <v>-8.4310000000000045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13002</v>
      </c>
      <c r="E15" s="30">
        <v>110</v>
      </c>
      <c r="F15" s="30">
        <v>140</v>
      </c>
      <c r="G15" s="30"/>
      <c r="H15" s="30"/>
      <c r="I15" s="20"/>
      <c r="J15" s="20"/>
      <c r="K15" s="20"/>
      <c r="L15" s="20"/>
      <c r="M15" s="20">
        <f t="shared" si="0"/>
        <v>16602</v>
      </c>
      <c r="N15" s="24">
        <f t="shared" si="1"/>
        <v>16602</v>
      </c>
      <c r="O15" s="25">
        <f t="shared" si="2"/>
        <v>456.55500000000001</v>
      </c>
      <c r="P15" s="26"/>
      <c r="Q15" s="26">
        <v>120</v>
      </c>
      <c r="R15" s="24">
        <f t="shared" si="3"/>
        <v>16025.445</v>
      </c>
      <c r="S15" s="25">
        <f t="shared" si="4"/>
        <v>157.71899999999999</v>
      </c>
      <c r="T15" s="27">
        <f t="shared" si="5"/>
        <v>37.718999999999994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17549</v>
      </c>
      <c r="E16" s="30"/>
      <c r="F16" s="30"/>
      <c r="G16" s="30">
        <v>50</v>
      </c>
      <c r="H16" s="30">
        <v>90</v>
      </c>
      <c r="I16" s="20"/>
      <c r="J16" s="20"/>
      <c r="K16" s="20"/>
      <c r="L16" s="20"/>
      <c r="M16" s="20">
        <f t="shared" si="0"/>
        <v>18809</v>
      </c>
      <c r="N16" s="24">
        <f t="shared" si="1"/>
        <v>18809</v>
      </c>
      <c r="O16" s="25">
        <f t="shared" si="2"/>
        <v>517.24750000000006</v>
      </c>
      <c r="P16" s="26"/>
      <c r="Q16" s="26">
        <v>112</v>
      </c>
      <c r="R16" s="24">
        <f t="shared" si="3"/>
        <v>18179.752499999999</v>
      </c>
      <c r="S16" s="25">
        <f t="shared" si="4"/>
        <v>178.68549999999999</v>
      </c>
      <c r="T16" s="27">
        <f t="shared" si="5"/>
        <v>66.68549999999999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7981</v>
      </c>
      <c r="E17" s="30">
        <v>20</v>
      </c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9331</v>
      </c>
      <c r="N17" s="24">
        <f t="shared" si="1"/>
        <v>9331</v>
      </c>
      <c r="O17" s="25">
        <f t="shared" si="2"/>
        <v>256.60250000000002</v>
      </c>
      <c r="P17" s="26"/>
      <c r="Q17" s="26">
        <v>74</v>
      </c>
      <c r="R17" s="24">
        <f t="shared" si="3"/>
        <v>9000.3974999999991</v>
      </c>
      <c r="S17" s="25">
        <f t="shared" si="4"/>
        <v>88.644499999999994</v>
      </c>
      <c r="T17" s="27">
        <f t="shared" si="5"/>
        <v>14.644499999999994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6479</v>
      </c>
      <c r="E18" s="30"/>
      <c r="F18" s="30">
        <v>10</v>
      </c>
      <c r="G18" s="30"/>
      <c r="H18" s="30"/>
      <c r="I18" s="20">
        <v>5</v>
      </c>
      <c r="J18" s="20"/>
      <c r="K18" s="20"/>
      <c r="L18" s="20"/>
      <c r="M18" s="20">
        <f t="shared" si="0"/>
        <v>6579</v>
      </c>
      <c r="N18" s="24">
        <f t="shared" si="1"/>
        <v>7534</v>
      </c>
      <c r="O18" s="25">
        <f t="shared" si="2"/>
        <v>180.92250000000001</v>
      </c>
      <c r="P18" s="26"/>
      <c r="Q18" s="26">
        <v>150</v>
      </c>
      <c r="R18" s="24">
        <f t="shared" si="3"/>
        <v>7203.0775000000003</v>
      </c>
      <c r="S18" s="25">
        <f t="shared" si="4"/>
        <v>62.500499999999995</v>
      </c>
      <c r="T18" s="27">
        <f t="shared" si="5"/>
        <v>-87.499500000000012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12406</v>
      </c>
      <c r="E19" s="30"/>
      <c r="F19" s="30"/>
      <c r="G19" s="30"/>
      <c r="H19" s="30"/>
      <c r="I19" s="20">
        <v>5</v>
      </c>
      <c r="J19" s="20"/>
      <c r="K19" s="20">
        <v>1</v>
      </c>
      <c r="L19" s="20"/>
      <c r="M19" s="20">
        <f t="shared" si="0"/>
        <v>12406</v>
      </c>
      <c r="N19" s="24">
        <f t="shared" si="1"/>
        <v>13543</v>
      </c>
      <c r="O19" s="25">
        <f t="shared" si="2"/>
        <v>341.16500000000002</v>
      </c>
      <c r="P19" s="26"/>
      <c r="Q19" s="26">
        <v>170</v>
      </c>
      <c r="R19" s="24">
        <f t="shared" si="3"/>
        <v>13031.834999999999</v>
      </c>
      <c r="S19" s="25">
        <f t="shared" si="4"/>
        <v>117.857</v>
      </c>
      <c r="T19" s="27">
        <f t="shared" si="5"/>
        <v>-52.143000000000001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6685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6685</v>
      </c>
      <c r="N20" s="24">
        <f t="shared" si="1"/>
        <v>6685</v>
      </c>
      <c r="O20" s="25">
        <f t="shared" si="2"/>
        <v>183.83750000000001</v>
      </c>
      <c r="P20" s="26"/>
      <c r="Q20" s="26">
        <v>150</v>
      </c>
      <c r="R20" s="24">
        <f t="shared" si="3"/>
        <v>6351.1625000000004</v>
      </c>
      <c r="S20" s="25">
        <f t="shared" si="4"/>
        <v>63.5075</v>
      </c>
      <c r="T20" s="27">
        <f t="shared" si="5"/>
        <v>-86.492500000000007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6491</v>
      </c>
      <c r="E21" s="30"/>
      <c r="F21" s="30"/>
      <c r="G21" s="30"/>
      <c r="H21" s="30">
        <v>50</v>
      </c>
      <c r="I21" s="20"/>
      <c r="J21" s="20"/>
      <c r="K21" s="20"/>
      <c r="L21" s="20"/>
      <c r="M21" s="20">
        <f t="shared" si="0"/>
        <v>6941</v>
      </c>
      <c r="N21" s="24">
        <f t="shared" si="1"/>
        <v>6941</v>
      </c>
      <c r="O21" s="25">
        <f t="shared" si="2"/>
        <v>190.8775</v>
      </c>
      <c r="P21" s="26"/>
      <c r="Q21" s="26">
        <v>10</v>
      </c>
      <c r="R21" s="24">
        <f t="shared" si="3"/>
        <v>6740.1225000000004</v>
      </c>
      <c r="S21" s="25">
        <f t="shared" si="4"/>
        <v>65.939499999999995</v>
      </c>
      <c r="T21" s="27">
        <f t="shared" si="5"/>
        <v>55.939499999999995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8820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8820</v>
      </c>
      <c r="N22" s="24">
        <f t="shared" si="1"/>
        <v>10685</v>
      </c>
      <c r="O22" s="25">
        <f t="shared" si="2"/>
        <v>242.55</v>
      </c>
      <c r="P22" s="26"/>
      <c r="Q22" s="26">
        <v>150</v>
      </c>
      <c r="R22" s="24">
        <f t="shared" si="3"/>
        <v>10292.450000000001</v>
      </c>
      <c r="S22" s="25">
        <f t="shared" si="4"/>
        <v>83.789999999999992</v>
      </c>
      <c r="T22" s="27">
        <f t="shared" si="5"/>
        <v>-66.210000000000008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4524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4524</v>
      </c>
      <c r="N23" s="24">
        <f t="shared" si="1"/>
        <v>4524</v>
      </c>
      <c r="O23" s="25">
        <f t="shared" si="2"/>
        <v>124.41</v>
      </c>
      <c r="P23" s="26"/>
      <c r="Q23" s="26">
        <v>40</v>
      </c>
      <c r="R23" s="24">
        <f t="shared" si="3"/>
        <v>4359.59</v>
      </c>
      <c r="S23" s="25">
        <f t="shared" si="4"/>
        <v>42.978000000000002</v>
      </c>
      <c r="T23" s="27">
        <f t="shared" si="5"/>
        <v>2.9780000000000015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20199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20199</v>
      </c>
      <c r="N24" s="24">
        <f t="shared" si="1"/>
        <v>20199</v>
      </c>
      <c r="O24" s="25">
        <f t="shared" si="2"/>
        <v>555.47249999999997</v>
      </c>
      <c r="P24" s="26"/>
      <c r="Q24" s="26">
        <v>114</v>
      </c>
      <c r="R24" s="24">
        <f t="shared" si="3"/>
        <v>19529.5275</v>
      </c>
      <c r="S24" s="25">
        <f t="shared" si="4"/>
        <v>191.8905</v>
      </c>
      <c r="T24" s="27">
        <f t="shared" si="5"/>
        <v>77.890500000000003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7402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7402</v>
      </c>
      <c r="N25" s="24">
        <f t="shared" si="1"/>
        <v>7402</v>
      </c>
      <c r="O25" s="25">
        <f t="shared" si="2"/>
        <v>203.55500000000001</v>
      </c>
      <c r="P25" s="26"/>
      <c r="Q25" s="26">
        <v>70</v>
      </c>
      <c r="R25" s="24">
        <f t="shared" si="3"/>
        <v>7128.4449999999997</v>
      </c>
      <c r="S25" s="25">
        <f t="shared" si="4"/>
        <v>70.319000000000003</v>
      </c>
      <c r="T25" s="27">
        <f t="shared" si="5"/>
        <v>0.31900000000000261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3394</v>
      </c>
      <c r="E26" s="29"/>
      <c r="F26" s="30"/>
      <c r="G26" s="30"/>
      <c r="H26" s="30">
        <v>50</v>
      </c>
      <c r="I26" s="20">
        <v>15</v>
      </c>
      <c r="J26" s="20"/>
      <c r="K26" s="20"/>
      <c r="L26" s="20"/>
      <c r="M26" s="20">
        <f t="shared" si="0"/>
        <v>3844</v>
      </c>
      <c r="N26" s="24">
        <f t="shared" si="1"/>
        <v>6709</v>
      </c>
      <c r="O26" s="25">
        <f t="shared" si="2"/>
        <v>105.71</v>
      </c>
      <c r="P26" s="26"/>
      <c r="Q26" s="26">
        <v>23</v>
      </c>
      <c r="R26" s="24">
        <f t="shared" si="3"/>
        <v>6580.29</v>
      </c>
      <c r="S26" s="25">
        <f t="shared" si="4"/>
        <v>36.518000000000001</v>
      </c>
      <c r="T26" s="27">
        <f t="shared" si="5"/>
        <v>13.518000000000001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8210</v>
      </c>
      <c r="E27" s="38">
        <v>30</v>
      </c>
      <c r="F27" s="39"/>
      <c r="G27" s="39"/>
      <c r="H27" s="39"/>
      <c r="I27" s="31">
        <v>10</v>
      </c>
      <c r="J27" s="31"/>
      <c r="K27" s="31">
        <v>17</v>
      </c>
      <c r="L27" s="31"/>
      <c r="M27" s="31">
        <f t="shared" si="0"/>
        <v>8810</v>
      </c>
      <c r="N27" s="40">
        <f t="shared" si="1"/>
        <v>13814</v>
      </c>
      <c r="O27" s="25">
        <f t="shared" si="2"/>
        <v>242.27500000000001</v>
      </c>
      <c r="P27" s="41"/>
      <c r="Q27" s="41">
        <v>100</v>
      </c>
      <c r="R27" s="24">
        <f t="shared" si="3"/>
        <v>13471.725</v>
      </c>
      <c r="S27" s="42">
        <f t="shared" si="4"/>
        <v>83.694999999999993</v>
      </c>
      <c r="T27" s="43">
        <f t="shared" si="5"/>
        <v>-16.305000000000007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167961</v>
      </c>
      <c r="E28" s="45">
        <f t="shared" si="6"/>
        <v>210</v>
      </c>
      <c r="F28" s="45">
        <f t="shared" ref="F28:T28" si="7">SUM(F7:F27)</f>
        <v>300</v>
      </c>
      <c r="G28" s="45">
        <f t="shared" si="7"/>
        <v>50</v>
      </c>
      <c r="H28" s="45">
        <f t="shared" si="7"/>
        <v>360</v>
      </c>
      <c r="I28" s="45">
        <f t="shared" si="7"/>
        <v>61</v>
      </c>
      <c r="J28" s="45">
        <f t="shared" si="7"/>
        <v>3</v>
      </c>
      <c r="K28" s="45">
        <f t="shared" si="7"/>
        <v>24</v>
      </c>
      <c r="L28" s="45">
        <f t="shared" si="7"/>
        <v>0</v>
      </c>
      <c r="M28" s="45">
        <f t="shared" si="7"/>
        <v>178851</v>
      </c>
      <c r="N28" s="45">
        <f t="shared" si="7"/>
        <v>195443</v>
      </c>
      <c r="O28" s="46">
        <f t="shared" si="7"/>
        <v>4918.4025000000001</v>
      </c>
      <c r="P28" s="45">
        <f t="shared" si="7"/>
        <v>0</v>
      </c>
      <c r="Q28" s="45">
        <f t="shared" si="7"/>
        <v>1678</v>
      </c>
      <c r="R28" s="45">
        <f t="shared" si="7"/>
        <v>188846.59750000003</v>
      </c>
      <c r="S28" s="45">
        <f t="shared" si="7"/>
        <v>1699.0844999999997</v>
      </c>
      <c r="T28" s="47">
        <f t="shared" si="7"/>
        <v>21.084499999999927</v>
      </c>
    </row>
    <row r="29" spans="1:20" ht="15.75" thickBot="1" x14ac:dyDescent="0.3">
      <c r="A29" s="80" t="s">
        <v>45</v>
      </c>
      <c r="B29" s="81"/>
      <c r="C29" s="82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1" priority="43" operator="equal">
      <formula>212030016606640</formula>
    </cfRule>
  </conditionalFormatting>
  <conditionalFormatting sqref="D29 E4:E6 E28:K29">
    <cfRule type="cellIs" dxfId="730" priority="41" operator="equal">
      <formula>$E$4</formula>
    </cfRule>
    <cfRule type="cellIs" dxfId="729" priority="42" operator="equal">
      <formula>2120</formula>
    </cfRule>
  </conditionalFormatting>
  <conditionalFormatting sqref="D29:E29 F4:F6 F28:F29">
    <cfRule type="cellIs" dxfId="728" priority="39" operator="equal">
      <formula>$F$4</formula>
    </cfRule>
    <cfRule type="cellIs" dxfId="727" priority="40" operator="equal">
      <formula>300</formula>
    </cfRule>
  </conditionalFormatting>
  <conditionalFormatting sqref="G4:G6 G28:G29">
    <cfRule type="cellIs" dxfId="726" priority="37" operator="equal">
      <formula>$G$4</formula>
    </cfRule>
    <cfRule type="cellIs" dxfId="725" priority="38" operator="equal">
      <formula>1660</formula>
    </cfRule>
  </conditionalFormatting>
  <conditionalFormatting sqref="H4:H6 H28:H29">
    <cfRule type="cellIs" dxfId="724" priority="35" operator="equal">
      <formula>$H$4</formula>
    </cfRule>
    <cfRule type="cellIs" dxfId="723" priority="36" operator="equal">
      <formula>6640</formula>
    </cfRule>
  </conditionalFormatting>
  <conditionalFormatting sqref="T6:T28">
    <cfRule type="cellIs" dxfId="722" priority="34" operator="lessThan">
      <formula>0</formula>
    </cfRule>
  </conditionalFormatting>
  <conditionalFormatting sqref="T7:T27">
    <cfRule type="cellIs" dxfId="721" priority="31" operator="lessThan">
      <formula>0</formula>
    </cfRule>
    <cfRule type="cellIs" dxfId="720" priority="32" operator="lessThan">
      <formula>0</formula>
    </cfRule>
    <cfRule type="cellIs" dxfId="719" priority="33" operator="lessThan">
      <formula>0</formula>
    </cfRule>
  </conditionalFormatting>
  <conditionalFormatting sqref="E4:E6 E28:K28">
    <cfRule type="cellIs" dxfId="718" priority="30" operator="equal">
      <formula>$E$4</formula>
    </cfRule>
  </conditionalFormatting>
  <conditionalFormatting sqref="D28:D29 D6 D4:M4">
    <cfRule type="cellIs" dxfId="717" priority="29" operator="equal">
      <formula>$D$4</formula>
    </cfRule>
  </conditionalFormatting>
  <conditionalFormatting sqref="I4:I6 I28:I29">
    <cfRule type="cellIs" dxfId="716" priority="28" operator="equal">
      <formula>$I$4</formula>
    </cfRule>
  </conditionalFormatting>
  <conditionalFormatting sqref="J4:J6 J28:J29">
    <cfRule type="cellIs" dxfId="715" priority="27" operator="equal">
      <formula>$J$4</formula>
    </cfRule>
  </conditionalFormatting>
  <conditionalFormatting sqref="K4:K6 K28:K29">
    <cfRule type="cellIs" dxfId="714" priority="26" operator="equal">
      <formula>$K$4</formula>
    </cfRule>
  </conditionalFormatting>
  <conditionalFormatting sqref="M4:M6">
    <cfRule type="cellIs" dxfId="713" priority="25" operator="equal">
      <formula>$L$4</formula>
    </cfRule>
  </conditionalFormatting>
  <conditionalFormatting sqref="T7:T28">
    <cfRule type="cellIs" dxfId="712" priority="22" operator="lessThan">
      <formula>0</formula>
    </cfRule>
    <cfRule type="cellIs" dxfId="711" priority="23" operator="lessThan">
      <formula>0</formula>
    </cfRule>
    <cfRule type="cellIs" dxfId="710" priority="24" operator="lessThan">
      <formula>0</formula>
    </cfRule>
  </conditionalFormatting>
  <conditionalFormatting sqref="D5:K5">
    <cfRule type="cellIs" dxfId="709" priority="21" operator="greaterThan">
      <formula>0</formula>
    </cfRule>
  </conditionalFormatting>
  <conditionalFormatting sqref="T6:T28">
    <cfRule type="cellIs" dxfId="708" priority="20" operator="lessThan">
      <formula>0</formula>
    </cfRule>
  </conditionalFormatting>
  <conditionalFormatting sqref="T7:T27">
    <cfRule type="cellIs" dxfId="707" priority="17" operator="lessThan">
      <formula>0</formula>
    </cfRule>
    <cfRule type="cellIs" dxfId="706" priority="18" operator="lessThan">
      <formula>0</formula>
    </cfRule>
    <cfRule type="cellIs" dxfId="705" priority="19" operator="lessThan">
      <formula>0</formula>
    </cfRule>
  </conditionalFormatting>
  <conditionalFormatting sqref="T7:T28">
    <cfRule type="cellIs" dxfId="704" priority="14" operator="lessThan">
      <formula>0</formula>
    </cfRule>
    <cfRule type="cellIs" dxfId="703" priority="15" operator="lessThan">
      <formula>0</formula>
    </cfRule>
    <cfRule type="cellIs" dxfId="702" priority="16" operator="lessThan">
      <formula>0</formula>
    </cfRule>
  </conditionalFormatting>
  <conditionalFormatting sqref="D5:K5">
    <cfRule type="cellIs" dxfId="701" priority="13" operator="greaterThan">
      <formula>0</formula>
    </cfRule>
  </conditionalFormatting>
  <conditionalFormatting sqref="L4 L6 L28:L29">
    <cfRule type="cellIs" dxfId="700" priority="12" operator="equal">
      <formula>$L$4</formula>
    </cfRule>
  </conditionalFormatting>
  <conditionalFormatting sqref="D7:S7">
    <cfRule type="cellIs" dxfId="699" priority="11" operator="greaterThan">
      <formula>0</formula>
    </cfRule>
  </conditionalFormatting>
  <conditionalFormatting sqref="D9:S9">
    <cfRule type="cellIs" dxfId="698" priority="10" operator="greaterThan">
      <formula>0</formula>
    </cfRule>
  </conditionalFormatting>
  <conditionalFormatting sqref="D11:S11">
    <cfRule type="cellIs" dxfId="697" priority="9" operator="greaterThan">
      <formula>0</formula>
    </cfRule>
  </conditionalFormatting>
  <conditionalFormatting sqref="D13:S13">
    <cfRule type="cellIs" dxfId="696" priority="8" operator="greaterThan">
      <formula>0</formula>
    </cfRule>
  </conditionalFormatting>
  <conditionalFormatting sqref="D15:S15">
    <cfRule type="cellIs" dxfId="695" priority="7" operator="greaterThan">
      <formula>0</formula>
    </cfRule>
  </conditionalFormatting>
  <conditionalFormatting sqref="D17:S17">
    <cfRule type="cellIs" dxfId="694" priority="6" operator="greaterThan">
      <formula>0</formula>
    </cfRule>
  </conditionalFormatting>
  <conditionalFormatting sqref="D19:S19">
    <cfRule type="cellIs" dxfId="693" priority="5" operator="greaterThan">
      <formula>0</formula>
    </cfRule>
  </conditionalFormatting>
  <conditionalFormatting sqref="D21:S21">
    <cfRule type="cellIs" dxfId="692" priority="4" operator="greaterThan">
      <formula>0</formula>
    </cfRule>
  </conditionalFormatting>
  <conditionalFormatting sqref="D23:S23">
    <cfRule type="cellIs" dxfId="691" priority="3" operator="greaterThan">
      <formula>0</formula>
    </cfRule>
  </conditionalFormatting>
  <conditionalFormatting sqref="D25:S25">
    <cfRule type="cellIs" dxfId="690" priority="2" operator="greaterThan">
      <formula>0</formula>
    </cfRule>
  </conditionalFormatting>
  <conditionalFormatting sqref="D27:S27">
    <cfRule type="cellIs" dxfId="68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19" activePane="bottomLeft" state="frozen"/>
      <selection pane="bottomLeft" activeCell="C33" sqref="C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1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1" ht="18.75" x14ac:dyDescent="0.25">
      <c r="A3" s="87" t="s">
        <v>67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1" x14ac:dyDescent="0.25">
      <c r="A4" s="91" t="s">
        <v>1</v>
      </c>
      <c r="B4" s="91"/>
      <c r="C4" s="1"/>
      <c r="D4" s="2">
        <f>'16'!D29</f>
        <v>913292</v>
      </c>
      <c r="E4" s="2">
        <f>'16'!E29</f>
        <v>7260</v>
      </c>
      <c r="F4" s="2">
        <f>'16'!F29</f>
        <v>9650</v>
      </c>
      <c r="G4" s="2">
        <f>'16'!G29</f>
        <v>350</v>
      </c>
      <c r="H4" s="2">
        <f>'16'!H29</f>
        <v>13610</v>
      </c>
      <c r="I4" s="2">
        <f>'16'!I29</f>
        <v>919</v>
      </c>
      <c r="J4" s="2">
        <f>'16'!J29</f>
        <v>196</v>
      </c>
      <c r="K4" s="2">
        <f>'16'!K29</f>
        <v>100</v>
      </c>
      <c r="L4" s="2">
        <f>'16'!L29</f>
        <v>5</v>
      </c>
      <c r="M4" s="3"/>
      <c r="N4" s="92"/>
      <c r="O4" s="92"/>
      <c r="P4" s="92"/>
      <c r="Q4" s="92"/>
      <c r="R4" s="92"/>
      <c r="S4" s="92"/>
      <c r="T4" s="92"/>
    </row>
    <row r="5" spans="1:21" x14ac:dyDescent="0.25">
      <c r="A5" s="91" t="s">
        <v>2</v>
      </c>
      <c r="B5" s="9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76"/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5187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5187</v>
      </c>
      <c r="N7" s="24">
        <f>D7+E7*20+F7*10+G7*9+H7*9+I7*191+J7*191+K7*182+L7*100</f>
        <v>5187</v>
      </c>
      <c r="O7" s="25">
        <f>M7*2.75%</f>
        <v>142.64250000000001</v>
      </c>
      <c r="P7" s="26"/>
      <c r="Q7" s="26"/>
      <c r="R7" s="24">
        <f>M7-(M7*2.75%)+I7*191+J7*191+K7*182+L7*100-Q7</f>
        <v>5044.3575000000001</v>
      </c>
      <c r="S7" s="25">
        <f>M7*0.95%</f>
        <v>49.276499999999999</v>
      </c>
      <c r="T7" s="55">
        <f>S7-Q7</f>
        <v>49.276499999999999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55">
        <f t="shared" ref="T8:T27" si="5">S8-Q8</f>
        <v>0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55">
        <f t="shared" si="5"/>
        <v>0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55">
        <f t="shared" si="5"/>
        <v>0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55">
        <f t="shared" si="5"/>
        <v>0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55">
        <f t="shared" si="5"/>
        <v>0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55">
        <f t="shared" si="5"/>
        <v>0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8021</v>
      </c>
      <c r="E14" s="30"/>
      <c r="F14" s="30"/>
      <c r="G14" s="30"/>
      <c r="H14" s="30"/>
      <c r="I14" s="20">
        <v>7</v>
      </c>
      <c r="J14" s="20"/>
      <c r="K14" s="20"/>
      <c r="L14" s="20"/>
      <c r="M14" s="20">
        <f t="shared" si="0"/>
        <v>8021</v>
      </c>
      <c r="N14" s="24">
        <f t="shared" si="1"/>
        <v>9358</v>
      </c>
      <c r="O14" s="25">
        <f t="shared" si="2"/>
        <v>220.57750000000001</v>
      </c>
      <c r="P14" s="26"/>
      <c r="Q14" s="26">
        <v>108</v>
      </c>
      <c r="R14" s="24">
        <f t="shared" si="3"/>
        <v>9029.4225000000006</v>
      </c>
      <c r="S14" s="25">
        <f t="shared" si="4"/>
        <v>76.1995</v>
      </c>
      <c r="T14" s="55">
        <f t="shared" si="5"/>
        <v>-31.8005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14728</v>
      </c>
      <c r="E15" s="30"/>
      <c r="F15" s="30"/>
      <c r="G15" s="30"/>
      <c r="H15" s="30">
        <v>60</v>
      </c>
      <c r="I15" s="20">
        <v>17</v>
      </c>
      <c r="J15" s="20"/>
      <c r="K15" s="20">
        <v>5</v>
      </c>
      <c r="L15" s="20"/>
      <c r="M15" s="20">
        <f t="shared" si="0"/>
        <v>15268</v>
      </c>
      <c r="N15" s="24">
        <f t="shared" si="1"/>
        <v>19425</v>
      </c>
      <c r="O15" s="25">
        <f t="shared" si="2"/>
        <v>419.87</v>
      </c>
      <c r="P15" s="26"/>
      <c r="Q15" s="26">
        <v>130</v>
      </c>
      <c r="R15" s="24">
        <f t="shared" si="3"/>
        <v>18875.129999999997</v>
      </c>
      <c r="S15" s="25">
        <f t="shared" si="4"/>
        <v>145.04599999999999</v>
      </c>
      <c r="T15" s="55">
        <f t="shared" si="5"/>
        <v>15.045999999999992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7805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7805</v>
      </c>
      <c r="N16" s="24">
        <f t="shared" si="1"/>
        <v>7805</v>
      </c>
      <c r="O16" s="25">
        <f t="shared" si="2"/>
        <v>214.63749999999999</v>
      </c>
      <c r="P16" s="26"/>
      <c r="Q16" s="26">
        <v>100</v>
      </c>
      <c r="R16" s="24">
        <f t="shared" si="3"/>
        <v>7490.3625000000002</v>
      </c>
      <c r="S16" s="25">
        <f t="shared" si="4"/>
        <v>74.147499999999994</v>
      </c>
      <c r="T16" s="55">
        <f t="shared" si="5"/>
        <v>-25.852500000000006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55">
        <f t="shared" si="5"/>
        <v>0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55">
        <f t="shared" si="5"/>
        <v>0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55">
        <f t="shared" si="5"/>
        <v>0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3804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3804</v>
      </c>
      <c r="N20" s="24">
        <f t="shared" si="1"/>
        <v>3804</v>
      </c>
      <c r="O20" s="25">
        <f t="shared" si="2"/>
        <v>104.61</v>
      </c>
      <c r="P20" s="26"/>
      <c r="Q20" s="26">
        <v>100</v>
      </c>
      <c r="R20" s="24">
        <f t="shared" si="3"/>
        <v>3599.39</v>
      </c>
      <c r="S20" s="25">
        <f t="shared" si="4"/>
        <v>36.137999999999998</v>
      </c>
      <c r="T20" s="55">
        <f t="shared" si="5"/>
        <v>-63.862000000000002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5">
        <f t="shared" si="5"/>
        <v>0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55">
        <f t="shared" si="5"/>
        <v>0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5">
        <f t="shared" si="5"/>
        <v>0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55">
        <f t="shared" si="5"/>
        <v>0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55">
        <f t="shared" si="5"/>
        <v>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55">
        <f t="shared" si="5"/>
        <v>0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56">
        <f t="shared" si="5"/>
        <v>0</v>
      </c>
      <c r="U27" s="76">
        <v>3394</v>
      </c>
    </row>
    <row r="28" spans="1:21" ht="16.5" thickBot="1" x14ac:dyDescent="0.3">
      <c r="A28" s="77" t="s">
        <v>44</v>
      </c>
      <c r="B28" s="78"/>
      <c r="C28" s="79"/>
      <c r="D28" s="44">
        <f t="shared" ref="D28:E28" si="6">SUM(D7:D27)</f>
        <v>39545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60</v>
      </c>
      <c r="I28" s="45">
        <f t="shared" si="7"/>
        <v>24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40085</v>
      </c>
      <c r="N28" s="45">
        <f t="shared" si="7"/>
        <v>45579</v>
      </c>
      <c r="O28" s="46">
        <f t="shared" si="7"/>
        <v>1102.3374999999999</v>
      </c>
      <c r="P28" s="45">
        <f t="shared" si="7"/>
        <v>0</v>
      </c>
      <c r="Q28" s="45">
        <f t="shared" si="7"/>
        <v>438</v>
      </c>
      <c r="R28" s="45">
        <f t="shared" si="7"/>
        <v>44038.662499999999</v>
      </c>
      <c r="S28" s="45">
        <f t="shared" si="7"/>
        <v>380.80749999999995</v>
      </c>
      <c r="T28" s="75">
        <f t="shared" si="7"/>
        <v>-57.192500000000017</v>
      </c>
      <c r="U28" s="65">
        <f>SUM(U7:U27)</f>
        <v>131503</v>
      </c>
    </row>
    <row r="29" spans="1:21" ht="15.75" thickBot="1" x14ac:dyDescent="0.3">
      <c r="A29" s="80" t="s">
        <v>45</v>
      </c>
      <c r="B29" s="81"/>
      <c r="C29" s="82"/>
      <c r="D29" s="48">
        <f>D4+D5-D28</f>
        <v>873747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13550</v>
      </c>
      <c r="I29" s="48">
        <f t="shared" si="8"/>
        <v>895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4"/>
      <c r="U29" s="7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8" priority="43" operator="equal">
      <formula>212030016606640</formula>
    </cfRule>
  </conditionalFormatting>
  <conditionalFormatting sqref="D29 E4:E6 E28:K29">
    <cfRule type="cellIs" dxfId="687" priority="41" operator="equal">
      <formula>$E$4</formula>
    </cfRule>
    <cfRule type="cellIs" dxfId="686" priority="42" operator="equal">
      <formula>2120</formula>
    </cfRule>
  </conditionalFormatting>
  <conditionalFormatting sqref="D29:E29 F4:F6 F28:F29">
    <cfRule type="cellIs" dxfId="685" priority="39" operator="equal">
      <formula>$F$4</formula>
    </cfRule>
    <cfRule type="cellIs" dxfId="684" priority="40" operator="equal">
      <formula>300</formula>
    </cfRule>
  </conditionalFormatting>
  <conditionalFormatting sqref="G4:G6 G28:G29">
    <cfRule type="cellIs" dxfId="683" priority="37" operator="equal">
      <formula>$G$4</formula>
    </cfRule>
    <cfRule type="cellIs" dxfId="682" priority="38" operator="equal">
      <formula>1660</formula>
    </cfRule>
  </conditionalFormatting>
  <conditionalFormatting sqref="H4:H6 H28:H29">
    <cfRule type="cellIs" dxfId="681" priority="35" operator="equal">
      <formula>$H$4</formula>
    </cfRule>
    <cfRule type="cellIs" dxfId="680" priority="36" operator="equal">
      <formula>6640</formula>
    </cfRule>
  </conditionalFormatting>
  <conditionalFormatting sqref="T6:T28 U28">
    <cfRule type="cellIs" dxfId="679" priority="34" operator="lessThan">
      <formula>0</formula>
    </cfRule>
  </conditionalFormatting>
  <conditionalFormatting sqref="T7:T27">
    <cfRule type="cellIs" dxfId="678" priority="31" operator="lessThan">
      <formula>0</formula>
    </cfRule>
    <cfRule type="cellIs" dxfId="677" priority="32" operator="lessThan">
      <formula>0</formula>
    </cfRule>
    <cfRule type="cellIs" dxfId="676" priority="33" operator="lessThan">
      <formula>0</formula>
    </cfRule>
  </conditionalFormatting>
  <conditionalFormatting sqref="E4:E6 E28:K28">
    <cfRule type="cellIs" dxfId="675" priority="30" operator="equal">
      <formula>$E$4</formula>
    </cfRule>
  </conditionalFormatting>
  <conditionalFormatting sqref="D28:D29 D6 D4:M4">
    <cfRule type="cellIs" dxfId="674" priority="29" operator="equal">
      <formula>$D$4</formula>
    </cfRule>
  </conditionalFormatting>
  <conditionalFormatting sqref="I4:I6 I28:I29">
    <cfRule type="cellIs" dxfId="673" priority="28" operator="equal">
      <formula>$I$4</formula>
    </cfRule>
  </conditionalFormatting>
  <conditionalFormatting sqref="J4:J6 J28:J29">
    <cfRule type="cellIs" dxfId="672" priority="27" operator="equal">
      <formula>$J$4</formula>
    </cfRule>
  </conditionalFormatting>
  <conditionalFormatting sqref="K4:K6 K28:K29">
    <cfRule type="cellIs" dxfId="671" priority="26" operator="equal">
      <formula>$K$4</formula>
    </cfRule>
  </conditionalFormatting>
  <conditionalFormatting sqref="M4:M6">
    <cfRule type="cellIs" dxfId="670" priority="25" operator="equal">
      <formula>$L$4</formula>
    </cfRule>
  </conditionalFormatting>
  <conditionalFormatting sqref="T7:T28 U28">
    <cfRule type="cellIs" dxfId="669" priority="22" operator="lessThan">
      <formula>0</formula>
    </cfRule>
    <cfRule type="cellIs" dxfId="668" priority="23" operator="lessThan">
      <formula>0</formula>
    </cfRule>
    <cfRule type="cellIs" dxfId="667" priority="24" operator="lessThan">
      <formula>0</formula>
    </cfRule>
  </conditionalFormatting>
  <conditionalFormatting sqref="D5:K5">
    <cfRule type="cellIs" dxfId="666" priority="21" operator="greaterThan">
      <formula>0</formula>
    </cfRule>
  </conditionalFormatting>
  <conditionalFormatting sqref="T6:T28 U28">
    <cfRule type="cellIs" dxfId="665" priority="20" operator="lessThan">
      <formula>0</formula>
    </cfRule>
  </conditionalFormatting>
  <conditionalFormatting sqref="T7:T27">
    <cfRule type="cellIs" dxfId="664" priority="17" operator="lessThan">
      <formula>0</formula>
    </cfRule>
    <cfRule type="cellIs" dxfId="663" priority="18" operator="lessThan">
      <formula>0</formula>
    </cfRule>
    <cfRule type="cellIs" dxfId="662" priority="19" operator="lessThan">
      <formula>0</formula>
    </cfRule>
  </conditionalFormatting>
  <conditionalFormatting sqref="T7:T28 U28">
    <cfRule type="cellIs" dxfId="661" priority="14" operator="lessThan">
      <formula>0</formula>
    </cfRule>
    <cfRule type="cellIs" dxfId="660" priority="15" operator="lessThan">
      <formula>0</formula>
    </cfRule>
    <cfRule type="cellIs" dxfId="659" priority="16" operator="lessThan">
      <formula>0</formula>
    </cfRule>
  </conditionalFormatting>
  <conditionalFormatting sqref="D5:K5">
    <cfRule type="cellIs" dxfId="658" priority="13" operator="greaterThan">
      <formula>0</formula>
    </cfRule>
  </conditionalFormatting>
  <conditionalFormatting sqref="L4 L6 L28:L29">
    <cfRule type="cellIs" dxfId="657" priority="12" operator="equal">
      <formula>$L$4</formula>
    </cfRule>
  </conditionalFormatting>
  <conditionalFormatting sqref="D7:S7">
    <cfRule type="cellIs" dxfId="656" priority="11" operator="greaterThan">
      <formula>0</formula>
    </cfRule>
  </conditionalFormatting>
  <conditionalFormatting sqref="D9:S9">
    <cfRule type="cellIs" dxfId="655" priority="10" operator="greaterThan">
      <formula>0</formula>
    </cfRule>
  </conditionalFormatting>
  <conditionalFormatting sqref="D11:S11">
    <cfRule type="cellIs" dxfId="654" priority="9" operator="greaterThan">
      <formula>0</formula>
    </cfRule>
  </conditionalFormatting>
  <conditionalFormatting sqref="D13:S13">
    <cfRule type="cellIs" dxfId="653" priority="8" operator="greaterThan">
      <formula>0</formula>
    </cfRule>
  </conditionalFormatting>
  <conditionalFormatting sqref="D15:S15">
    <cfRule type="cellIs" dxfId="652" priority="7" operator="greaterThan">
      <formula>0</formula>
    </cfRule>
  </conditionalFormatting>
  <conditionalFormatting sqref="D17:S17">
    <cfRule type="cellIs" dxfId="651" priority="6" operator="greaterThan">
      <formula>0</formula>
    </cfRule>
  </conditionalFormatting>
  <conditionalFormatting sqref="D19:S19">
    <cfRule type="cellIs" dxfId="650" priority="5" operator="greaterThan">
      <formula>0</formula>
    </cfRule>
  </conditionalFormatting>
  <conditionalFormatting sqref="D21:S21">
    <cfRule type="cellIs" dxfId="649" priority="4" operator="greaterThan">
      <formula>0</formula>
    </cfRule>
  </conditionalFormatting>
  <conditionalFormatting sqref="D23:S23">
    <cfRule type="cellIs" dxfId="648" priority="3" operator="greaterThan">
      <formula>0</formula>
    </cfRule>
  </conditionalFormatting>
  <conditionalFormatting sqref="D25:S25">
    <cfRule type="cellIs" dxfId="647" priority="2" operator="greaterThan">
      <formula>0</formula>
    </cfRule>
  </conditionalFormatting>
  <conditionalFormatting sqref="D27:S27">
    <cfRule type="cellIs" dxfId="64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R24" sqref="R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0.140625" bestFit="1" customWidth="1"/>
  </cols>
  <sheetData>
    <row r="1" spans="1:21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1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1" ht="18.75" x14ac:dyDescent="0.25">
      <c r="A3" s="87" t="s">
        <v>66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1" x14ac:dyDescent="0.25">
      <c r="A4" s="91" t="s">
        <v>1</v>
      </c>
      <c r="B4" s="91"/>
      <c r="C4" s="1"/>
      <c r="D4" s="2">
        <f>'17'!D29</f>
        <v>873747</v>
      </c>
      <c r="E4" s="2">
        <f>'17'!E29</f>
        <v>7260</v>
      </c>
      <c r="F4" s="2">
        <f>'17'!F29</f>
        <v>9650</v>
      </c>
      <c r="G4" s="2">
        <f>'17'!G29</f>
        <v>350</v>
      </c>
      <c r="H4" s="2">
        <f>'17'!H29</f>
        <v>13550</v>
      </c>
      <c r="I4" s="2">
        <f>'17'!I29</f>
        <v>895</v>
      </c>
      <c r="J4" s="2">
        <f>'17'!J29</f>
        <v>196</v>
      </c>
      <c r="K4" s="2">
        <f>'17'!K29</f>
        <v>95</v>
      </c>
      <c r="L4" s="2">
        <f>'17'!L29</f>
        <v>5</v>
      </c>
      <c r="M4" s="3"/>
      <c r="N4" s="92"/>
      <c r="O4" s="92"/>
      <c r="P4" s="92"/>
      <c r="Q4" s="92"/>
      <c r="R4" s="92"/>
      <c r="S4" s="92"/>
      <c r="T4" s="92"/>
    </row>
    <row r="5" spans="1:21" x14ac:dyDescent="0.25">
      <c r="A5" s="91" t="s">
        <v>2</v>
      </c>
      <c r="B5" s="9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68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55">
        <f>S7-Q7</f>
        <v>0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55">
        <f t="shared" ref="T8:T27" si="5">S8-Q8</f>
        <v>0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55">
        <f t="shared" si="5"/>
        <v>0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4500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4500</v>
      </c>
      <c r="N10" s="24">
        <f t="shared" si="1"/>
        <v>4500</v>
      </c>
      <c r="O10" s="25">
        <f t="shared" si="2"/>
        <v>123.75</v>
      </c>
      <c r="P10" s="26"/>
      <c r="Q10" s="26"/>
      <c r="R10" s="24">
        <f t="shared" si="3"/>
        <v>4376.25</v>
      </c>
      <c r="S10" s="25">
        <f t="shared" si="4"/>
        <v>42.75</v>
      </c>
      <c r="T10" s="55">
        <f t="shared" si="5"/>
        <v>42.75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14580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14580</v>
      </c>
      <c r="N11" s="24">
        <f t="shared" si="1"/>
        <v>14580</v>
      </c>
      <c r="O11" s="25">
        <f t="shared" si="2"/>
        <v>400.95</v>
      </c>
      <c r="P11" s="26"/>
      <c r="Q11" s="26"/>
      <c r="R11" s="24">
        <f t="shared" si="3"/>
        <v>14179.05</v>
      </c>
      <c r="S11" s="25">
        <f t="shared" si="4"/>
        <v>138.51</v>
      </c>
      <c r="T11" s="55">
        <f t="shared" si="5"/>
        <v>138.51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9200</v>
      </c>
      <c r="N12" s="24">
        <f t="shared" si="1"/>
        <v>9200</v>
      </c>
      <c r="O12" s="25">
        <f t="shared" si="2"/>
        <v>253</v>
      </c>
      <c r="P12" s="26"/>
      <c r="Q12" s="26"/>
      <c r="R12" s="24">
        <f t="shared" si="3"/>
        <v>8947</v>
      </c>
      <c r="S12" s="25">
        <f t="shared" si="4"/>
        <v>87.399999999999991</v>
      </c>
      <c r="T12" s="55">
        <f t="shared" si="5"/>
        <v>87.399999999999991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13180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13180</v>
      </c>
      <c r="N13" s="24">
        <f t="shared" si="1"/>
        <v>13180</v>
      </c>
      <c r="O13" s="25">
        <f t="shared" si="2"/>
        <v>362.45</v>
      </c>
      <c r="P13" s="26"/>
      <c r="Q13" s="26"/>
      <c r="R13" s="24">
        <f t="shared" si="3"/>
        <v>12817.55</v>
      </c>
      <c r="S13" s="25">
        <f t="shared" si="4"/>
        <v>125.21</v>
      </c>
      <c r="T13" s="55">
        <f t="shared" si="5"/>
        <v>125.21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55">
        <f t="shared" si="5"/>
        <v>0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55">
        <f t="shared" si="5"/>
        <v>0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55">
        <f t="shared" si="5"/>
        <v>0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55">
        <f t="shared" si="5"/>
        <v>0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55">
        <f t="shared" si="5"/>
        <v>0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55">
        <f t="shared" si="5"/>
        <v>0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55">
        <f t="shared" si="5"/>
        <v>0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5">
        <f t="shared" si="5"/>
        <v>0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55">
        <f t="shared" si="5"/>
        <v>0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5">
        <f t="shared" si="5"/>
        <v>0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40000</v>
      </c>
      <c r="E24" s="30">
        <v>100</v>
      </c>
      <c r="F24" s="30">
        <v>100</v>
      </c>
      <c r="G24" s="30"/>
      <c r="H24" s="30">
        <v>500</v>
      </c>
      <c r="I24" s="20">
        <v>10</v>
      </c>
      <c r="J24" s="20"/>
      <c r="K24" s="20"/>
      <c r="L24" s="20"/>
      <c r="M24" s="20">
        <f t="shared" si="0"/>
        <v>47500</v>
      </c>
      <c r="N24" s="24">
        <f t="shared" si="1"/>
        <v>49410</v>
      </c>
      <c r="O24" s="25">
        <f t="shared" si="2"/>
        <v>1306.25</v>
      </c>
      <c r="P24" s="26"/>
      <c r="Q24" s="26">
        <v>243</v>
      </c>
      <c r="R24" s="24">
        <f t="shared" si="3"/>
        <v>47860.75</v>
      </c>
      <c r="S24" s="25">
        <f t="shared" si="4"/>
        <v>451.25</v>
      </c>
      <c r="T24" s="55">
        <f t="shared" si="5"/>
        <v>208.25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55">
        <f t="shared" si="5"/>
        <v>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55">
        <f t="shared" si="5"/>
        <v>0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56">
        <f t="shared" si="5"/>
        <v>0</v>
      </c>
      <c r="U27" s="76">
        <v>3394</v>
      </c>
    </row>
    <row r="28" spans="1:21" ht="16.5" thickBot="1" x14ac:dyDescent="0.3">
      <c r="A28" s="77" t="s">
        <v>44</v>
      </c>
      <c r="B28" s="78"/>
      <c r="C28" s="79"/>
      <c r="D28" s="44">
        <f t="shared" ref="D28:E28" si="6">SUM(D7:D27)</f>
        <v>81460</v>
      </c>
      <c r="E28" s="45">
        <f t="shared" si="6"/>
        <v>100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500</v>
      </c>
      <c r="I28" s="45">
        <f t="shared" si="7"/>
        <v>10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61">
        <f t="shared" si="7"/>
        <v>88960</v>
      </c>
      <c r="N28" s="61">
        <f t="shared" si="7"/>
        <v>90870</v>
      </c>
      <c r="O28" s="62">
        <f t="shared" si="7"/>
        <v>2446.4</v>
      </c>
      <c r="P28" s="61">
        <f t="shared" si="7"/>
        <v>0</v>
      </c>
      <c r="Q28" s="61">
        <f t="shared" si="7"/>
        <v>243</v>
      </c>
      <c r="R28" s="61">
        <f t="shared" si="7"/>
        <v>88180.6</v>
      </c>
      <c r="S28" s="61">
        <f t="shared" si="7"/>
        <v>845.11999999999989</v>
      </c>
      <c r="T28" s="103">
        <f t="shared" si="7"/>
        <v>602.11999999999989</v>
      </c>
      <c r="U28" s="104">
        <f>SUM(U7:U27)</f>
        <v>131503</v>
      </c>
    </row>
    <row r="29" spans="1:21" ht="15.75" thickBot="1" x14ac:dyDescent="0.3">
      <c r="A29" s="80" t="s">
        <v>45</v>
      </c>
      <c r="B29" s="81"/>
      <c r="C29" s="82"/>
      <c r="D29" s="48">
        <f>D4+D5-D28</f>
        <v>792287</v>
      </c>
      <c r="E29" s="48">
        <f t="shared" ref="E29:L29" si="8">E4+E5-E28</f>
        <v>7160</v>
      </c>
      <c r="F29" s="48">
        <f t="shared" si="8"/>
        <v>9550</v>
      </c>
      <c r="G29" s="48">
        <f t="shared" si="8"/>
        <v>350</v>
      </c>
      <c r="H29" s="48">
        <f t="shared" si="8"/>
        <v>13050</v>
      </c>
      <c r="I29" s="48">
        <f t="shared" si="8"/>
        <v>885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96"/>
      <c r="N29" s="96"/>
      <c r="O29" s="96"/>
      <c r="P29" s="96"/>
      <c r="Q29" s="96"/>
      <c r="R29" s="96"/>
      <c r="S29" s="96"/>
      <c r="T29" s="96"/>
      <c r="U29" s="9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N4:T4"/>
    <mergeCell ref="A5:B5"/>
    <mergeCell ref="N5:T5"/>
    <mergeCell ref="M29:U29"/>
  </mergeCells>
  <conditionalFormatting sqref="D29 E4:H6 E28:K29">
    <cfRule type="cellIs" dxfId="645" priority="45" operator="equal">
      <formula>212030016606640</formula>
    </cfRule>
  </conditionalFormatting>
  <conditionalFormatting sqref="D29 E4:E6 E28:K29">
    <cfRule type="cellIs" dxfId="644" priority="43" operator="equal">
      <formula>$E$4</formula>
    </cfRule>
    <cfRule type="cellIs" dxfId="643" priority="44" operator="equal">
      <formula>2120</formula>
    </cfRule>
  </conditionalFormatting>
  <conditionalFormatting sqref="D29:E29 F4:F6 F28:F29">
    <cfRule type="cellIs" dxfId="642" priority="41" operator="equal">
      <formula>$F$4</formula>
    </cfRule>
    <cfRule type="cellIs" dxfId="641" priority="42" operator="equal">
      <formula>300</formula>
    </cfRule>
  </conditionalFormatting>
  <conditionalFormatting sqref="G4:G6 G28:G29">
    <cfRule type="cellIs" dxfId="640" priority="39" operator="equal">
      <formula>$G$4</formula>
    </cfRule>
    <cfRule type="cellIs" dxfId="639" priority="40" operator="equal">
      <formula>1660</formula>
    </cfRule>
  </conditionalFormatting>
  <conditionalFormatting sqref="H4:H6 H28:H29">
    <cfRule type="cellIs" dxfId="638" priority="37" operator="equal">
      <formula>$H$4</formula>
    </cfRule>
    <cfRule type="cellIs" dxfId="637" priority="38" operator="equal">
      <formula>6640</formula>
    </cfRule>
  </conditionalFormatting>
  <conditionalFormatting sqref="T6:T28 U28">
    <cfRule type="cellIs" dxfId="636" priority="36" operator="lessThan">
      <formula>0</formula>
    </cfRule>
  </conditionalFormatting>
  <conditionalFormatting sqref="T7:T27">
    <cfRule type="cellIs" dxfId="635" priority="33" operator="lessThan">
      <formula>0</formula>
    </cfRule>
    <cfRule type="cellIs" dxfId="634" priority="34" operator="lessThan">
      <formula>0</formula>
    </cfRule>
    <cfRule type="cellIs" dxfId="633" priority="35" operator="lessThan">
      <formula>0</formula>
    </cfRule>
  </conditionalFormatting>
  <conditionalFormatting sqref="E4:E6 E28:K28">
    <cfRule type="cellIs" dxfId="632" priority="32" operator="equal">
      <formula>$E$4</formula>
    </cfRule>
  </conditionalFormatting>
  <conditionalFormatting sqref="D28:D29 D6 D4:M4">
    <cfRule type="cellIs" dxfId="631" priority="31" operator="equal">
      <formula>$D$4</formula>
    </cfRule>
  </conditionalFormatting>
  <conditionalFormatting sqref="I4:I6 I28:I29">
    <cfRule type="cellIs" dxfId="630" priority="30" operator="equal">
      <formula>$I$4</formula>
    </cfRule>
  </conditionalFormatting>
  <conditionalFormatting sqref="J4:J6 J28:J29">
    <cfRule type="cellIs" dxfId="629" priority="29" operator="equal">
      <formula>$J$4</formula>
    </cfRule>
  </conditionalFormatting>
  <conditionalFormatting sqref="K4:K6 K28:K29">
    <cfRule type="cellIs" dxfId="628" priority="28" operator="equal">
      <formula>$K$4</formula>
    </cfRule>
  </conditionalFormatting>
  <conditionalFormatting sqref="M4:M6">
    <cfRule type="cellIs" dxfId="627" priority="27" operator="equal">
      <formula>$L$4</formula>
    </cfRule>
  </conditionalFormatting>
  <conditionalFormatting sqref="T7:T28 U28">
    <cfRule type="cellIs" dxfId="626" priority="24" operator="lessThan">
      <formula>0</formula>
    </cfRule>
    <cfRule type="cellIs" dxfId="625" priority="25" operator="lessThan">
      <formula>0</formula>
    </cfRule>
    <cfRule type="cellIs" dxfId="624" priority="26" operator="lessThan">
      <formula>0</formula>
    </cfRule>
  </conditionalFormatting>
  <conditionalFormatting sqref="D5:K5">
    <cfRule type="cellIs" dxfId="623" priority="23" operator="greaterThan">
      <formula>0</formula>
    </cfRule>
  </conditionalFormatting>
  <conditionalFormatting sqref="T6:T28 U28">
    <cfRule type="cellIs" dxfId="622" priority="22" operator="lessThan">
      <formula>0</formula>
    </cfRule>
  </conditionalFormatting>
  <conditionalFormatting sqref="T7:T27">
    <cfRule type="cellIs" dxfId="621" priority="19" operator="lessThan">
      <formula>0</formula>
    </cfRule>
    <cfRule type="cellIs" dxfId="620" priority="20" operator="lessThan">
      <formula>0</formula>
    </cfRule>
    <cfRule type="cellIs" dxfId="619" priority="21" operator="lessThan">
      <formula>0</formula>
    </cfRule>
  </conditionalFormatting>
  <conditionalFormatting sqref="T7:T28 U28">
    <cfRule type="cellIs" dxfId="618" priority="16" operator="lessThan">
      <formula>0</formula>
    </cfRule>
    <cfRule type="cellIs" dxfId="617" priority="17" operator="lessThan">
      <formula>0</formula>
    </cfRule>
    <cfRule type="cellIs" dxfId="616" priority="18" operator="lessThan">
      <formula>0</formula>
    </cfRule>
  </conditionalFormatting>
  <conditionalFormatting sqref="D5:K5">
    <cfRule type="cellIs" dxfId="615" priority="15" operator="greaterThan">
      <formula>0</formula>
    </cfRule>
  </conditionalFormatting>
  <conditionalFormatting sqref="L4 L6 L28:L29">
    <cfRule type="cellIs" dxfId="614" priority="14" operator="equal">
      <formula>$L$4</formula>
    </cfRule>
  </conditionalFormatting>
  <conditionalFormatting sqref="D7:S7">
    <cfRule type="cellIs" dxfId="613" priority="13" operator="greaterThan">
      <formula>0</formula>
    </cfRule>
  </conditionalFormatting>
  <conditionalFormatting sqref="D9:S9">
    <cfRule type="cellIs" dxfId="612" priority="12" operator="greaterThan">
      <formula>0</formula>
    </cfRule>
  </conditionalFormatting>
  <conditionalFormatting sqref="D11:S11">
    <cfRule type="cellIs" dxfId="611" priority="11" operator="greaterThan">
      <formula>0</formula>
    </cfRule>
  </conditionalFormatting>
  <conditionalFormatting sqref="D13:S13">
    <cfRule type="cellIs" dxfId="610" priority="10" operator="greaterThan">
      <formula>0</formula>
    </cfRule>
  </conditionalFormatting>
  <conditionalFormatting sqref="D15:S15">
    <cfRule type="cellIs" dxfId="609" priority="9" operator="greaterThan">
      <formula>0</formula>
    </cfRule>
  </conditionalFormatting>
  <conditionalFormatting sqref="D17:S17">
    <cfRule type="cellIs" dxfId="608" priority="8" operator="greaterThan">
      <formula>0</formula>
    </cfRule>
  </conditionalFormatting>
  <conditionalFormatting sqref="D19:S19">
    <cfRule type="cellIs" dxfId="607" priority="7" operator="greaterThan">
      <formula>0</formula>
    </cfRule>
  </conditionalFormatting>
  <conditionalFormatting sqref="D21:S21">
    <cfRule type="cellIs" dxfId="606" priority="6" operator="greaterThan">
      <formula>0</formula>
    </cfRule>
  </conditionalFormatting>
  <conditionalFormatting sqref="D23:S23">
    <cfRule type="cellIs" dxfId="605" priority="5" operator="greaterThan">
      <formula>0</formula>
    </cfRule>
  </conditionalFormatting>
  <conditionalFormatting sqref="D25:S25">
    <cfRule type="cellIs" dxfId="604" priority="4" operator="greaterThan">
      <formula>0</formula>
    </cfRule>
  </conditionalFormatting>
  <conditionalFormatting sqref="D27:S27">
    <cfRule type="cellIs" dxfId="603" priority="3" operator="greaterThan">
      <formula>0</formula>
    </cfRule>
  </conditionalFormatting>
  <conditionalFormatting sqref="U6">
    <cfRule type="cellIs" dxfId="602" priority="2" operator="lessThan">
      <formula>0</formula>
    </cfRule>
  </conditionalFormatting>
  <conditionalFormatting sqref="U6">
    <cfRule type="cellIs" dxfId="601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46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'18'!D29</f>
        <v>792287</v>
      </c>
      <c r="E4" s="2">
        <f>'18'!E29</f>
        <v>7160</v>
      </c>
      <c r="F4" s="2">
        <f>'18'!F29</f>
        <v>9550</v>
      </c>
      <c r="G4" s="2">
        <f>'18'!G29</f>
        <v>350</v>
      </c>
      <c r="H4" s="2">
        <f>'18'!H29</f>
        <v>13050</v>
      </c>
      <c r="I4" s="2">
        <f>'18'!I29</f>
        <v>885</v>
      </c>
      <c r="J4" s="2">
        <f>'18'!J29</f>
        <v>196</v>
      </c>
      <c r="K4" s="2">
        <f>'18'!K29</f>
        <v>95</v>
      </c>
      <c r="L4" s="2">
        <f>'18'!L29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8131</v>
      </c>
      <c r="E11" s="30">
        <v>50</v>
      </c>
      <c r="F11" s="30">
        <v>50</v>
      </c>
      <c r="G11" s="32"/>
      <c r="H11" s="30">
        <v>250</v>
      </c>
      <c r="I11" s="20">
        <v>16</v>
      </c>
      <c r="J11" s="20"/>
      <c r="K11" s="20"/>
      <c r="L11" s="20"/>
      <c r="M11" s="20">
        <f t="shared" si="0"/>
        <v>11881</v>
      </c>
      <c r="N11" s="24">
        <f t="shared" si="1"/>
        <v>14937</v>
      </c>
      <c r="O11" s="25">
        <f t="shared" si="2"/>
        <v>326.72750000000002</v>
      </c>
      <c r="P11" s="26"/>
      <c r="Q11" s="26">
        <v>50</v>
      </c>
      <c r="R11" s="24">
        <f t="shared" si="3"/>
        <v>14560.272499999999</v>
      </c>
      <c r="S11" s="25">
        <f t="shared" si="4"/>
        <v>112.8695</v>
      </c>
      <c r="T11" s="27">
        <f t="shared" si="5"/>
        <v>62.869500000000002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8131</v>
      </c>
      <c r="E28" s="45">
        <f t="shared" si="6"/>
        <v>50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250</v>
      </c>
      <c r="I28" s="45">
        <f t="shared" si="7"/>
        <v>16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11881</v>
      </c>
      <c r="N28" s="45">
        <f t="shared" si="7"/>
        <v>14937</v>
      </c>
      <c r="O28" s="46">
        <f t="shared" si="7"/>
        <v>326.72750000000002</v>
      </c>
      <c r="P28" s="45">
        <f t="shared" si="7"/>
        <v>0</v>
      </c>
      <c r="Q28" s="45">
        <f t="shared" si="7"/>
        <v>50</v>
      </c>
      <c r="R28" s="45">
        <f t="shared" si="7"/>
        <v>14560.272499999999</v>
      </c>
      <c r="S28" s="45">
        <f t="shared" si="7"/>
        <v>112.8695</v>
      </c>
      <c r="T28" s="47">
        <f t="shared" si="7"/>
        <v>62.869500000000002</v>
      </c>
    </row>
    <row r="29" spans="1:20" ht="15.75" thickBot="1" x14ac:dyDescent="0.3">
      <c r="A29" s="80" t="s">
        <v>45</v>
      </c>
      <c r="B29" s="81"/>
      <c r="C29" s="82"/>
      <c r="D29" s="48">
        <f>D4+D5-D28</f>
        <v>784156</v>
      </c>
      <c r="E29" s="48">
        <f t="shared" ref="E29:L29" si="8">E4+E5-E28</f>
        <v>7110</v>
      </c>
      <c r="F29" s="48">
        <f t="shared" si="8"/>
        <v>9500</v>
      </c>
      <c r="G29" s="48">
        <f t="shared" si="8"/>
        <v>350</v>
      </c>
      <c r="H29" s="48">
        <f t="shared" si="8"/>
        <v>12800</v>
      </c>
      <c r="I29" s="48">
        <f t="shared" si="8"/>
        <v>869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49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80" t="s">
        <v>45</v>
      </c>
      <c r="B29" s="81"/>
      <c r="C29" s="82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1" priority="43" operator="equal">
      <formula>212030016606640</formula>
    </cfRule>
  </conditionalFormatting>
  <conditionalFormatting sqref="D29 E4:E6 E28:K29">
    <cfRule type="cellIs" dxfId="1350" priority="41" operator="equal">
      <formula>$E$4</formula>
    </cfRule>
    <cfRule type="cellIs" dxfId="1349" priority="42" operator="equal">
      <formula>2120</formula>
    </cfRule>
  </conditionalFormatting>
  <conditionalFormatting sqref="D29:E29 F4:F6 F28:F29">
    <cfRule type="cellIs" dxfId="1348" priority="39" operator="equal">
      <formula>$F$4</formula>
    </cfRule>
    <cfRule type="cellIs" dxfId="1347" priority="40" operator="equal">
      <formula>300</formula>
    </cfRule>
  </conditionalFormatting>
  <conditionalFormatting sqref="G4:G6 G28:G29">
    <cfRule type="cellIs" dxfId="1346" priority="37" operator="equal">
      <formula>$G$4</formula>
    </cfRule>
    <cfRule type="cellIs" dxfId="1345" priority="38" operator="equal">
      <formula>1660</formula>
    </cfRule>
  </conditionalFormatting>
  <conditionalFormatting sqref="H4:H6 H28:H29">
    <cfRule type="cellIs" dxfId="1344" priority="35" operator="equal">
      <formula>$H$4</formula>
    </cfRule>
    <cfRule type="cellIs" dxfId="1343" priority="36" operator="equal">
      <formula>6640</formula>
    </cfRule>
  </conditionalFormatting>
  <conditionalFormatting sqref="T6:T28">
    <cfRule type="cellIs" dxfId="1342" priority="34" operator="lessThan">
      <formula>0</formula>
    </cfRule>
  </conditionalFormatting>
  <conditionalFormatting sqref="T7:T27">
    <cfRule type="cellIs" dxfId="1341" priority="31" operator="lessThan">
      <formula>0</formula>
    </cfRule>
    <cfRule type="cellIs" dxfId="1340" priority="32" operator="lessThan">
      <formula>0</formula>
    </cfRule>
    <cfRule type="cellIs" dxfId="1339" priority="33" operator="lessThan">
      <formula>0</formula>
    </cfRule>
  </conditionalFormatting>
  <conditionalFormatting sqref="E4:E6 E28:K28">
    <cfRule type="cellIs" dxfId="1338" priority="30" operator="equal">
      <formula>$E$4</formula>
    </cfRule>
  </conditionalFormatting>
  <conditionalFormatting sqref="D28:D29 D6 D4:M4">
    <cfRule type="cellIs" dxfId="1337" priority="29" operator="equal">
      <formula>$D$4</formula>
    </cfRule>
  </conditionalFormatting>
  <conditionalFormatting sqref="I4:I6 I28:I29">
    <cfRule type="cellIs" dxfId="1336" priority="28" operator="equal">
      <formula>$I$4</formula>
    </cfRule>
  </conditionalFormatting>
  <conditionalFormatting sqref="J4:J6 J28:J29">
    <cfRule type="cellIs" dxfId="1335" priority="27" operator="equal">
      <formula>$J$4</formula>
    </cfRule>
  </conditionalFormatting>
  <conditionalFormatting sqref="K4:K6 K28:K29">
    <cfRule type="cellIs" dxfId="1334" priority="26" operator="equal">
      <formula>$K$4</formula>
    </cfRule>
  </conditionalFormatting>
  <conditionalFormatting sqref="M4:M6">
    <cfRule type="cellIs" dxfId="1333" priority="25" operator="equal">
      <formula>$L$4</formula>
    </cfRule>
  </conditionalFormatting>
  <conditionalFormatting sqref="T7:T28">
    <cfRule type="cellIs" dxfId="1332" priority="22" operator="lessThan">
      <formula>0</formula>
    </cfRule>
    <cfRule type="cellIs" dxfId="1331" priority="23" operator="lessThan">
      <formula>0</formula>
    </cfRule>
    <cfRule type="cellIs" dxfId="1330" priority="24" operator="lessThan">
      <formula>0</formula>
    </cfRule>
  </conditionalFormatting>
  <conditionalFormatting sqref="D5:K5">
    <cfRule type="cellIs" dxfId="1329" priority="21" operator="greaterThan">
      <formula>0</formula>
    </cfRule>
  </conditionalFormatting>
  <conditionalFormatting sqref="T6:T28">
    <cfRule type="cellIs" dxfId="1328" priority="20" operator="lessThan">
      <formula>0</formula>
    </cfRule>
  </conditionalFormatting>
  <conditionalFormatting sqref="T7:T27">
    <cfRule type="cellIs" dxfId="1327" priority="17" operator="lessThan">
      <formula>0</formula>
    </cfRule>
    <cfRule type="cellIs" dxfId="1326" priority="18" operator="lessThan">
      <formula>0</formula>
    </cfRule>
    <cfRule type="cellIs" dxfId="1325" priority="19" operator="lessThan">
      <formula>0</formula>
    </cfRule>
  </conditionalFormatting>
  <conditionalFormatting sqref="T7:T28">
    <cfRule type="cellIs" dxfId="1324" priority="14" operator="lessThan">
      <formula>0</formula>
    </cfRule>
    <cfRule type="cellIs" dxfId="1323" priority="15" operator="lessThan">
      <formula>0</formula>
    </cfRule>
    <cfRule type="cellIs" dxfId="1322" priority="16" operator="lessThan">
      <formula>0</formula>
    </cfRule>
  </conditionalFormatting>
  <conditionalFormatting sqref="D5:K5">
    <cfRule type="cellIs" dxfId="1321" priority="13" operator="greaterThan">
      <formula>0</formula>
    </cfRule>
  </conditionalFormatting>
  <conditionalFormatting sqref="L4 L6 L28:L29">
    <cfRule type="cellIs" dxfId="1320" priority="12" operator="equal">
      <formula>$L$4</formula>
    </cfRule>
  </conditionalFormatting>
  <conditionalFormatting sqref="D7:S7">
    <cfRule type="cellIs" dxfId="1319" priority="11" operator="greaterThan">
      <formula>0</formula>
    </cfRule>
  </conditionalFormatting>
  <conditionalFormatting sqref="D9:S9">
    <cfRule type="cellIs" dxfId="1318" priority="10" operator="greaterThan">
      <formula>0</formula>
    </cfRule>
  </conditionalFormatting>
  <conditionalFormatting sqref="D11:S11">
    <cfRule type="cellIs" dxfId="1317" priority="9" operator="greaterThan">
      <formula>0</formula>
    </cfRule>
  </conditionalFormatting>
  <conditionalFormatting sqref="D13:S13">
    <cfRule type="cellIs" dxfId="1316" priority="8" operator="greaterThan">
      <formula>0</formula>
    </cfRule>
  </conditionalFormatting>
  <conditionalFormatting sqref="D15:S15">
    <cfRule type="cellIs" dxfId="1315" priority="7" operator="greaterThan">
      <formula>0</formula>
    </cfRule>
  </conditionalFormatting>
  <conditionalFormatting sqref="D17:S17">
    <cfRule type="cellIs" dxfId="1314" priority="6" operator="greaterThan">
      <formula>0</formula>
    </cfRule>
  </conditionalFormatting>
  <conditionalFormatting sqref="D19:S19">
    <cfRule type="cellIs" dxfId="1313" priority="5" operator="greaterThan">
      <formula>0</formula>
    </cfRule>
  </conditionalFormatting>
  <conditionalFormatting sqref="D21:S21">
    <cfRule type="cellIs" dxfId="1312" priority="4" operator="greaterThan">
      <formula>0</formula>
    </cfRule>
  </conditionalFormatting>
  <conditionalFormatting sqref="D23:S23">
    <cfRule type="cellIs" dxfId="1311" priority="3" operator="greaterThan">
      <formula>0</formula>
    </cfRule>
  </conditionalFormatting>
  <conditionalFormatting sqref="D25:S25">
    <cfRule type="cellIs" dxfId="1310" priority="2" operator="greaterThan">
      <formula>0</formula>
    </cfRule>
  </conditionalFormatting>
  <conditionalFormatting sqref="D27:S27">
    <cfRule type="cellIs" dxfId="1309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46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'19'!D29</f>
        <v>784156</v>
      </c>
      <c r="E4" s="2">
        <f>'19'!E29</f>
        <v>7110</v>
      </c>
      <c r="F4" s="2">
        <f>'19'!F29</f>
        <v>9500</v>
      </c>
      <c r="G4" s="2">
        <f>'19'!G29</f>
        <v>350</v>
      </c>
      <c r="H4" s="2">
        <f>'19'!H29</f>
        <v>12800</v>
      </c>
      <c r="I4" s="2">
        <f>'19'!I29</f>
        <v>869</v>
      </c>
      <c r="J4" s="2">
        <f>'19'!J29</f>
        <v>196</v>
      </c>
      <c r="K4" s="2">
        <f>'19'!K29</f>
        <v>95</v>
      </c>
      <c r="L4" s="2">
        <f>'19'!L29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0" t="s">
        <v>45</v>
      </c>
      <c r="B29" s="81"/>
      <c r="C29" s="82"/>
      <c r="D29" s="48">
        <f>D4+D5-D28</f>
        <v>784156</v>
      </c>
      <c r="E29" s="48">
        <f t="shared" ref="E29:L29" si="8">E4+E5-E28</f>
        <v>7110</v>
      </c>
      <c r="F29" s="48">
        <f t="shared" si="8"/>
        <v>9500</v>
      </c>
      <c r="G29" s="48">
        <f t="shared" si="8"/>
        <v>350</v>
      </c>
      <c r="H29" s="48">
        <f t="shared" si="8"/>
        <v>12800</v>
      </c>
      <c r="I29" s="48">
        <f t="shared" si="8"/>
        <v>869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46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'20'!D29</f>
        <v>784156</v>
      </c>
      <c r="E4" s="2">
        <f>'20'!E29</f>
        <v>7110</v>
      </c>
      <c r="F4" s="2">
        <f>'20'!F29</f>
        <v>9500</v>
      </c>
      <c r="G4" s="2">
        <f>'20'!G29</f>
        <v>350</v>
      </c>
      <c r="H4" s="2">
        <f>'20'!H29</f>
        <v>12800</v>
      </c>
      <c r="I4" s="2">
        <f>'20'!I29</f>
        <v>869</v>
      </c>
      <c r="J4" s="2">
        <f>'20'!J29</f>
        <v>196</v>
      </c>
      <c r="K4" s="2">
        <f>'20'!K29</f>
        <v>95</v>
      </c>
      <c r="L4" s="2">
        <f>'20'!L29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0" t="s">
        <v>45</v>
      </c>
      <c r="B29" s="81"/>
      <c r="C29" s="82"/>
      <c r="D29" s="48">
        <f>D4+D5-D28</f>
        <v>784156</v>
      </c>
      <c r="E29" s="48">
        <f t="shared" ref="E29:L29" si="8">E4+E5-E28</f>
        <v>7110</v>
      </c>
      <c r="F29" s="48">
        <f t="shared" si="8"/>
        <v>9500</v>
      </c>
      <c r="G29" s="48">
        <f t="shared" si="8"/>
        <v>350</v>
      </c>
      <c r="H29" s="48">
        <f t="shared" si="8"/>
        <v>12800</v>
      </c>
      <c r="I29" s="48">
        <f t="shared" si="8"/>
        <v>869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47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'21'!D29</f>
        <v>784156</v>
      </c>
      <c r="E4" s="2">
        <f>'21'!E29</f>
        <v>7110</v>
      </c>
      <c r="F4" s="2">
        <f>'21'!F29</f>
        <v>9500</v>
      </c>
      <c r="G4" s="2">
        <f>'21'!G29</f>
        <v>350</v>
      </c>
      <c r="H4" s="2">
        <f>'21'!H29</f>
        <v>12800</v>
      </c>
      <c r="I4" s="2">
        <f>'21'!I29</f>
        <v>869</v>
      </c>
      <c r="J4" s="2">
        <f>'21'!J29</f>
        <v>196</v>
      </c>
      <c r="K4" s="2">
        <f>'21'!K29</f>
        <v>95</v>
      </c>
      <c r="L4" s="2">
        <f>'21'!L29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0" t="s">
        <v>45</v>
      </c>
      <c r="B29" s="81"/>
      <c r="C29" s="82"/>
      <c r="D29" s="48">
        <f>D4+D5-D28</f>
        <v>784156</v>
      </c>
      <c r="E29" s="48">
        <f t="shared" ref="E29:L29" si="8">E4+E5-E28</f>
        <v>7110</v>
      </c>
      <c r="F29" s="48">
        <f t="shared" si="8"/>
        <v>9500</v>
      </c>
      <c r="G29" s="48">
        <f t="shared" si="8"/>
        <v>350</v>
      </c>
      <c r="H29" s="48">
        <f t="shared" si="8"/>
        <v>12800</v>
      </c>
      <c r="I29" s="48">
        <f t="shared" si="8"/>
        <v>869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46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'22'!D29</f>
        <v>784156</v>
      </c>
      <c r="E4" s="2">
        <f>'22'!E29</f>
        <v>7110</v>
      </c>
      <c r="F4" s="2">
        <f>'22'!F29</f>
        <v>9500</v>
      </c>
      <c r="G4" s="2">
        <f>'22'!G29</f>
        <v>350</v>
      </c>
      <c r="H4" s="2">
        <f>'22'!H29</f>
        <v>12800</v>
      </c>
      <c r="I4" s="2">
        <f>'22'!I29</f>
        <v>869</v>
      </c>
      <c r="J4" s="2">
        <f>'22'!J29</f>
        <v>196</v>
      </c>
      <c r="K4" s="2">
        <f>'22'!K29</f>
        <v>95</v>
      </c>
      <c r="L4" s="2">
        <f>'22'!L29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0" t="s">
        <v>45</v>
      </c>
      <c r="B29" s="81"/>
      <c r="C29" s="82"/>
      <c r="D29" s="48">
        <f>D4+D5-D28</f>
        <v>784156</v>
      </c>
      <c r="E29" s="48">
        <f t="shared" ref="E29:L29" si="8">E4+E5-E28</f>
        <v>7110</v>
      </c>
      <c r="F29" s="48">
        <f t="shared" si="8"/>
        <v>9500</v>
      </c>
      <c r="G29" s="48">
        <f t="shared" si="8"/>
        <v>350</v>
      </c>
      <c r="H29" s="48">
        <f t="shared" si="8"/>
        <v>12800</v>
      </c>
      <c r="I29" s="48">
        <f t="shared" si="8"/>
        <v>869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47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'23'!D29</f>
        <v>784156</v>
      </c>
      <c r="E4" s="2">
        <f>'23'!E29</f>
        <v>7110</v>
      </c>
      <c r="F4" s="2">
        <f>'23'!F29</f>
        <v>9500</v>
      </c>
      <c r="G4" s="2">
        <f>'23'!G29</f>
        <v>350</v>
      </c>
      <c r="H4" s="2">
        <f>'23'!H29</f>
        <v>12800</v>
      </c>
      <c r="I4" s="2">
        <f>'23'!I29</f>
        <v>869</v>
      </c>
      <c r="J4" s="2">
        <f>'23'!J29</f>
        <v>196</v>
      </c>
      <c r="K4" s="2">
        <f>'23'!K29</f>
        <v>95</v>
      </c>
      <c r="L4" s="2">
        <f>'23'!L29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0" t="s">
        <v>45</v>
      </c>
      <c r="B29" s="81"/>
      <c r="C29" s="82"/>
      <c r="D29" s="48">
        <f>D4+D5-D28</f>
        <v>784156</v>
      </c>
      <c r="E29" s="48">
        <f t="shared" ref="E29:L29" si="8">E4+E5-E28</f>
        <v>7110</v>
      </c>
      <c r="F29" s="48">
        <f t="shared" si="8"/>
        <v>9500</v>
      </c>
      <c r="G29" s="48">
        <f t="shared" si="8"/>
        <v>350</v>
      </c>
      <c r="H29" s="48">
        <f t="shared" si="8"/>
        <v>12800</v>
      </c>
      <c r="I29" s="48">
        <f t="shared" si="8"/>
        <v>869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47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'24'!D29</f>
        <v>784156</v>
      </c>
      <c r="E4" s="2">
        <f>'24'!E29</f>
        <v>7110</v>
      </c>
      <c r="F4" s="2">
        <f>'24'!F29</f>
        <v>9500</v>
      </c>
      <c r="G4" s="2">
        <f>'24'!G29</f>
        <v>350</v>
      </c>
      <c r="H4" s="2">
        <f>'24'!H29</f>
        <v>12800</v>
      </c>
      <c r="I4" s="2">
        <f>'24'!I29</f>
        <v>869</v>
      </c>
      <c r="J4" s="2">
        <f>'24'!J29</f>
        <v>196</v>
      </c>
      <c r="K4" s="2">
        <f>'24'!K29</f>
        <v>95</v>
      </c>
      <c r="L4" s="2">
        <f>'24'!L29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0" t="s">
        <v>45</v>
      </c>
      <c r="B29" s="81"/>
      <c r="C29" s="82"/>
      <c r="D29" s="48">
        <f>D4+D5-D28</f>
        <v>784156</v>
      </c>
      <c r="E29" s="48">
        <f t="shared" ref="E29:L29" si="8">E4+E5-E28</f>
        <v>7110</v>
      </c>
      <c r="F29" s="48">
        <f t="shared" si="8"/>
        <v>9500</v>
      </c>
      <c r="G29" s="48">
        <f t="shared" si="8"/>
        <v>350</v>
      </c>
      <c r="H29" s="48">
        <f t="shared" si="8"/>
        <v>12800</v>
      </c>
      <c r="I29" s="48">
        <f t="shared" si="8"/>
        <v>869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46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'25'!D29</f>
        <v>784156</v>
      </c>
      <c r="E4" s="2">
        <f>'25'!E29</f>
        <v>7110</v>
      </c>
      <c r="F4" s="2">
        <f>'25'!F29</f>
        <v>9500</v>
      </c>
      <c r="G4" s="2">
        <f>'25'!G29</f>
        <v>350</v>
      </c>
      <c r="H4" s="2">
        <f>'25'!H29</f>
        <v>12800</v>
      </c>
      <c r="I4" s="2">
        <f>'25'!I29</f>
        <v>869</v>
      </c>
      <c r="J4" s="2">
        <f>'25'!J29</f>
        <v>196</v>
      </c>
      <c r="K4" s="2">
        <f>'25'!K29</f>
        <v>95</v>
      </c>
      <c r="L4" s="2">
        <f>'25'!L29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0" t="s">
        <v>45</v>
      </c>
      <c r="B29" s="81"/>
      <c r="C29" s="82"/>
      <c r="D29" s="48">
        <f>D4+D5-D28</f>
        <v>784156</v>
      </c>
      <c r="E29" s="48">
        <f t="shared" ref="E29:L29" si="8">E4+E5-E28</f>
        <v>7110</v>
      </c>
      <c r="F29" s="48">
        <f t="shared" si="8"/>
        <v>9500</v>
      </c>
      <c r="G29" s="48">
        <f t="shared" si="8"/>
        <v>350</v>
      </c>
      <c r="H29" s="48">
        <f t="shared" si="8"/>
        <v>12800</v>
      </c>
      <c r="I29" s="48">
        <f t="shared" si="8"/>
        <v>869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46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'26'!D29</f>
        <v>784156</v>
      </c>
      <c r="E4" s="2">
        <f>'26'!E29</f>
        <v>7110</v>
      </c>
      <c r="F4" s="2">
        <f>'26'!F29</f>
        <v>9500</v>
      </c>
      <c r="G4" s="2">
        <f>'26'!G29</f>
        <v>350</v>
      </c>
      <c r="H4" s="2">
        <f>'26'!H29</f>
        <v>12800</v>
      </c>
      <c r="I4" s="2">
        <f>'26'!I29</f>
        <v>869</v>
      </c>
      <c r="J4" s="2">
        <f>'26'!J29</f>
        <v>196</v>
      </c>
      <c r="K4" s="2">
        <f>'26'!K29</f>
        <v>95</v>
      </c>
      <c r="L4" s="2">
        <f>'26'!L29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0" t="s">
        <v>45</v>
      </c>
      <c r="B29" s="81"/>
      <c r="C29" s="82"/>
      <c r="D29" s="48">
        <f>D4+D5-D28</f>
        <v>784156</v>
      </c>
      <c r="E29" s="48">
        <f t="shared" ref="E29:L29" si="8">E4+E5-E28</f>
        <v>7110</v>
      </c>
      <c r="F29" s="48">
        <f t="shared" si="8"/>
        <v>9500</v>
      </c>
      <c r="G29" s="48">
        <f t="shared" si="8"/>
        <v>350</v>
      </c>
      <c r="H29" s="48">
        <f t="shared" si="8"/>
        <v>12800</v>
      </c>
      <c r="I29" s="48">
        <f t="shared" si="8"/>
        <v>869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46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'27'!D29</f>
        <v>784156</v>
      </c>
      <c r="E4" s="2">
        <f>'27'!E29</f>
        <v>7110</v>
      </c>
      <c r="F4" s="2">
        <f>'27'!F29</f>
        <v>9500</v>
      </c>
      <c r="G4" s="2">
        <f>'27'!G29</f>
        <v>350</v>
      </c>
      <c r="H4" s="2">
        <f>'27'!H29</f>
        <v>12800</v>
      </c>
      <c r="I4" s="2">
        <f>'27'!I29</f>
        <v>869</v>
      </c>
      <c r="J4" s="2">
        <f>'27'!J29</f>
        <v>196</v>
      </c>
      <c r="K4" s="2">
        <f>'27'!K29</f>
        <v>95</v>
      </c>
      <c r="L4" s="2">
        <f>'27'!L29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0" t="s">
        <v>45</v>
      </c>
      <c r="B29" s="81"/>
      <c r="C29" s="82"/>
      <c r="D29" s="48">
        <f>D4+D5-D28</f>
        <v>784156</v>
      </c>
      <c r="E29" s="48">
        <f t="shared" ref="E29:L29" si="8">E4+E5-E28</f>
        <v>7110</v>
      </c>
      <c r="F29" s="48">
        <f t="shared" si="8"/>
        <v>9500</v>
      </c>
      <c r="G29" s="48">
        <f t="shared" si="8"/>
        <v>350</v>
      </c>
      <c r="H29" s="48">
        <f t="shared" si="8"/>
        <v>12800</v>
      </c>
      <c r="I29" s="48">
        <f t="shared" si="8"/>
        <v>869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46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'28'!D29</f>
        <v>784156</v>
      </c>
      <c r="E4" s="2">
        <f>'28'!E29</f>
        <v>7110</v>
      </c>
      <c r="F4" s="2">
        <f>'28'!F29</f>
        <v>9500</v>
      </c>
      <c r="G4" s="2">
        <f>'28'!G29</f>
        <v>350</v>
      </c>
      <c r="H4" s="2">
        <f>'28'!H29</f>
        <v>12800</v>
      </c>
      <c r="I4" s="2">
        <f>'28'!I29</f>
        <v>869</v>
      </c>
      <c r="J4" s="2">
        <f>'28'!J29</f>
        <v>196</v>
      </c>
      <c r="K4" s="2">
        <f>'28'!K29</f>
        <v>95</v>
      </c>
      <c r="L4" s="2">
        <f>'28'!L29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0" t="s">
        <v>45</v>
      </c>
      <c r="B29" s="81"/>
      <c r="C29" s="82"/>
      <c r="D29" s="48">
        <f>D4+D5-D28</f>
        <v>784156</v>
      </c>
      <c r="E29" s="48">
        <f t="shared" ref="E29:L29" si="8">E4+E5-E28</f>
        <v>7110</v>
      </c>
      <c r="F29" s="48">
        <f t="shared" si="8"/>
        <v>9500</v>
      </c>
      <c r="G29" s="48">
        <f t="shared" si="8"/>
        <v>350</v>
      </c>
      <c r="H29" s="48">
        <f t="shared" si="8"/>
        <v>12800</v>
      </c>
      <c r="I29" s="48">
        <f t="shared" si="8"/>
        <v>869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50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80" t="s">
        <v>45</v>
      </c>
      <c r="B29" s="81"/>
      <c r="C29" s="82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8" priority="43" operator="equal">
      <formula>212030016606640</formula>
    </cfRule>
  </conditionalFormatting>
  <conditionalFormatting sqref="D29 E4:E6 E28:K29">
    <cfRule type="cellIs" dxfId="1307" priority="41" operator="equal">
      <formula>$E$4</formula>
    </cfRule>
    <cfRule type="cellIs" dxfId="1306" priority="42" operator="equal">
      <formula>2120</formula>
    </cfRule>
  </conditionalFormatting>
  <conditionalFormatting sqref="D29:E29 F4:F6 F28:F29">
    <cfRule type="cellIs" dxfId="1305" priority="39" operator="equal">
      <formula>$F$4</formula>
    </cfRule>
    <cfRule type="cellIs" dxfId="1304" priority="40" operator="equal">
      <formula>300</formula>
    </cfRule>
  </conditionalFormatting>
  <conditionalFormatting sqref="G4:G6 G28:G29">
    <cfRule type="cellIs" dxfId="1303" priority="37" operator="equal">
      <formula>$G$4</formula>
    </cfRule>
    <cfRule type="cellIs" dxfId="1302" priority="38" operator="equal">
      <formula>1660</formula>
    </cfRule>
  </conditionalFormatting>
  <conditionalFormatting sqref="H4:H6 H28:H29">
    <cfRule type="cellIs" dxfId="1301" priority="35" operator="equal">
      <formula>$H$4</formula>
    </cfRule>
    <cfRule type="cellIs" dxfId="1300" priority="36" operator="equal">
      <formula>6640</formula>
    </cfRule>
  </conditionalFormatting>
  <conditionalFormatting sqref="T6:T28">
    <cfRule type="cellIs" dxfId="1299" priority="34" operator="lessThan">
      <formula>0</formula>
    </cfRule>
  </conditionalFormatting>
  <conditionalFormatting sqref="T7:T27">
    <cfRule type="cellIs" dxfId="1298" priority="31" operator="lessThan">
      <formula>0</formula>
    </cfRule>
    <cfRule type="cellIs" dxfId="1297" priority="32" operator="lessThan">
      <formula>0</formula>
    </cfRule>
    <cfRule type="cellIs" dxfId="1296" priority="33" operator="lessThan">
      <formula>0</formula>
    </cfRule>
  </conditionalFormatting>
  <conditionalFormatting sqref="E4:E6 E28:K28">
    <cfRule type="cellIs" dxfId="1295" priority="30" operator="equal">
      <formula>$E$4</formula>
    </cfRule>
  </conditionalFormatting>
  <conditionalFormatting sqref="D28:D29 D6 D4:M4">
    <cfRule type="cellIs" dxfId="1294" priority="29" operator="equal">
      <formula>$D$4</formula>
    </cfRule>
  </conditionalFormatting>
  <conditionalFormatting sqref="I4:I6 I28:I29">
    <cfRule type="cellIs" dxfId="1293" priority="28" operator="equal">
      <formula>$I$4</formula>
    </cfRule>
  </conditionalFormatting>
  <conditionalFormatting sqref="J4:J6 J28:J29">
    <cfRule type="cellIs" dxfId="1292" priority="27" operator="equal">
      <formula>$J$4</formula>
    </cfRule>
  </conditionalFormatting>
  <conditionalFormatting sqref="K4:K6 K28:K29">
    <cfRule type="cellIs" dxfId="1291" priority="26" operator="equal">
      <formula>$K$4</formula>
    </cfRule>
  </conditionalFormatting>
  <conditionalFormatting sqref="M4:M6">
    <cfRule type="cellIs" dxfId="1290" priority="25" operator="equal">
      <formula>$L$4</formula>
    </cfRule>
  </conditionalFormatting>
  <conditionalFormatting sqref="T7:T28">
    <cfRule type="cellIs" dxfId="1289" priority="22" operator="lessThan">
      <formula>0</formula>
    </cfRule>
    <cfRule type="cellIs" dxfId="1288" priority="23" operator="lessThan">
      <formula>0</formula>
    </cfRule>
    <cfRule type="cellIs" dxfId="1287" priority="24" operator="lessThan">
      <formula>0</formula>
    </cfRule>
  </conditionalFormatting>
  <conditionalFormatting sqref="D5:K5">
    <cfRule type="cellIs" dxfId="1286" priority="21" operator="greaterThan">
      <formula>0</formula>
    </cfRule>
  </conditionalFormatting>
  <conditionalFormatting sqref="T6:T28">
    <cfRule type="cellIs" dxfId="1285" priority="20" operator="lessThan">
      <formula>0</formula>
    </cfRule>
  </conditionalFormatting>
  <conditionalFormatting sqref="T7:T27">
    <cfRule type="cellIs" dxfId="1284" priority="17" operator="lessThan">
      <formula>0</formula>
    </cfRule>
    <cfRule type="cellIs" dxfId="1283" priority="18" operator="lessThan">
      <formula>0</formula>
    </cfRule>
    <cfRule type="cellIs" dxfId="1282" priority="19" operator="lessThan">
      <formula>0</formula>
    </cfRule>
  </conditionalFormatting>
  <conditionalFormatting sqref="T7:T28">
    <cfRule type="cellIs" dxfId="1281" priority="14" operator="lessThan">
      <formula>0</formula>
    </cfRule>
    <cfRule type="cellIs" dxfId="1280" priority="15" operator="lessThan">
      <formula>0</formula>
    </cfRule>
    <cfRule type="cellIs" dxfId="1279" priority="16" operator="lessThan">
      <formula>0</formula>
    </cfRule>
  </conditionalFormatting>
  <conditionalFormatting sqref="D5:K5">
    <cfRule type="cellIs" dxfId="1278" priority="13" operator="greaterThan">
      <formula>0</formula>
    </cfRule>
  </conditionalFormatting>
  <conditionalFormatting sqref="L4 L6 L28:L29">
    <cfRule type="cellIs" dxfId="1277" priority="12" operator="equal">
      <formula>$L$4</formula>
    </cfRule>
  </conditionalFormatting>
  <conditionalFormatting sqref="D7:S7">
    <cfRule type="cellIs" dxfId="1276" priority="11" operator="greaterThan">
      <formula>0</formula>
    </cfRule>
  </conditionalFormatting>
  <conditionalFormatting sqref="D9:S9">
    <cfRule type="cellIs" dxfId="1275" priority="10" operator="greaterThan">
      <formula>0</formula>
    </cfRule>
  </conditionalFormatting>
  <conditionalFormatting sqref="D11:S11">
    <cfRule type="cellIs" dxfId="1274" priority="9" operator="greaterThan">
      <formula>0</formula>
    </cfRule>
  </conditionalFormatting>
  <conditionalFormatting sqref="D13:S13">
    <cfRule type="cellIs" dxfId="1273" priority="8" operator="greaterThan">
      <formula>0</formula>
    </cfRule>
  </conditionalFormatting>
  <conditionalFormatting sqref="D15:S15">
    <cfRule type="cellIs" dxfId="1272" priority="7" operator="greaterThan">
      <formula>0</formula>
    </cfRule>
  </conditionalFormatting>
  <conditionalFormatting sqref="D17:S17">
    <cfRule type="cellIs" dxfId="1271" priority="6" operator="greaterThan">
      <formula>0</formula>
    </cfRule>
  </conditionalFormatting>
  <conditionalFormatting sqref="D19:S19">
    <cfRule type="cellIs" dxfId="1270" priority="5" operator="greaterThan">
      <formula>0</formula>
    </cfRule>
  </conditionalFormatting>
  <conditionalFormatting sqref="D21:S21">
    <cfRule type="cellIs" dxfId="1269" priority="4" operator="greaterThan">
      <formula>0</formula>
    </cfRule>
  </conditionalFormatting>
  <conditionalFormatting sqref="D23:S23">
    <cfRule type="cellIs" dxfId="1268" priority="3" operator="greaterThan">
      <formula>0</formula>
    </cfRule>
  </conditionalFormatting>
  <conditionalFormatting sqref="D25:S25">
    <cfRule type="cellIs" dxfId="1267" priority="2" operator="greaterThan">
      <formula>0</formula>
    </cfRule>
  </conditionalFormatting>
  <conditionalFormatting sqref="D27:S27">
    <cfRule type="cellIs" dxfId="126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47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'29'!D29</f>
        <v>784156</v>
      </c>
      <c r="E4" s="2">
        <f>'29'!E29</f>
        <v>7110</v>
      </c>
      <c r="F4" s="2">
        <f>'29'!F29</f>
        <v>9500</v>
      </c>
      <c r="G4" s="2">
        <f>'29'!G29</f>
        <v>350</v>
      </c>
      <c r="H4" s="2">
        <f>'29'!H29</f>
        <v>12800</v>
      </c>
      <c r="I4" s="2">
        <f>'29'!I29</f>
        <v>869</v>
      </c>
      <c r="J4" s="2">
        <f>'29'!J29</f>
        <v>196</v>
      </c>
      <c r="K4" s="2">
        <f>'29'!K29</f>
        <v>95</v>
      </c>
      <c r="L4" s="2">
        <f>'29'!L29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0" t="s">
        <v>45</v>
      </c>
      <c r="B29" s="81"/>
      <c r="C29" s="82"/>
      <c r="D29" s="48">
        <f>D4+D5-D28</f>
        <v>784156</v>
      </c>
      <c r="E29" s="48">
        <f t="shared" ref="E29:L29" si="8">E4+E5-E28</f>
        <v>7110</v>
      </c>
      <c r="F29" s="48">
        <f t="shared" si="8"/>
        <v>9500</v>
      </c>
      <c r="G29" s="48">
        <f t="shared" si="8"/>
        <v>350</v>
      </c>
      <c r="H29" s="48">
        <f t="shared" si="8"/>
        <v>12800</v>
      </c>
      <c r="I29" s="48">
        <f t="shared" si="8"/>
        <v>869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47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'30'!D29</f>
        <v>784156</v>
      </c>
      <c r="E4" s="2">
        <f>'30'!E29</f>
        <v>7110</v>
      </c>
      <c r="F4" s="2">
        <f>'30'!F29</f>
        <v>9500</v>
      </c>
      <c r="G4" s="2">
        <f>'30'!G29</f>
        <v>350</v>
      </c>
      <c r="H4" s="2">
        <f>'30'!H29</f>
        <v>12800</v>
      </c>
      <c r="I4" s="2">
        <f>'30'!I29</f>
        <v>869</v>
      </c>
      <c r="J4" s="2">
        <f>'30'!J29</f>
        <v>196</v>
      </c>
      <c r="K4" s="2">
        <f>'30'!K29</f>
        <v>95</v>
      </c>
      <c r="L4" s="2">
        <f>'30'!L29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0" t="s">
        <v>45</v>
      </c>
      <c r="B29" s="81"/>
      <c r="C29" s="82"/>
      <c r="D29" s="48">
        <f>D4+D5-D28</f>
        <v>784156</v>
      </c>
      <c r="E29" s="48">
        <f t="shared" ref="E29:L29" si="8">E4+E5-E28</f>
        <v>7110</v>
      </c>
      <c r="F29" s="48">
        <f t="shared" si="8"/>
        <v>9500</v>
      </c>
      <c r="G29" s="48">
        <f t="shared" si="8"/>
        <v>350</v>
      </c>
      <c r="H29" s="48">
        <f t="shared" si="8"/>
        <v>12800</v>
      </c>
      <c r="I29" s="48">
        <f t="shared" si="8"/>
        <v>869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101" t="s">
        <v>71</v>
      </c>
      <c r="B3" s="102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69</v>
      </c>
      <c r="B4" s="91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2955720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8000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149674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120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590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131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13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12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157454</v>
      </c>
      <c r="N7" s="24">
        <f>D7+E7*20+F7*10+G7*9+H7*9+I7*191+J7*191+K7*182+L7*100</f>
        <v>187142</v>
      </c>
      <c r="O7" s="25">
        <f>M7*2.75%</f>
        <v>4329.9849999999997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859</v>
      </c>
      <c r="R7" s="24">
        <f>M7-(M7*2.75%)+I7*191+J7*191+K7*182+L7*100-Q7</f>
        <v>181953.01500000001</v>
      </c>
      <c r="S7" s="25">
        <f>M7*0.95%</f>
        <v>1495.8129999999999</v>
      </c>
      <c r="T7" s="27">
        <f>S7-Q7</f>
        <v>636.81299999999987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70327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80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190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20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850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78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81657</v>
      </c>
      <c r="N8" s="24">
        <f t="shared" ref="N8:N27" si="1">D8+E8*20+F8*10+G8*9+H8*9+I8*191+J8*191+K8*182+L8*100</f>
        <v>96919</v>
      </c>
      <c r="O8" s="25">
        <f t="shared" ref="O8:O27" si="2">M8*2.75%</f>
        <v>2245.5675000000001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888</v>
      </c>
      <c r="R8" s="24">
        <f t="shared" ref="R8:R27" si="3">M8-(M8*2.75%)+I8*191+J8*191+K8*182+L8*100-Q8</f>
        <v>93785.432499999995</v>
      </c>
      <c r="S8" s="25">
        <f t="shared" ref="S8:S27" si="4">M8*0.95%</f>
        <v>775.74149999999997</v>
      </c>
      <c r="T8" s="27">
        <f t="shared" ref="T8:T27" si="5">S8-Q8</f>
        <v>-112.25850000000003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215797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400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1330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95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237767</v>
      </c>
      <c r="N9" s="24">
        <f t="shared" si="1"/>
        <v>256485</v>
      </c>
      <c r="O9" s="25">
        <f t="shared" si="2"/>
        <v>6538.5924999999997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1811</v>
      </c>
      <c r="R9" s="24">
        <f t="shared" si="3"/>
        <v>248135.4075</v>
      </c>
      <c r="S9" s="25">
        <f t="shared" si="4"/>
        <v>2258.7865000000002</v>
      </c>
      <c r="T9" s="27">
        <f t="shared" si="5"/>
        <v>447.78650000000016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75991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57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15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77901</v>
      </c>
      <c r="N10" s="24">
        <f t="shared" si="1"/>
        <v>92563</v>
      </c>
      <c r="O10" s="25">
        <f t="shared" si="2"/>
        <v>2142.2775000000001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361</v>
      </c>
      <c r="R10" s="24">
        <f t="shared" si="3"/>
        <v>90059.722500000003</v>
      </c>
      <c r="S10" s="25">
        <f t="shared" si="4"/>
        <v>740.05949999999996</v>
      </c>
      <c r="T10" s="27">
        <f t="shared" si="5"/>
        <v>379.05949999999996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92953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812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256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32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107961</v>
      </c>
      <c r="N11" s="24">
        <f t="shared" si="1"/>
        <v>178450</v>
      </c>
      <c r="O11" s="25">
        <f t="shared" si="2"/>
        <v>2968.9275000000002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547</v>
      </c>
      <c r="R11" s="24">
        <f t="shared" si="3"/>
        <v>174934.07250000001</v>
      </c>
      <c r="S11" s="25">
        <f t="shared" si="4"/>
        <v>1025.6295</v>
      </c>
      <c r="T11" s="27">
        <f t="shared" si="5"/>
        <v>478.62950000000001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96850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60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279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99190</v>
      </c>
      <c r="N12" s="24">
        <f t="shared" si="1"/>
        <v>226746</v>
      </c>
      <c r="O12" s="25">
        <f t="shared" si="2"/>
        <v>2727.7249999999999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419</v>
      </c>
      <c r="R12" s="24">
        <f t="shared" si="3"/>
        <v>223599.27499999999</v>
      </c>
      <c r="S12" s="25">
        <f t="shared" si="4"/>
        <v>942.30499999999995</v>
      </c>
      <c r="T12" s="27">
        <f t="shared" si="5"/>
        <v>523.30499999999995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88444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50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230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19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91804</v>
      </c>
      <c r="N13" s="24">
        <f t="shared" si="1"/>
        <v>95433</v>
      </c>
      <c r="O13" s="25">
        <f t="shared" si="2"/>
        <v>2524.61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726</v>
      </c>
      <c r="R13" s="24">
        <f t="shared" si="3"/>
        <v>92182.39</v>
      </c>
      <c r="S13" s="25">
        <f t="shared" si="4"/>
        <v>872.13800000000003</v>
      </c>
      <c r="T13" s="27">
        <f t="shared" si="5"/>
        <v>146.13800000000003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190418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380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54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2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214258</v>
      </c>
      <c r="N14" s="24">
        <f t="shared" si="1"/>
        <v>225864</v>
      </c>
      <c r="O14" s="25">
        <f t="shared" si="2"/>
        <v>5892.0950000000003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1175</v>
      </c>
      <c r="R14" s="24">
        <f t="shared" si="3"/>
        <v>218796.905</v>
      </c>
      <c r="S14" s="25">
        <f t="shared" si="4"/>
        <v>2035.451</v>
      </c>
      <c r="T14" s="27">
        <f t="shared" si="5"/>
        <v>860.45100000000002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252567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290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320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113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264087</v>
      </c>
      <c r="N15" s="24">
        <f t="shared" si="1"/>
        <v>291175</v>
      </c>
      <c r="O15" s="25">
        <f t="shared" si="2"/>
        <v>7262.3924999999999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1890</v>
      </c>
      <c r="R15" s="24">
        <f t="shared" si="3"/>
        <v>282022.60750000004</v>
      </c>
      <c r="S15" s="25">
        <f t="shared" si="4"/>
        <v>2508.8265000000001</v>
      </c>
      <c r="T15" s="27">
        <f t="shared" si="5"/>
        <v>618.82650000000012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211760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70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1308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232662</v>
      </c>
      <c r="N16" s="24">
        <f t="shared" si="1"/>
        <v>245070</v>
      </c>
      <c r="O16" s="25">
        <f t="shared" si="2"/>
        <v>6398.2049999999999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1959</v>
      </c>
      <c r="R16" s="24">
        <f t="shared" si="3"/>
        <v>236712.79500000001</v>
      </c>
      <c r="S16" s="25">
        <f t="shared" si="4"/>
        <v>2210.2889999999998</v>
      </c>
      <c r="T16" s="27">
        <f t="shared" si="5"/>
        <v>251.28899999999976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100422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90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330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500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111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110022</v>
      </c>
      <c r="N17" s="24">
        <f t="shared" si="1"/>
        <v>132497</v>
      </c>
      <c r="O17" s="25">
        <f t="shared" si="2"/>
        <v>3025.605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995</v>
      </c>
      <c r="R17" s="24">
        <f t="shared" si="3"/>
        <v>128476.395</v>
      </c>
      <c r="S17" s="25">
        <f t="shared" si="4"/>
        <v>1045.2090000000001</v>
      </c>
      <c r="T17" s="27">
        <f t="shared" si="5"/>
        <v>50.20900000000006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110803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160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290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230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58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119063</v>
      </c>
      <c r="N18" s="24">
        <f t="shared" si="1"/>
        <v>130869</v>
      </c>
      <c r="O18" s="25">
        <f t="shared" si="2"/>
        <v>3274.2325000000001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2194</v>
      </c>
      <c r="R18" s="24">
        <f t="shared" si="3"/>
        <v>125400.7675</v>
      </c>
      <c r="S18" s="25">
        <f t="shared" si="4"/>
        <v>1131.0985000000001</v>
      </c>
      <c r="T18" s="27">
        <f t="shared" si="5"/>
        <v>-1062.9014999999999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146459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100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480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110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156779</v>
      </c>
      <c r="N19" s="24">
        <f t="shared" si="1"/>
        <v>178926</v>
      </c>
      <c r="O19" s="25">
        <f t="shared" si="2"/>
        <v>4311.4224999999997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2274</v>
      </c>
      <c r="R19" s="24">
        <f t="shared" si="3"/>
        <v>172340.57750000001</v>
      </c>
      <c r="S19" s="25">
        <f t="shared" si="4"/>
        <v>1489.4005</v>
      </c>
      <c r="T19" s="27">
        <f t="shared" si="5"/>
        <v>-784.59950000000003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92743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70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95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96093</v>
      </c>
      <c r="N20" s="24">
        <f t="shared" si="1"/>
        <v>117541</v>
      </c>
      <c r="O20" s="25">
        <f t="shared" si="2"/>
        <v>2642.5574999999999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1600</v>
      </c>
      <c r="R20" s="24">
        <f t="shared" si="3"/>
        <v>113298.4425</v>
      </c>
      <c r="S20" s="25">
        <f t="shared" si="4"/>
        <v>912.88350000000003</v>
      </c>
      <c r="T20" s="27">
        <f t="shared" si="5"/>
        <v>-687.11649999999997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66386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170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280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140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79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16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73846</v>
      </c>
      <c r="N21" s="24">
        <f t="shared" si="1"/>
        <v>91847</v>
      </c>
      <c r="O21" s="25">
        <f t="shared" si="2"/>
        <v>2030.7650000000001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190</v>
      </c>
      <c r="R21" s="24">
        <f t="shared" si="3"/>
        <v>89626.235000000001</v>
      </c>
      <c r="S21" s="25">
        <f t="shared" si="4"/>
        <v>701.53700000000003</v>
      </c>
      <c r="T21" s="27">
        <f t="shared" si="5"/>
        <v>511.53700000000003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189199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70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870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123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21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201129</v>
      </c>
      <c r="N22" s="24">
        <f t="shared" si="1"/>
        <v>228444</v>
      </c>
      <c r="O22" s="25">
        <f t="shared" si="2"/>
        <v>5531.0474999999997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1982</v>
      </c>
      <c r="R22" s="24">
        <f t="shared" si="3"/>
        <v>220930.95250000001</v>
      </c>
      <c r="S22" s="25">
        <f t="shared" si="4"/>
        <v>1910.7255</v>
      </c>
      <c r="T22" s="27">
        <f t="shared" si="5"/>
        <v>-71.274499999999989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96087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99887</v>
      </c>
      <c r="N23" s="24">
        <f t="shared" si="1"/>
        <v>110711</v>
      </c>
      <c r="O23" s="25">
        <f t="shared" si="2"/>
        <v>2746.8924999999999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870</v>
      </c>
      <c r="R23" s="24">
        <f t="shared" si="3"/>
        <v>107094.1075</v>
      </c>
      <c r="S23" s="25">
        <f t="shared" si="4"/>
        <v>948.92650000000003</v>
      </c>
      <c r="T23" s="27">
        <f t="shared" si="5"/>
        <v>78.926500000000033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257163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330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650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1650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169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285113</v>
      </c>
      <c r="N24" s="24">
        <f t="shared" si="1"/>
        <v>319212</v>
      </c>
      <c r="O24" s="25">
        <f t="shared" si="2"/>
        <v>7840.6075000000001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1755</v>
      </c>
      <c r="R24" s="24">
        <f t="shared" si="3"/>
        <v>309616.39250000002</v>
      </c>
      <c r="S24" s="25">
        <f t="shared" si="4"/>
        <v>2708.5735</v>
      </c>
      <c r="T24" s="27">
        <f t="shared" si="5"/>
        <v>953.57349999999997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86486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180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95586</v>
      </c>
      <c r="N25" s="24">
        <f t="shared" si="1"/>
        <v>105837</v>
      </c>
      <c r="O25" s="25">
        <f t="shared" si="2"/>
        <v>2628.6150000000002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705</v>
      </c>
      <c r="R25" s="24">
        <f t="shared" si="3"/>
        <v>102503.38499999999</v>
      </c>
      <c r="S25" s="25">
        <f t="shared" si="4"/>
        <v>908.06700000000001</v>
      </c>
      <c r="T25" s="27">
        <f t="shared" si="5"/>
        <v>203.06700000000001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109275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50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740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68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117735</v>
      </c>
      <c r="N26" s="24">
        <f t="shared" si="1"/>
        <v>131087</v>
      </c>
      <c r="O26" s="25">
        <f t="shared" si="2"/>
        <v>3237.7125000000001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1168</v>
      </c>
      <c r="R26" s="24">
        <f t="shared" si="3"/>
        <v>126681.28750000001</v>
      </c>
      <c r="S26" s="25">
        <f t="shared" si="4"/>
        <v>1118.4825000000001</v>
      </c>
      <c r="T26" s="27">
        <f t="shared" si="5"/>
        <v>-49.517499999999927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108737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270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230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83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36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119687</v>
      </c>
      <c r="N27" s="40">
        <f t="shared" si="1"/>
        <v>142474</v>
      </c>
      <c r="O27" s="25">
        <f t="shared" si="2"/>
        <v>3291.3924999999999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1320</v>
      </c>
      <c r="R27" s="24">
        <f t="shared" si="3"/>
        <v>137862.60749999998</v>
      </c>
      <c r="S27" s="42">
        <f t="shared" si="4"/>
        <v>1137.0264999999999</v>
      </c>
      <c r="T27" s="43">
        <f t="shared" si="5"/>
        <v>-182.97350000000006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2808541</v>
      </c>
      <c r="E28" s="45">
        <f t="shared" si="6"/>
        <v>3010</v>
      </c>
      <c r="F28" s="45">
        <f t="shared" ref="F28:T28" si="7">SUM(F7:F27)</f>
        <v>5160</v>
      </c>
      <c r="G28" s="45">
        <f t="shared" si="7"/>
        <v>190</v>
      </c>
      <c r="H28" s="45">
        <f t="shared" si="7"/>
        <v>13070</v>
      </c>
      <c r="I28" s="45">
        <f t="shared" si="7"/>
        <v>2109</v>
      </c>
      <c r="J28" s="45">
        <f t="shared" si="7"/>
        <v>462</v>
      </c>
      <c r="K28" s="45">
        <f t="shared" si="7"/>
        <v>275</v>
      </c>
      <c r="L28" s="45">
        <f t="shared" si="7"/>
        <v>45</v>
      </c>
      <c r="M28" s="45">
        <f t="shared" si="7"/>
        <v>3039681</v>
      </c>
      <c r="N28" s="45">
        <f t="shared" si="7"/>
        <v>3585292</v>
      </c>
      <c r="O28" s="46">
        <f t="shared" si="7"/>
        <v>83591.227500000008</v>
      </c>
      <c r="P28" s="45">
        <f t="shared" si="7"/>
        <v>0</v>
      </c>
      <c r="Q28" s="45">
        <f t="shared" si="7"/>
        <v>25688</v>
      </c>
      <c r="R28" s="45">
        <f t="shared" si="7"/>
        <v>3476012.7725</v>
      </c>
      <c r="S28" s="45">
        <f t="shared" si="7"/>
        <v>28876.969499999999</v>
      </c>
      <c r="T28" s="47">
        <f t="shared" si="7"/>
        <v>3188.9694999999997</v>
      </c>
    </row>
    <row r="29" spans="1:20" ht="15.75" thickBot="1" x14ac:dyDescent="0.3">
      <c r="A29" s="80" t="s">
        <v>70</v>
      </c>
      <c r="B29" s="81"/>
      <c r="C29" s="82"/>
      <c r="D29" s="48">
        <f>D4+D5-D28</f>
        <v>784156</v>
      </c>
      <c r="E29" s="48">
        <f t="shared" ref="E29:L29" si="8">E4+E5-E28</f>
        <v>7110</v>
      </c>
      <c r="F29" s="48">
        <f t="shared" si="8"/>
        <v>9500</v>
      </c>
      <c r="G29" s="48">
        <f t="shared" si="8"/>
        <v>350</v>
      </c>
      <c r="H29" s="48">
        <f t="shared" si="8"/>
        <v>12800</v>
      </c>
      <c r="I29" s="48">
        <f t="shared" si="8"/>
        <v>869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53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80" t="s">
        <v>45</v>
      </c>
      <c r="B29" s="81"/>
      <c r="C29" s="82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5" priority="43" operator="equal">
      <formula>212030016606640</formula>
    </cfRule>
  </conditionalFormatting>
  <conditionalFormatting sqref="D29 E4:E6 E28:K29">
    <cfRule type="cellIs" dxfId="1264" priority="41" operator="equal">
      <formula>$E$4</formula>
    </cfRule>
    <cfRule type="cellIs" dxfId="1263" priority="42" operator="equal">
      <formula>2120</formula>
    </cfRule>
  </conditionalFormatting>
  <conditionalFormatting sqref="D29:E29 F4:F6 F28:F29">
    <cfRule type="cellIs" dxfId="1262" priority="39" operator="equal">
      <formula>$F$4</formula>
    </cfRule>
    <cfRule type="cellIs" dxfId="1261" priority="40" operator="equal">
      <formula>300</formula>
    </cfRule>
  </conditionalFormatting>
  <conditionalFormatting sqref="G4:G6 G28:G29">
    <cfRule type="cellIs" dxfId="1260" priority="37" operator="equal">
      <formula>$G$4</formula>
    </cfRule>
    <cfRule type="cellIs" dxfId="1259" priority="38" operator="equal">
      <formula>1660</formula>
    </cfRule>
  </conditionalFormatting>
  <conditionalFormatting sqref="H4:H6 H28:H29">
    <cfRule type="cellIs" dxfId="1258" priority="35" operator="equal">
      <formula>$H$4</formula>
    </cfRule>
    <cfRule type="cellIs" dxfId="1257" priority="36" operator="equal">
      <formula>6640</formula>
    </cfRule>
  </conditionalFormatting>
  <conditionalFormatting sqref="T6:T28">
    <cfRule type="cellIs" dxfId="1256" priority="34" operator="lessThan">
      <formula>0</formula>
    </cfRule>
  </conditionalFormatting>
  <conditionalFormatting sqref="T7:T27">
    <cfRule type="cellIs" dxfId="1255" priority="31" operator="lessThan">
      <formula>0</formula>
    </cfRule>
    <cfRule type="cellIs" dxfId="1254" priority="32" operator="lessThan">
      <formula>0</formula>
    </cfRule>
    <cfRule type="cellIs" dxfId="1253" priority="33" operator="lessThan">
      <formula>0</formula>
    </cfRule>
  </conditionalFormatting>
  <conditionalFormatting sqref="E4:E6 E28:K28">
    <cfRule type="cellIs" dxfId="1252" priority="30" operator="equal">
      <formula>$E$4</formula>
    </cfRule>
  </conditionalFormatting>
  <conditionalFormatting sqref="D28:D29 D6 D4:M4">
    <cfRule type="cellIs" dxfId="1251" priority="29" operator="equal">
      <formula>$D$4</formula>
    </cfRule>
  </conditionalFormatting>
  <conditionalFormatting sqref="I4:I6 I28:I29">
    <cfRule type="cellIs" dxfId="1250" priority="28" operator="equal">
      <formula>$I$4</formula>
    </cfRule>
  </conditionalFormatting>
  <conditionalFormatting sqref="J4:J6 J28:J29">
    <cfRule type="cellIs" dxfId="1249" priority="27" operator="equal">
      <formula>$J$4</formula>
    </cfRule>
  </conditionalFormatting>
  <conditionalFormatting sqref="K4:K6 K28:K29">
    <cfRule type="cellIs" dxfId="1248" priority="26" operator="equal">
      <formula>$K$4</formula>
    </cfRule>
  </conditionalFormatting>
  <conditionalFormatting sqref="M4:M6">
    <cfRule type="cellIs" dxfId="1247" priority="25" operator="equal">
      <formula>$L$4</formula>
    </cfRule>
  </conditionalFormatting>
  <conditionalFormatting sqref="T7:T28">
    <cfRule type="cellIs" dxfId="1246" priority="22" operator="lessThan">
      <formula>0</formula>
    </cfRule>
    <cfRule type="cellIs" dxfId="1245" priority="23" operator="lessThan">
      <formula>0</formula>
    </cfRule>
    <cfRule type="cellIs" dxfId="1244" priority="24" operator="lessThan">
      <formula>0</formula>
    </cfRule>
  </conditionalFormatting>
  <conditionalFormatting sqref="D5:K5">
    <cfRule type="cellIs" dxfId="1243" priority="21" operator="greaterThan">
      <formula>0</formula>
    </cfRule>
  </conditionalFormatting>
  <conditionalFormatting sqref="T6:T28">
    <cfRule type="cellIs" dxfId="1242" priority="20" operator="lessThan">
      <formula>0</formula>
    </cfRule>
  </conditionalFormatting>
  <conditionalFormatting sqref="T7:T27">
    <cfRule type="cellIs" dxfId="1241" priority="17" operator="lessThan">
      <formula>0</formula>
    </cfRule>
    <cfRule type="cellIs" dxfId="1240" priority="18" operator="lessThan">
      <formula>0</formula>
    </cfRule>
    <cfRule type="cellIs" dxfId="1239" priority="19" operator="lessThan">
      <formula>0</formula>
    </cfRule>
  </conditionalFormatting>
  <conditionalFormatting sqref="T7:T28">
    <cfRule type="cellIs" dxfId="1238" priority="14" operator="lessThan">
      <formula>0</formula>
    </cfRule>
    <cfRule type="cellIs" dxfId="1237" priority="15" operator="lessThan">
      <formula>0</formula>
    </cfRule>
    <cfRule type="cellIs" dxfId="1236" priority="16" operator="lessThan">
      <formula>0</formula>
    </cfRule>
  </conditionalFormatting>
  <conditionalFormatting sqref="D5:K5">
    <cfRule type="cellIs" dxfId="1235" priority="13" operator="greaterThan">
      <formula>0</formula>
    </cfRule>
  </conditionalFormatting>
  <conditionalFormatting sqref="L4 L6 L28:L29">
    <cfRule type="cellIs" dxfId="1234" priority="12" operator="equal">
      <formula>$L$4</formula>
    </cfRule>
  </conditionalFormatting>
  <conditionalFormatting sqref="D7:S7">
    <cfRule type="cellIs" dxfId="1233" priority="11" operator="greaterThan">
      <formula>0</formula>
    </cfRule>
  </conditionalFormatting>
  <conditionalFormatting sqref="D9:S9">
    <cfRule type="cellIs" dxfId="1232" priority="10" operator="greaterThan">
      <formula>0</formula>
    </cfRule>
  </conditionalFormatting>
  <conditionalFormatting sqref="D11:S11">
    <cfRule type="cellIs" dxfId="1231" priority="9" operator="greaterThan">
      <formula>0</formula>
    </cfRule>
  </conditionalFormatting>
  <conditionalFormatting sqref="D13:S13">
    <cfRule type="cellIs" dxfId="1230" priority="8" operator="greaterThan">
      <formula>0</formula>
    </cfRule>
  </conditionalFormatting>
  <conditionalFormatting sqref="D15:S15">
    <cfRule type="cellIs" dxfId="1229" priority="7" operator="greaterThan">
      <formula>0</formula>
    </cfRule>
  </conditionalFormatting>
  <conditionalFormatting sqref="D17:S17">
    <cfRule type="cellIs" dxfId="1228" priority="6" operator="greaterThan">
      <formula>0</formula>
    </cfRule>
  </conditionalFormatting>
  <conditionalFormatting sqref="D19:S19">
    <cfRule type="cellIs" dxfId="1227" priority="5" operator="greaterThan">
      <formula>0</formula>
    </cfRule>
  </conditionalFormatting>
  <conditionalFormatting sqref="D21:S21">
    <cfRule type="cellIs" dxfId="1226" priority="4" operator="greaterThan">
      <formula>0</formula>
    </cfRule>
  </conditionalFormatting>
  <conditionalFormatting sqref="D23:S23">
    <cfRule type="cellIs" dxfId="1225" priority="3" operator="greaterThan">
      <formula>0</formula>
    </cfRule>
  </conditionalFormatting>
  <conditionalFormatting sqref="D25:S25">
    <cfRule type="cellIs" dxfId="1224" priority="2" operator="greaterThan">
      <formula>0</formula>
    </cfRule>
  </conditionalFormatting>
  <conditionalFormatting sqref="D27:S27">
    <cfRule type="cellIs" dxfId="122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46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0" t="s">
        <v>45</v>
      </c>
      <c r="B29" s="81"/>
      <c r="C29" s="82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2" priority="43" operator="equal">
      <formula>212030016606640</formula>
    </cfRule>
  </conditionalFormatting>
  <conditionalFormatting sqref="D29 E4:E6 E28:K29">
    <cfRule type="cellIs" dxfId="1221" priority="41" operator="equal">
      <formula>$E$4</formula>
    </cfRule>
    <cfRule type="cellIs" dxfId="1220" priority="42" operator="equal">
      <formula>2120</formula>
    </cfRule>
  </conditionalFormatting>
  <conditionalFormatting sqref="D29:E29 F4:F6 F28:F29">
    <cfRule type="cellIs" dxfId="1219" priority="39" operator="equal">
      <formula>$F$4</formula>
    </cfRule>
    <cfRule type="cellIs" dxfId="1218" priority="40" operator="equal">
      <formula>300</formula>
    </cfRule>
  </conditionalFormatting>
  <conditionalFormatting sqref="G4:G6 G28:G29">
    <cfRule type="cellIs" dxfId="1217" priority="37" operator="equal">
      <formula>$G$4</formula>
    </cfRule>
    <cfRule type="cellIs" dxfId="1216" priority="38" operator="equal">
      <formula>1660</formula>
    </cfRule>
  </conditionalFormatting>
  <conditionalFormatting sqref="H4:H6 H28:H29">
    <cfRule type="cellIs" dxfId="1215" priority="35" operator="equal">
      <formula>$H$4</formula>
    </cfRule>
    <cfRule type="cellIs" dxfId="1214" priority="36" operator="equal">
      <formula>6640</formula>
    </cfRule>
  </conditionalFormatting>
  <conditionalFormatting sqref="T6:T28">
    <cfRule type="cellIs" dxfId="1213" priority="34" operator="lessThan">
      <formula>0</formula>
    </cfRule>
  </conditionalFormatting>
  <conditionalFormatting sqref="T7:T27">
    <cfRule type="cellIs" dxfId="1212" priority="31" operator="lessThan">
      <formula>0</formula>
    </cfRule>
    <cfRule type="cellIs" dxfId="1211" priority="32" operator="lessThan">
      <formula>0</formula>
    </cfRule>
    <cfRule type="cellIs" dxfId="1210" priority="33" operator="lessThan">
      <formula>0</formula>
    </cfRule>
  </conditionalFormatting>
  <conditionalFormatting sqref="E4:E6 E28:K28">
    <cfRule type="cellIs" dxfId="1209" priority="30" operator="equal">
      <formula>$E$4</formula>
    </cfRule>
  </conditionalFormatting>
  <conditionalFormatting sqref="D28:D29 D6 D4:M4">
    <cfRule type="cellIs" dxfId="1208" priority="29" operator="equal">
      <formula>$D$4</formula>
    </cfRule>
  </conditionalFormatting>
  <conditionalFormatting sqref="I4:I6 I28:I29">
    <cfRule type="cellIs" dxfId="1207" priority="28" operator="equal">
      <formula>$I$4</formula>
    </cfRule>
  </conditionalFormatting>
  <conditionalFormatting sqref="J4:J6 J28:J29">
    <cfRule type="cellIs" dxfId="1206" priority="27" operator="equal">
      <formula>$J$4</formula>
    </cfRule>
  </conditionalFormatting>
  <conditionalFormatting sqref="K4:K6 K28:K29">
    <cfRule type="cellIs" dxfId="1205" priority="26" operator="equal">
      <formula>$K$4</formula>
    </cfRule>
  </conditionalFormatting>
  <conditionalFormatting sqref="M4:M6">
    <cfRule type="cellIs" dxfId="1204" priority="25" operator="equal">
      <formula>$L$4</formula>
    </cfRule>
  </conditionalFormatting>
  <conditionalFormatting sqref="T7:T28">
    <cfRule type="cellIs" dxfId="1203" priority="22" operator="lessThan">
      <formula>0</formula>
    </cfRule>
    <cfRule type="cellIs" dxfId="1202" priority="23" operator="lessThan">
      <formula>0</formula>
    </cfRule>
    <cfRule type="cellIs" dxfId="1201" priority="24" operator="lessThan">
      <formula>0</formula>
    </cfRule>
  </conditionalFormatting>
  <conditionalFormatting sqref="D5:K5">
    <cfRule type="cellIs" dxfId="1200" priority="21" operator="greaterThan">
      <formula>0</formula>
    </cfRule>
  </conditionalFormatting>
  <conditionalFormatting sqref="T6:T28">
    <cfRule type="cellIs" dxfId="1199" priority="20" operator="lessThan">
      <formula>0</formula>
    </cfRule>
  </conditionalFormatting>
  <conditionalFormatting sqref="T7:T27">
    <cfRule type="cellIs" dxfId="1198" priority="17" operator="lessThan">
      <formula>0</formula>
    </cfRule>
    <cfRule type="cellIs" dxfId="1197" priority="18" operator="lessThan">
      <formula>0</formula>
    </cfRule>
    <cfRule type="cellIs" dxfId="1196" priority="19" operator="lessThan">
      <formula>0</formula>
    </cfRule>
  </conditionalFormatting>
  <conditionalFormatting sqref="T7:T28">
    <cfRule type="cellIs" dxfId="1195" priority="14" operator="lessThan">
      <formula>0</formula>
    </cfRule>
    <cfRule type="cellIs" dxfId="1194" priority="15" operator="lessThan">
      <formula>0</formula>
    </cfRule>
    <cfRule type="cellIs" dxfId="1193" priority="16" operator="lessThan">
      <formula>0</formula>
    </cfRule>
  </conditionalFormatting>
  <conditionalFormatting sqref="D5:K5">
    <cfRule type="cellIs" dxfId="1192" priority="13" operator="greaterThan">
      <formula>0</formula>
    </cfRule>
  </conditionalFormatting>
  <conditionalFormatting sqref="L4 L6 L28:L29">
    <cfRule type="cellIs" dxfId="1191" priority="12" operator="equal">
      <formula>$L$4</formula>
    </cfRule>
  </conditionalFormatting>
  <conditionalFormatting sqref="D7:S7">
    <cfRule type="cellIs" dxfId="1190" priority="11" operator="greaterThan">
      <formula>0</formula>
    </cfRule>
  </conditionalFormatting>
  <conditionalFormatting sqref="D9:S9">
    <cfRule type="cellIs" dxfId="1189" priority="10" operator="greaterThan">
      <formula>0</formula>
    </cfRule>
  </conditionalFormatting>
  <conditionalFormatting sqref="D11:S11">
    <cfRule type="cellIs" dxfId="1188" priority="9" operator="greaterThan">
      <formula>0</formula>
    </cfRule>
  </conditionalFormatting>
  <conditionalFormatting sqref="D13:S13">
    <cfRule type="cellIs" dxfId="1187" priority="8" operator="greaterThan">
      <formula>0</formula>
    </cfRule>
  </conditionalFormatting>
  <conditionalFormatting sqref="D15:S15">
    <cfRule type="cellIs" dxfId="1186" priority="7" operator="greaterThan">
      <formula>0</formula>
    </cfRule>
  </conditionalFormatting>
  <conditionalFormatting sqref="D17:S17">
    <cfRule type="cellIs" dxfId="1185" priority="6" operator="greaterThan">
      <formula>0</formula>
    </cfRule>
  </conditionalFormatting>
  <conditionalFormatting sqref="D19:S19">
    <cfRule type="cellIs" dxfId="1184" priority="5" operator="greaterThan">
      <formula>0</formula>
    </cfRule>
  </conditionalFormatting>
  <conditionalFormatting sqref="D21:S21">
    <cfRule type="cellIs" dxfId="1183" priority="4" operator="greaterThan">
      <formula>0</formula>
    </cfRule>
  </conditionalFormatting>
  <conditionalFormatting sqref="D23:S23">
    <cfRule type="cellIs" dxfId="1182" priority="3" operator="greaterThan">
      <formula>0</formula>
    </cfRule>
  </conditionalFormatting>
  <conditionalFormatting sqref="D25:S25">
    <cfRule type="cellIs" dxfId="1181" priority="2" operator="greaterThan">
      <formula>0</formula>
    </cfRule>
  </conditionalFormatting>
  <conditionalFormatting sqref="D27:S27">
    <cfRule type="cellIs" dxfId="118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54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80" t="s">
        <v>45</v>
      </c>
      <c r="B29" s="81"/>
      <c r="C29" s="82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9" priority="43" operator="equal">
      <formula>212030016606640</formula>
    </cfRule>
  </conditionalFormatting>
  <conditionalFormatting sqref="D29 E4:E6 E28:K29">
    <cfRule type="cellIs" dxfId="1178" priority="41" operator="equal">
      <formula>$E$4</formula>
    </cfRule>
    <cfRule type="cellIs" dxfId="1177" priority="42" operator="equal">
      <formula>2120</formula>
    </cfRule>
  </conditionalFormatting>
  <conditionalFormatting sqref="D29:E29 F4:F6 F28:F29">
    <cfRule type="cellIs" dxfId="1176" priority="39" operator="equal">
      <formula>$F$4</formula>
    </cfRule>
    <cfRule type="cellIs" dxfId="1175" priority="40" operator="equal">
      <formula>300</formula>
    </cfRule>
  </conditionalFormatting>
  <conditionalFormatting sqref="G4:G6 G28:G29">
    <cfRule type="cellIs" dxfId="1174" priority="37" operator="equal">
      <formula>$G$4</formula>
    </cfRule>
    <cfRule type="cellIs" dxfId="1173" priority="38" operator="equal">
      <formula>1660</formula>
    </cfRule>
  </conditionalFormatting>
  <conditionalFormatting sqref="H4:H6 H28:H29">
    <cfRule type="cellIs" dxfId="1172" priority="35" operator="equal">
      <formula>$H$4</formula>
    </cfRule>
    <cfRule type="cellIs" dxfId="1171" priority="36" operator="equal">
      <formula>6640</formula>
    </cfRule>
  </conditionalFormatting>
  <conditionalFormatting sqref="T6:T28">
    <cfRule type="cellIs" dxfId="1170" priority="34" operator="lessThan">
      <formula>0</formula>
    </cfRule>
  </conditionalFormatting>
  <conditionalFormatting sqref="T7:T27">
    <cfRule type="cellIs" dxfId="1169" priority="31" operator="lessThan">
      <formula>0</formula>
    </cfRule>
    <cfRule type="cellIs" dxfId="1168" priority="32" operator="lessThan">
      <formula>0</formula>
    </cfRule>
    <cfRule type="cellIs" dxfId="1167" priority="33" operator="lessThan">
      <formula>0</formula>
    </cfRule>
  </conditionalFormatting>
  <conditionalFormatting sqref="E4:E6 E28:K28">
    <cfRule type="cellIs" dxfId="1166" priority="30" operator="equal">
      <formula>$E$4</formula>
    </cfRule>
  </conditionalFormatting>
  <conditionalFormatting sqref="D28:D29 D6 D4:M4">
    <cfRule type="cellIs" dxfId="1165" priority="29" operator="equal">
      <formula>$D$4</formula>
    </cfRule>
  </conditionalFormatting>
  <conditionalFormatting sqref="I4:I6 I28:I29">
    <cfRule type="cellIs" dxfId="1164" priority="28" operator="equal">
      <formula>$I$4</formula>
    </cfRule>
  </conditionalFormatting>
  <conditionalFormatting sqref="J4:J6 J28:J29">
    <cfRule type="cellIs" dxfId="1163" priority="27" operator="equal">
      <formula>$J$4</formula>
    </cfRule>
  </conditionalFormatting>
  <conditionalFormatting sqref="K4:K6 K28:K29">
    <cfRule type="cellIs" dxfId="1162" priority="26" operator="equal">
      <formula>$K$4</formula>
    </cfRule>
  </conditionalFormatting>
  <conditionalFormatting sqref="M4:M6">
    <cfRule type="cellIs" dxfId="1161" priority="25" operator="equal">
      <formula>$L$4</formula>
    </cfRule>
  </conditionalFormatting>
  <conditionalFormatting sqref="T7:T28">
    <cfRule type="cellIs" dxfId="1160" priority="22" operator="lessThan">
      <formula>0</formula>
    </cfRule>
    <cfRule type="cellIs" dxfId="1159" priority="23" operator="lessThan">
      <formula>0</formula>
    </cfRule>
    <cfRule type="cellIs" dxfId="1158" priority="24" operator="lessThan">
      <formula>0</formula>
    </cfRule>
  </conditionalFormatting>
  <conditionalFormatting sqref="D5:K5">
    <cfRule type="cellIs" dxfId="1157" priority="21" operator="greaterThan">
      <formula>0</formula>
    </cfRule>
  </conditionalFormatting>
  <conditionalFormatting sqref="T6:T28">
    <cfRule type="cellIs" dxfId="1156" priority="20" operator="lessThan">
      <formula>0</formula>
    </cfRule>
  </conditionalFormatting>
  <conditionalFormatting sqref="T7:T27">
    <cfRule type="cellIs" dxfId="1155" priority="17" operator="lessThan">
      <formula>0</formula>
    </cfRule>
    <cfRule type="cellIs" dxfId="1154" priority="18" operator="lessThan">
      <formula>0</formula>
    </cfRule>
    <cfRule type="cellIs" dxfId="1153" priority="19" operator="lessThan">
      <formula>0</formula>
    </cfRule>
  </conditionalFormatting>
  <conditionalFormatting sqref="T7:T28">
    <cfRule type="cellIs" dxfId="1152" priority="14" operator="lessThan">
      <formula>0</formula>
    </cfRule>
    <cfRule type="cellIs" dxfId="1151" priority="15" operator="lessThan">
      <formula>0</formula>
    </cfRule>
    <cfRule type="cellIs" dxfId="1150" priority="16" operator="lessThan">
      <formula>0</formula>
    </cfRule>
  </conditionalFormatting>
  <conditionalFormatting sqref="D5:K5">
    <cfRule type="cellIs" dxfId="1149" priority="13" operator="greaterThan">
      <formula>0</formula>
    </cfRule>
  </conditionalFormatting>
  <conditionalFormatting sqref="L4 L6 L28:L29">
    <cfRule type="cellIs" dxfId="1148" priority="12" operator="equal">
      <formula>$L$4</formula>
    </cfRule>
  </conditionalFormatting>
  <conditionalFormatting sqref="D7:S7">
    <cfRule type="cellIs" dxfId="1147" priority="11" operator="greaterThan">
      <formula>0</formula>
    </cfRule>
  </conditionalFormatting>
  <conditionalFormatting sqref="D9:S9">
    <cfRule type="cellIs" dxfId="1146" priority="10" operator="greaterThan">
      <formula>0</formula>
    </cfRule>
  </conditionalFormatting>
  <conditionalFormatting sqref="D11:S11">
    <cfRule type="cellIs" dxfId="1145" priority="9" operator="greaterThan">
      <formula>0</formula>
    </cfRule>
  </conditionalFormatting>
  <conditionalFormatting sqref="D13:S13">
    <cfRule type="cellIs" dxfId="1144" priority="8" operator="greaterThan">
      <formula>0</formula>
    </cfRule>
  </conditionalFormatting>
  <conditionalFormatting sqref="D15:S15">
    <cfRule type="cellIs" dxfId="1143" priority="7" operator="greaterThan">
      <formula>0</formula>
    </cfRule>
  </conditionalFormatting>
  <conditionalFormatting sqref="D17:S17">
    <cfRule type="cellIs" dxfId="1142" priority="6" operator="greaterThan">
      <formula>0</formula>
    </cfRule>
  </conditionalFormatting>
  <conditionalFormatting sqref="D19:S19">
    <cfRule type="cellIs" dxfId="1141" priority="5" operator="greaterThan">
      <formula>0</formula>
    </cfRule>
  </conditionalFormatting>
  <conditionalFormatting sqref="D21:S21">
    <cfRule type="cellIs" dxfId="1140" priority="4" operator="greaterThan">
      <formula>0</formula>
    </cfRule>
  </conditionalFormatting>
  <conditionalFormatting sqref="D23:S23">
    <cfRule type="cellIs" dxfId="1139" priority="3" operator="greaterThan">
      <formula>0</formula>
    </cfRule>
  </conditionalFormatting>
  <conditionalFormatting sqref="D25:S25">
    <cfRule type="cellIs" dxfId="1138" priority="2" operator="greaterThan">
      <formula>0</formula>
    </cfRule>
  </conditionalFormatting>
  <conditionalFormatting sqref="D27:S27">
    <cfRule type="cellIs" dxfId="113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55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80" t="s">
        <v>45</v>
      </c>
      <c r="B29" s="81"/>
      <c r="C29" s="82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6" priority="43" operator="equal">
      <formula>212030016606640</formula>
    </cfRule>
  </conditionalFormatting>
  <conditionalFormatting sqref="D29 E4:E6 E28:K29">
    <cfRule type="cellIs" dxfId="1135" priority="41" operator="equal">
      <formula>$E$4</formula>
    </cfRule>
    <cfRule type="cellIs" dxfId="1134" priority="42" operator="equal">
      <formula>2120</formula>
    </cfRule>
  </conditionalFormatting>
  <conditionalFormatting sqref="D29:E29 F4:F6 F28:F29">
    <cfRule type="cellIs" dxfId="1133" priority="39" operator="equal">
      <formula>$F$4</formula>
    </cfRule>
    <cfRule type="cellIs" dxfId="1132" priority="40" operator="equal">
      <formula>300</formula>
    </cfRule>
  </conditionalFormatting>
  <conditionalFormatting sqref="G4:G6 G28:G29">
    <cfRule type="cellIs" dxfId="1131" priority="37" operator="equal">
      <formula>$G$4</formula>
    </cfRule>
    <cfRule type="cellIs" dxfId="1130" priority="38" operator="equal">
      <formula>1660</formula>
    </cfRule>
  </conditionalFormatting>
  <conditionalFormatting sqref="H4:H6 H28:H29">
    <cfRule type="cellIs" dxfId="1129" priority="35" operator="equal">
      <formula>$H$4</formula>
    </cfRule>
    <cfRule type="cellIs" dxfId="1128" priority="36" operator="equal">
      <formula>6640</formula>
    </cfRule>
  </conditionalFormatting>
  <conditionalFormatting sqref="T6:T28">
    <cfRule type="cellIs" dxfId="1127" priority="34" operator="lessThan">
      <formula>0</formula>
    </cfRule>
  </conditionalFormatting>
  <conditionalFormatting sqref="T7:T27">
    <cfRule type="cellIs" dxfId="1126" priority="31" operator="lessThan">
      <formula>0</formula>
    </cfRule>
    <cfRule type="cellIs" dxfId="1125" priority="32" operator="lessThan">
      <formula>0</formula>
    </cfRule>
    <cfRule type="cellIs" dxfId="1124" priority="33" operator="lessThan">
      <formula>0</formula>
    </cfRule>
  </conditionalFormatting>
  <conditionalFormatting sqref="E4:E6 E28:K28">
    <cfRule type="cellIs" dxfId="1123" priority="30" operator="equal">
      <formula>$E$4</formula>
    </cfRule>
  </conditionalFormatting>
  <conditionalFormatting sqref="D28:D29 D6 D4:M4">
    <cfRule type="cellIs" dxfId="1122" priority="29" operator="equal">
      <formula>$D$4</formula>
    </cfRule>
  </conditionalFormatting>
  <conditionalFormatting sqref="I4:I6 I28:I29">
    <cfRule type="cellIs" dxfId="1121" priority="28" operator="equal">
      <formula>$I$4</formula>
    </cfRule>
  </conditionalFormatting>
  <conditionalFormatting sqref="J4:J6 J28:J29">
    <cfRule type="cellIs" dxfId="1120" priority="27" operator="equal">
      <formula>$J$4</formula>
    </cfRule>
  </conditionalFormatting>
  <conditionalFormatting sqref="K4:K6 K28:K29">
    <cfRule type="cellIs" dxfId="1119" priority="26" operator="equal">
      <formula>$K$4</formula>
    </cfRule>
  </conditionalFormatting>
  <conditionalFormatting sqref="M4:M6">
    <cfRule type="cellIs" dxfId="1118" priority="25" operator="equal">
      <formula>$L$4</formula>
    </cfRule>
  </conditionalFormatting>
  <conditionalFormatting sqref="T7:T28">
    <cfRule type="cellIs" dxfId="1117" priority="22" operator="lessThan">
      <formula>0</formula>
    </cfRule>
    <cfRule type="cellIs" dxfId="1116" priority="23" operator="lessThan">
      <formula>0</formula>
    </cfRule>
    <cfRule type="cellIs" dxfId="1115" priority="24" operator="lessThan">
      <formula>0</formula>
    </cfRule>
  </conditionalFormatting>
  <conditionalFormatting sqref="D5:K5">
    <cfRule type="cellIs" dxfId="1114" priority="21" operator="greaterThan">
      <formula>0</formula>
    </cfRule>
  </conditionalFormatting>
  <conditionalFormatting sqref="T6:T28">
    <cfRule type="cellIs" dxfId="1113" priority="20" operator="lessThan">
      <formula>0</formula>
    </cfRule>
  </conditionalFormatting>
  <conditionalFormatting sqref="T7:T27">
    <cfRule type="cellIs" dxfId="1112" priority="17" operator="lessThan">
      <formula>0</formula>
    </cfRule>
    <cfRule type="cellIs" dxfId="1111" priority="18" operator="lessThan">
      <formula>0</formula>
    </cfRule>
    <cfRule type="cellIs" dxfId="1110" priority="19" operator="lessThan">
      <formula>0</formula>
    </cfRule>
  </conditionalFormatting>
  <conditionalFormatting sqref="T7:T28">
    <cfRule type="cellIs" dxfId="1109" priority="14" operator="lessThan">
      <formula>0</formula>
    </cfRule>
    <cfRule type="cellIs" dxfId="1108" priority="15" operator="lessThan">
      <formula>0</formula>
    </cfRule>
    <cfRule type="cellIs" dxfId="1107" priority="16" operator="lessThan">
      <formula>0</formula>
    </cfRule>
  </conditionalFormatting>
  <conditionalFormatting sqref="D5:K5">
    <cfRule type="cellIs" dxfId="1106" priority="13" operator="greaterThan">
      <formula>0</formula>
    </cfRule>
  </conditionalFormatting>
  <conditionalFormatting sqref="L4 L6 L28:L29">
    <cfRule type="cellIs" dxfId="1105" priority="12" operator="equal">
      <formula>$L$4</formula>
    </cfRule>
  </conditionalFormatting>
  <conditionalFormatting sqref="D7:S7">
    <cfRule type="cellIs" dxfId="1104" priority="11" operator="greaterThan">
      <formula>0</formula>
    </cfRule>
  </conditionalFormatting>
  <conditionalFormatting sqref="D9:S9">
    <cfRule type="cellIs" dxfId="1103" priority="10" operator="greaterThan">
      <formula>0</formula>
    </cfRule>
  </conditionalFormatting>
  <conditionalFormatting sqref="D11:S11">
    <cfRule type="cellIs" dxfId="1102" priority="9" operator="greaterThan">
      <formula>0</formula>
    </cfRule>
  </conditionalFormatting>
  <conditionalFormatting sqref="D13:S13">
    <cfRule type="cellIs" dxfId="1101" priority="8" operator="greaterThan">
      <formula>0</formula>
    </cfRule>
  </conditionalFormatting>
  <conditionalFormatting sqref="D15:S15">
    <cfRule type="cellIs" dxfId="1100" priority="7" operator="greaterThan">
      <formula>0</formula>
    </cfRule>
  </conditionalFormatting>
  <conditionalFormatting sqref="D17:S17">
    <cfRule type="cellIs" dxfId="1099" priority="6" operator="greaterThan">
      <formula>0</formula>
    </cfRule>
  </conditionalFormatting>
  <conditionalFormatting sqref="D19:S19">
    <cfRule type="cellIs" dxfId="1098" priority="5" operator="greaterThan">
      <formula>0</formula>
    </cfRule>
  </conditionalFormatting>
  <conditionalFormatting sqref="D21:S21">
    <cfRule type="cellIs" dxfId="1097" priority="4" operator="greaterThan">
      <formula>0</formula>
    </cfRule>
  </conditionalFormatting>
  <conditionalFormatting sqref="D23:S23">
    <cfRule type="cellIs" dxfId="1096" priority="3" operator="greaterThan">
      <formula>0</formula>
    </cfRule>
  </conditionalFormatting>
  <conditionalFormatting sqref="D25:S25">
    <cfRule type="cellIs" dxfId="1095" priority="2" operator="greaterThan">
      <formula>0</formula>
    </cfRule>
  </conditionalFormatting>
  <conditionalFormatting sqref="D27:S27">
    <cfRule type="cellIs" dxfId="109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56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80" t="s">
        <v>45</v>
      </c>
      <c r="B29" s="81"/>
      <c r="C29" s="82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3" priority="43" operator="equal">
      <formula>212030016606640</formula>
    </cfRule>
  </conditionalFormatting>
  <conditionalFormatting sqref="D29 E4:E6 E28:K29">
    <cfRule type="cellIs" dxfId="1092" priority="41" operator="equal">
      <formula>$E$4</formula>
    </cfRule>
    <cfRule type="cellIs" dxfId="1091" priority="42" operator="equal">
      <formula>2120</formula>
    </cfRule>
  </conditionalFormatting>
  <conditionalFormatting sqref="D29:E29 F4:F6 F28:F29">
    <cfRule type="cellIs" dxfId="1090" priority="39" operator="equal">
      <formula>$F$4</formula>
    </cfRule>
    <cfRule type="cellIs" dxfId="1089" priority="40" operator="equal">
      <formula>300</formula>
    </cfRule>
  </conditionalFormatting>
  <conditionalFormatting sqref="G4:G6 G28:G29">
    <cfRule type="cellIs" dxfId="1088" priority="37" operator="equal">
      <formula>$G$4</formula>
    </cfRule>
    <cfRule type="cellIs" dxfId="1087" priority="38" operator="equal">
      <formula>1660</formula>
    </cfRule>
  </conditionalFormatting>
  <conditionalFormatting sqref="H4:H6 H28:H29">
    <cfRule type="cellIs" dxfId="1086" priority="35" operator="equal">
      <formula>$H$4</formula>
    </cfRule>
    <cfRule type="cellIs" dxfId="1085" priority="36" operator="equal">
      <formula>6640</formula>
    </cfRule>
  </conditionalFormatting>
  <conditionalFormatting sqref="T6:T28">
    <cfRule type="cellIs" dxfId="1084" priority="34" operator="lessThan">
      <formula>0</formula>
    </cfRule>
  </conditionalFormatting>
  <conditionalFormatting sqref="T7:T27">
    <cfRule type="cellIs" dxfId="1083" priority="31" operator="lessThan">
      <formula>0</formula>
    </cfRule>
    <cfRule type="cellIs" dxfId="1082" priority="32" operator="lessThan">
      <formula>0</formula>
    </cfRule>
    <cfRule type="cellIs" dxfId="1081" priority="33" operator="lessThan">
      <formula>0</formula>
    </cfRule>
  </conditionalFormatting>
  <conditionalFormatting sqref="E4:E6 E28:K28">
    <cfRule type="cellIs" dxfId="1080" priority="30" operator="equal">
      <formula>$E$4</formula>
    </cfRule>
  </conditionalFormatting>
  <conditionalFormatting sqref="D28:D29 D6 D4:M4">
    <cfRule type="cellIs" dxfId="1079" priority="29" operator="equal">
      <formula>$D$4</formula>
    </cfRule>
  </conditionalFormatting>
  <conditionalFormatting sqref="I4:I6 I28:I29">
    <cfRule type="cellIs" dxfId="1078" priority="28" operator="equal">
      <formula>$I$4</formula>
    </cfRule>
  </conditionalFormatting>
  <conditionalFormatting sqref="J4:J6 J28:J29">
    <cfRule type="cellIs" dxfId="1077" priority="27" operator="equal">
      <formula>$J$4</formula>
    </cfRule>
  </conditionalFormatting>
  <conditionalFormatting sqref="K4:K6 K28:K29">
    <cfRule type="cellIs" dxfId="1076" priority="26" operator="equal">
      <formula>$K$4</formula>
    </cfRule>
  </conditionalFormatting>
  <conditionalFormatting sqref="M4:M6">
    <cfRule type="cellIs" dxfId="1075" priority="25" operator="equal">
      <formula>$L$4</formula>
    </cfRule>
  </conditionalFormatting>
  <conditionalFormatting sqref="T7:T28">
    <cfRule type="cellIs" dxfId="1074" priority="22" operator="lessThan">
      <formula>0</formula>
    </cfRule>
    <cfRule type="cellIs" dxfId="1073" priority="23" operator="lessThan">
      <formula>0</formula>
    </cfRule>
    <cfRule type="cellIs" dxfId="1072" priority="24" operator="lessThan">
      <formula>0</formula>
    </cfRule>
  </conditionalFormatting>
  <conditionalFormatting sqref="D5:K5">
    <cfRule type="cellIs" dxfId="1071" priority="21" operator="greaterThan">
      <formula>0</formula>
    </cfRule>
  </conditionalFormatting>
  <conditionalFormatting sqref="T6:T28">
    <cfRule type="cellIs" dxfId="1070" priority="20" operator="lessThan">
      <formula>0</formula>
    </cfRule>
  </conditionalFormatting>
  <conditionalFormatting sqref="T7:T27">
    <cfRule type="cellIs" dxfId="1069" priority="17" operator="lessThan">
      <formula>0</formula>
    </cfRule>
    <cfRule type="cellIs" dxfId="1068" priority="18" operator="lessThan">
      <formula>0</formula>
    </cfRule>
    <cfRule type="cellIs" dxfId="1067" priority="19" operator="lessThan">
      <formula>0</formula>
    </cfRule>
  </conditionalFormatting>
  <conditionalFormatting sqref="T7:T28">
    <cfRule type="cellIs" dxfId="1066" priority="14" operator="lessThan">
      <formula>0</formula>
    </cfRule>
    <cfRule type="cellIs" dxfId="1065" priority="15" operator="lessThan">
      <formula>0</formula>
    </cfRule>
    <cfRule type="cellIs" dxfId="1064" priority="16" operator="lessThan">
      <formula>0</formula>
    </cfRule>
  </conditionalFormatting>
  <conditionalFormatting sqref="D5:K5">
    <cfRule type="cellIs" dxfId="1063" priority="13" operator="greaterThan">
      <formula>0</formula>
    </cfRule>
  </conditionalFormatting>
  <conditionalFormatting sqref="L4 L6 L28:L29">
    <cfRule type="cellIs" dxfId="1062" priority="12" operator="equal">
      <formula>$L$4</formula>
    </cfRule>
  </conditionalFormatting>
  <conditionalFormatting sqref="D7:S7">
    <cfRule type="cellIs" dxfId="1061" priority="11" operator="greaterThan">
      <formula>0</formula>
    </cfRule>
  </conditionalFormatting>
  <conditionalFormatting sqref="D9:S9">
    <cfRule type="cellIs" dxfId="1060" priority="10" operator="greaterThan">
      <formula>0</formula>
    </cfRule>
  </conditionalFormatting>
  <conditionalFormatting sqref="D11:S11">
    <cfRule type="cellIs" dxfId="1059" priority="9" operator="greaterThan">
      <formula>0</formula>
    </cfRule>
  </conditionalFormatting>
  <conditionalFormatting sqref="D13:S13">
    <cfRule type="cellIs" dxfId="1058" priority="8" operator="greaterThan">
      <formula>0</formula>
    </cfRule>
  </conditionalFormatting>
  <conditionalFormatting sqref="D15:S15">
    <cfRule type="cellIs" dxfId="1057" priority="7" operator="greaterThan">
      <formula>0</formula>
    </cfRule>
  </conditionalFormatting>
  <conditionalFormatting sqref="D17:S17">
    <cfRule type="cellIs" dxfId="1056" priority="6" operator="greaterThan">
      <formula>0</formula>
    </cfRule>
  </conditionalFormatting>
  <conditionalFormatting sqref="D19:S19">
    <cfRule type="cellIs" dxfId="1055" priority="5" operator="greaterThan">
      <formula>0</formula>
    </cfRule>
  </conditionalFormatting>
  <conditionalFormatting sqref="D21:S21">
    <cfRule type="cellIs" dxfId="1054" priority="4" operator="greaterThan">
      <formula>0</formula>
    </cfRule>
  </conditionalFormatting>
  <conditionalFormatting sqref="D23:S23">
    <cfRule type="cellIs" dxfId="1053" priority="3" operator="greaterThan">
      <formula>0</formula>
    </cfRule>
  </conditionalFormatting>
  <conditionalFormatting sqref="D25:S25">
    <cfRule type="cellIs" dxfId="1052" priority="2" operator="greaterThan">
      <formula>0</formula>
    </cfRule>
  </conditionalFormatting>
  <conditionalFormatting sqref="D27:S27">
    <cfRule type="cellIs" dxfId="105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.75" thickBo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8.75" x14ac:dyDescent="0.25">
      <c r="A3" s="87" t="s">
        <v>57</v>
      </c>
      <c r="B3" s="88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x14ac:dyDescent="0.25">
      <c r="A4" s="91" t="s">
        <v>1</v>
      </c>
      <c r="B4" s="91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92"/>
      <c r="O4" s="92"/>
      <c r="P4" s="92"/>
      <c r="Q4" s="92"/>
      <c r="R4" s="92"/>
      <c r="S4" s="92"/>
      <c r="T4" s="92"/>
    </row>
    <row r="5" spans="1:20" x14ac:dyDescent="0.25">
      <c r="A5" s="91" t="s">
        <v>2</v>
      </c>
      <c r="B5" s="9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2"/>
      <c r="O5" s="92"/>
      <c r="P5" s="92"/>
      <c r="Q5" s="92"/>
      <c r="R5" s="92"/>
      <c r="S5" s="92"/>
      <c r="T5" s="9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77" t="s">
        <v>44</v>
      </c>
      <c r="B28" s="78"/>
      <c r="C28" s="79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80" t="s">
        <v>45</v>
      </c>
      <c r="B29" s="81"/>
      <c r="C29" s="82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83"/>
      <c r="N29" s="84"/>
      <c r="O29" s="84"/>
      <c r="P29" s="84"/>
      <c r="Q29" s="84"/>
      <c r="R29" s="84"/>
      <c r="S29" s="84"/>
      <c r="T29" s="8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0" priority="43" operator="equal">
      <formula>212030016606640</formula>
    </cfRule>
  </conditionalFormatting>
  <conditionalFormatting sqref="D29 E4:E6 E28:K29">
    <cfRule type="cellIs" dxfId="1049" priority="41" operator="equal">
      <formula>$E$4</formula>
    </cfRule>
    <cfRule type="cellIs" dxfId="1048" priority="42" operator="equal">
      <formula>2120</formula>
    </cfRule>
  </conditionalFormatting>
  <conditionalFormatting sqref="D29:E29 F4:F6 F28:F29">
    <cfRule type="cellIs" dxfId="1047" priority="39" operator="equal">
      <formula>$F$4</formula>
    </cfRule>
    <cfRule type="cellIs" dxfId="1046" priority="40" operator="equal">
      <formula>300</formula>
    </cfRule>
  </conditionalFormatting>
  <conditionalFormatting sqref="G4:G6 G28:G29">
    <cfRule type="cellIs" dxfId="1045" priority="37" operator="equal">
      <formula>$G$4</formula>
    </cfRule>
    <cfRule type="cellIs" dxfId="1044" priority="38" operator="equal">
      <formula>1660</formula>
    </cfRule>
  </conditionalFormatting>
  <conditionalFormatting sqref="H4:H6 H28:H29">
    <cfRule type="cellIs" dxfId="1043" priority="35" operator="equal">
      <formula>$H$4</formula>
    </cfRule>
    <cfRule type="cellIs" dxfId="1042" priority="36" operator="equal">
      <formula>6640</formula>
    </cfRule>
  </conditionalFormatting>
  <conditionalFormatting sqref="T6:T28">
    <cfRule type="cellIs" dxfId="1041" priority="34" operator="lessThan">
      <formula>0</formula>
    </cfRule>
  </conditionalFormatting>
  <conditionalFormatting sqref="T7:T27">
    <cfRule type="cellIs" dxfId="1040" priority="31" operator="lessThan">
      <formula>0</formula>
    </cfRule>
    <cfRule type="cellIs" dxfId="1039" priority="32" operator="lessThan">
      <formula>0</formula>
    </cfRule>
    <cfRule type="cellIs" dxfId="1038" priority="33" operator="lessThan">
      <formula>0</formula>
    </cfRule>
  </conditionalFormatting>
  <conditionalFormatting sqref="E4:E6 E28:K28">
    <cfRule type="cellIs" dxfId="1037" priority="30" operator="equal">
      <formula>$E$4</formula>
    </cfRule>
  </conditionalFormatting>
  <conditionalFormatting sqref="D28:D29 D6 D4:M4">
    <cfRule type="cellIs" dxfId="1036" priority="29" operator="equal">
      <formula>$D$4</formula>
    </cfRule>
  </conditionalFormatting>
  <conditionalFormatting sqref="I4:I6 I28:I29">
    <cfRule type="cellIs" dxfId="1035" priority="28" operator="equal">
      <formula>$I$4</formula>
    </cfRule>
  </conditionalFormatting>
  <conditionalFormatting sqref="J4:J6 J28:J29">
    <cfRule type="cellIs" dxfId="1034" priority="27" operator="equal">
      <formula>$J$4</formula>
    </cfRule>
  </conditionalFormatting>
  <conditionalFormatting sqref="K4:K6 K28:K29">
    <cfRule type="cellIs" dxfId="1033" priority="26" operator="equal">
      <formula>$K$4</formula>
    </cfRule>
  </conditionalFormatting>
  <conditionalFormatting sqref="M4:M6">
    <cfRule type="cellIs" dxfId="1032" priority="25" operator="equal">
      <formula>$L$4</formula>
    </cfRule>
  </conditionalFormatting>
  <conditionalFormatting sqref="T7:T28">
    <cfRule type="cellIs" dxfId="1031" priority="22" operator="lessThan">
      <formula>0</formula>
    </cfRule>
    <cfRule type="cellIs" dxfId="1030" priority="23" operator="lessThan">
      <formula>0</formula>
    </cfRule>
    <cfRule type="cellIs" dxfId="1029" priority="24" operator="lessThan">
      <formula>0</formula>
    </cfRule>
  </conditionalFormatting>
  <conditionalFormatting sqref="D5:K5">
    <cfRule type="cellIs" dxfId="1028" priority="21" operator="greaterThan">
      <formula>0</formula>
    </cfRule>
  </conditionalFormatting>
  <conditionalFormatting sqref="T6:T28">
    <cfRule type="cellIs" dxfId="1027" priority="20" operator="lessThan">
      <formula>0</formula>
    </cfRule>
  </conditionalFormatting>
  <conditionalFormatting sqref="T7:T27">
    <cfRule type="cellIs" dxfId="1026" priority="17" operator="lessThan">
      <formula>0</formula>
    </cfRule>
    <cfRule type="cellIs" dxfId="1025" priority="18" operator="lessThan">
      <formula>0</formula>
    </cfRule>
    <cfRule type="cellIs" dxfId="1024" priority="19" operator="lessThan">
      <formula>0</formula>
    </cfRule>
  </conditionalFormatting>
  <conditionalFormatting sqref="T7:T28">
    <cfRule type="cellIs" dxfId="1023" priority="14" operator="lessThan">
      <formula>0</formula>
    </cfRule>
    <cfRule type="cellIs" dxfId="1022" priority="15" operator="lessThan">
      <formula>0</formula>
    </cfRule>
    <cfRule type="cellIs" dxfId="1021" priority="16" operator="lessThan">
      <formula>0</formula>
    </cfRule>
  </conditionalFormatting>
  <conditionalFormatting sqref="D5:K5">
    <cfRule type="cellIs" dxfId="1020" priority="13" operator="greaterThan">
      <formula>0</formula>
    </cfRule>
  </conditionalFormatting>
  <conditionalFormatting sqref="L4 L6 L28:L29">
    <cfRule type="cellIs" dxfId="1019" priority="12" operator="equal">
      <formula>$L$4</formula>
    </cfRule>
  </conditionalFormatting>
  <conditionalFormatting sqref="D7:S7">
    <cfRule type="cellIs" dxfId="1018" priority="11" operator="greaterThan">
      <formula>0</formula>
    </cfRule>
  </conditionalFormatting>
  <conditionalFormatting sqref="D9:S9">
    <cfRule type="cellIs" dxfId="1017" priority="10" operator="greaterThan">
      <formula>0</formula>
    </cfRule>
  </conditionalFormatting>
  <conditionalFormatting sqref="D11:S11">
    <cfRule type="cellIs" dxfId="1016" priority="9" operator="greaterThan">
      <formula>0</formula>
    </cfRule>
  </conditionalFormatting>
  <conditionalFormatting sqref="D13:S13">
    <cfRule type="cellIs" dxfId="1015" priority="8" operator="greaterThan">
      <formula>0</formula>
    </cfRule>
  </conditionalFormatting>
  <conditionalFormatting sqref="D15:S15">
    <cfRule type="cellIs" dxfId="1014" priority="7" operator="greaterThan">
      <formula>0</formula>
    </cfRule>
  </conditionalFormatting>
  <conditionalFormatting sqref="D17:S17">
    <cfRule type="cellIs" dxfId="1013" priority="6" operator="greaterThan">
      <formula>0</formula>
    </cfRule>
  </conditionalFormatting>
  <conditionalFormatting sqref="D19:S19">
    <cfRule type="cellIs" dxfId="1012" priority="5" operator="greaterThan">
      <formula>0</formula>
    </cfRule>
  </conditionalFormatting>
  <conditionalFormatting sqref="D21:Q21 S21">
    <cfRule type="cellIs" dxfId="1011" priority="4" operator="greaterThan">
      <formula>0</formula>
    </cfRule>
  </conditionalFormatting>
  <conditionalFormatting sqref="D23:Q23 S23">
    <cfRule type="cellIs" dxfId="1010" priority="3" operator="greaterThan">
      <formula>0</formula>
    </cfRule>
  </conditionalFormatting>
  <conditionalFormatting sqref="D25:Q25 S25">
    <cfRule type="cellIs" dxfId="1009" priority="2" operator="greaterThan">
      <formula>0</formula>
    </cfRule>
  </conditionalFormatting>
  <conditionalFormatting sqref="D27:S27">
    <cfRule type="cellIs" dxfId="100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2021-03-18T10:40:01Z</dcterms:modified>
</cp:coreProperties>
</file>