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2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V15" i="31" l="1"/>
  <c r="V17" i="31"/>
  <c r="V18" i="31"/>
  <c r="V21" i="31"/>
  <c r="V22" i="31"/>
  <c r="V23" i="31"/>
  <c r="V25" i="31"/>
  <c r="V27" i="31"/>
  <c r="V8" i="31"/>
  <c r="V12" i="3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N28" i="31" l="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R17" i="31"/>
  <c r="R19" i="31"/>
  <c r="V19" i="31" s="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V10" i="31" s="1"/>
  <c r="R12" i="31"/>
  <c r="R14" i="31"/>
  <c r="V14" i="31" s="1"/>
  <c r="R16" i="31"/>
  <c r="V16" i="31" s="1"/>
  <c r="R18" i="31"/>
  <c r="R20" i="31"/>
  <c r="V20" i="31" s="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4" i="33" l="1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<sst xmlns="http://schemas.openxmlformats.org/spreadsheetml/2006/main" count="1511" uniqueCount="82">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</sst>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9"/>
      <c r="N3" s="109"/>
      <c r="O3" s="109"/>
      <c r="P3" s="109"/>
      <c r="Q3" s="109"/>
      <c r="R3" s="109"/>
      <c r="S3" s="109"/>
      <c r="T3" s="109"/>
    </row>
    <row r="4" spans="1:22" x14ac:dyDescent="0.25">
      <c r="A4" s="101" t="s">
        <v>1</v>
      </c>
      <c r="B4" s="101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2" x14ac:dyDescent="0.25">
      <c r="A5" s="101" t="s">
        <v>2</v>
      </c>
      <c r="B5" s="101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7" t="s">
        <v>44</v>
      </c>
      <c r="B28" s="88"/>
      <c r="C28" s="89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0" t="s">
        <v>45</v>
      </c>
      <c r="B29" s="91"/>
      <c r="C29" s="92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0"/>
      <c r="N29" s="111"/>
      <c r="O29" s="111"/>
      <c r="P29" s="111"/>
      <c r="Q29" s="111"/>
      <c r="R29" s="111"/>
      <c r="S29" s="111"/>
      <c r="T29" s="111"/>
      <c r="U29" s="111"/>
      <c r="V29" s="112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64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90" t="s">
        <v>45</v>
      </c>
      <c r="B29" s="91"/>
      <c r="C29" s="92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90" t="s">
        <v>45</v>
      </c>
      <c r="B29" s="91"/>
      <c r="C29" s="92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0" t="s">
        <v>45</v>
      </c>
      <c r="B29" s="91"/>
      <c r="C29" s="92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0" t="s">
        <v>45</v>
      </c>
      <c r="B29" s="91"/>
      <c r="C29" s="92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9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0" t="s">
        <v>45</v>
      </c>
      <c r="B29" s="91"/>
      <c r="C29" s="92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48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0" t="s">
        <v>45</v>
      </c>
      <c r="B29" s="91"/>
      <c r="C29" s="9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0" t="s">
        <v>45</v>
      </c>
      <c r="B29" s="91"/>
      <c r="C29" s="92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0" t="s">
        <v>45</v>
      </c>
      <c r="B29" s="91"/>
      <c r="C29" s="92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0" t="s">
        <v>45</v>
      </c>
      <c r="B29" s="91"/>
      <c r="C29" s="92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0" t="s">
        <v>45</v>
      </c>
      <c r="B29" s="91"/>
      <c r="C29" s="92"/>
      <c r="D29" s="48">
        <f>D4+D5-D28</f>
        <v>398597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0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398597</v>
      </c>
      <c r="E4" s="2">
        <f>'24'!E29</f>
        <v>4950</v>
      </c>
      <c r="F4" s="2">
        <f>'24'!F29</f>
        <v>8690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0" t="s">
        <v>45</v>
      </c>
      <c r="B29" s="91"/>
      <c r="C29" s="92"/>
      <c r="D29" s="48">
        <f>D4+D5-D28</f>
        <v>825027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12:12" x14ac:dyDescent="0.25">
      <c r="L34" t="s">
        <v>77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'25'!D29</f>
        <v>825027</v>
      </c>
      <c r="E4" s="2">
        <f>'25'!E29</f>
        <v>4770</v>
      </c>
      <c r="F4" s="2">
        <f>'25'!F29</f>
        <v>8690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7" t="s">
        <v>44</v>
      </c>
      <c r="B28" s="88"/>
      <c r="C28" s="89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0" t="s">
        <v>45</v>
      </c>
      <c r="B29" s="91"/>
      <c r="C29" s="92"/>
      <c r="D29" s="48">
        <f>D4+D5-D28</f>
        <v>650523</v>
      </c>
      <c r="E29" s="48">
        <f t="shared" ref="E29:L29" si="9">E4+E5-E28</f>
        <v>4080</v>
      </c>
      <c r="F29" s="48">
        <f t="shared" si="9"/>
        <v>7750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650523</v>
      </c>
      <c r="E4" s="2">
        <f>'26'!E29</f>
        <v>4080</v>
      </c>
      <c r="F4" s="2">
        <f>'26'!F29</f>
        <v>7750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0" t="s">
        <v>45</v>
      </c>
      <c r="B29" s="91"/>
      <c r="C29" s="92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867801</v>
      </c>
      <c r="E4" s="2">
        <f>'27'!E29</f>
        <v>4040</v>
      </c>
      <c r="F4" s="2">
        <f>'27'!F29</f>
        <v>7550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1" sqref="D21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80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867801</v>
      </c>
      <c r="E4" s="2">
        <f>'28'!E29</f>
        <v>4040</v>
      </c>
      <c r="F4" s="2">
        <f>'28'!F29</f>
        <v>7550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0" t="s">
        <v>45</v>
      </c>
      <c r="B29" s="91"/>
      <c r="C29" s="92"/>
      <c r="D29" s="48">
        <f>D4+D5-D28</f>
        <v>639825</v>
      </c>
      <c r="E29" s="48">
        <f t="shared" ref="E29:L29" si="8">E4+E5-E28</f>
        <v>3750</v>
      </c>
      <c r="F29" s="48">
        <f t="shared" si="8"/>
        <v>7070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7" t="s">
        <v>44</v>
      </c>
      <c r="B28" s="88"/>
      <c r="C28" s="89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0" t="s">
        <v>45</v>
      </c>
      <c r="B29" s="91"/>
      <c r="C29" s="92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7" activePane="bottomLeft" state="frozen"/>
      <selection pane="bottomLeft" activeCell="V7" sqref="V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81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9"/>
      <c r="O3" s="109"/>
      <c r="P3" s="109"/>
      <c r="Q3" s="109"/>
      <c r="R3" s="109"/>
      <c r="S3" s="109"/>
      <c r="T3" s="109"/>
    </row>
    <row r="4" spans="1:23" x14ac:dyDescent="0.25">
      <c r="A4" s="101" t="s">
        <v>1</v>
      </c>
      <c r="B4" s="101"/>
      <c r="C4" s="1"/>
      <c r="D4" s="2">
        <f>'29'!D29</f>
        <v>639825</v>
      </c>
      <c r="E4" s="2">
        <f>'29'!E29</f>
        <v>3750</v>
      </c>
      <c r="F4" s="2">
        <f>'29'!F29</f>
        <v>7070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0</v>
      </c>
      <c r="N8" s="24">
        <f t="shared" ref="N8:N27" si="2">D8+E8*20+F8*10+G8*9+H8*9+I8*191+J8*191+K8*182+L8*100</f>
        <v>0</v>
      </c>
      <c r="O8" s="25">
        <f t="shared" ref="O8:O27" si="3">M8*2.75%</f>
        <v>0</v>
      </c>
      <c r="P8" s="26"/>
      <c r="Q8" s="26"/>
      <c r="R8" s="24">
        <f t="shared" ref="R8:R27" si="4">M8-(M8*2.75%)+I8*191+J8*191+K8*182+L8*100-Q8</f>
        <v>0</v>
      </c>
      <c r="S8" s="25">
        <f t="shared" ref="S8:S27" si="5">M8*0.95%</f>
        <v>0</v>
      </c>
      <c r="T8" s="66">
        <f t="shared" ref="T8:T27" si="6">S8-Q8</f>
        <v>0</v>
      </c>
      <c r="U8" s="84"/>
      <c r="V8" s="85">
        <f t="shared" si="0"/>
        <v>0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1"/>
        <v>0</v>
      </c>
      <c r="N15" s="24">
        <f t="shared" si="2"/>
        <v>0</v>
      </c>
      <c r="O15" s="25">
        <f t="shared" si="3"/>
        <v>0</v>
      </c>
      <c r="P15" s="26"/>
      <c r="Q15" s="26"/>
      <c r="R15" s="24">
        <f t="shared" si="4"/>
        <v>0</v>
      </c>
      <c r="S15" s="25">
        <f t="shared" si="5"/>
        <v>0</v>
      </c>
      <c r="T15" s="66">
        <f t="shared" si="6"/>
        <v>0</v>
      </c>
      <c r="U15" s="84"/>
      <c r="V15" s="85">
        <f t="shared" si="0"/>
        <v>0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1"/>
        <v>0</v>
      </c>
      <c r="N17" s="24">
        <f t="shared" si="2"/>
        <v>0</v>
      </c>
      <c r="O17" s="25">
        <f t="shared" si="3"/>
        <v>0</v>
      </c>
      <c r="P17" s="26"/>
      <c r="Q17" s="26"/>
      <c r="R17" s="24">
        <f t="shared" si="4"/>
        <v>0</v>
      </c>
      <c r="S17" s="25">
        <f t="shared" si="5"/>
        <v>0</v>
      </c>
      <c r="T17" s="66">
        <f t="shared" si="6"/>
        <v>0</v>
      </c>
      <c r="U17" s="84"/>
      <c r="V17" s="85">
        <f t="shared" si="0"/>
        <v>0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6">
        <f t="shared" si="6"/>
        <v>0</v>
      </c>
      <c r="U18" s="84"/>
      <c r="V18" s="85">
        <f t="shared" si="0"/>
        <v>0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8828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8828</v>
      </c>
      <c r="N20" s="24">
        <f t="shared" si="2"/>
        <v>8828</v>
      </c>
      <c r="O20" s="25">
        <f t="shared" si="3"/>
        <v>242.77</v>
      </c>
      <c r="P20" s="26"/>
      <c r="Q20" s="26">
        <v>520</v>
      </c>
      <c r="R20" s="24">
        <f t="shared" si="4"/>
        <v>8065.23</v>
      </c>
      <c r="S20" s="25">
        <f t="shared" si="5"/>
        <v>83.866</v>
      </c>
      <c r="T20" s="66">
        <f t="shared" si="6"/>
        <v>-436.13400000000001</v>
      </c>
      <c r="U20" s="84">
        <v>27</v>
      </c>
      <c r="V20" s="85">
        <f t="shared" si="0"/>
        <v>8038.23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11929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11929</v>
      </c>
      <c r="N21" s="24">
        <f t="shared" si="2"/>
        <v>11929</v>
      </c>
      <c r="O21" s="25">
        <f t="shared" si="3"/>
        <v>328.04750000000001</v>
      </c>
      <c r="P21" s="26"/>
      <c r="Q21" s="26">
        <v>30</v>
      </c>
      <c r="R21" s="24">
        <f t="shared" si="4"/>
        <v>11570.952499999999</v>
      </c>
      <c r="S21" s="25">
        <f t="shared" si="5"/>
        <v>113.32549999999999</v>
      </c>
      <c r="T21" s="66">
        <f t="shared" si="6"/>
        <v>83.325499999999991</v>
      </c>
      <c r="U21" s="84">
        <v>90</v>
      </c>
      <c r="V21" s="85">
        <f t="shared" si="0"/>
        <v>11480.952499999999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1"/>
        <v>0</v>
      </c>
      <c r="N22" s="24">
        <f t="shared" si="2"/>
        <v>0</v>
      </c>
      <c r="O22" s="25">
        <f t="shared" si="3"/>
        <v>0</v>
      </c>
      <c r="P22" s="26"/>
      <c r="Q22" s="26"/>
      <c r="R22" s="24">
        <f t="shared" si="4"/>
        <v>0</v>
      </c>
      <c r="S22" s="25">
        <f t="shared" si="5"/>
        <v>0</v>
      </c>
      <c r="T22" s="66">
        <f t="shared" si="6"/>
        <v>0</v>
      </c>
      <c r="U22" s="84"/>
      <c r="V22" s="85">
        <f t="shared" si="0"/>
        <v>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1"/>
        <v>0</v>
      </c>
      <c r="N23" s="24">
        <f t="shared" si="2"/>
        <v>0</v>
      </c>
      <c r="O23" s="25">
        <f t="shared" si="3"/>
        <v>0</v>
      </c>
      <c r="P23" s="26"/>
      <c r="Q23" s="26"/>
      <c r="R23" s="24">
        <f t="shared" si="4"/>
        <v>0</v>
      </c>
      <c r="S23" s="25">
        <f t="shared" si="5"/>
        <v>0</v>
      </c>
      <c r="T23" s="66">
        <f t="shared" si="6"/>
        <v>0</v>
      </c>
      <c r="U23" s="84"/>
      <c r="V23" s="85">
        <f t="shared" si="0"/>
        <v>0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1"/>
        <v>0</v>
      </c>
      <c r="N25" s="24">
        <f t="shared" si="2"/>
        <v>0</v>
      </c>
      <c r="O25" s="25">
        <f t="shared" si="3"/>
        <v>0</v>
      </c>
      <c r="P25" s="26">
        <v>21300</v>
      </c>
      <c r="Q25" s="26"/>
      <c r="R25" s="24">
        <f t="shared" si="4"/>
        <v>0</v>
      </c>
      <c r="S25" s="25">
        <f t="shared" si="5"/>
        <v>0</v>
      </c>
      <c r="T25" s="66">
        <f t="shared" si="6"/>
        <v>0</v>
      </c>
      <c r="U25" s="84"/>
      <c r="V25" s="85">
        <f t="shared" si="0"/>
        <v>0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1"/>
        <v>0</v>
      </c>
      <c r="N27" s="40">
        <f t="shared" si="2"/>
        <v>0</v>
      </c>
      <c r="O27" s="25">
        <f t="shared" si="3"/>
        <v>0</v>
      </c>
      <c r="P27" s="41"/>
      <c r="Q27" s="41"/>
      <c r="R27" s="24">
        <f t="shared" si="4"/>
        <v>0</v>
      </c>
      <c r="S27" s="42">
        <f t="shared" si="5"/>
        <v>0</v>
      </c>
      <c r="T27" s="67">
        <f t="shared" si="6"/>
        <v>0</v>
      </c>
      <c r="U27" s="84"/>
      <c r="V27" s="86">
        <f t="shared" si="0"/>
        <v>0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285687</v>
      </c>
      <c r="E28" s="45">
        <f t="shared" si="7"/>
        <v>600</v>
      </c>
      <c r="F28" s="45">
        <f t="shared" ref="F28:V28" si="8">SUM(F7:F27)</f>
        <v>970</v>
      </c>
      <c r="G28" s="45">
        <f t="shared" si="8"/>
        <v>0</v>
      </c>
      <c r="H28" s="45">
        <f t="shared" si="8"/>
        <v>1480</v>
      </c>
      <c r="I28" s="45">
        <f t="shared" si="8"/>
        <v>39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74">
        <f t="shared" si="8"/>
        <v>320707</v>
      </c>
      <c r="N28" s="74">
        <f t="shared" si="8"/>
        <v>334162</v>
      </c>
      <c r="O28" s="75">
        <f t="shared" si="8"/>
        <v>8819.4424999999992</v>
      </c>
      <c r="P28" s="74">
        <f t="shared" si="8"/>
        <v>6000</v>
      </c>
      <c r="Q28" s="74">
        <f t="shared" si="8"/>
        <v>2173</v>
      </c>
      <c r="R28" s="74">
        <f t="shared" si="8"/>
        <v>323169.55750000005</v>
      </c>
      <c r="S28" s="74">
        <f t="shared" si="8"/>
        <v>3046.7165000000005</v>
      </c>
      <c r="T28" s="76">
        <f t="shared" si="8"/>
        <v>873.7165</v>
      </c>
      <c r="U28" s="76">
        <f t="shared" si="8"/>
        <v>2093</v>
      </c>
      <c r="V28" s="61">
        <f t="shared" si="8"/>
        <v>321076.55750000005</v>
      </c>
    </row>
    <row r="29" spans="1:23" ht="15.75" thickBot="1" x14ac:dyDescent="0.3">
      <c r="A29" s="90" t="s">
        <v>45</v>
      </c>
      <c r="B29" s="91"/>
      <c r="C29" s="92"/>
      <c r="D29" s="48">
        <f>D4+D5-D28</f>
        <v>354138</v>
      </c>
      <c r="E29" s="48">
        <f t="shared" ref="E29:L29" si="9">E4+E5-E28</f>
        <v>3150</v>
      </c>
      <c r="F29" s="48">
        <f t="shared" si="9"/>
        <v>6100</v>
      </c>
      <c r="G29" s="48">
        <f t="shared" si="9"/>
        <v>50</v>
      </c>
      <c r="H29" s="48">
        <f t="shared" si="9"/>
        <v>29580</v>
      </c>
      <c r="I29" s="48">
        <f t="shared" si="9"/>
        <v>900</v>
      </c>
      <c r="J29" s="48">
        <f t="shared" si="9"/>
        <v>508</v>
      </c>
      <c r="K29" s="48">
        <f t="shared" si="9"/>
        <v>558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354138</v>
      </c>
      <c r="E4" s="2">
        <f>'30'!E29</f>
        <v>3150</v>
      </c>
      <c r="F4" s="2">
        <f>'30'!F29</f>
        <v>6100</v>
      </c>
      <c r="G4" s="2">
        <f>'30'!G29</f>
        <v>50</v>
      </c>
      <c r="H4" s="2">
        <f>'30'!H29</f>
        <v>29580</v>
      </c>
      <c r="I4" s="2">
        <f>'30'!I29</f>
        <v>900</v>
      </c>
      <c r="J4" s="2">
        <f>'30'!J29</f>
        <v>508</v>
      </c>
      <c r="K4" s="2">
        <f>'30'!K29</f>
        <v>558</v>
      </c>
      <c r="L4" s="2">
        <f>'30'!L29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354138</v>
      </c>
      <c r="E29" s="48">
        <f t="shared" ref="E29:L29" si="8">E4+E5-E28</f>
        <v>3150</v>
      </c>
      <c r="F29" s="48">
        <f t="shared" si="8"/>
        <v>6100</v>
      </c>
      <c r="G29" s="48">
        <f t="shared" si="8"/>
        <v>50</v>
      </c>
      <c r="H29" s="48">
        <f t="shared" si="8"/>
        <v>29580</v>
      </c>
      <c r="I29" s="48">
        <f t="shared" si="8"/>
        <v>900</v>
      </c>
      <c r="J29" s="48">
        <f t="shared" si="8"/>
        <v>508</v>
      </c>
      <c r="K29" s="48">
        <f t="shared" si="8"/>
        <v>558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Q33" sqref="Q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/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5558674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332522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730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1130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1390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370932</v>
      </c>
      <c r="N7" s="24">
        <f t="shared" ref="N7:N27" si="1">D7+E7*20+F7*10+G7*9+H7*9+I7*191+J7*191+K7*182+L7*100</f>
        <v>404952</v>
      </c>
      <c r="O7" s="25">
        <f>M7*2.75%</f>
        <v>10200.629999999999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2002</v>
      </c>
      <c r="R7" s="24">
        <f>M7-(M7*2.75%)+I7*191+J7*191+K7*182+L7*100-Q7</f>
        <v>392749.37</v>
      </c>
      <c r="S7" s="25">
        <f>M7*0.95%</f>
        <v>3523.8539999999998</v>
      </c>
      <c r="T7" s="27">
        <f>S7-Q7</f>
        <v>1521.8539999999998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167136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174336</v>
      </c>
      <c r="N8" s="24">
        <f t="shared" si="1"/>
        <v>190800</v>
      </c>
      <c r="O8" s="25">
        <f t="shared" ref="O8:O27" si="2">M8*2.75%</f>
        <v>4794.24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1551</v>
      </c>
      <c r="R8" s="24">
        <f t="shared" ref="R8:R27" si="3">M8-(M8*2.75%)+I8*191+J8*191+K8*182+L8*100-Q8</f>
        <v>184454.76</v>
      </c>
      <c r="S8" s="25">
        <f t="shared" ref="S8:S27" si="4">M8*0.95%</f>
        <v>1656.192</v>
      </c>
      <c r="T8" s="27">
        <f t="shared" ref="T8:T27" si="5">S8-Q8</f>
        <v>105.19200000000001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457719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2370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494449</v>
      </c>
      <c r="N9" s="24">
        <f t="shared" si="1"/>
        <v>511850</v>
      </c>
      <c r="O9" s="25">
        <f t="shared" si="2"/>
        <v>13597.3475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3357</v>
      </c>
      <c r="R9" s="24">
        <f t="shared" si="3"/>
        <v>494895.65250000003</v>
      </c>
      <c r="S9" s="25">
        <f t="shared" si="4"/>
        <v>4697.2654999999995</v>
      </c>
      <c r="T9" s="27">
        <f t="shared" si="5"/>
        <v>1340.2654999999995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135903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60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139683</v>
      </c>
      <c r="N10" s="24">
        <f t="shared" si="1"/>
        <v>157421</v>
      </c>
      <c r="O10" s="25">
        <f t="shared" si="2"/>
        <v>3841.2824999999998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675</v>
      </c>
      <c r="R10" s="24">
        <f t="shared" si="3"/>
        <v>152904.7175</v>
      </c>
      <c r="S10" s="25">
        <f t="shared" si="4"/>
        <v>1326.9884999999999</v>
      </c>
      <c r="T10" s="27">
        <f t="shared" si="5"/>
        <v>651.98849999999993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152377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188727</v>
      </c>
      <c r="N11" s="24">
        <f t="shared" si="1"/>
        <v>214079</v>
      </c>
      <c r="O11" s="25">
        <f t="shared" si="2"/>
        <v>5189.9925000000003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813</v>
      </c>
      <c r="R11" s="24">
        <f t="shared" si="3"/>
        <v>208076.00750000001</v>
      </c>
      <c r="S11" s="25">
        <f t="shared" si="4"/>
        <v>1792.9065000000001</v>
      </c>
      <c r="T11" s="27">
        <f t="shared" si="5"/>
        <v>979.90650000000005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152886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165386</v>
      </c>
      <c r="N12" s="24">
        <f t="shared" si="1"/>
        <v>180261</v>
      </c>
      <c r="O12" s="25">
        <f t="shared" si="2"/>
        <v>4548.1149999999998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699</v>
      </c>
      <c r="R12" s="24">
        <f t="shared" si="3"/>
        <v>175013.88500000001</v>
      </c>
      <c r="S12" s="25">
        <f t="shared" si="4"/>
        <v>1571.1669999999999</v>
      </c>
      <c r="T12" s="27">
        <f t="shared" si="5"/>
        <v>872.16699999999992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137853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145253</v>
      </c>
      <c r="N13" s="24">
        <f t="shared" si="1"/>
        <v>147163</v>
      </c>
      <c r="O13" s="25">
        <f t="shared" si="2"/>
        <v>3994.4575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1199</v>
      </c>
      <c r="R13" s="24">
        <f t="shared" si="3"/>
        <v>141969.54250000001</v>
      </c>
      <c r="S13" s="25">
        <f t="shared" si="4"/>
        <v>1379.9034999999999</v>
      </c>
      <c r="T13" s="27">
        <f t="shared" si="5"/>
        <v>180.90349999999989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440812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496672</v>
      </c>
      <c r="N14" s="24">
        <f t="shared" si="1"/>
        <v>509527</v>
      </c>
      <c r="O14" s="25">
        <f t="shared" si="2"/>
        <v>13658.48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3202</v>
      </c>
      <c r="R14" s="24">
        <f t="shared" si="3"/>
        <v>492666.52</v>
      </c>
      <c r="S14" s="25">
        <f t="shared" si="4"/>
        <v>4718.384</v>
      </c>
      <c r="T14" s="27">
        <f t="shared" si="5"/>
        <v>1516.384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409216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1130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82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48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430686</v>
      </c>
      <c r="N15" s="24">
        <f t="shared" si="1"/>
        <v>455084</v>
      </c>
      <c r="O15" s="25">
        <f t="shared" si="2"/>
        <v>11843.865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3567</v>
      </c>
      <c r="R15" s="24">
        <f t="shared" si="3"/>
        <v>439673.13500000001</v>
      </c>
      <c r="S15" s="25">
        <f t="shared" si="4"/>
        <v>4091.5169999999998</v>
      </c>
      <c r="T15" s="27">
        <f t="shared" si="5"/>
        <v>524.51699999999983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433702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467172</v>
      </c>
      <c r="N16" s="24">
        <f t="shared" si="1"/>
        <v>476232</v>
      </c>
      <c r="O16" s="25">
        <f t="shared" si="2"/>
        <v>12847.23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2806</v>
      </c>
      <c r="R16" s="24">
        <f t="shared" si="3"/>
        <v>460578.77</v>
      </c>
      <c r="S16" s="25">
        <f t="shared" si="4"/>
        <v>4438.134</v>
      </c>
      <c r="T16" s="27">
        <f t="shared" si="5"/>
        <v>1632.134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250807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1650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91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32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277057</v>
      </c>
      <c r="N17" s="24">
        <f t="shared" si="1"/>
        <v>300262</v>
      </c>
      <c r="O17" s="25">
        <f t="shared" si="2"/>
        <v>7619.0675000000001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1813</v>
      </c>
      <c r="R17" s="24">
        <f t="shared" si="3"/>
        <v>290829.9325</v>
      </c>
      <c r="S17" s="25">
        <f t="shared" si="4"/>
        <v>2632.0414999999998</v>
      </c>
      <c r="T17" s="27">
        <f t="shared" si="5"/>
        <v>819.04149999999981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236984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243054</v>
      </c>
      <c r="N18" s="24">
        <f t="shared" si="1"/>
        <v>243782</v>
      </c>
      <c r="O18" s="25">
        <f t="shared" si="2"/>
        <v>6683.9849999999997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234958.01500000001</v>
      </c>
      <c r="S18" s="25">
        <f t="shared" si="4"/>
        <v>2309.0129999999999</v>
      </c>
      <c r="T18" s="27">
        <f t="shared" si="5"/>
        <v>169.01299999999992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350072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1530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372742</v>
      </c>
      <c r="N19" s="24">
        <f t="shared" si="1"/>
        <v>410638</v>
      </c>
      <c r="O19" s="25">
        <f t="shared" si="2"/>
        <v>10250.405000000001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4369</v>
      </c>
      <c r="R19" s="24">
        <f t="shared" si="3"/>
        <v>396018.59499999997</v>
      </c>
      <c r="S19" s="25">
        <f t="shared" si="4"/>
        <v>3541.049</v>
      </c>
      <c r="T19" s="27">
        <f t="shared" si="5"/>
        <v>-827.95100000000002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204301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61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211871</v>
      </c>
      <c r="N20" s="24">
        <f t="shared" si="1"/>
        <v>231759</v>
      </c>
      <c r="O20" s="25">
        <f t="shared" si="2"/>
        <v>5826.4525000000003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2805</v>
      </c>
      <c r="R20" s="24">
        <f t="shared" si="3"/>
        <v>223127.54749999999</v>
      </c>
      <c r="S20" s="25">
        <f t="shared" si="4"/>
        <v>2012.7745</v>
      </c>
      <c r="T20" s="27">
        <f t="shared" si="5"/>
        <v>-792.22550000000001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161508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165978</v>
      </c>
      <c r="N21" s="24">
        <f t="shared" si="1"/>
        <v>179831</v>
      </c>
      <c r="O21" s="25">
        <f t="shared" si="2"/>
        <v>4564.3950000000004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387</v>
      </c>
      <c r="R21" s="24">
        <f t="shared" si="3"/>
        <v>174879.60500000001</v>
      </c>
      <c r="S21" s="25">
        <f t="shared" si="4"/>
        <v>1576.7909999999999</v>
      </c>
      <c r="T21" s="27">
        <f t="shared" si="5"/>
        <v>1189.7909999999999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462801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141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45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492051</v>
      </c>
      <c r="N22" s="24">
        <f t="shared" si="1"/>
        <v>527172</v>
      </c>
      <c r="O22" s="25">
        <f t="shared" si="2"/>
        <v>13531.4025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3225</v>
      </c>
      <c r="R22" s="24">
        <f t="shared" si="3"/>
        <v>510415.59749999997</v>
      </c>
      <c r="S22" s="25">
        <f t="shared" si="4"/>
        <v>4674.4844999999996</v>
      </c>
      <c r="T22" s="27">
        <f t="shared" si="5"/>
        <v>1449.4844999999996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219394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227494</v>
      </c>
      <c r="N23" s="24">
        <f t="shared" si="1"/>
        <v>236954</v>
      </c>
      <c r="O23" s="25">
        <f t="shared" si="2"/>
        <v>6256.085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1930</v>
      </c>
      <c r="R23" s="24">
        <f t="shared" si="3"/>
        <v>228767.91500000001</v>
      </c>
      <c r="S23" s="25">
        <f t="shared" si="4"/>
        <v>2161.1929999999998</v>
      </c>
      <c r="T23" s="27">
        <f t="shared" si="5"/>
        <v>231.19299999999976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560921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635621</v>
      </c>
      <c r="N24" s="24">
        <f t="shared" si="1"/>
        <v>674126</v>
      </c>
      <c r="O24" s="25">
        <f t="shared" si="2"/>
        <v>17479.577499999999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3121</v>
      </c>
      <c r="R24" s="24">
        <f t="shared" si="3"/>
        <v>653525.42249999999</v>
      </c>
      <c r="S24" s="25">
        <f t="shared" si="4"/>
        <v>6038.3994999999995</v>
      </c>
      <c r="T24" s="27">
        <f t="shared" si="5"/>
        <v>2917.3994999999995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221745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83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28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232895</v>
      </c>
      <c r="N25" s="24">
        <f t="shared" si="1"/>
        <v>255754</v>
      </c>
      <c r="O25" s="25">
        <f t="shared" si="2"/>
        <v>6404.6125000000002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2031</v>
      </c>
      <c r="R25" s="24">
        <f t="shared" si="3"/>
        <v>247318.38750000001</v>
      </c>
      <c r="S25" s="25">
        <f t="shared" si="4"/>
        <v>2212.5025000000001</v>
      </c>
      <c r="T25" s="27">
        <f t="shared" si="5"/>
        <v>181.50250000000005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228596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1640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261156</v>
      </c>
      <c r="N26" s="24">
        <f t="shared" si="1"/>
        <v>274155</v>
      </c>
      <c r="O26" s="25">
        <f t="shared" si="2"/>
        <v>7181.79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2287</v>
      </c>
      <c r="R26" s="24">
        <f t="shared" si="3"/>
        <v>264686.20999999996</v>
      </c>
      <c r="S26" s="25">
        <f t="shared" si="4"/>
        <v>2480.982</v>
      </c>
      <c r="T26" s="27">
        <f t="shared" si="5"/>
        <v>193.98199999999997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240950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241850</v>
      </c>
      <c r="N27" s="40">
        <f t="shared" si="1"/>
        <v>275005</v>
      </c>
      <c r="O27" s="25">
        <f t="shared" si="2"/>
        <v>6650.875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2738</v>
      </c>
      <c r="R27" s="24">
        <f t="shared" si="3"/>
        <v>265616.125</v>
      </c>
      <c r="S27" s="42">
        <f t="shared" si="4"/>
        <v>2297.5749999999998</v>
      </c>
      <c r="T27" s="43">
        <f t="shared" si="5"/>
        <v>-440.42500000000018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5958205</v>
      </c>
      <c r="E28" s="45">
        <f t="shared" si="6"/>
        <v>6455</v>
      </c>
      <c r="F28" s="45">
        <f t="shared" ref="F28:T28" si="7">SUM(F7:F27)</f>
        <v>11880</v>
      </c>
      <c r="G28" s="45">
        <f t="shared" si="7"/>
        <v>450</v>
      </c>
      <c r="H28" s="45">
        <f t="shared" si="7"/>
        <v>24990</v>
      </c>
      <c r="I28" s="45">
        <f t="shared" si="7"/>
        <v>1560</v>
      </c>
      <c r="J28" s="45">
        <f t="shared" si="7"/>
        <v>48</v>
      </c>
      <c r="K28" s="45">
        <f t="shared" si="7"/>
        <v>627</v>
      </c>
      <c r="L28" s="45">
        <f t="shared" si="7"/>
        <v>5</v>
      </c>
      <c r="M28" s="45">
        <f t="shared" si="7"/>
        <v>6435065</v>
      </c>
      <c r="N28" s="45">
        <f t="shared" si="7"/>
        <v>6856807</v>
      </c>
      <c r="O28" s="46">
        <f t="shared" si="7"/>
        <v>176964.28750000001</v>
      </c>
      <c r="P28" s="45">
        <f t="shared" si="7"/>
        <v>0</v>
      </c>
      <c r="Q28" s="45">
        <f t="shared" si="7"/>
        <v>46717</v>
      </c>
      <c r="R28" s="45">
        <f t="shared" si="7"/>
        <v>6633125.7125000013</v>
      </c>
      <c r="S28" s="45">
        <f t="shared" si="7"/>
        <v>61133.117499999993</v>
      </c>
      <c r="T28" s="47">
        <f t="shared" si="7"/>
        <v>14416.117499999997</v>
      </c>
    </row>
    <row r="29" spans="1:20" ht="15.75" thickBot="1" x14ac:dyDescent="0.3">
      <c r="A29" s="90" t="s">
        <v>45</v>
      </c>
      <c r="B29" s="91"/>
      <c r="C29" s="92"/>
      <c r="D29" s="48">
        <f>D4+D5-D28</f>
        <v>354138</v>
      </c>
      <c r="E29" s="48">
        <f t="shared" ref="E29:L29" si="8">E4+E5-E28</f>
        <v>3150</v>
      </c>
      <c r="F29" s="48">
        <f t="shared" si="8"/>
        <v>6100</v>
      </c>
      <c r="G29" s="48">
        <f t="shared" si="8"/>
        <v>50</v>
      </c>
      <c r="H29" s="48">
        <f t="shared" si="8"/>
        <v>29580</v>
      </c>
      <c r="I29" s="48">
        <f t="shared" si="8"/>
        <v>900</v>
      </c>
      <c r="J29" s="48">
        <f t="shared" si="8"/>
        <v>508</v>
      </c>
      <c r="K29" s="48">
        <f t="shared" si="8"/>
        <v>558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90" t="s">
        <v>45</v>
      </c>
      <c r="B29" s="91"/>
      <c r="C29" s="92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9" sqref="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0" t="s">
        <v>45</v>
      </c>
      <c r="B29" s="91"/>
      <c r="C29" s="92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H15" sqref="H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103" t="s">
        <v>56</v>
      </c>
      <c r="B3" s="104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2" x14ac:dyDescent="0.25">
      <c r="A5" s="101" t="s">
        <v>2</v>
      </c>
      <c r="B5" s="101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0" t="s">
        <v>45</v>
      </c>
      <c r="B29" s="91"/>
      <c r="C29" s="9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0" activePane="bottomLeft" state="frozen"/>
      <selection pane="bottomLeft" activeCell="H13" sqref="H13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6.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57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ht="15.75" customHeight="1" x14ac:dyDescent="0.25">
      <c r="A4" s="101" t="s">
        <v>1</v>
      </c>
      <c r="B4" s="101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2" ht="15.75" customHeight="1" x14ac:dyDescent="0.25">
      <c r="A5" s="101" t="s">
        <v>2</v>
      </c>
      <c r="B5" s="101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7" t="s">
        <v>44</v>
      </c>
      <c r="B28" s="88"/>
      <c r="C28" s="89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90" t="s">
        <v>45</v>
      </c>
      <c r="B29" s="91"/>
      <c r="C29" s="92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60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0" t="s">
        <v>45</v>
      </c>
      <c r="B29" s="91"/>
      <c r="C29" s="92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2021-05-30T11:59:40Z</dcterms:modified>
</cp:coreProperties>
</file>