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showObjects="none" defaultThemeVersion="124226"/>
  <bookViews>
    <workbookView xWindow="240" yWindow="90" windowWidth="20055" windowHeight="7695" tabRatio="792" firstSheet="3" activeTab="22"/>
  </bookViews>
  <sheets>
    <sheet name="1" sheetId="1" r:id="rId1"/>
    <sheet name="2" sheetId="2" r:id="rId2"/>
    <sheet name="3" sheetId="3" r:id="rId3"/>
    <sheet name="4" sheetId="4" r:id="rId4"/>
    <sheet name="5" sheetId="5" r:id="rId5"/>
    <sheet name="6" sheetId="6" r:id="rId6"/>
    <sheet name="7" sheetId="7" r:id="rId7"/>
    <sheet name="8" sheetId="8" r:id="rId8"/>
    <sheet name="9" sheetId="9" r:id="rId9"/>
    <sheet name="10" sheetId="10" r:id="rId10"/>
    <sheet name="11" sheetId="11" r:id="rId11"/>
    <sheet name="12" sheetId="12" r:id="rId12"/>
    <sheet name="13" sheetId="13" r:id="rId13"/>
    <sheet name="14" sheetId="14" r:id="rId14"/>
    <sheet name="15" sheetId="15" r:id="rId15"/>
    <sheet name="16" sheetId="16" r:id="rId16"/>
    <sheet name="17" sheetId="17" r:id="rId17"/>
    <sheet name="18" sheetId="18" r:id="rId18"/>
    <sheet name="19" sheetId="19" r:id="rId19"/>
    <sheet name="20" sheetId="20" r:id="rId20"/>
    <sheet name="21" sheetId="21" r:id="rId21"/>
    <sheet name="22" sheetId="22" r:id="rId22"/>
    <sheet name="23" sheetId="23" r:id="rId23"/>
    <sheet name="24" sheetId="24" r:id="rId24"/>
    <sheet name="25" sheetId="25" r:id="rId25"/>
    <sheet name="26" sheetId="26" r:id="rId26"/>
    <sheet name="27" sheetId="27" r:id="rId27"/>
    <sheet name="28" sheetId="28" r:id="rId28"/>
    <sheet name="29" sheetId="29" r:id="rId29"/>
    <sheet name="30" sheetId="31" r:id="rId30"/>
    <sheet name="31" sheetId="32" r:id="rId31"/>
    <sheet name="Total" sheetId="33" r:id="rId32"/>
    <sheet name="Sheet1" sheetId="34" r:id="rId33"/>
  </sheets>
  <calcPr calcId="144525"/>
</workbook>
</file>

<file path=xl/calcChain.xml><?xml version="1.0" encoding="utf-8"?>
<calcChain xmlns="http://schemas.openxmlformats.org/spreadsheetml/2006/main">
  <c r="R18" i="23" l="1"/>
  <c r="T16" i="22" l="1"/>
  <c r="U28" i="18" l="1"/>
  <c r="U28" i="17"/>
  <c r="U28" i="15" l="1"/>
  <c r="U28" i="14" l="1"/>
  <c r="V14" i="14" l="1"/>
  <c r="V20" i="14"/>
  <c r="V24" i="14"/>
  <c r="R20" i="11" l="1"/>
  <c r="R24" i="9" l="1"/>
  <c r="E5" i="33" l="1"/>
  <c r="F5" i="33"/>
  <c r="G5" i="33"/>
  <c r="H5" i="33"/>
  <c r="I5" i="33"/>
  <c r="J5" i="33"/>
  <c r="K5" i="33"/>
  <c r="L5" i="33"/>
  <c r="D5" i="33"/>
  <c r="E4" i="33"/>
  <c r="F4" i="33"/>
  <c r="G4" i="33"/>
  <c r="H4" i="33"/>
  <c r="I4" i="33"/>
  <c r="J4" i="33"/>
  <c r="K4" i="33"/>
  <c r="L4" i="33"/>
  <c r="D4" i="33"/>
  <c r="M4" i="5" l="1"/>
  <c r="Q8" i="33"/>
  <c r="Q9" i="33"/>
  <c r="Q10" i="33"/>
  <c r="Q11" i="33"/>
  <c r="Q12" i="33"/>
  <c r="Q13" i="33"/>
  <c r="Q14" i="33"/>
  <c r="Q15" i="33"/>
  <c r="Q16" i="33"/>
  <c r="Q17" i="33"/>
  <c r="Q18" i="33"/>
  <c r="Q19" i="33"/>
  <c r="Q20" i="33"/>
  <c r="Q21" i="33"/>
  <c r="Q22" i="33"/>
  <c r="Q23" i="33"/>
  <c r="Q24" i="33"/>
  <c r="Q25" i="33"/>
  <c r="Q26" i="33"/>
  <c r="Q27" i="33"/>
  <c r="Q7" i="33"/>
  <c r="E27" i="33"/>
  <c r="F27" i="33"/>
  <c r="G27" i="33"/>
  <c r="H27" i="33"/>
  <c r="I27" i="33"/>
  <c r="J27" i="33"/>
  <c r="K27" i="33"/>
  <c r="L27" i="33"/>
  <c r="E26" i="33"/>
  <c r="F26" i="33"/>
  <c r="G26" i="33"/>
  <c r="H26" i="33"/>
  <c r="I26" i="33"/>
  <c r="J26" i="33"/>
  <c r="K26" i="33"/>
  <c r="L26" i="33"/>
  <c r="E25" i="33"/>
  <c r="F25" i="33"/>
  <c r="G25" i="33"/>
  <c r="H25" i="33"/>
  <c r="I25" i="33"/>
  <c r="J25" i="33"/>
  <c r="K25" i="33"/>
  <c r="L25" i="33"/>
  <c r="E24" i="33"/>
  <c r="F24" i="33"/>
  <c r="G24" i="33"/>
  <c r="H24" i="33"/>
  <c r="I24" i="33"/>
  <c r="J24" i="33"/>
  <c r="K24" i="33"/>
  <c r="L24" i="33"/>
  <c r="E23" i="33"/>
  <c r="F23" i="33"/>
  <c r="G23" i="33"/>
  <c r="H23" i="33"/>
  <c r="I23" i="33"/>
  <c r="J23" i="33"/>
  <c r="K23" i="33"/>
  <c r="L23" i="33"/>
  <c r="E22" i="33"/>
  <c r="F22" i="33"/>
  <c r="G22" i="33"/>
  <c r="H22" i="33"/>
  <c r="I22" i="33"/>
  <c r="J22" i="33"/>
  <c r="K22" i="33"/>
  <c r="L22" i="33"/>
  <c r="E21" i="33"/>
  <c r="F21" i="33"/>
  <c r="G21" i="33"/>
  <c r="H21" i="33"/>
  <c r="I21" i="33"/>
  <c r="J21" i="33"/>
  <c r="K21" i="33"/>
  <c r="L21" i="33"/>
  <c r="E20" i="33"/>
  <c r="F20" i="33"/>
  <c r="G20" i="33"/>
  <c r="H20" i="33"/>
  <c r="I20" i="33"/>
  <c r="J20" i="33"/>
  <c r="K20" i="33"/>
  <c r="L20" i="33"/>
  <c r="E19" i="33"/>
  <c r="F19" i="33"/>
  <c r="G19" i="33"/>
  <c r="H19" i="33"/>
  <c r="I19" i="33"/>
  <c r="J19" i="33"/>
  <c r="K19" i="33"/>
  <c r="L19" i="33"/>
  <c r="E18" i="33"/>
  <c r="F18" i="33"/>
  <c r="G18" i="33"/>
  <c r="H18" i="33"/>
  <c r="I18" i="33"/>
  <c r="J18" i="33"/>
  <c r="K18" i="33"/>
  <c r="L18" i="33"/>
  <c r="E17" i="33"/>
  <c r="F17" i="33"/>
  <c r="G17" i="33"/>
  <c r="H17" i="33"/>
  <c r="I17" i="33"/>
  <c r="J17" i="33"/>
  <c r="K17" i="33"/>
  <c r="L17" i="33"/>
  <c r="E16" i="33"/>
  <c r="F16" i="33"/>
  <c r="G16" i="33"/>
  <c r="H16" i="33"/>
  <c r="I16" i="33"/>
  <c r="J16" i="33"/>
  <c r="K16" i="33"/>
  <c r="L16" i="33"/>
  <c r="E15" i="33"/>
  <c r="F15" i="33"/>
  <c r="G15" i="33"/>
  <c r="H15" i="33"/>
  <c r="I15" i="33"/>
  <c r="J15" i="33"/>
  <c r="K15" i="33"/>
  <c r="L15" i="33"/>
  <c r="E14" i="33"/>
  <c r="F14" i="33"/>
  <c r="G14" i="33"/>
  <c r="H14" i="33"/>
  <c r="I14" i="33"/>
  <c r="J14" i="33"/>
  <c r="K14" i="33"/>
  <c r="L14" i="33"/>
  <c r="E13" i="33"/>
  <c r="F13" i="33"/>
  <c r="G13" i="33"/>
  <c r="H13" i="33"/>
  <c r="I13" i="33"/>
  <c r="J13" i="33"/>
  <c r="K13" i="33"/>
  <c r="L13" i="33"/>
  <c r="E12" i="33"/>
  <c r="F12" i="33"/>
  <c r="G12" i="33"/>
  <c r="H12" i="33"/>
  <c r="I12" i="33"/>
  <c r="J12" i="33"/>
  <c r="K12" i="33"/>
  <c r="L12" i="33"/>
  <c r="E11" i="33"/>
  <c r="F11" i="33"/>
  <c r="G11" i="33"/>
  <c r="H11" i="33"/>
  <c r="I11" i="33"/>
  <c r="J11" i="33"/>
  <c r="K11" i="33"/>
  <c r="L11" i="33"/>
  <c r="E10" i="33"/>
  <c r="F10" i="33"/>
  <c r="G10" i="33"/>
  <c r="H10" i="33"/>
  <c r="I10" i="33"/>
  <c r="J10" i="33"/>
  <c r="K10" i="33"/>
  <c r="L10" i="33"/>
  <c r="E9" i="33"/>
  <c r="F9" i="33"/>
  <c r="G9" i="33"/>
  <c r="H9" i="33"/>
  <c r="I9" i="33"/>
  <c r="J9" i="33"/>
  <c r="K9" i="33"/>
  <c r="L9" i="33"/>
  <c r="E8" i="33"/>
  <c r="F8" i="33"/>
  <c r="G8" i="33"/>
  <c r="H8" i="33"/>
  <c r="I8" i="33"/>
  <c r="J8" i="33"/>
  <c r="K8" i="33"/>
  <c r="L8" i="33"/>
  <c r="E7" i="33"/>
  <c r="F7" i="33"/>
  <c r="G7" i="33"/>
  <c r="H7" i="33"/>
  <c r="I7" i="33"/>
  <c r="J7" i="33"/>
  <c r="K7" i="33"/>
  <c r="L7" i="33"/>
  <c r="D8" i="33"/>
  <c r="D9" i="33"/>
  <c r="D10" i="33"/>
  <c r="D11" i="33"/>
  <c r="D12" i="33"/>
  <c r="D13" i="33"/>
  <c r="D14" i="33"/>
  <c r="D15" i="33"/>
  <c r="D16" i="33"/>
  <c r="D17" i="33"/>
  <c r="D18" i="33"/>
  <c r="D19" i="33"/>
  <c r="D20" i="33"/>
  <c r="D21" i="33"/>
  <c r="D22" i="33"/>
  <c r="D23" i="33"/>
  <c r="D24" i="33"/>
  <c r="D25" i="33"/>
  <c r="D26" i="33"/>
  <c r="D27" i="33"/>
  <c r="D7" i="33"/>
  <c r="P28" i="33"/>
  <c r="Q28" i="32"/>
  <c r="P28" i="32"/>
  <c r="L28" i="32"/>
  <c r="K28" i="32"/>
  <c r="J28" i="32"/>
  <c r="I28" i="32"/>
  <c r="H28" i="32"/>
  <c r="G28" i="32"/>
  <c r="F28" i="32"/>
  <c r="E28" i="32"/>
  <c r="D28" i="32"/>
  <c r="N27" i="32"/>
  <c r="M27" i="32"/>
  <c r="S27" i="32" s="1"/>
  <c r="T27" i="32" s="1"/>
  <c r="N26" i="32"/>
  <c r="M26" i="32"/>
  <c r="R26" i="32" s="1"/>
  <c r="N25" i="32"/>
  <c r="M25" i="32"/>
  <c r="S25" i="32" s="1"/>
  <c r="T25" i="32" s="1"/>
  <c r="N24" i="32"/>
  <c r="M24" i="32"/>
  <c r="R24" i="32" s="1"/>
  <c r="N23" i="32"/>
  <c r="M23" i="32"/>
  <c r="S23" i="32" s="1"/>
  <c r="T23" i="32" s="1"/>
  <c r="N22" i="32"/>
  <c r="M22" i="32"/>
  <c r="O22" i="32" s="1"/>
  <c r="N21" i="32"/>
  <c r="M21" i="32"/>
  <c r="S21" i="32" s="1"/>
  <c r="T21" i="32" s="1"/>
  <c r="N20" i="32"/>
  <c r="M20" i="32"/>
  <c r="R20" i="32" s="1"/>
  <c r="N19" i="32"/>
  <c r="M19" i="32"/>
  <c r="S19" i="32" s="1"/>
  <c r="T19" i="32" s="1"/>
  <c r="O18" i="32"/>
  <c r="N18" i="32"/>
  <c r="M18" i="32"/>
  <c r="R18" i="32" s="1"/>
  <c r="N17" i="32"/>
  <c r="M17" i="32"/>
  <c r="S17" i="32" s="1"/>
  <c r="T17" i="32" s="1"/>
  <c r="N16" i="32"/>
  <c r="M16" i="32"/>
  <c r="R16" i="32" s="1"/>
  <c r="N15" i="32"/>
  <c r="M15" i="32"/>
  <c r="S15" i="32" s="1"/>
  <c r="T15" i="32" s="1"/>
  <c r="N14" i="32"/>
  <c r="M14" i="32"/>
  <c r="R14" i="32" s="1"/>
  <c r="N13" i="32"/>
  <c r="M13" i="32"/>
  <c r="S13" i="32" s="1"/>
  <c r="T13" i="32" s="1"/>
  <c r="N12" i="32"/>
  <c r="M12" i="32"/>
  <c r="R12" i="32" s="1"/>
  <c r="N11" i="32"/>
  <c r="M11" i="32"/>
  <c r="S11" i="32" s="1"/>
  <c r="T11" i="32" s="1"/>
  <c r="O10" i="32"/>
  <c r="N10" i="32"/>
  <c r="M10" i="32"/>
  <c r="R10" i="32" s="1"/>
  <c r="N9" i="32"/>
  <c r="M9" i="32"/>
  <c r="S9" i="32" s="1"/>
  <c r="T9" i="32" s="1"/>
  <c r="N8" i="32"/>
  <c r="M8" i="32"/>
  <c r="R8" i="32" s="1"/>
  <c r="N7" i="32"/>
  <c r="N28" i="32" s="1"/>
  <c r="M7" i="32"/>
  <c r="S7" i="32" s="1"/>
  <c r="Q28" i="31"/>
  <c r="P28" i="31"/>
  <c r="L28" i="31"/>
  <c r="K28" i="31"/>
  <c r="J28" i="31"/>
  <c r="I28" i="31"/>
  <c r="H28" i="31"/>
  <c r="G28" i="31"/>
  <c r="F28" i="31"/>
  <c r="E28" i="31"/>
  <c r="D28" i="31"/>
  <c r="N27" i="31"/>
  <c r="M27" i="31"/>
  <c r="S27" i="31" s="1"/>
  <c r="T27" i="31" s="1"/>
  <c r="N26" i="31"/>
  <c r="M26" i="31"/>
  <c r="R26" i="31" s="1"/>
  <c r="N25" i="31"/>
  <c r="M25" i="31"/>
  <c r="S25" i="31" s="1"/>
  <c r="T25" i="31" s="1"/>
  <c r="N24" i="31"/>
  <c r="M24" i="31"/>
  <c r="R24" i="31" s="1"/>
  <c r="N23" i="31"/>
  <c r="M23" i="31"/>
  <c r="S23" i="31" s="1"/>
  <c r="T23" i="31" s="1"/>
  <c r="N22" i="31"/>
  <c r="M22" i="31"/>
  <c r="O22" i="31" s="1"/>
  <c r="N21" i="31"/>
  <c r="M21" i="31"/>
  <c r="S21" i="31" s="1"/>
  <c r="T21" i="31" s="1"/>
  <c r="N20" i="31"/>
  <c r="M20" i="31"/>
  <c r="O20" i="31" s="1"/>
  <c r="N19" i="31"/>
  <c r="M19" i="31"/>
  <c r="S19" i="31" s="1"/>
  <c r="T19" i="31" s="1"/>
  <c r="N18" i="31"/>
  <c r="M18" i="31"/>
  <c r="O18" i="31" s="1"/>
  <c r="N17" i="31"/>
  <c r="M17" i="31"/>
  <c r="S17" i="31" s="1"/>
  <c r="T17" i="31" s="1"/>
  <c r="N16" i="31"/>
  <c r="M16" i="31"/>
  <c r="O16" i="31" s="1"/>
  <c r="N15" i="31"/>
  <c r="M15" i="31"/>
  <c r="S15" i="31" s="1"/>
  <c r="T15" i="31" s="1"/>
  <c r="N14" i="31"/>
  <c r="M14" i="31"/>
  <c r="O14" i="31" s="1"/>
  <c r="N13" i="31"/>
  <c r="M13" i="31"/>
  <c r="S13" i="31" s="1"/>
  <c r="T13" i="31" s="1"/>
  <c r="N12" i="31"/>
  <c r="M12" i="31"/>
  <c r="O12" i="31" s="1"/>
  <c r="N11" i="31"/>
  <c r="M11" i="31"/>
  <c r="S11" i="31" s="1"/>
  <c r="T11" i="31" s="1"/>
  <c r="N10" i="31"/>
  <c r="M10" i="31"/>
  <c r="O10" i="31" s="1"/>
  <c r="N9" i="31"/>
  <c r="M9" i="31"/>
  <c r="S9" i="31" s="1"/>
  <c r="T9" i="31" s="1"/>
  <c r="N8" i="31"/>
  <c r="M8" i="31"/>
  <c r="O8" i="31" s="1"/>
  <c r="N7" i="31"/>
  <c r="N28" i="31" s="1"/>
  <c r="M7" i="31"/>
  <c r="S7" i="31" s="1"/>
  <c r="Q28" i="29"/>
  <c r="P28" i="29"/>
  <c r="L28" i="29"/>
  <c r="K28" i="29"/>
  <c r="J28" i="29"/>
  <c r="I28" i="29"/>
  <c r="H28" i="29"/>
  <c r="G28" i="29"/>
  <c r="F28" i="29"/>
  <c r="E28" i="29"/>
  <c r="D28" i="29"/>
  <c r="N27" i="29"/>
  <c r="M27" i="29"/>
  <c r="S27" i="29" s="1"/>
  <c r="T27" i="29" s="1"/>
  <c r="N26" i="29"/>
  <c r="M26" i="29"/>
  <c r="R26" i="29" s="1"/>
  <c r="N25" i="29"/>
  <c r="M25" i="29"/>
  <c r="S25" i="29" s="1"/>
  <c r="T25" i="29" s="1"/>
  <c r="N24" i="29"/>
  <c r="M24" i="29"/>
  <c r="R24" i="29" s="1"/>
  <c r="N23" i="29"/>
  <c r="M23" i="29"/>
  <c r="S23" i="29" s="1"/>
  <c r="T23" i="29" s="1"/>
  <c r="N22" i="29"/>
  <c r="M22" i="29"/>
  <c r="O22" i="29" s="1"/>
  <c r="N21" i="29"/>
  <c r="M21" i="29"/>
  <c r="S21" i="29" s="1"/>
  <c r="T21" i="29" s="1"/>
  <c r="N20" i="29"/>
  <c r="M20" i="29"/>
  <c r="O20" i="29" s="1"/>
  <c r="N19" i="29"/>
  <c r="M19" i="29"/>
  <c r="S19" i="29" s="1"/>
  <c r="T19" i="29" s="1"/>
  <c r="N18" i="29"/>
  <c r="M18" i="29"/>
  <c r="O18" i="29" s="1"/>
  <c r="N17" i="29"/>
  <c r="M17" i="29"/>
  <c r="S17" i="29" s="1"/>
  <c r="T17" i="29" s="1"/>
  <c r="N16" i="29"/>
  <c r="M16" i="29"/>
  <c r="O16" i="29" s="1"/>
  <c r="N15" i="29"/>
  <c r="M15" i="29"/>
  <c r="S15" i="29" s="1"/>
  <c r="T15" i="29" s="1"/>
  <c r="N14" i="29"/>
  <c r="M14" i="29"/>
  <c r="O14" i="29" s="1"/>
  <c r="N13" i="29"/>
  <c r="M13" i="29"/>
  <c r="S13" i="29" s="1"/>
  <c r="T13" i="29" s="1"/>
  <c r="N12" i="29"/>
  <c r="M12" i="29"/>
  <c r="O12" i="29" s="1"/>
  <c r="N11" i="29"/>
  <c r="M11" i="29"/>
  <c r="S11" i="29" s="1"/>
  <c r="T11" i="29" s="1"/>
  <c r="O10" i="29"/>
  <c r="N10" i="29"/>
  <c r="M10" i="29"/>
  <c r="R10" i="29" s="1"/>
  <c r="N9" i="29"/>
  <c r="M9" i="29"/>
  <c r="S9" i="29" s="1"/>
  <c r="T9" i="29" s="1"/>
  <c r="N8" i="29"/>
  <c r="M8" i="29"/>
  <c r="R8" i="29" s="1"/>
  <c r="N7" i="29"/>
  <c r="N28" i="29" s="1"/>
  <c r="M7" i="29"/>
  <c r="S7" i="29" s="1"/>
  <c r="Q28" i="28"/>
  <c r="P28" i="28"/>
  <c r="L28" i="28"/>
  <c r="K28" i="28"/>
  <c r="J28" i="28"/>
  <c r="I28" i="28"/>
  <c r="H28" i="28"/>
  <c r="G28" i="28"/>
  <c r="F28" i="28"/>
  <c r="E28" i="28"/>
  <c r="D28" i="28"/>
  <c r="N27" i="28"/>
  <c r="M27" i="28"/>
  <c r="S27" i="28" s="1"/>
  <c r="T27" i="28" s="1"/>
  <c r="N26" i="28"/>
  <c r="M26" i="28"/>
  <c r="R26" i="28" s="1"/>
  <c r="N25" i="28"/>
  <c r="M25" i="28"/>
  <c r="S25" i="28" s="1"/>
  <c r="T25" i="28" s="1"/>
  <c r="N24" i="28"/>
  <c r="M24" i="28"/>
  <c r="R24" i="28" s="1"/>
  <c r="N23" i="28"/>
  <c r="M23" i="28"/>
  <c r="S23" i="28" s="1"/>
  <c r="T23" i="28" s="1"/>
  <c r="N22" i="28"/>
  <c r="M22" i="28"/>
  <c r="O22" i="28" s="1"/>
  <c r="N21" i="28"/>
  <c r="M21" i="28"/>
  <c r="S21" i="28" s="1"/>
  <c r="T21" i="28" s="1"/>
  <c r="N20" i="28"/>
  <c r="M20" i="28"/>
  <c r="O20" i="28" s="1"/>
  <c r="N19" i="28"/>
  <c r="M19" i="28"/>
  <c r="S19" i="28" s="1"/>
  <c r="T19" i="28" s="1"/>
  <c r="N18" i="28"/>
  <c r="M18" i="28"/>
  <c r="O18" i="28" s="1"/>
  <c r="N17" i="28"/>
  <c r="M17" i="28"/>
  <c r="S17" i="28" s="1"/>
  <c r="T17" i="28" s="1"/>
  <c r="N16" i="28"/>
  <c r="M16" i="28"/>
  <c r="O16" i="28" s="1"/>
  <c r="N15" i="28"/>
  <c r="M15" i="28"/>
  <c r="S15" i="28" s="1"/>
  <c r="T15" i="28" s="1"/>
  <c r="N14" i="28"/>
  <c r="M14" i="28"/>
  <c r="O14" i="28" s="1"/>
  <c r="N13" i="28"/>
  <c r="M13" i="28"/>
  <c r="S13" i="28" s="1"/>
  <c r="T13" i="28" s="1"/>
  <c r="N12" i="28"/>
  <c r="M12" i="28"/>
  <c r="O12" i="28" s="1"/>
  <c r="N11" i="28"/>
  <c r="M11" i="28"/>
  <c r="S11" i="28" s="1"/>
  <c r="T11" i="28" s="1"/>
  <c r="N10" i="28"/>
  <c r="M10" i="28"/>
  <c r="O10" i="28" s="1"/>
  <c r="N9" i="28"/>
  <c r="M9" i="28"/>
  <c r="S9" i="28" s="1"/>
  <c r="T9" i="28" s="1"/>
  <c r="N8" i="28"/>
  <c r="M8" i="28"/>
  <c r="O8" i="28" s="1"/>
  <c r="N7" i="28"/>
  <c r="N28" i="28" s="1"/>
  <c r="M7" i="28"/>
  <c r="S7" i="28" s="1"/>
  <c r="Q28" i="27"/>
  <c r="P28" i="27"/>
  <c r="L28" i="27"/>
  <c r="K28" i="27"/>
  <c r="J28" i="27"/>
  <c r="I28" i="27"/>
  <c r="H28" i="27"/>
  <c r="G28" i="27"/>
  <c r="F28" i="27"/>
  <c r="E28" i="27"/>
  <c r="D28" i="27"/>
  <c r="N27" i="27"/>
  <c r="M27" i="27"/>
  <c r="S27" i="27" s="1"/>
  <c r="T27" i="27" s="1"/>
  <c r="N26" i="27"/>
  <c r="M26" i="27"/>
  <c r="R26" i="27" s="1"/>
  <c r="N25" i="27"/>
  <c r="M25" i="27"/>
  <c r="S25" i="27" s="1"/>
  <c r="T25" i="27" s="1"/>
  <c r="N24" i="27"/>
  <c r="M24" i="27"/>
  <c r="R24" i="27" s="1"/>
  <c r="N23" i="27"/>
  <c r="M23" i="27"/>
  <c r="S23" i="27" s="1"/>
  <c r="T23" i="27" s="1"/>
  <c r="O22" i="27"/>
  <c r="N22" i="27"/>
  <c r="M22" i="27"/>
  <c r="R22" i="27" s="1"/>
  <c r="N21" i="27"/>
  <c r="M21" i="27"/>
  <c r="S21" i="27" s="1"/>
  <c r="T21" i="27" s="1"/>
  <c r="N20" i="27"/>
  <c r="M20" i="27"/>
  <c r="R20" i="27" s="1"/>
  <c r="N19" i="27"/>
  <c r="M19" i="27"/>
  <c r="S19" i="27" s="1"/>
  <c r="T19" i="27" s="1"/>
  <c r="N18" i="27"/>
  <c r="M18" i="27"/>
  <c r="R18" i="27" s="1"/>
  <c r="N17" i="27"/>
  <c r="M17" i="27"/>
  <c r="S17" i="27" s="1"/>
  <c r="T17" i="27" s="1"/>
  <c r="N16" i="27"/>
  <c r="M16" i="27"/>
  <c r="O16" i="27" s="1"/>
  <c r="N15" i="27"/>
  <c r="M15" i="27"/>
  <c r="S15" i="27" s="1"/>
  <c r="T15" i="27" s="1"/>
  <c r="N14" i="27"/>
  <c r="M14" i="27"/>
  <c r="O14" i="27" s="1"/>
  <c r="N13" i="27"/>
  <c r="M13" i="27"/>
  <c r="S13" i="27" s="1"/>
  <c r="T13" i="27" s="1"/>
  <c r="N12" i="27"/>
  <c r="M12" i="27"/>
  <c r="O12" i="27" s="1"/>
  <c r="N11" i="27"/>
  <c r="M11" i="27"/>
  <c r="S11" i="27" s="1"/>
  <c r="T11" i="27" s="1"/>
  <c r="N10" i="27"/>
  <c r="M10" i="27"/>
  <c r="O10" i="27" s="1"/>
  <c r="N9" i="27"/>
  <c r="M9" i="27"/>
  <c r="S9" i="27" s="1"/>
  <c r="T9" i="27" s="1"/>
  <c r="N8" i="27"/>
  <c r="M8" i="27"/>
  <c r="O8" i="27" s="1"/>
  <c r="N7" i="27"/>
  <c r="N28" i="27" s="1"/>
  <c r="M7" i="27"/>
  <c r="S7" i="27" s="1"/>
  <c r="Q28" i="26"/>
  <c r="P28" i="26"/>
  <c r="L28" i="26"/>
  <c r="K28" i="26"/>
  <c r="J28" i="26"/>
  <c r="I28" i="26"/>
  <c r="H28" i="26"/>
  <c r="G28" i="26"/>
  <c r="F28" i="26"/>
  <c r="E28" i="26"/>
  <c r="D28" i="26"/>
  <c r="N27" i="26"/>
  <c r="M27" i="26"/>
  <c r="S27" i="26" s="1"/>
  <c r="T27" i="26" s="1"/>
  <c r="N26" i="26"/>
  <c r="M26" i="26"/>
  <c r="R26" i="26" s="1"/>
  <c r="N25" i="26"/>
  <c r="M25" i="26"/>
  <c r="S25" i="26" s="1"/>
  <c r="T25" i="26" s="1"/>
  <c r="N24" i="26"/>
  <c r="M24" i="26"/>
  <c r="R24" i="26" s="1"/>
  <c r="N23" i="26"/>
  <c r="M23" i="26"/>
  <c r="S23" i="26" s="1"/>
  <c r="T23" i="26" s="1"/>
  <c r="N22" i="26"/>
  <c r="M22" i="26"/>
  <c r="O22" i="26" s="1"/>
  <c r="N21" i="26"/>
  <c r="M21" i="26"/>
  <c r="S21" i="26" s="1"/>
  <c r="T21" i="26" s="1"/>
  <c r="N20" i="26"/>
  <c r="M20" i="26"/>
  <c r="O20" i="26" s="1"/>
  <c r="N19" i="26"/>
  <c r="M19" i="26"/>
  <c r="S19" i="26" s="1"/>
  <c r="T19" i="26" s="1"/>
  <c r="N18" i="26"/>
  <c r="M18" i="26"/>
  <c r="O18" i="26" s="1"/>
  <c r="N17" i="26"/>
  <c r="M17" i="26"/>
  <c r="S17" i="26" s="1"/>
  <c r="T17" i="26" s="1"/>
  <c r="N16" i="26"/>
  <c r="M16" i="26"/>
  <c r="O16" i="26" s="1"/>
  <c r="N15" i="26"/>
  <c r="M15" i="26"/>
  <c r="S15" i="26" s="1"/>
  <c r="T15" i="26" s="1"/>
  <c r="N14" i="26"/>
  <c r="M14" i="26"/>
  <c r="O14" i="26" s="1"/>
  <c r="N13" i="26"/>
  <c r="M13" i="26"/>
  <c r="S13" i="26" s="1"/>
  <c r="T13" i="26" s="1"/>
  <c r="N12" i="26"/>
  <c r="M12" i="26"/>
  <c r="O12" i="26" s="1"/>
  <c r="N11" i="26"/>
  <c r="M11" i="26"/>
  <c r="S11" i="26" s="1"/>
  <c r="T11" i="26" s="1"/>
  <c r="N10" i="26"/>
  <c r="M10" i="26"/>
  <c r="O10" i="26" s="1"/>
  <c r="N9" i="26"/>
  <c r="M9" i="26"/>
  <c r="S9" i="26" s="1"/>
  <c r="T9" i="26" s="1"/>
  <c r="N8" i="26"/>
  <c r="M8" i="26"/>
  <c r="O8" i="26" s="1"/>
  <c r="N7" i="26"/>
  <c r="N28" i="26" s="1"/>
  <c r="M7" i="26"/>
  <c r="S7" i="26" s="1"/>
  <c r="Q28" i="25"/>
  <c r="P28" i="25"/>
  <c r="L28" i="25"/>
  <c r="K28" i="25"/>
  <c r="J28" i="25"/>
  <c r="I28" i="25"/>
  <c r="H28" i="25"/>
  <c r="G28" i="25"/>
  <c r="F28" i="25"/>
  <c r="E28" i="25"/>
  <c r="D28" i="25"/>
  <c r="N27" i="25"/>
  <c r="M27" i="25"/>
  <c r="S27" i="25" s="1"/>
  <c r="T27" i="25" s="1"/>
  <c r="N26" i="25"/>
  <c r="M26" i="25"/>
  <c r="R26" i="25" s="1"/>
  <c r="N25" i="25"/>
  <c r="M25" i="25"/>
  <c r="S25" i="25" s="1"/>
  <c r="T25" i="25" s="1"/>
  <c r="N24" i="25"/>
  <c r="M24" i="25"/>
  <c r="R24" i="25" s="1"/>
  <c r="N23" i="25"/>
  <c r="M23" i="25"/>
  <c r="S23" i="25" s="1"/>
  <c r="T23" i="25" s="1"/>
  <c r="O22" i="25"/>
  <c r="N22" i="25"/>
  <c r="M22" i="25"/>
  <c r="R22" i="25" s="1"/>
  <c r="N21" i="25"/>
  <c r="M21" i="25"/>
  <c r="S21" i="25" s="1"/>
  <c r="T21" i="25" s="1"/>
  <c r="O20" i="25"/>
  <c r="N20" i="25"/>
  <c r="M20" i="25"/>
  <c r="R20" i="25" s="1"/>
  <c r="N19" i="25"/>
  <c r="M19" i="25"/>
  <c r="S19" i="25" s="1"/>
  <c r="T19" i="25" s="1"/>
  <c r="N18" i="25"/>
  <c r="M18" i="25"/>
  <c r="R18" i="25" s="1"/>
  <c r="N17" i="25"/>
  <c r="M17" i="25"/>
  <c r="S17" i="25" s="1"/>
  <c r="T17" i="25" s="1"/>
  <c r="N16" i="25"/>
  <c r="M16" i="25"/>
  <c r="R16" i="25" s="1"/>
  <c r="N15" i="25"/>
  <c r="M15" i="25"/>
  <c r="S15" i="25" s="1"/>
  <c r="T15" i="25" s="1"/>
  <c r="O14" i="25"/>
  <c r="N14" i="25"/>
  <c r="M14" i="25"/>
  <c r="R14" i="25" s="1"/>
  <c r="N13" i="25"/>
  <c r="M13" i="25"/>
  <c r="S13" i="25" s="1"/>
  <c r="T13" i="25" s="1"/>
  <c r="O12" i="25"/>
  <c r="N12" i="25"/>
  <c r="M12" i="25"/>
  <c r="R12" i="25" s="1"/>
  <c r="N11" i="25"/>
  <c r="M11" i="25"/>
  <c r="S11" i="25" s="1"/>
  <c r="T11" i="25" s="1"/>
  <c r="N10" i="25"/>
  <c r="M10" i="25"/>
  <c r="R10" i="25" s="1"/>
  <c r="N9" i="25"/>
  <c r="M9" i="25"/>
  <c r="S9" i="25" s="1"/>
  <c r="T9" i="25" s="1"/>
  <c r="N8" i="25"/>
  <c r="M8" i="25"/>
  <c r="R8" i="25" s="1"/>
  <c r="N7" i="25"/>
  <c r="N28" i="25" s="1"/>
  <c r="M7" i="25"/>
  <c r="S7" i="25" s="1"/>
  <c r="Q28" i="24"/>
  <c r="P28" i="24"/>
  <c r="L28" i="24"/>
  <c r="K28" i="24"/>
  <c r="J28" i="24"/>
  <c r="I28" i="24"/>
  <c r="H28" i="24"/>
  <c r="G28" i="24"/>
  <c r="F28" i="24"/>
  <c r="E28" i="24"/>
  <c r="D28" i="24"/>
  <c r="N27" i="24"/>
  <c r="M27" i="24"/>
  <c r="S27" i="24" s="1"/>
  <c r="T27" i="24" s="1"/>
  <c r="N26" i="24"/>
  <c r="M26" i="24"/>
  <c r="R26" i="24" s="1"/>
  <c r="N25" i="24"/>
  <c r="M25" i="24"/>
  <c r="S25" i="24" s="1"/>
  <c r="T25" i="24" s="1"/>
  <c r="N24" i="24"/>
  <c r="M24" i="24"/>
  <c r="R24" i="24" s="1"/>
  <c r="N23" i="24"/>
  <c r="M23" i="24"/>
  <c r="S23" i="24" s="1"/>
  <c r="T23" i="24" s="1"/>
  <c r="N22" i="24"/>
  <c r="M22" i="24"/>
  <c r="O22" i="24" s="1"/>
  <c r="N21" i="24"/>
  <c r="M21" i="24"/>
  <c r="S21" i="24" s="1"/>
  <c r="T21" i="24" s="1"/>
  <c r="O20" i="24"/>
  <c r="N20" i="24"/>
  <c r="M20" i="24"/>
  <c r="R20" i="24" s="1"/>
  <c r="N19" i="24"/>
  <c r="M19" i="24"/>
  <c r="S19" i="24" s="1"/>
  <c r="T19" i="24" s="1"/>
  <c r="O18" i="24"/>
  <c r="N18" i="24"/>
  <c r="M18" i="24"/>
  <c r="R18" i="24" s="1"/>
  <c r="N17" i="24"/>
  <c r="M17" i="24"/>
  <c r="S17" i="24" s="1"/>
  <c r="T17" i="24" s="1"/>
  <c r="N16" i="24"/>
  <c r="M16" i="24"/>
  <c r="R16" i="24" s="1"/>
  <c r="N15" i="24"/>
  <c r="M15" i="24"/>
  <c r="S15" i="24" s="1"/>
  <c r="T15" i="24" s="1"/>
  <c r="N14" i="24"/>
  <c r="M14" i="24"/>
  <c r="R14" i="24" s="1"/>
  <c r="N13" i="24"/>
  <c r="M13" i="24"/>
  <c r="S13" i="24" s="1"/>
  <c r="T13" i="24" s="1"/>
  <c r="O12" i="24"/>
  <c r="N12" i="24"/>
  <c r="M12" i="24"/>
  <c r="R12" i="24" s="1"/>
  <c r="N11" i="24"/>
  <c r="M11" i="24"/>
  <c r="S11" i="24" s="1"/>
  <c r="T11" i="24" s="1"/>
  <c r="N10" i="24"/>
  <c r="M10" i="24"/>
  <c r="O10" i="24" s="1"/>
  <c r="N9" i="24"/>
  <c r="M9" i="24"/>
  <c r="S9" i="24" s="1"/>
  <c r="T9" i="24" s="1"/>
  <c r="N8" i="24"/>
  <c r="M8" i="24"/>
  <c r="O8" i="24" s="1"/>
  <c r="N7" i="24"/>
  <c r="N28" i="24" s="1"/>
  <c r="M7" i="24"/>
  <c r="S7" i="24" s="1"/>
  <c r="Q28" i="23"/>
  <c r="P28" i="23"/>
  <c r="L28" i="23"/>
  <c r="K28" i="23"/>
  <c r="J28" i="23"/>
  <c r="I28" i="23"/>
  <c r="H28" i="23"/>
  <c r="G28" i="23"/>
  <c r="F28" i="23"/>
  <c r="E28" i="23"/>
  <c r="D28" i="23"/>
  <c r="N27" i="23"/>
  <c r="M27" i="23"/>
  <c r="S27" i="23" s="1"/>
  <c r="T27" i="23" s="1"/>
  <c r="N26" i="23"/>
  <c r="M26" i="23"/>
  <c r="R26" i="23" s="1"/>
  <c r="N25" i="23"/>
  <c r="M25" i="23"/>
  <c r="S25" i="23" s="1"/>
  <c r="T25" i="23" s="1"/>
  <c r="N24" i="23"/>
  <c r="M24" i="23"/>
  <c r="R24" i="23" s="1"/>
  <c r="N23" i="23"/>
  <c r="M23" i="23"/>
  <c r="S23" i="23" s="1"/>
  <c r="T23" i="23" s="1"/>
  <c r="N22" i="23"/>
  <c r="M22" i="23"/>
  <c r="O22" i="23" s="1"/>
  <c r="N21" i="23"/>
  <c r="M21" i="23"/>
  <c r="S21" i="23" s="1"/>
  <c r="T21" i="23" s="1"/>
  <c r="N20" i="23"/>
  <c r="M20" i="23"/>
  <c r="O20" i="23" s="1"/>
  <c r="N19" i="23"/>
  <c r="M19" i="23"/>
  <c r="S19" i="23" s="1"/>
  <c r="T19" i="23" s="1"/>
  <c r="N18" i="23"/>
  <c r="M18" i="23"/>
  <c r="O18" i="23" s="1"/>
  <c r="N17" i="23"/>
  <c r="M17" i="23"/>
  <c r="S17" i="23" s="1"/>
  <c r="T17" i="23" s="1"/>
  <c r="N16" i="23"/>
  <c r="M16" i="23"/>
  <c r="O16" i="23" s="1"/>
  <c r="N15" i="23"/>
  <c r="M15" i="23"/>
  <c r="S15" i="23" s="1"/>
  <c r="T15" i="23" s="1"/>
  <c r="N14" i="23"/>
  <c r="M14" i="23"/>
  <c r="O14" i="23" s="1"/>
  <c r="N13" i="23"/>
  <c r="M13" i="23"/>
  <c r="S13" i="23" s="1"/>
  <c r="T13" i="23" s="1"/>
  <c r="N12" i="23"/>
  <c r="M12" i="23"/>
  <c r="O12" i="23" s="1"/>
  <c r="N11" i="23"/>
  <c r="M11" i="23"/>
  <c r="S11" i="23" s="1"/>
  <c r="T11" i="23" s="1"/>
  <c r="N10" i="23"/>
  <c r="M10" i="23"/>
  <c r="O10" i="23" s="1"/>
  <c r="N9" i="23"/>
  <c r="M9" i="23"/>
  <c r="S9" i="23" s="1"/>
  <c r="T9" i="23" s="1"/>
  <c r="N8" i="23"/>
  <c r="M8" i="23"/>
  <c r="O8" i="23" s="1"/>
  <c r="N7" i="23"/>
  <c r="M7" i="23"/>
  <c r="S7" i="23" s="1"/>
  <c r="Q28" i="22"/>
  <c r="P28" i="22"/>
  <c r="L28" i="22"/>
  <c r="K28" i="22"/>
  <c r="J28" i="22"/>
  <c r="I28" i="22"/>
  <c r="H28" i="22"/>
  <c r="G28" i="22"/>
  <c r="F28" i="22"/>
  <c r="E28" i="22"/>
  <c r="D28" i="22"/>
  <c r="N27" i="22"/>
  <c r="M27" i="22"/>
  <c r="S27" i="22" s="1"/>
  <c r="T27" i="22" s="1"/>
  <c r="N26" i="22"/>
  <c r="M26" i="22"/>
  <c r="R26" i="22" s="1"/>
  <c r="N25" i="22"/>
  <c r="M25" i="22"/>
  <c r="S25" i="22" s="1"/>
  <c r="T25" i="22" s="1"/>
  <c r="N24" i="22"/>
  <c r="M24" i="22"/>
  <c r="R24" i="22" s="1"/>
  <c r="N23" i="22"/>
  <c r="M23" i="22"/>
  <c r="S23" i="22" s="1"/>
  <c r="T23" i="22" s="1"/>
  <c r="N22" i="22"/>
  <c r="M22" i="22"/>
  <c r="R22" i="22" s="1"/>
  <c r="N21" i="22"/>
  <c r="M21" i="22"/>
  <c r="S21" i="22" s="1"/>
  <c r="T21" i="22" s="1"/>
  <c r="N20" i="22"/>
  <c r="M20" i="22"/>
  <c r="R20" i="22" s="1"/>
  <c r="N19" i="22"/>
  <c r="M19" i="22"/>
  <c r="S19" i="22" s="1"/>
  <c r="T19" i="22" s="1"/>
  <c r="N18" i="22"/>
  <c r="M18" i="22"/>
  <c r="R18" i="22" s="1"/>
  <c r="N17" i="22"/>
  <c r="M17" i="22"/>
  <c r="S17" i="22" s="1"/>
  <c r="T17" i="22" s="1"/>
  <c r="N16" i="22"/>
  <c r="M16" i="22"/>
  <c r="R16" i="22" s="1"/>
  <c r="N15" i="22"/>
  <c r="M15" i="22"/>
  <c r="S15" i="22" s="1"/>
  <c r="T15" i="22" s="1"/>
  <c r="N14" i="22"/>
  <c r="M14" i="22"/>
  <c r="R14" i="22" s="1"/>
  <c r="N13" i="22"/>
  <c r="M13" i="22"/>
  <c r="S13" i="22" s="1"/>
  <c r="T13" i="22" s="1"/>
  <c r="N12" i="22"/>
  <c r="M12" i="22"/>
  <c r="R12" i="22" s="1"/>
  <c r="N11" i="22"/>
  <c r="M11" i="22"/>
  <c r="S11" i="22" s="1"/>
  <c r="T11" i="22" s="1"/>
  <c r="N10" i="22"/>
  <c r="M10" i="22"/>
  <c r="R10" i="22" s="1"/>
  <c r="N9" i="22"/>
  <c r="M9" i="22"/>
  <c r="S9" i="22" s="1"/>
  <c r="T9" i="22" s="1"/>
  <c r="N8" i="22"/>
  <c r="M8" i="22"/>
  <c r="R8" i="22" s="1"/>
  <c r="N7" i="22"/>
  <c r="M7" i="22"/>
  <c r="S7" i="22" s="1"/>
  <c r="Q28" i="21"/>
  <c r="P28" i="21"/>
  <c r="L28" i="21"/>
  <c r="K28" i="21"/>
  <c r="J28" i="21"/>
  <c r="I28" i="21"/>
  <c r="H28" i="21"/>
  <c r="G28" i="21"/>
  <c r="F28" i="21"/>
  <c r="E28" i="21"/>
  <c r="D28" i="21"/>
  <c r="N27" i="21"/>
  <c r="M27" i="21"/>
  <c r="S27" i="21" s="1"/>
  <c r="T27" i="21" s="1"/>
  <c r="N26" i="21"/>
  <c r="M26" i="21"/>
  <c r="R26" i="21" s="1"/>
  <c r="N25" i="21"/>
  <c r="M25" i="21"/>
  <c r="S25" i="21" s="1"/>
  <c r="T25" i="21" s="1"/>
  <c r="N24" i="21"/>
  <c r="M24" i="21"/>
  <c r="R24" i="21" s="1"/>
  <c r="N23" i="21"/>
  <c r="M23" i="21"/>
  <c r="S23" i="21" s="1"/>
  <c r="T23" i="21" s="1"/>
  <c r="N22" i="21"/>
  <c r="M22" i="21"/>
  <c r="O22" i="21" s="1"/>
  <c r="N21" i="21"/>
  <c r="M21" i="21"/>
  <c r="S21" i="21" s="1"/>
  <c r="T21" i="21" s="1"/>
  <c r="N20" i="21"/>
  <c r="M20" i="21"/>
  <c r="O20" i="21" s="1"/>
  <c r="N19" i="21"/>
  <c r="M19" i="21"/>
  <c r="S19" i="21" s="1"/>
  <c r="T19" i="21" s="1"/>
  <c r="N18" i="21"/>
  <c r="M18" i="21"/>
  <c r="O18" i="21" s="1"/>
  <c r="N17" i="21"/>
  <c r="M17" i="21"/>
  <c r="S17" i="21" s="1"/>
  <c r="T17" i="21" s="1"/>
  <c r="N16" i="21"/>
  <c r="M16" i="21"/>
  <c r="O16" i="21" s="1"/>
  <c r="N15" i="21"/>
  <c r="M15" i="21"/>
  <c r="S15" i="21" s="1"/>
  <c r="T15" i="21" s="1"/>
  <c r="N14" i="21"/>
  <c r="M14" i="21"/>
  <c r="O14" i="21" s="1"/>
  <c r="N13" i="21"/>
  <c r="M13" i="21"/>
  <c r="S13" i="21" s="1"/>
  <c r="T13" i="21" s="1"/>
  <c r="N12" i="21"/>
  <c r="M12" i="21"/>
  <c r="O12" i="21" s="1"/>
  <c r="N11" i="21"/>
  <c r="M11" i="21"/>
  <c r="S11" i="21" s="1"/>
  <c r="T11" i="21" s="1"/>
  <c r="N10" i="21"/>
  <c r="M10" i="21"/>
  <c r="O10" i="21" s="1"/>
  <c r="N9" i="21"/>
  <c r="M9" i="21"/>
  <c r="S9" i="21" s="1"/>
  <c r="T9" i="21" s="1"/>
  <c r="N8" i="21"/>
  <c r="M8" i="21"/>
  <c r="O8" i="21" s="1"/>
  <c r="N7" i="21"/>
  <c r="M7" i="21"/>
  <c r="S7" i="21" s="1"/>
  <c r="Q28" i="20"/>
  <c r="P28" i="20"/>
  <c r="L28" i="20"/>
  <c r="K28" i="20"/>
  <c r="J28" i="20"/>
  <c r="I28" i="20"/>
  <c r="H28" i="20"/>
  <c r="G28" i="20"/>
  <c r="F28" i="20"/>
  <c r="E28" i="20"/>
  <c r="D28" i="20"/>
  <c r="N27" i="20"/>
  <c r="M27" i="20"/>
  <c r="S27" i="20" s="1"/>
  <c r="T27" i="20" s="1"/>
  <c r="N26" i="20"/>
  <c r="M26" i="20"/>
  <c r="R26" i="20" s="1"/>
  <c r="N25" i="20"/>
  <c r="M25" i="20"/>
  <c r="S25" i="20" s="1"/>
  <c r="T25" i="20" s="1"/>
  <c r="N24" i="20"/>
  <c r="M24" i="20"/>
  <c r="R24" i="20" s="1"/>
  <c r="N23" i="20"/>
  <c r="M23" i="20"/>
  <c r="S23" i="20" s="1"/>
  <c r="T23" i="20" s="1"/>
  <c r="N22" i="20"/>
  <c r="M22" i="20"/>
  <c r="O22" i="20" s="1"/>
  <c r="N21" i="20"/>
  <c r="M21" i="20"/>
  <c r="S21" i="20" s="1"/>
  <c r="T21" i="20" s="1"/>
  <c r="N20" i="20"/>
  <c r="M20" i="20"/>
  <c r="O20" i="20" s="1"/>
  <c r="N19" i="20"/>
  <c r="M19" i="20"/>
  <c r="S19" i="20" s="1"/>
  <c r="T19" i="20" s="1"/>
  <c r="N18" i="20"/>
  <c r="M18" i="20"/>
  <c r="O18" i="20" s="1"/>
  <c r="N17" i="20"/>
  <c r="M17" i="20"/>
  <c r="S17" i="20" s="1"/>
  <c r="T17" i="20" s="1"/>
  <c r="N16" i="20"/>
  <c r="M16" i="20"/>
  <c r="O16" i="20" s="1"/>
  <c r="N15" i="20"/>
  <c r="M15" i="20"/>
  <c r="S15" i="20" s="1"/>
  <c r="T15" i="20" s="1"/>
  <c r="N14" i="20"/>
  <c r="M14" i="20"/>
  <c r="O14" i="20" s="1"/>
  <c r="N13" i="20"/>
  <c r="M13" i="20"/>
  <c r="S13" i="20" s="1"/>
  <c r="T13" i="20" s="1"/>
  <c r="N12" i="20"/>
  <c r="M12" i="20"/>
  <c r="O12" i="20" s="1"/>
  <c r="N11" i="20"/>
  <c r="M11" i="20"/>
  <c r="S11" i="20" s="1"/>
  <c r="T11" i="20" s="1"/>
  <c r="N10" i="20"/>
  <c r="M10" i="20"/>
  <c r="O10" i="20" s="1"/>
  <c r="N9" i="20"/>
  <c r="M9" i="20"/>
  <c r="S9" i="20" s="1"/>
  <c r="T9" i="20" s="1"/>
  <c r="N8" i="20"/>
  <c r="M8" i="20"/>
  <c r="O8" i="20" s="1"/>
  <c r="N7" i="20"/>
  <c r="M7" i="20"/>
  <c r="S7" i="20" s="1"/>
  <c r="Q28" i="19"/>
  <c r="P28" i="19"/>
  <c r="L28" i="19"/>
  <c r="K28" i="19"/>
  <c r="J28" i="19"/>
  <c r="I28" i="19"/>
  <c r="H28" i="19"/>
  <c r="G28" i="19"/>
  <c r="F28" i="19"/>
  <c r="E28" i="19"/>
  <c r="D28" i="19"/>
  <c r="N27" i="19"/>
  <c r="M27" i="19"/>
  <c r="S27" i="19" s="1"/>
  <c r="T27" i="19" s="1"/>
  <c r="N26" i="19"/>
  <c r="M26" i="19"/>
  <c r="S26" i="19" s="1"/>
  <c r="T26" i="19" s="1"/>
  <c r="N25" i="19"/>
  <c r="M25" i="19"/>
  <c r="S25" i="19" s="1"/>
  <c r="T25" i="19" s="1"/>
  <c r="R24" i="19"/>
  <c r="O24" i="19"/>
  <c r="N24" i="19"/>
  <c r="M24" i="19"/>
  <c r="S24" i="19" s="1"/>
  <c r="T24" i="19" s="1"/>
  <c r="N23" i="19"/>
  <c r="M23" i="19"/>
  <c r="S23" i="19" s="1"/>
  <c r="T23" i="19" s="1"/>
  <c r="N22" i="19"/>
  <c r="M22" i="19"/>
  <c r="S22" i="19" s="1"/>
  <c r="T22" i="19" s="1"/>
  <c r="N21" i="19"/>
  <c r="M21" i="19"/>
  <c r="S21" i="19" s="1"/>
  <c r="T21" i="19" s="1"/>
  <c r="R20" i="19"/>
  <c r="O20" i="19"/>
  <c r="N20" i="19"/>
  <c r="M20" i="19"/>
  <c r="S20" i="19" s="1"/>
  <c r="T20" i="19" s="1"/>
  <c r="N19" i="19"/>
  <c r="M19" i="19"/>
  <c r="S19" i="19" s="1"/>
  <c r="T19" i="19" s="1"/>
  <c r="N18" i="19"/>
  <c r="M18" i="19"/>
  <c r="S18" i="19" s="1"/>
  <c r="T18" i="19" s="1"/>
  <c r="N17" i="19"/>
  <c r="M17" i="19"/>
  <c r="S17" i="19" s="1"/>
  <c r="T17" i="19" s="1"/>
  <c r="R16" i="19"/>
  <c r="O16" i="19"/>
  <c r="N16" i="19"/>
  <c r="M16" i="19"/>
  <c r="S16" i="19" s="1"/>
  <c r="T16" i="19" s="1"/>
  <c r="N15" i="19"/>
  <c r="M15" i="19"/>
  <c r="S15" i="19" s="1"/>
  <c r="T15" i="19" s="1"/>
  <c r="N14" i="19"/>
  <c r="M14" i="19"/>
  <c r="S14" i="19" s="1"/>
  <c r="T14" i="19" s="1"/>
  <c r="N13" i="19"/>
  <c r="M13" i="19"/>
  <c r="S13" i="19" s="1"/>
  <c r="T13" i="19" s="1"/>
  <c r="R12" i="19"/>
  <c r="O12" i="19"/>
  <c r="N12" i="19"/>
  <c r="M12" i="19"/>
  <c r="S12" i="19" s="1"/>
  <c r="T12" i="19" s="1"/>
  <c r="N11" i="19"/>
  <c r="M11" i="19"/>
  <c r="S11" i="19" s="1"/>
  <c r="T11" i="19" s="1"/>
  <c r="N10" i="19"/>
  <c r="M10" i="19"/>
  <c r="S10" i="19" s="1"/>
  <c r="T10" i="19" s="1"/>
  <c r="N9" i="19"/>
  <c r="M9" i="19"/>
  <c r="S9" i="19" s="1"/>
  <c r="T9" i="19" s="1"/>
  <c r="R8" i="19"/>
  <c r="O8" i="19"/>
  <c r="N8" i="19"/>
  <c r="M8" i="19"/>
  <c r="S8" i="19" s="1"/>
  <c r="T8" i="19" s="1"/>
  <c r="N7" i="19"/>
  <c r="M7" i="19"/>
  <c r="S7" i="19" s="1"/>
  <c r="Q28" i="18"/>
  <c r="P28" i="18"/>
  <c r="L28" i="18"/>
  <c r="K28" i="18"/>
  <c r="J28" i="18"/>
  <c r="I28" i="18"/>
  <c r="H28" i="18"/>
  <c r="G28" i="18"/>
  <c r="F28" i="18"/>
  <c r="E28" i="18"/>
  <c r="D28" i="18"/>
  <c r="N27" i="18"/>
  <c r="M27" i="18"/>
  <c r="S27" i="18" s="1"/>
  <c r="T27" i="18" s="1"/>
  <c r="N26" i="18"/>
  <c r="M26" i="18"/>
  <c r="R26" i="18" s="1"/>
  <c r="N25" i="18"/>
  <c r="M25" i="18"/>
  <c r="S25" i="18" s="1"/>
  <c r="T25" i="18" s="1"/>
  <c r="N24" i="18"/>
  <c r="M24" i="18"/>
  <c r="R24" i="18" s="1"/>
  <c r="N23" i="18"/>
  <c r="M23" i="18"/>
  <c r="S23" i="18" s="1"/>
  <c r="T23" i="18" s="1"/>
  <c r="N22" i="18"/>
  <c r="M22" i="18"/>
  <c r="O22" i="18" s="1"/>
  <c r="N21" i="18"/>
  <c r="M21" i="18"/>
  <c r="S21" i="18" s="1"/>
  <c r="T21" i="18" s="1"/>
  <c r="N20" i="18"/>
  <c r="M20" i="18"/>
  <c r="R20" i="18" s="1"/>
  <c r="N19" i="18"/>
  <c r="M19" i="18"/>
  <c r="S19" i="18" s="1"/>
  <c r="T19" i="18" s="1"/>
  <c r="N18" i="18"/>
  <c r="M18" i="18"/>
  <c r="R18" i="18" s="1"/>
  <c r="N17" i="18"/>
  <c r="M17" i="18"/>
  <c r="S17" i="18" s="1"/>
  <c r="T17" i="18" s="1"/>
  <c r="N16" i="18"/>
  <c r="M16" i="18"/>
  <c r="O16" i="18" s="1"/>
  <c r="N15" i="18"/>
  <c r="M15" i="18"/>
  <c r="S15" i="18" s="1"/>
  <c r="T15" i="18" s="1"/>
  <c r="N14" i="18"/>
  <c r="M14" i="18"/>
  <c r="O14" i="18" s="1"/>
  <c r="N13" i="18"/>
  <c r="M13" i="18"/>
  <c r="S13" i="18" s="1"/>
  <c r="T13" i="18" s="1"/>
  <c r="N12" i="18"/>
  <c r="M12" i="18"/>
  <c r="O12" i="18" s="1"/>
  <c r="N11" i="18"/>
  <c r="M11" i="18"/>
  <c r="S11" i="18" s="1"/>
  <c r="T11" i="18" s="1"/>
  <c r="N10" i="18"/>
  <c r="M10" i="18"/>
  <c r="O10" i="18" s="1"/>
  <c r="N9" i="18"/>
  <c r="M9" i="18"/>
  <c r="S9" i="18" s="1"/>
  <c r="T9" i="18" s="1"/>
  <c r="N8" i="18"/>
  <c r="M8" i="18"/>
  <c r="O8" i="18" s="1"/>
  <c r="N7" i="18"/>
  <c r="M7" i="18"/>
  <c r="S7" i="18" s="1"/>
  <c r="Q28" i="17"/>
  <c r="P28" i="17"/>
  <c r="L28" i="17"/>
  <c r="K28" i="17"/>
  <c r="J28" i="17"/>
  <c r="I28" i="17"/>
  <c r="H28" i="17"/>
  <c r="G28" i="17"/>
  <c r="F28" i="17"/>
  <c r="E28" i="17"/>
  <c r="D28" i="17"/>
  <c r="N27" i="17"/>
  <c r="M27" i="17"/>
  <c r="S27" i="17" s="1"/>
  <c r="T27" i="17" s="1"/>
  <c r="N26" i="17"/>
  <c r="M26" i="17"/>
  <c r="R26" i="17" s="1"/>
  <c r="N25" i="17"/>
  <c r="M25" i="17"/>
  <c r="S25" i="17" s="1"/>
  <c r="T25" i="17" s="1"/>
  <c r="N24" i="17"/>
  <c r="M24" i="17"/>
  <c r="R24" i="17" s="1"/>
  <c r="N23" i="17"/>
  <c r="M23" i="17"/>
  <c r="S23" i="17" s="1"/>
  <c r="T23" i="17" s="1"/>
  <c r="N22" i="17"/>
  <c r="M22" i="17"/>
  <c r="O22" i="17" s="1"/>
  <c r="N21" i="17"/>
  <c r="M21" i="17"/>
  <c r="S21" i="17" s="1"/>
  <c r="T21" i="17" s="1"/>
  <c r="N20" i="17"/>
  <c r="M20" i="17"/>
  <c r="O20" i="17" s="1"/>
  <c r="N19" i="17"/>
  <c r="M19" i="17"/>
  <c r="S19" i="17" s="1"/>
  <c r="T19" i="17" s="1"/>
  <c r="N18" i="17"/>
  <c r="M18" i="17"/>
  <c r="O18" i="17" s="1"/>
  <c r="N17" i="17"/>
  <c r="M17" i="17"/>
  <c r="S17" i="17" s="1"/>
  <c r="T17" i="17" s="1"/>
  <c r="N16" i="17"/>
  <c r="M16" i="17"/>
  <c r="O16" i="17" s="1"/>
  <c r="N15" i="17"/>
  <c r="M15" i="17"/>
  <c r="S15" i="17" s="1"/>
  <c r="T15" i="17" s="1"/>
  <c r="N14" i="17"/>
  <c r="M14" i="17"/>
  <c r="O14" i="17" s="1"/>
  <c r="N13" i="17"/>
  <c r="M13" i="17"/>
  <c r="S13" i="17" s="1"/>
  <c r="T13" i="17" s="1"/>
  <c r="N12" i="17"/>
  <c r="M12" i="17"/>
  <c r="O12" i="17" s="1"/>
  <c r="N11" i="17"/>
  <c r="M11" i="17"/>
  <c r="S11" i="17" s="1"/>
  <c r="T11" i="17" s="1"/>
  <c r="N10" i="17"/>
  <c r="M10" i="17"/>
  <c r="O10" i="17" s="1"/>
  <c r="N9" i="17"/>
  <c r="M9" i="17"/>
  <c r="S9" i="17" s="1"/>
  <c r="T9" i="17" s="1"/>
  <c r="O8" i="17"/>
  <c r="N8" i="17"/>
  <c r="M8" i="17"/>
  <c r="R8" i="17" s="1"/>
  <c r="N7" i="17"/>
  <c r="M7" i="17"/>
  <c r="S7" i="17" s="1"/>
  <c r="Q28" i="16"/>
  <c r="P28" i="16"/>
  <c r="L28" i="16"/>
  <c r="K28" i="16"/>
  <c r="J28" i="16"/>
  <c r="I28" i="16"/>
  <c r="H28" i="16"/>
  <c r="G28" i="16"/>
  <c r="F28" i="16"/>
  <c r="E28" i="16"/>
  <c r="D28" i="16"/>
  <c r="N27" i="16"/>
  <c r="M27" i="16"/>
  <c r="S27" i="16" s="1"/>
  <c r="T27" i="16" s="1"/>
  <c r="N26" i="16"/>
  <c r="M26" i="16"/>
  <c r="O26" i="16" s="1"/>
  <c r="N25" i="16"/>
  <c r="M25" i="16"/>
  <c r="S25" i="16" s="1"/>
  <c r="T25" i="16" s="1"/>
  <c r="N24" i="16"/>
  <c r="M24" i="16"/>
  <c r="O24" i="16" s="1"/>
  <c r="N23" i="16"/>
  <c r="M23" i="16"/>
  <c r="S23" i="16" s="1"/>
  <c r="T23" i="16" s="1"/>
  <c r="N22" i="16"/>
  <c r="M22" i="16"/>
  <c r="O22" i="16" s="1"/>
  <c r="N21" i="16"/>
  <c r="M21" i="16"/>
  <c r="S21" i="16" s="1"/>
  <c r="T21" i="16" s="1"/>
  <c r="N20" i="16"/>
  <c r="M20" i="16"/>
  <c r="O20" i="16" s="1"/>
  <c r="N19" i="16"/>
  <c r="M19" i="16"/>
  <c r="S19" i="16" s="1"/>
  <c r="T19" i="16" s="1"/>
  <c r="N18" i="16"/>
  <c r="M18" i="16"/>
  <c r="O18" i="16" s="1"/>
  <c r="N17" i="16"/>
  <c r="M17" i="16"/>
  <c r="S17" i="16" s="1"/>
  <c r="T17" i="16" s="1"/>
  <c r="N16" i="16"/>
  <c r="M16" i="16"/>
  <c r="O16" i="16" s="1"/>
  <c r="N15" i="16"/>
  <c r="M15" i="16"/>
  <c r="S15" i="16" s="1"/>
  <c r="T15" i="16" s="1"/>
  <c r="N14" i="16"/>
  <c r="M14" i="16"/>
  <c r="O14" i="16" s="1"/>
  <c r="N13" i="16"/>
  <c r="M13" i="16"/>
  <c r="S13" i="16" s="1"/>
  <c r="T13" i="16" s="1"/>
  <c r="N12" i="16"/>
  <c r="M12" i="16"/>
  <c r="O12" i="16" s="1"/>
  <c r="N11" i="16"/>
  <c r="M11" i="16"/>
  <c r="S11" i="16" s="1"/>
  <c r="T11" i="16" s="1"/>
  <c r="N10" i="16"/>
  <c r="M10" i="16"/>
  <c r="O10" i="16" s="1"/>
  <c r="N9" i="16"/>
  <c r="M9" i="16"/>
  <c r="S9" i="16" s="1"/>
  <c r="T9" i="16" s="1"/>
  <c r="N8" i="16"/>
  <c r="M8" i="16"/>
  <c r="O8" i="16" s="1"/>
  <c r="N7" i="16"/>
  <c r="M7" i="16"/>
  <c r="S7" i="16" s="1"/>
  <c r="Q28" i="15"/>
  <c r="P28" i="15"/>
  <c r="L28" i="15"/>
  <c r="K28" i="15"/>
  <c r="J28" i="15"/>
  <c r="I28" i="15"/>
  <c r="H28" i="15"/>
  <c r="G28" i="15"/>
  <c r="F28" i="15"/>
  <c r="E28" i="15"/>
  <c r="D28" i="15"/>
  <c r="N27" i="15"/>
  <c r="M27" i="15"/>
  <c r="S27" i="15" s="1"/>
  <c r="T27" i="15" s="1"/>
  <c r="N26" i="15"/>
  <c r="M26" i="15"/>
  <c r="R26" i="15" s="1"/>
  <c r="V26" i="15" s="1"/>
  <c r="N25" i="15"/>
  <c r="M25" i="15"/>
  <c r="S25" i="15" s="1"/>
  <c r="T25" i="15" s="1"/>
  <c r="N24" i="15"/>
  <c r="M24" i="15"/>
  <c r="R24" i="15" s="1"/>
  <c r="V24" i="15" s="1"/>
  <c r="N23" i="15"/>
  <c r="M23" i="15"/>
  <c r="S23" i="15" s="1"/>
  <c r="T23" i="15" s="1"/>
  <c r="N22" i="15"/>
  <c r="M22" i="15"/>
  <c r="R22" i="15" s="1"/>
  <c r="V22" i="15" s="1"/>
  <c r="N21" i="15"/>
  <c r="M21" i="15"/>
  <c r="S21" i="15" s="1"/>
  <c r="T21" i="15" s="1"/>
  <c r="O20" i="15"/>
  <c r="N20" i="15"/>
  <c r="M20" i="15"/>
  <c r="R20" i="15" s="1"/>
  <c r="V20" i="15" s="1"/>
  <c r="N19" i="15"/>
  <c r="M19" i="15"/>
  <c r="S19" i="15" s="1"/>
  <c r="T19" i="15" s="1"/>
  <c r="N18" i="15"/>
  <c r="M18" i="15"/>
  <c r="O18" i="15" s="1"/>
  <c r="N17" i="15"/>
  <c r="M17" i="15"/>
  <c r="S17" i="15" s="1"/>
  <c r="T17" i="15" s="1"/>
  <c r="N16" i="15"/>
  <c r="M16" i="15"/>
  <c r="O16" i="15" s="1"/>
  <c r="N15" i="15"/>
  <c r="M15" i="15"/>
  <c r="S15" i="15" s="1"/>
  <c r="T15" i="15" s="1"/>
  <c r="N14" i="15"/>
  <c r="M14" i="15"/>
  <c r="O14" i="15" s="1"/>
  <c r="N13" i="15"/>
  <c r="M13" i="15"/>
  <c r="S13" i="15" s="1"/>
  <c r="T13" i="15" s="1"/>
  <c r="N12" i="15"/>
  <c r="M12" i="15"/>
  <c r="O12" i="15" s="1"/>
  <c r="N11" i="15"/>
  <c r="M11" i="15"/>
  <c r="S11" i="15" s="1"/>
  <c r="T11" i="15" s="1"/>
  <c r="N10" i="15"/>
  <c r="M10" i="15"/>
  <c r="O10" i="15" s="1"/>
  <c r="N9" i="15"/>
  <c r="M9" i="15"/>
  <c r="S9" i="15" s="1"/>
  <c r="T9" i="15" s="1"/>
  <c r="N8" i="15"/>
  <c r="M8" i="15"/>
  <c r="O8" i="15" s="1"/>
  <c r="N7" i="15"/>
  <c r="M7" i="15"/>
  <c r="S7" i="15" s="1"/>
  <c r="Q28" i="14"/>
  <c r="P28" i="14"/>
  <c r="L28" i="14"/>
  <c r="K28" i="14"/>
  <c r="J28" i="14"/>
  <c r="I28" i="14"/>
  <c r="H28" i="14"/>
  <c r="G28" i="14"/>
  <c r="F28" i="14"/>
  <c r="E28" i="14"/>
  <c r="D28" i="14"/>
  <c r="N27" i="14"/>
  <c r="M27" i="14"/>
  <c r="S27" i="14" s="1"/>
  <c r="T27" i="14" s="1"/>
  <c r="N26" i="14"/>
  <c r="M26" i="14"/>
  <c r="R26" i="14" s="1"/>
  <c r="V26" i="14" s="1"/>
  <c r="N25" i="14"/>
  <c r="M25" i="14"/>
  <c r="S25" i="14" s="1"/>
  <c r="T25" i="14" s="1"/>
  <c r="N24" i="14"/>
  <c r="M24" i="14"/>
  <c r="R24" i="14" s="1"/>
  <c r="N23" i="14"/>
  <c r="M23" i="14"/>
  <c r="S23" i="14" s="1"/>
  <c r="T23" i="14" s="1"/>
  <c r="N22" i="14"/>
  <c r="M22" i="14"/>
  <c r="O22" i="14" s="1"/>
  <c r="N21" i="14"/>
  <c r="M21" i="14"/>
  <c r="S21" i="14" s="1"/>
  <c r="T21" i="14" s="1"/>
  <c r="N20" i="14"/>
  <c r="M20" i="14"/>
  <c r="R20" i="14" s="1"/>
  <c r="N19" i="14"/>
  <c r="M19" i="14"/>
  <c r="S19" i="14" s="1"/>
  <c r="T19" i="14" s="1"/>
  <c r="N18" i="14"/>
  <c r="M18" i="14"/>
  <c r="R18" i="14" s="1"/>
  <c r="V18" i="14" s="1"/>
  <c r="N17" i="14"/>
  <c r="M17" i="14"/>
  <c r="S17" i="14" s="1"/>
  <c r="T17" i="14" s="1"/>
  <c r="N16" i="14"/>
  <c r="M16" i="14"/>
  <c r="R16" i="14" s="1"/>
  <c r="V16" i="14" s="1"/>
  <c r="N15" i="14"/>
  <c r="M15" i="14"/>
  <c r="S15" i="14" s="1"/>
  <c r="T15" i="14" s="1"/>
  <c r="O14" i="14"/>
  <c r="N14" i="14"/>
  <c r="M14" i="14"/>
  <c r="R14" i="14" s="1"/>
  <c r="N13" i="14"/>
  <c r="M13" i="14"/>
  <c r="S13" i="14" s="1"/>
  <c r="T13" i="14" s="1"/>
  <c r="N12" i="14"/>
  <c r="M12" i="14"/>
  <c r="R12" i="14" s="1"/>
  <c r="V12" i="14" s="1"/>
  <c r="N11" i="14"/>
  <c r="M11" i="14"/>
  <c r="S11" i="14" s="1"/>
  <c r="T11" i="14" s="1"/>
  <c r="N10" i="14"/>
  <c r="M10" i="14"/>
  <c r="O10" i="14" s="1"/>
  <c r="N9" i="14"/>
  <c r="M9" i="14"/>
  <c r="S9" i="14" s="1"/>
  <c r="T9" i="14" s="1"/>
  <c r="N8" i="14"/>
  <c r="M8" i="14"/>
  <c r="O8" i="14" s="1"/>
  <c r="N7" i="14"/>
  <c r="M7" i="14"/>
  <c r="S7" i="14" s="1"/>
  <c r="Q28" i="13"/>
  <c r="P28" i="13"/>
  <c r="L28" i="13"/>
  <c r="K28" i="13"/>
  <c r="J28" i="13"/>
  <c r="I28" i="13"/>
  <c r="H28" i="13"/>
  <c r="G28" i="13"/>
  <c r="F28" i="13"/>
  <c r="E28" i="13"/>
  <c r="D28" i="13"/>
  <c r="N27" i="13"/>
  <c r="M27" i="13"/>
  <c r="S27" i="13" s="1"/>
  <c r="T27" i="13" s="1"/>
  <c r="N26" i="13"/>
  <c r="M26" i="13"/>
  <c r="R26" i="13" s="1"/>
  <c r="N25" i="13"/>
  <c r="M25" i="13"/>
  <c r="S25" i="13" s="1"/>
  <c r="T25" i="13" s="1"/>
  <c r="O24" i="13"/>
  <c r="N24" i="13"/>
  <c r="M24" i="13"/>
  <c r="R24" i="13" s="1"/>
  <c r="N23" i="13"/>
  <c r="M23" i="13"/>
  <c r="S23" i="13" s="1"/>
  <c r="T23" i="13" s="1"/>
  <c r="N22" i="13"/>
  <c r="M22" i="13"/>
  <c r="O22" i="13" s="1"/>
  <c r="N21" i="13"/>
  <c r="M21" i="13"/>
  <c r="S21" i="13" s="1"/>
  <c r="T21" i="13" s="1"/>
  <c r="N20" i="13"/>
  <c r="M20" i="13"/>
  <c r="O20" i="13" s="1"/>
  <c r="N19" i="13"/>
  <c r="M19" i="13"/>
  <c r="S19" i="13" s="1"/>
  <c r="T19" i="13" s="1"/>
  <c r="N18" i="13"/>
  <c r="M18" i="13"/>
  <c r="O18" i="13" s="1"/>
  <c r="N17" i="13"/>
  <c r="M17" i="13"/>
  <c r="S17" i="13" s="1"/>
  <c r="T17" i="13" s="1"/>
  <c r="N16" i="13"/>
  <c r="M16" i="13"/>
  <c r="O16" i="13" s="1"/>
  <c r="N15" i="13"/>
  <c r="M15" i="13"/>
  <c r="S15" i="13" s="1"/>
  <c r="T15" i="13" s="1"/>
  <c r="N14" i="13"/>
  <c r="M14" i="13"/>
  <c r="O14" i="13" s="1"/>
  <c r="N13" i="13"/>
  <c r="M13" i="13"/>
  <c r="S13" i="13" s="1"/>
  <c r="T13" i="13" s="1"/>
  <c r="N12" i="13"/>
  <c r="M12" i="13"/>
  <c r="O12" i="13" s="1"/>
  <c r="N11" i="13"/>
  <c r="M11" i="13"/>
  <c r="S11" i="13" s="1"/>
  <c r="T11" i="13" s="1"/>
  <c r="N10" i="13"/>
  <c r="M10" i="13"/>
  <c r="O10" i="13" s="1"/>
  <c r="N9" i="13"/>
  <c r="M9" i="13"/>
  <c r="S9" i="13" s="1"/>
  <c r="T9" i="13" s="1"/>
  <c r="N8" i="13"/>
  <c r="M8" i="13"/>
  <c r="O8" i="13" s="1"/>
  <c r="N7" i="13"/>
  <c r="M7" i="13"/>
  <c r="S7" i="13" s="1"/>
  <c r="Q28" i="12"/>
  <c r="P28" i="12"/>
  <c r="L28" i="12"/>
  <c r="K28" i="12"/>
  <c r="J28" i="12"/>
  <c r="I28" i="12"/>
  <c r="H28" i="12"/>
  <c r="G28" i="12"/>
  <c r="F28" i="12"/>
  <c r="E28" i="12"/>
  <c r="D28" i="12"/>
  <c r="N27" i="12"/>
  <c r="M27" i="12"/>
  <c r="S27" i="12" s="1"/>
  <c r="T27" i="12" s="1"/>
  <c r="O26" i="12"/>
  <c r="N26" i="12"/>
  <c r="M26" i="12"/>
  <c r="R26" i="12" s="1"/>
  <c r="N25" i="12"/>
  <c r="M25" i="12"/>
  <c r="S25" i="12" s="1"/>
  <c r="T25" i="12" s="1"/>
  <c r="O24" i="12"/>
  <c r="N24" i="12"/>
  <c r="M24" i="12"/>
  <c r="R24" i="12" s="1"/>
  <c r="N23" i="12"/>
  <c r="M23" i="12"/>
  <c r="S23" i="12" s="1"/>
  <c r="T23" i="12" s="1"/>
  <c r="N22" i="12"/>
  <c r="M22" i="12"/>
  <c r="O22" i="12" s="1"/>
  <c r="N21" i="12"/>
  <c r="M21" i="12"/>
  <c r="S21" i="12" s="1"/>
  <c r="T21" i="12" s="1"/>
  <c r="N20" i="12"/>
  <c r="M20" i="12"/>
  <c r="O20" i="12" s="1"/>
  <c r="N19" i="12"/>
  <c r="M19" i="12"/>
  <c r="S19" i="12" s="1"/>
  <c r="T19" i="12" s="1"/>
  <c r="N18" i="12"/>
  <c r="M18" i="12"/>
  <c r="R18" i="12" s="1"/>
  <c r="N17" i="12"/>
  <c r="M17" i="12"/>
  <c r="S17" i="12" s="1"/>
  <c r="T17" i="12" s="1"/>
  <c r="N16" i="12"/>
  <c r="M16" i="12"/>
  <c r="O16" i="12" s="1"/>
  <c r="N15" i="12"/>
  <c r="M15" i="12"/>
  <c r="S15" i="12" s="1"/>
  <c r="T15" i="12" s="1"/>
  <c r="N14" i="12"/>
  <c r="M14" i="12"/>
  <c r="R14" i="12" s="1"/>
  <c r="N13" i="12"/>
  <c r="M13" i="12"/>
  <c r="S13" i="12" s="1"/>
  <c r="T13" i="12" s="1"/>
  <c r="N12" i="12"/>
  <c r="M12" i="12"/>
  <c r="O12" i="12" s="1"/>
  <c r="N11" i="12"/>
  <c r="M11" i="12"/>
  <c r="S11" i="12" s="1"/>
  <c r="T11" i="12" s="1"/>
  <c r="N10" i="12"/>
  <c r="M10" i="12"/>
  <c r="O10" i="12" s="1"/>
  <c r="N9" i="12"/>
  <c r="M9" i="12"/>
  <c r="S9" i="12" s="1"/>
  <c r="T9" i="12" s="1"/>
  <c r="N8" i="12"/>
  <c r="M8" i="12"/>
  <c r="O8" i="12" s="1"/>
  <c r="N7" i="12"/>
  <c r="N28" i="12" s="1"/>
  <c r="M7" i="12"/>
  <c r="S7" i="12" s="1"/>
  <c r="Q28" i="11"/>
  <c r="P28" i="11"/>
  <c r="L28" i="11"/>
  <c r="K28" i="11"/>
  <c r="J28" i="11"/>
  <c r="I28" i="11"/>
  <c r="H28" i="11"/>
  <c r="G28" i="11"/>
  <c r="F28" i="11"/>
  <c r="E28" i="11"/>
  <c r="D28" i="11"/>
  <c r="N27" i="11"/>
  <c r="M27" i="11"/>
  <c r="S27" i="11" s="1"/>
  <c r="T27" i="11" s="1"/>
  <c r="N26" i="11"/>
  <c r="M26" i="11"/>
  <c r="R26" i="11" s="1"/>
  <c r="N25" i="11"/>
  <c r="M25" i="11"/>
  <c r="S25" i="11" s="1"/>
  <c r="T25" i="11" s="1"/>
  <c r="N24" i="11"/>
  <c r="M24" i="11"/>
  <c r="R24" i="11" s="1"/>
  <c r="N23" i="11"/>
  <c r="M23" i="11"/>
  <c r="S23" i="11" s="1"/>
  <c r="T23" i="11" s="1"/>
  <c r="N22" i="11"/>
  <c r="M22" i="11"/>
  <c r="R22" i="11" s="1"/>
  <c r="N21" i="11"/>
  <c r="M21" i="11"/>
  <c r="S21" i="11" s="1"/>
  <c r="T21" i="11" s="1"/>
  <c r="N20" i="11"/>
  <c r="M20" i="11"/>
  <c r="N19" i="11"/>
  <c r="M19" i="11"/>
  <c r="S19" i="11" s="1"/>
  <c r="T19" i="11" s="1"/>
  <c r="N18" i="11"/>
  <c r="M18" i="11"/>
  <c r="R18" i="11" s="1"/>
  <c r="N17" i="11"/>
  <c r="M17" i="11"/>
  <c r="S17" i="11" s="1"/>
  <c r="T17" i="11" s="1"/>
  <c r="N16" i="11"/>
  <c r="M16" i="11"/>
  <c r="R16" i="11" s="1"/>
  <c r="N15" i="11"/>
  <c r="M15" i="11"/>
  <c r="S15" i="11" s="1"/>
  <c r="T15" i="11" s="1"/>
  <c r="O14" i="11"/>
  <c r="N14" i="11"/>
  <c r="M14" i="11"/>
  <c r="R14" i="11" s="1"/>
  <c r="N13" i="11"/>
  <c r="M13" i="11"/>
  <c r="S13" i="11" s="1"/>
  <c r="T13" i="11" s="1"/>
  <c r="N12" i="11"/>
  <c r="M12" i="11"/>
  <c r="R12" i="11" s="1"/>
  <c r="N11" i="11"/>
  <c r="M11" i="11"/>
  <c r="S11" i="11" s="1"/>
  <c r="T11" i="11" s="1"/>
  <c r="N10" i="11"/>
  <c r="M10" i="11"/>
  <c r="R10" i="11" s="1"/>
  <c r="N9" i="11"/>
  <c r="M9" i="11"/>
  <c r="S9" i="11" s="1"/>
  <c r="T9" i="11" s="1"/>
  <c r="O8" i="11"/>
  <c r="N8" i="11"/>
  <c r="M8" i="11"/>
  <c r="R8" i="11" s="1"/>
  <c r="N7" i="11"/>
  <c r="M7" i="11"/>
  <c r="S7" i="11" s="1"/>
  <c r="Q28" i="10"/>
  <c r="P28" i="10"/>
  <c r="L28" i="10"/>
  <c r="K28" i="10"/>
  <c r="J28" i="10"/>
  <c r="I28" i="10"/>
  <c r="H28" i="10"/>
  <c r="G28" i="10"/>
  <c r="F28" i="10"/>
  <c r="E28" i="10"/>
  <c r="D28" i="10"/>
  <c r="N27" i="10"/>
  <c r="M27" i="10"/>
  <c r="S27" i="10" s="1"/>
  <c r="T27" i="10" s="1"/>
  <c r="N26" i="10"/>
  <c r="M26" i="10"/>
  <c r="R26" i="10" s="1"/>
  <c r="N25" i="10"/>
  <c r="M25" i="10"/>
  <c r="S25" i="10" s="1"/>
  <c r="T25" i="10" s="1"/>
  <c r="N24" i="10"/>
  <c r="M24" i="10"/>
  <c r="R24" i="10" s="1"/>
  <c r="N23" i="10"/>
  <c r="M23" i="10"/>
  <c r="S23" i="10" s="1"/>
  <c r="T23" i="10" s="1"/>
  <c r="N22" i="10"/>
  <c r="M22" i="10"/>
  <c r="O22" i="10" s="1"/>
  <c r="N21" i="10"/>
  <c r="M21" i="10"/>
  <c r="S21" i="10" s="1"/>
  <c r="T21" i="10" s="1"/>
  <c r="N20" i="10"/>
  <c r="M20" i="10"/>
  <c r="O20" i="10" s="1"/>
  <c r="N19" i="10"/>
  <c r="M19" i="10"/>
  <c r="S19" i="10" s="1"/>
  <c r="T19" i="10" s="1"/>
  <c r="N18" i="10"/>
  <c r="M18" i="10"/>
  <c r="O18" i="10" s="1"/>
  <c r="N17" i="10"/>
  <c r="M17" i="10"/>
  <c r="S17" i="10" s="1"/>
  <c r="T17" i="10" s="1"/>
  <c r="N16" i="10"/>
  <c r="M16" i="10"/>
  <c r="R16" i="10" s="1"/>
  <c r="N15" i="10"/>
  <c r="M15" i="10"/>
  <c r="S15" i="10" s="1"/>
  <c r="T15" i="10" s="1"/>
  <c r="N14" i="10"/>
  <c r="M14" i="10"/>
  <c r="R14" i="10" s="1"/>
  <c r="N13" i="10"/>
  <c r="M13" i="10"/>
  <c r="O13" i="10" s="1"/>
  <c r="N12" i="10"/>
  <c r="M12" i="10"/>
  <c r="R12" i="10" s="1"/>
  <c r="N11" i="10"/>
  <c r="M11" i="10"/>
  <c r="O11" i="10" s="1"/>
  <c r="N10" i="10"/>
  <c r="M10" i="10"/>
  <c r="R10" i="10" s="1"/>
  <c r="N9" i="10"/>
  <c r="M9" i="10"/>
  <c r="O9" i="10" s="1"/>
  <c r="N8" i="10"/>
  <c r="M8" i="10"/>
  <c r="O8" i="10" s="1"/>
  <c r="N7" i="10"/>
  <c r="M7" i="10"/>
  <c r="S7" i="10" s="1"/>
  <c r="Q28" i="9"/>
  <c r="P28" i="9"/>
  <c r="L28" i="9"/>
  <c r="K28" i="9"/>
  <c r="J28" i="9"/>
  <c r="I28" i="9"/>
  <c r="H28" i="9"/>
  <c r="G28" i="9"/>
  <c r="F28" i="9"/>
  <c r="E28" i="9"/>
  <c r="D28" i="9"/>
  <c r="N27" i="9"/>
  <c r="M27" i="9"/>
  <c r="S27" i="9" s="1"/>
  <c r="T27" i="9" s="1"/>
  <c r="N26" i="9"/>
  <c r="M26" i="9"/>
  <c r="R26" i="9" s="1"/>
  <c r="N25" i="9"/>
  <c r="M25" i="9"/>
  <c r="N24" i="9"/>
  <c r="M24" i="9"/>
  <c r="N23" i="9"/>
  <c r="M23" i="9"/>
  <c r="N22" i="9"/>
  <c r="M22" i="9"/>
  <c r="R22" i="9" s="1"/>
  <c r="N21" i="9"/>
  <c r="M21" i="9"/>
  <c r="N20" i="9"/>
  <c r="M20" i="9"/>
  <c r="R20" i="9" s="1"/>
  <c r="N19" i="9"/>
  <c r="M19" i="9"/>
  <c r="S19" i="9" s="1"/>
  <c r="T19" i="9" s="1"/>
  <c r="N18" i="9"/>
  <c r="M18" i="9"/>
  <c r="R18" i="9" s="1"/>
  <c r="N17" i="9"/>
  <c r="M17" i="9"/>
  <c r="S17" i="9" s="1"/>
  <c r="T17" i="9" s="1"/>
  <c r="N16" i="9"/>
  <c r="M16" i="9"/>
  <c r="R16" i="9" s="1"/>
  <c r="N15" i="9"/>
  <c r="M15" i="9"/>
  <c r="S15" i="9" s="1"/>
  <c r="T15" i="9" s="1"/>
  <c r="N14" i="9"/>
  <c r="M14" i="9"/>
  <c r="O14" i="9" s="1"/>
  <c r="N13" i="9"/>
  <c r="M13" i="9"/>
  <c r="S13" i="9" s="1"/>
  <c r="T13" i="9" s="1"/>
  <c r="N12" i="9"/>
  <c r="M12" i="9"/>
  <c r="O12" i="9" s="1"/>
  <c r="N11" i="9"/>
  <c r="M11" i="9"/>
  <c r="S11" i="9" s="1"/>
  <c r="T11" i="9" s="1"/>
  <c r="N10" i="9"/>
  <c r="M10" i="9"/>
  <c r="O10" i="9" s="1"/>
  <c r="N9" i="9"/>
  <c r="M9" i="9"/>
  <c r="S9" i="9" s="1"/>
  <c r="T9" i="9" s="1"/>
  <c r="N8" i="9"/>
  <c r="M8" i="9"/>
  <c r="O8" i="9" s="1"/>
  <c r="N7" i="9"/>
  <c r="M7" i="9"/>
  <c r="S7" i="9" s="1"/>
  <c r="Q28" i="8"/>
  <c r="P28" i="8"/>
  <c r="L28" i="8"/>
  <c r="K28" i="8"/>
  <c r="J28" i="8"/>
  <c r="I28" i="8"/>
  <c r="H28" i="8"/>
  <c r="G28" i="8"/>
  <c r="F28" i="8"/>
  <c r="E28" i="8"/>
  <c r="D28" i="8"/>
  <c r="N27" i="8"/>
  <c r="M27" i="8"/>
  <c r="S27" i="8" s="1"/>
  <c r="T27" i="8" s="1"/>
  <c r="N26" i="8"/>
  <c r="M26" i="8"/>
  <c r="R26" i="8" s="1"/>
  <c r="N25" i="8"/>
  <c r="M25" i="8"/>
  <c r="S25" i="8" s="1"/>
  <c r="T25" i="8" s="1"/>
  <c r="O24" i="8"/>
  <c r="N24" i="8"/>
  <c r="M24" i="8"/>
  <c r="R24" i="8" s="1"/>
  <c r="N23" i="8"/>
  <c r="M23" i="8"/>
  <c r="S23" i="8" s="1"/>
  <c r="T23" i="8" s="1"/>
  <c r="N22" i="8"/>
  <c r="M22" i="8"/>
  <c r="O22" i="8" s="1"/>
  <c r="N21" i="8"/>
  <c r="M21" i="8"/>
  <c r="S21" i="8" s="1"/>
  <c r="T21" i="8" s="1"/>
  <c r="N20" i="8"/>
  <c r="M20" i="8"/>
  <c r="R20" i="8" s="1"/>
  <c r="N19" i="8"/>
  <c r="M19" i="8"/>
  <c r="S19" i="8" s="1"/>
  <c r="T19" i="8" s="1"/>
  <c r="N18" i="8"/>
  <c r="M18" i="8"/>
  <c r="R18" i="8" s="1"/>
  <c r="N17" i="8"/>
  <c r="M17" i="8"/>
  <c r="S17" i="8" s="1"/>
  <c r="T17" i="8" s="1"/>
  <c r="N16" i="8"/>
  <c r="M16" i="8"/>
  <c r="O16" i="8" s="1"/>
  <c r="N15" i="8"/>
  <c r="M15" i="8"/>
  <c r="S15" i="8" s="1"/>
  <c r="T15" i="8" s="1"/>
  <c r="O14" i="8"/>
  <c r="N14" i="8"/>
  <c r="M14" i="8"/>
  <c r="R14" i="8" s="1"/>
  <c r="N13" i="8"/>
  <c r="M13" i="8"/>
  <c r="S13" i="8" s="1"/>
  <c r="T13" i="8" s="1"/>
  <c r="N12" i="8"/>
  <c r="M12" i="8"/>
  <c r="O12" i="8" s="1"/>
  <c r="N11" i="8"/>
  <c r="M11" i="8"/>
  <c r="S11" i="8" s="1"/>
  <c r="T11" i="8" s="1"/>
  <c r="N10" i="8"/>
  <c r="M10" i="8"/>
  <c r="O10" i="8" s="1"/>
  <c r="N9" i="8"/>
  <c r="M9" i="8"/>
  <c r="S9" i="8" s="1"/>
  <c r="T9" i="8" s="1"/>
  <c r="N8" i="8"/>
  <c r="M8" i="8"/>
  <c r="O8" i="8" s="1"/>
  <c r="N7" i="8"/>
  <c r="M7" i="8"/>
  <c r="S7" i="8" s="1"/>
  <c r="Q28" i="7"/>
  <c r="P28" i="7"/>
  <c r="L28" i="7"/>
  <c r="K28" i="7"/>
  <c r="J28" i="7"/>
  <c r="I28" i="7"/>
  <c r="H28" i="7"/>
  <c r="G28" i="7"/>
  <c r="F28" i="7"/>
  <c r="E28" i="7"/>
  <c r="D28" i="7"/>
  <c r="N27" i="7"/>
  <c r="M27" i="7"/>
  <c r="O27" i="7" s="1"/>
  <c r="N26" i="7"/>
  <c r="M26" i="7"/>
  <c r="R26" i="7" s="1"/>
  <c r="N25" i="7"/>
  <c r="M25" i="7"/>
  <c r="O25" i="7" s="1"/>
  <c r="N24" i="7"/>
  <c r="M24" i="7"/>
  <c r="O24" i="7" s="1"/>
  <c r="N23" i="7"/>
  <c r="M23" i="7"/>
  <c r="S23" i="7" s="1"/>
  <c r="T23" i="7" s="1"/>
  <c r="N22" i="7"/>
  <c r="M22" i="7"/>
  <c r="R22" i="7" s="1"/>
  <c r="N21" i="7"/>
  <c r="M21" i="7"/>
  <c r="O21" i="7" s="1"/>
  <c r="N20" i="7"/>
  <c r="M20" i="7"/>
  <c r="R20" i="7" s="1"/>
  <c r="N19" i="7"/>
  <c r="M19" i="7"/>
  <c r="O19" i="7" s="1"/>
  <c r="N18" i="7"/>
  <c r="M18" i="7"/>
  <c r="O18" i="7" s="1"/>
  <c r="N17" i="7"/>
  <c r="M17" i="7"/>
  <c r="O17" i="7" s="1"/>
  <c r="N16" i="7"/>
  <c r="M16" i="7"/>
  <c r="R16" i="7" s="1"/>
  <c r="N15" i="7"/>
  <c r="M15" i="7"/>
  <c r="O15" i="7" s="1"/>
  <c r="N14" i="7"/>
  <c r="M14" i="7"/>
  <c r="R14" i="7" s="1"/>
  <c r="N13" i="7"/>
  <c r="M13" i="7"/>
  <c r="O13" i="7" s="1"/>
  <c r="N12" i="7"/>
  <c r="M12" i="7"/>
  <c r="O12" i="7" s="1"/>
  <c r="N11" i="7"/>
  <c r="M11" i="7"/>
  <c r="S11" i="7" s="1"/>
  <c r="T11" i="7" s="1"/>
  <c r="N10" i="7"/>
  <c r="M10" i="7"/>
  <c r="O10" i="7" s="1"/>
  <c r="N9" i="7"/>
  <c r="M9" i="7"/>
  <c r="S9" i="7" s="1"/>
  <c r="T9" i="7" s="1"/>
  <c r="N8" i="7"/>
  <c r="M8" i="7"/>
  <c r="O8" i="7" s="1"/>
  <c r="N7" i="7"/>
  <c r="M7" i="7"/>
  <c r="S7" i="7" s="1"/>
  <c r="Q28" i="6"/>
  <c r="P28" i="6"/>
  <c r="L28" i="6"/>
  <c r="K28" i="6"/>
  <c r="J28" i="6"/>
  <c r="I28" i="6"/>
  <c r="H28" i="6"/>
  <c r="G28" i="6"/>
  <c r="F28" i="6"/>
  <c r="E28" i="6"/>
  <c r="D28" i="6"/>
  <c r="N27" i="6"/>
  <c r="M27" i="6"/>
  <c r="O27" i="6" s="1"/>
  <c r="N26" i="6"/>
  <c r="M26" i="6"/>
  <c r="R26" i="6" s="1"/>
  <c r="N25" i="6"/>
  <c r="M25" i="6"/>
  <c r="R25" i="6" s="1"/>
  <c r="N24" i="6"/>
  <c r="M24" i="6"/>
  <c r="O24" i="6" s="1"/>
  <c r="N23" i="6"/>
  <c r="M23" i="6"/>
  <c r="O23" i="6" s="1"/>
  <c r="N22" i="6"/>
  <c r="M22" i="6"/>
  <c r="O22" i="6" s="1"/>
  <c r="N21" i="6"/>
  <c r="M21" i="6"/>
  <c r="S21" i="6" s="1"/>
  <c r="T21" i="6" s="1"/>
  <c r="N20" i="6"/>
  <c r="M20" i="6"/>
  <c r="O20" i="6" s="1"/>
  <c r="N19" i="6"/>
  <c r="M19" i="6"/>
  <c r="S19" i="6" s="1"/>
  <c r="T19" i="6" s="1"/>
  <c r="N18" i="6"/>
  <c r="M18" i="6"/>
  <c r="O18" i="6" s="1"/>
  <c r="N17" i="6"/>
  <c r="M17" i="6"/>
  <c r="S17" i="6" s="1"/>
  <c r="T17" i="6" s="1"/>
  <c r="N16" i="6"/>
  <c r="M16" i="6"/>
  <c r="O16" i="6" s="1"/>
  <c r="N15" i="6"/>
  <c r="M15" i="6"/>
  <c r="S15" i="6" s="1"/>
  <c r="T15" i="6" s="1"/>
  <c r="N14" i="6"/>
  <c r="M14" i="6"/>
  <c r="O14" i="6" s="1"/>
  <c r="N13" i="6"/>
  <c r="M13" i="6"/>
  <c r="S13" i="6" s="1"/>
  <c r="T13" i="6" s="1"/>
  <c r="N12" i="6"/>
  <c r="M12" i="6"/>
  <c r="O12" i="6" s="1"/>
  <c r="N11" i="6"/>
  <c r="M11" i="6"/>
  <c r="S11" i="6" s="1"/>
  <c r="T11" i="6" s="1"/>
  <c r="N10" i="6"/>
  <c r="M10" i="6"/>
  <c r="O10" i="6" s="1"/>
  <c r="N9" i="6"/>
  <c r="M9" i="6"/>
  <c r="S9" i="6" s="1"/>
  <c r="T9" i="6" s="1"/>
  <c r="N8" i="6"/>
  <c r="M8" i="6"/>
  <c r="O8" i="6" s="1"/>
  <c r="O7" i="6"/>
  <c r="N7" i="6"/>
  <c r="M7" i="6"/>
  <c r="S7" i="6" s="1"/>
  <c r="Q28" i="5"/>
  <c r="P28" i="5"/>
  <c r="L28" i="5"/>
  <c r="K28" i="5"/>
  <c r="J28" i="5"/>
  <c r="I28" i="5"/>
  <c r="H28" i="5"/>
  <c r="G28" i="5"/>
  <c r="F28" i="5"/>
  <c r="E28" i="5"/>
  <c r="D28" i="5"/>
  <c r="S27" i="5"/>
  <c r="T27" i="5" s="1"/>
  <c r="O27" i="5"/>
  <c r="N27" i="5"/>
  <c r="M27" i="5"/>
  <c r="R27" i="5" s="1"/>
  <c r="O26" i="5"/>
  <c r="N26" i="5"/>
  <c r="M26" i="5"/>
  <c r="R26" i="5" s="1"/>
  <c r="N25" i="5"/>
  <c r="M25" i="5"/>
  <c r="S25" i="5" s="1"/>
  <c r="T25" i="5" s="1"/>
  <c r="N24" i="5"/>
  <c r="M24" i="5"/>
  <c r="R24" i="5" s="1"/>
  <c r="N23" i="5"/>
  <c r="M23" i="5"/>
  <c r="O23" i="5" s="1"/>
  <c r="N22" i="5"/>
  <c r="M22" i="5"/>
  <c r="R22" i="5" s="1"/>
  <c r="N21" i="5"/>
  <c r="M21" i="5"/>
  <c r="S21" i="5" s="1"/>
  <c r="T21" i="5" s="1"/>
  <c r="N20" i="5"/>
  <c r="M20" i="5"/>
  <c r="O20" i="5" s="1"/>
  <c r="N19" i="5"/>
  <c r="M19" i="5"/>
  <c r="O19" i="5" s="1"/>
  <c r="N18" i="5"/>
  <c r="M18" i="5"/>
  <c r="R18" i="5" s="1"/>
  <c r="N17" i="5"/>
  <c r="M17" i="5"/>
  <c r="O17" i="5" s="1"/>
  <c r="N16" i="5"/>
  <c r="M16" i="5"/>
  <c r="R16" i="5" s="1"/>
  <c r="N15" i="5"/>
  <c r="M15" i="5"/>
  <c r="O15" i="5" s="1"/>
  <c r="N14" i="5"/>
  <c r="M14" i="5"/>
  <c r="O14" i="5" s="1"/>
  <c r="N13" i="5"/>
  <c r="M13" i="5"/>
  <c r="O13" i="5" s="1"/>
  <c r="N12" i="5"/>
  <c r="M12" i="5"/>
  <c r="R12" i="5" s="1"/>
  <c r="N11" i="5"/>
  <c r="M11" i="5"/>
  <c r="O11" i="5" s="1"/>
  <c r="N10" i="5"/>
  <c r="M10" i="5"/>
  <c r="R10" i="5" s="1"/>
  <c r="N9" i="5"/>
  <c r="M9" i="5"/>
  <c r="O9" i="5" s="1"/>
  <c r="N8" i="5"/>
  <c r="M8" i="5"/>
  <c r="R8" i="5" s="1"/>
  <c r="N7" i="5"/>
  <c r="N28" i="5" s="1"/>
  <c r="M7" i="5"/>
  <c r="O7" i="5" s="1"/>
  <c r="Q28" i="4"/>
  <c r="P28" i="4"/>
  <c r="L28" i="4"/>
  <c r="K28" i="4"/>
  <c r="J28" i="4"/>
  <c r="I28" i="4"/>
  <c r="H28" i="4"/>
  <c r="G28" i="4"/>
  <c r="F28" i="4"/>
  <c r="E28" i="4"/>
  <c r="D28" i="4"/>
  <c r="N27" i="4"/>
  <c r="M27" i="4"/>
  <c r="O27" i="4" s="1"/>
  <c r="N26" i="4"/>
  <c r="M26" i="4"/>
  <c r="S26" i="4" s="1"/>
  <c r="T26" i="4" s="1"/>
  <c r="N25" i="4"/>
  <c r="M25" i="4"/>
  <c r="S25" i="4" s="1"/>
  <c r="T25" i="4" s="1"/>
  <c r="N24" i="4"/>
  <c r="M24" i="4"/>
  <c r="S24" i="4" s="1"/>
  <c r="T24" i="4" s="1"/>
  <c r="N23" i="4"/>
  <c r="M23" i="4"/>
  <c r="O23" i="4" s="1"/>
  <c r="N22" i="4"/>
  <c r="M22" i="4"/>
  <c r="S22" i="4" s="1"/>
  <c r="T22" i="4" s="1"/>
  <c r="N21" i="4"/>
  <c r="M21" i="4"/>
  <c r="O21" i="4" s="1"/>
  <c r="N20" i="4"/>
  <c r="M20" i="4"/>
  <c r="S20" i="4" s="1"/>
  <c r="T20" i="4" s="1"/>
  <c r="N19" i="4"/>
  <c r="M19" i="4"/>
  <c r="S19" i="4" s="1"/>
  <c r="T19" i="4" s="1"/>
  <c r="N18" i="4"/>
  <c r="M18" i="4"/>
  <c r="S18" i="4" s="1"/>
  <c r="T18" i="4" s="1"/>
  <c r="N17" i="4"/>
  <c r="M17" i="4"/>
  <c r="S17" i="4" s="1"/>
  <c r="T17" i="4" s="1"/>
  <c r="R16" i="4"/>
  <c r="N16" i="4"/>
  <c r="M16" i="4"/>
  <c r="S16" i="4" s="1"/>
  <c r="T16" i="4" s="1"/>
  <c r="N15" i="4"/>
  <c r="M15" i="4"/>
  <c r="O15" i="4" s="1"/>
  <c r="N14" i="4"/>
  <c r="M14" i="4"/>
  <c r="S14" i="4" s="1"/>
  <c r="T14" i="4" s="1"/>
  <c r="N13" i="4"/>
  <c r="M13" i="4"/>
  <c r="S13" i="4" s="1"/>
  <c r="T13" i="4" s="1"/>
  <c r="N12" i="4"/>
  <c r="M12" i="4"/>
  <c r="S12" i="4" s="1"/>
  <c r="T12" i="4" s="1"/>
  <c r="N11" i="4"/>
  <c r="M11" i="4"/>
  <c r="O11" i="4" s="1"/>
  <c r="N10" i="4"/>
  <c r="M10" i="4"/>
  <c r="S10" i="4" s="1"/>
  <c r="T10" i="4" s="1"/>
  <c r="N9" i="4"/>
  <c r="M9" i="4"/>
  <c r="O9" i="4" s="1"/>
  <c r="N8" i="4"/>
  <c r="M8" i="4"/>
  <c r="S8" i="4" s="1"/>
  <c r="T8" i="4" s="1"/>
  <c r="N7" i="4"/>
  <c r="M7" i="4"/>
  <c r="O7" i="4" s="1"/>
  <c r="Q28" i="3"/>
  <c r="P28" i="3"/>
  <c r="L28" i="3"/>
  <c r="K28" i="3"/>
  <c r="J28" i="3"/>
  <c r="I28" i="3"/>
  <c r="H28" i="3"/>
  <c r="G28" i="3"/>
  <c r="F28" i="3"/>
  <c r="E28" i="3"/>
  <c r="D28" i="3"/>
  <c r="N27" i="3"/>
  <c r="M27" i="3"/>
  <c r="O27" i="3" s="1"/>
  <c r="N26" i="3"/>
  <c r="M26" i="3"/>
  <c r="R26" i="3" s="1"/>
  <c r="N25" i="3"/>
  <c r="M25" i="3"/>
  <c r="O25" i="3" s="1"/>
  <c r="N24" i="3"/>
  <c r="M24" i="3"/>
  <c r="R24" i="3" s="1"/>
  <c r="N23" i="3"/>
  <c r="M23" i="3"/>
  <c r="O23" i="3" s="1"/>
  <c r="N22" i="3"/>
  <c r="M22" i="3"/>
  <c r="R22" i="3" s="1"/>
  <c r="N21" i="3"/>
  <c r="M21" i="3"/>
  <c r="N20" i="3"/>
  <c r="M20" i="3"/>
  <c r="R20" i="3" s="1"/>
  <c r="N19" i="3"/>
  <c r="M19" i="3"/>
  <c r="O19" i="3" s="1"/>
  <c r="N18" i="3"/>
  <c r="M18" i="3"/>
  <c r="R18" i="3" s="1"/>
  <c r="N17" i="3"/>
  <c r="M17" i="3"/>
  <c r="O17" i="3" s="1"/>
  <c r="N16" i="3"/>
  <c r="M16" i="3"/>
  <c r="R16" i="3" s="1"/>
  <c r="N15" i="3"/>
  <c r="M15" i="3"/>
  <c r="O15" i="3" s="1"/>
  <c r="N14" i="3"/>
  <c r="M14" i="3"/>
  <c r="R14" i="3" s="1"/>
  <c r="N13" i="3"/>
  <c r="M13" i="3"/>
  <c r="O13" i="3" s="1"/>
  <c r="N12" i="3"/>
  <c r="M12" i="3"/>
  <c r="R12" i="3" s="1"/>
  <c r="N11" i="3"/>
  <c r="M11" i="3"/>
  <c r="O11" i="3" s="1"/>
  <c r="N10" i="3"/>
  <c r="M10" i="3"/>
  <c r="R10" i="3" s="1"/>
  <c r="N9" i="3"/>
  <c r="M9" i="3"/>
  <c r="O9" i="3" s="1"/>
  <c r="N8" i="3"/>
  <c r="M8" i="3"/>
  <c r="R8" i="3" s="1"/>
  <c r="N7" i="3"/>
  <c r="M7" i="3"/>
  <c r="O7" i="3" s="1"/>
  <c r="Q28" i="2"/>
  <c r="P28" i="2"/>
  <c r="L28" i="2"/>
  <c r="K28" i="2"/>
  <c r="J28" i="2"/>
  <c r="I28" i="2"/>
  <c r="H28" i="2"/>
  <c r="G28" i="2"/>
  <c r="F28" i="2"/>
  <c r="E28" i="2"/>
  <c r="D28" i="2"/>
  <c r="N27" i="2"/>
  <c r="M27" i="2"/>
  <c r="S27" i="2" s="1"/>
  <c r="T27" i="2" s="1"/>
  <c r="N26" i="2"/>
  <c r="M26" i="2"/>
  <c r="R26" i="2" s="1"/>
  <c r="N25" i="2"/>
  <c r="M25" i="2"/>
  <c r="S25" i="2" s="1"/>
  <c r="T25" i="2" s="1"/>
  <c r="O24" i="2"/>
  <c r="N24" i="2"/>
  <c r="M24" i="2"/>
  <c r="R24" i="2" s="1"/>
  <c r="N23" i="2"/>
  <c r="M23" i="2"/>
  <c r="S23" i="2" s="1"/>
  <c r="T23" i="2" s="1"/>
  <c r="N22" i="2"/>
  <c r="M22" i="2"/>
  <c r="O22" i="2" s="1"/>
  <c r="N21" i="2"/>
  <c r="M21" i="2"/>
  <c r="S21" i="2" s="1"/>
  <c r="T21" i="2" s="1"/>
  <c r="N20" i="2"/>
  <c r="M20" i="2"/>
  <c r="O20" i="2" s="1"/>
  <c r="N19" i="2"/>
  <c r="M19" i="2"/>
  <c r="S19" i="2" s="1"/>
  <c r="T19" i="2" s="1"/>
  <c r="N18" i="2"/>
  <c r="M18" i="2"/>
  <c r="O18" i="2" s="1"/>
  <c r="N17" i="2"/>
  <c r="M17" i="2"/>
  <c r="S17" i="2" s="1"/>
  <c r="T17" i="2" s="1"/>
  <c r="N16" i="2"/>
  <c r="M16" i="2"/>
  <c r="O16" i="2" s="1"/>
  <c r="N15" i="2"/>
  <c r="M15" i="2"/>
  <c r="S15" i="2" s="1"/>
  <c r="T15" i="2" s="1"/>
  <c r="N14" i="2"/>
  <c r="M14" i="2"/>
  <c r="O14" i="2" s="1"/>
  <c r="N13" i="2"/>
  <c r="M13" i="2"/>
  <c r="S13" i="2" s="1"/>
  <c r="T13" i="2" s="1"/>
  <c r="N12" i="2"/>
  <c r="M12" i="2"/>
  <c r="O12" i="2" s="1"/>
  <c r="N11" i="2"/>
  <c r="M11" i="2"/>
  <c r="S11" i="2" s="1"/>
  <c r="T11" i="2" s="1"/>
  <c r="N10" i="2"/>
  <c r="M10" i="2"/>
  <c r="O10" i="2" s="1"/>
  <c r="N9" i="2"/>
  <c r="M9" i="2"/>
  <c r="S9" i="2" s="1"/>
  <c r="T9" i="2" s="1"/>
  <c r="N8" i="2"/>
  <c r="M8" i="2"/>
  <c r="O8" i="2" s="1"/>
  <c r="N7" i="2"/>
  <c r="M7" i="2"/>
  <c r="S7" i="2" s="1"/>
  <c r="Q28" i="1"/>
  <c r="P28" i="1"/>
  <c r="L28" i="1"/>
  <c r="L29" i="1" s="1"/>
  <c r="L4" i="2" s="1"/>
  <c r="K28" i="1"/>
  <c r="K29" i="1" s="1"/>
  <c r="K4" i="2" s="1"/>
  <c r="J28" i="1"/>
  <c r="J29" i="1" s="1"/>
  <c r="J4" i="2" s="1"/>
  <c r="I28" i="1"/>
  <c r="I29" i="1" s="1"/>
  <c r="I4" i="2" s="1"/>
  <c r="H28" i="1"/>
  <c r="H29" i="1" s="1"/>
  <c r="H4" i="2" s="1"/>
  <c r="G28" i="1"/>
  <c r="G29" i="1" s="1"/>
  <c r="G4" i="2" s="1"/>
  <c r="G29" i="2" s="1"/>
  <c r="G4" i="3" s="1"/>
  <c r="G29" i="3" s="1"/>
  <c r="G4" i="4" s="1"/>
  <c r="G29" i="4" s="1"/>
  <c r="G4" i="5" s="1"/>
  <c r="G29" i="5" s="1"/>
  <c r="G4" i="6" s="1"/>
  <c r="G29" i="6" s="1"/>
  <c r="G4" i="7" s="1"/>
  <c r="G29" i="7" s="1"/>
  <c r="G4" i="8" s="1"/>
  <c r="G29" i="8" s="1"/>
  <c r="G4" i="9" s="1"/>
  <c r="G29" i="9" s="1"/>
  <c r="G4" i="10" s="1"/>
  <c r="F28" i="1"/>
  <c r="F29" i="1" s="1"/>
  <c r="F4" i="2" s="1"/>
  <c r="E28" i="1"/>
  <c r="E29" i="1" s="1"/>
  <c r="E4" i="2" s="1"/>
  <c r="D28" i="1"/>
  <c r="D29" i="1" s="1"/>
  <c r="D4" i="2" s="1"/>
  <c r="N27" i="1"/>
  <c r="M27" i="1"/>
  <c r="S27" i="1" s="1"/>
  <c r="T27" i="1" s="1"/>
  <c r="N26" i="1"/>
  <c r="M26" i="1"/>
  <c r="R26" i="1" s="1"/>
  <c r="N25" i="1"/>
  <c r="M25" i="1"/>
  <c r="O25" i="1" s="1"/>
  <c r="N24" i="1"/>
  <c r="M24" i="1"/>
  <c r="O24" i="1" s="1"/>
  <c r="N23" i="1"/>
  <c r="M23" i="1"/>
  <c r="S23" i="1" s="1"/>
  <c r="T23" i="1" s="1"/>
  <c r="N22" i="1"/>
  <c r="M22" i="1"/>
  <c r="R22" i="1" s="1"/>
  <c r="N21" i="1"/>
  <c r="M21" i="1"/>
  <c r="O21" i="1" s="1"/>
  <c r="N20" i="1"/>
  <c r="M20" i="1"/>
  <c r="R20" i="1" s="1"/>
  <c r="N19" i="1"/>
  <c r="M19" i="1"/>
  <c r="O19" i="1" s="1"/>
  <c r="N18" i="1"/>
  <c r="M18" i="1"/>
  <c r="O18" i="1" s="1"/>
  <c r="N17" i="1"/>
  <c r="M17" i="1"/>
  <c r="S17" i="1" s="1"/>
  <c r="T17" i="1" s="1"/>
  <c r="N16" i="1"/>
  <c r="M16" i="1"/>
  <c r="R16" i="1" s="1"/>
  <c r="N15" i="1"/>
  <c r="M15" i="1"/>
  <c r="O15" i="1" s="1"/>
  <c r="N14" i="1"/>
  <c r="M14" i="1"/>
  <c r="O14" i="1" s="1"/>
  <c r="N13" i="1"/>
  <c r="M13" i="1"/>
  <c r="S13" i="1" s="1"/>
  <c r="T13" i="1" s="1"/>
  <c r="N12" i="1"/>
  <c r="M12" i="1"/>
  <c r="R12" i="1" s="1"/>
  <c r="N11" i="1"/>
  <c r="M11" i="1"/>
  <c r="O11" i="1" s="1"/>
  <c r="N10" i="1"/>
  <c r="M10" i="1"/>
  <c r="R10" i="1" s="1"/>
  <c r="N9" i="1"/>
  <c r="M9" i="1"/>
  <c r="O9" i="1" s="1"/>
  <c r="N8" i="1"/>
  <c r="M8" i="1"/>
  <c r="O8" i="1" s="1"/>
  <c r="N7" i="1"/>
  <c r="M7" i="1"/>
  <c r="O7" i="1" s="1"/>
  <c r="N28" i="23" l="1"/>
  <c r="O22" i="22"/>
  <c r="O14" i="22"/>
  <c r="N28" i="22"/>
  <c r="N28" i="21"/>
  <c r="N28" i="20"/>
  <c r="O26" i="18"/>
  <c r="O24" i="18"/>
  <c r="N28" i="19"/>
  <c r="N28" i="18"/>
  <c r="N28" i="17"/>
  <c r="O25" i="16"/>
  <c r="O21" i="16"/>
  <c r="O17" i="16"/>
  <c r="N28" i="16"/>
  <c r="O26" i="15"/>
  <c r="N28" i="15"/>
  <c r="O12" i="14"/>
  <c r="O20" i="14"/>
  <c r="N28" i="14"/>
  <c r="O24" i="14"/>
  <c r="N28" i="13"/>
  <c r="O26" i="13"/>
  <c r="O24" i="11"/>
  <c r="O22" i="11"/>
  <c r="O16" i="11"/>
  <c r="N28" i="11"/>
  <c r="O16" i="10"/>
  <c r="G29" i="10"/>
  <c r="G4" i="11" s="1"/>
  <c r="G29" i="11" s="1"/>
  <c r="G4" i="12" s="1"/>
  <c r="G29" i="12" s="1"/>
  <c r="G4" i="13" s="1"/>
  <c r="G29" i="13" s="1"/>
  <c r="G4" i="14" s="1"/>
  <c r="G29" i="14" s="1"/>
  <c r="G4" i="15" s="1"/>
  <c r="G29" i="15" s="1"/>
  <c r="G4" i="16" s="1"/>
  <c r="G29" i="16" s="1"/>
  <c r="G4" i="17" s="1"/>
  <c r="G29" i="17" s="1"/>
  <c r="G4" i="18" s="1"/>
  <c r="G29" i="18" s="1"/>
  <c r="G4" i="19" s="1"/>
  <c r="G29" i="19" s="1"/>
  <c r="G4" i="20" s="1"/>
  <c r="G29" i="20" s="1"/>
  <c r="G4" i="21" s="1"/>
  <c r="G29" i="21" s="1"/>
  <c r="G4" i="22" s="1"/>
  <c r="G29" i="22" s="1"/>
  <c r="G4" i="23" s="1"/>
  <c r="G29" i="23" s="1"/>
  <c r="G4" i="24" s="1"/>
  <c r="G29" i="24" s="1"/>
  <c r="G4" i="25" s="1"/>
  <c r="G29" i="25" s="1"/>
  <c r="G4" i="26" s="1"/>
  <c r="G29" i="26" s="1"/>
  <c r="G4" i="27" s="1"/>
  <c r="G29" i="27" s="1"/>
  <c r="G4" i="28" s="1"/>
  <c r="G29" i="28" s="1"/>
  <c r="G4" i="29" s="1"/>
  <c r="G29" i="29" s="1"/>
  <c r="G4" i="31" s="1"/>
  <c r="G29" i="31" s="1"/>
  <c r="G4" i="32" s="1"/>
  <c r="G29" i="32" s="1"/>
  <c r="N28" i="10"/>
  <c r="O24" i="10"/>
  <c r="S23" i="9"/>
  <c r="T23" i="9" s="1"/>
  <c r="R23" i="9"/>
  <c r="S25" i="9"/>
  <c r="T25" i="9" s="1"/>
  <c r="R25" i="9"/>
  <c r="S21" i="9"/>
  <c r="T21" i="9" s="1"/>
  <c r="R21" i="9"/>
  <c r="O16" i="9"/>
  <c r="E28" i="33"/>
  <c r="E29" i="33" s="1"/>
  <c r="O18" i="9"/>
  <c r="O26" i="9"/>
  <c r="O24" i="9"/>
  <c r="N28" i="9"/>
  <c r="O26" i="8"/>
  <c r="N28" i="8"/>
  <c r="N28" i="7"/>
  <c r="M10" i="33"/>
  <c r="R10" i="33" s="1"/>
  <c r="M8" i="33"/>
  <c r="O8" i="33" s="1"/>
  <c r="M18" i="33"/>
  <c r="O18" i="33" s="1"/>
  <c r="N25" i="33"/>
  <c r="O9" i="6"/>
  <c r="N28" i="6"/>
  <c r="R18" i="4"/>
  <c r="O7" i="16"/>
  <c r="O11" i="16"/>
  <c r="O15" i="16"/>
  <c r="O19" i="16"/>
  <c r="O23" i="16"/>
  <c r="O27" i="16"/>
  <c r="O26" i="17"/>
  <c r="O20" i="18"/>
  <c r="R10" i="19"/>
  <c r="R14" i="19"/>
  <c r="R18" i="19"/>
  <c r="R22" i="19"/>
  <c r="R26" i="19"/>
  <c r="O12" i="22"/>
  <c r="O20" i="22"/>
  <c r="O16" i="24"/>
  <c r="O26" i="24"/>
  <c r="O10" i="25"/>
  <c r="O18" i="25"/>
  <c r="O26" i="25"/>
  <c r="O26" i="26"/>
  <c r="O20" i="27"/>
  <c r="O24" i="29"/>
  <c r="O24" i="31"/>
  <c r="O8" i="32"/>
  <c r="O16" i="32"/>
  <c r="O26" i="32"/>
  <c r="O10" i="3"/>
  <c r="R24" i="4"/>
  <c r="O25" i="6"/>
  <c r="O18" i="8"/>
  <c r="O20" i="9"/>
  <c r="O26" i="10"/>
  <c r="O10" i="11"/>
  <c r="O18" i="11"/>
  <c r="O26" i="11"/>
  <c r="O14" i="12"/>
  <c r="O16" i="14"/>
  <c r="O26" i="14"/>
  <c r="O22" i="15"/>
  <c r="R7" i="16"/>
  <c r="R11" i="16"/>
  <c r="R15" i="16"/>
  <c r="R19" i="16"/>
  <c r="R23" i="16"/>
  <c r="R27" i="16"/>
  <c r="O26" i="29"/>
  <c r="O26" i="31"/>
  <c r="O21" i="3"/>
  <c r="R21" i="3"/>
  <c r="R26" i="4"/>
  <c r="O20" i="8"/>
  <c r="O22" i="9"/>
  <c r="O12" i="11"/>
  <c r="O20" i="11"/>
  <c r="O13" i="12"/>
  <c r="O18" i="12"/>
  <c r="O18" i="14"/>
  <c r="O24" i="15"/>
  <c r="O9" i="16"/>
  <c r="O13" i="16"/>
  <c r="O24" i="20"/>
  <c r="O24" i="21"/>
  <c r="O8" i="22"/>
  <c r="O16" i="22"/>
  <c r="O24" i="22"/>
  <c r="O24" i="23"/>
  <c r="O24" i="27"/>
  <c r="O24" i="28"/>
  <c r="O8" i="29"/>
  <c r="O12" i="32"/>
  <c r="O20" i="32"/>
  <c r="R9" i="16"/>
  <c r="R13" i="16"/>
  <c r="R17" i="16"/>
  <c r="R21" i="16"/>
  <c r="R25" i="16"/>
  <c r="M28" i="16"/>
  <c r="O24" i="17"/>
  <c r="O18" i="18"/>
  <c r="O10" i="19"/>
  <c r="O14" i="19"/>
  <c r="O18" i="19"/>
  <c r="O22" i="19"/>
  <c r="O26" i="19"/>
  <c r="O26" i="20"/>
  <c r="O26" i="21"/>
  <c r="O10" i="22"/>
  <c r="O18" i="22"/>
  <c r="O26" i="22"/>
  <c r="O26" i="23"/>
  <c r="O14" i="24"/>
  <c r="O24" i="24"/>
  <c r="O8" i="25"/>
  <c r="O16" i="25"/>
  <c r="O24" i="25"/>
  <c r="O24" i="26"/>
  <c r="O18" i="27"/>
  <c r="O26" i="27"/>
  <c r="O26" i="28"/>
  <c r="O14" i="32"/>
  <c r="O24" i="32"/>
  <c r="S27" i="4"/>
  <c r="T27" i="4" s="1"/>
  <c r="R10" i="4"/>
  <c r="O10" i="4"/>
  <c r="O26" i="4"/>
  <c r="O12" i="4"/>
  <c r="R12" i="4"/>
  <c r="R20" i="4"/>
  <c r="O20" i="4"/>
  <c r="R8" i="4"/>
  <c r="O8" i="4"/>
  <c r="R14" i="4"/>
  <c r="O14" i="4"/>
  <c r="O16" i="4"/>
  <c r="O24" i="4"/>
  <c r="N28" i="4"/>
  <c r="O18" i="4"/>
  <c r="R22" i="4"/>
  <c r="O22" i="4"/>
  <c r="O22" i="3"/>
  <c r="O8" i="3"/>
  <c r="M19" i="33"/>
  <c r="S19" i="33" s="1"/>
  <c r="O16" i="3"/>
  <c r="O12" i="3"/>
  <c r="O14" i="3"/>
  <c r="N9" i="33"/>
  <c r="M24" i="33"/>
  <c r="O24" i="33" s="1"/>
  <c r="O24" i="3"/>
  <c r="O18" i="3"/>
  <c r="N28" i="3"/>
  <c r="O20" i="3"/>
  <c r="O26" i="3"/>
  <c r="N13" i="33"/>
  <c r="N22" i="33"/>
  <c r="N15" i="33"/>
  <c r="M15" i="33"/>
  <c r="S15" i="33" s="1"/>
  <c r="T15" i="33" s="1"/>
  <c r="J28" i="33"/>
  <c r="J29" i="33" s="1"/>
  <c r="G28" i="33"/>
  <c r="G29" i="33" s="1"/>
  <c r="E29" i="2"/>
  <c r="E4" i="3" s="1"/>
  <c r="E29" i="3" s="1"/>
  <c r="E4" i="4" s="1"/>
  <c r="E29" i="4" s="1"/>
  <c r="E4" i="5" s="1"/>
  <c r="E29" i="5" s="1"/>
  <c r="E4" i="6" s="1"/>
  <c r="E29" i="6" s="1"/>
  <c r="E4" i="7" s="1"/>
  <c r="E29" i="7" s="1"/>
  <c r="E4" i="8" s="1"/>
  <c r="E29" i="8" s="1"/>
  <c r="E4" i="9" s="1"/>
  <c r="E29" i="9" s="1"/>
  <c r="E4" i="10" s="1"/>
  <c r="E29" i="10" s="1"/>
  <c r="E4" i="11" s="1"/>
  <c r="E29" i="11" s="1"/>
  <c r="E4" i="12" s="1"/>
  <c r="E29" i="12" s="1"/>
  <c r="E4" i="13" s="1"/>
  <c r="E29" i="13" s="1"/>
  <c r="E4" i="14" s="1"/>
  <c r="E29" i="14" s="1"/>
  <c r="E4" i="15" s="1"/>
  <c r="E29" i="15" s="1"/>
  <c r="E4" i="16" s="1"/>
  <c r="E29" i="16" s="1"/>
  <c r="E4" i="17" s="1"/>
  <c r="E29" i="17" s="1"/>
  <c r="E4" i="18" s="1"/>
  <c r="E29" i="18" s="1"/>
  <c r="E4" i="19" s="1"/>
  <c r="E29" i="19" s="1"/>
  <c r="E4" i="20" s="1"/>
  <c r="E29" i="20" s="1"/>
  <c r="E4" i="21" s="1"/>
  <c r="E29" i="21" s="1"/>
  <c r="E4" i="22" s="1"/>
  <c r="E29" i="22" s="1"/>
  <c r="E4" i="23" s="1"/>
  <c r="E29" i="23" s="1"/>
  <c r="E4" i="24" s="1"/>
  <c r="E29" i="24" s="1"/>
  <c r="E4" i="25" s="1"/>
  <c r="E29" i="25" s="1"/>
  <c r="E4" i="26" s="1"/>
  <c r="E29" i="26" s="1"/>
  <c r="E4" i="27" s="1"/>
  <c r="E29" i="27" s="1"/>
  <c r="E4" i="28" s="1"/>
  <c r="E29" i="28" s="1"/>
  <c r="E4" i="29" s="1"/>
  <c r="E29" i="29" s="1"/>
  <c r="E4" i="31" s="1"/>
  <c r="E29" i="31" s="1"/>
  <c r="E4" i="32" s="1"/>
  <c r="E29" i="32" s="1"/>
  <c r="N10" i="33"/>
  <c r="O26" i="2"/>
  <c r="N26" i="33"/>
  <c r="M12" i="33"/>
  <c r="O12" i="33" s="1"/>
  <c r="H29" i="2"/>
  <c r="H4" i="3" s="1"/>
  <c r="H29" i="3" s="1"/>
  <c r="H4" i="4" s="1"/>
  <c r="H29" i="4" s="1"/>
  <c r="H4" i="5" s="1"/>
  <c r="H29" i="5" s="1"/>
  <c r="H4" i="6" s="1"/>
  <c r="H29" i="6" s="1"/>
  <c r="H4" i="7" s="1"/>
  <c r="H29" i="7" s="1"/>
  <c r="H4" i="8" s="1"/>
  <c r="H29" i="8" s="1"/>
  <c r="H4" i="9" s="1"/>
  <c r="H29" i="9" s="1"/>
  <c r="H4" i="10" s="1"/>
  <c r="H29" i="10" s="1"/>
  <c r="H4" i="11" s="1"/>
  <c r="H29" i="11" s="1"/>
  <c r="H4" i="12" s="1"/>
  <c r="H29" i="12" s="1"/>
  <c r="H4" i="13" s="1"/>
  <c r="H29" i="13" s="1"/>
  <c r="H4" i="14" s="1"/>
  <c r="H29" i="14" s="1"/>
  <c r="H4" i="15" s="1"/>
  <c r="H29" i="15" s="1"/>
  <c r="H4" i="16" s="1"/>
  <c r="H29" i="16" s="1"/>
  <c r="H4" i="17" s="1"/>
  <c r="H29" i="17" s="1"/>
  <c r="H4" i="18" s="1"/>
  <c r="H29" i="18" s="1"/>
  <c r="H4" i="19" s="1"/>
  <c r="H29" i="19" s="1"/>
  <c r="H4" i="20" s="1"/>
  <c r="H29" i="20" s="1"/>
  <c r="H4" i="21" s="1"/>
  <c r="H29" i="21" s="1"/>
  <c r="H4" i="22" s="1"/>
  <c r="H29" i="22" s="1"/>
  <c r="H4" i="23" s="1"/>
  <c r="H29" i="23" s="1"/>
  <c r="H4" i="24" s="1"/>
  <c r="H29" i="24" s="1"/>
  <c r="H4" i="25" s="1"/>
  <c r="H29" i="25" s="1"/>
  <c r="H4" i="26" s="1"/>
  <c r="H29" i="26" s="1"/>
  <c r="H4" i="27" s="1"/>
  <c r="H29" i="27" s="1"/>
  <c r="H4" i="28" s="1"/>
  <c r="H29" i="28" s="1"/>
  <c r="H4" i="29" s="1"/>
  <c r="H29" i="29" s="1"/>
  <c r="H4" i="31" s="1"/>
  <c r="H29" i="31" s="1"/>
  <c r="H4" i="32" s="1"/>
  <c r="H29" i="32" s="1"/>
  <c r="N16" i="33"/>
  <c r="D29" i="2"/>
  <c r="D4" i="3" s="1"/>
  <c r="D29" i="3" s="1"/>
  <c r="D4" i="4" s="1"/>
  <c r="D29" i="4" s="1"/>
  <c r="D4" i="5" s="1"/>
  <c r="D29" i="5" s="1"/>
  <c r="D4" i="6" s="1"/>
  <c r="D29" i="6" s="1"/>
  <c r="D4" i="7" s="1"/>
  <c r="D29" i="7" s="1"/>
  <c r="D4" i="8" s="1"/>
  <c r="D29" i="8" s="1"/>
  <c r="D4" i="9" s="1"/>
  <c r="D29" i="9" s="1"/>
  <c r="D4" i="10" s="1"/>
  <c r="D29" i="10" s="1"/>
  <c r="D4" i="11" s="1"/>
  <c r="D29" i="11" s="1"/>
  <c r="D4" i="12" s="1"/>
  <c r="D29" i="12" s="1"/>
  <c r="D4" i="13" s="1"/>
  <c r="D29" i="13" s="1"/>
  <c r="D4" i="14" s="1"/>
  <c r="D29" i="14" s="1"/>
  <c r="D4" i="15" s="1"/>
  <c r="D29" i="15" s="1"/>
  <c r="D4" i="16" s="1"/>
  <c r="D29" i="16" s="1"/>
  <c r="D4" i="17" s="1"/>
  <c r="D29" i="17" s="1"/>
  <c r="D4" i="18" s="1"/>
  <c r="D29" i="18" s="1"/>
  <c r="D4" i="19" s="1"/>
  <c r="D29" i="19" s="1"/>
  <c r="D4" i="20" s="1"/>
  <c r="D29" i="20" s="1"/>
  <c r="D4" i="21" s="1"/>
  <c r="D29" i="21" s="1"/>
  <c r="D4" i="22" s="1"/>
  <c r="D29" i="22" s="1"/>
  <c r="D4" i="23" s="1"/>
  <c r="D29" i="23" s="1"/>
  <c r="D4" i="24" s="1"/>
  <c r="D29" i="24" s="1"/>
  <c r="D4" i="25" s="1"/>
  <c r="D29" i="25" s="1"/>
  <c r="D4" i="26" s="1"/>
  <c r="D29" i="26" s="1"/>
  <c r="D4" i="27" s="1"/>
  <c r="D29" i="27" s="1"/>
  <c r="D4" i="28" s="1"/>
  <c r="D29" i="28" s="1"/>
  <c r="D4" i="29" s="1"/>
  <c r="D29" i="29" s="1"/>
  <c r="D4" i="31" s="1"/>
  <c r="D29" i="31" s="1"/>
  <c r="D4" i="32" s="1"/>
  <c r="D29" i="32" s="1"/>
  <c r="K29" i="2"/>
  <c r="K4" i="3" s="1"/>
  <c r="K29" i="3" s="1"/>
  <c r="K4" i="4" s="1"/>
  <c r="K29" i="4" s="1"/>
  <c r="K4" i="5" s="1"/>
  <c r="K29" i="5" s="1"/>
  <c r="K4" i="6" s="1"/>
  <c r="K29" i="6" s="1"/>
  <c r="K4" i="7" s="1"/>
  <c r="K29" i="7" s="1"/>
  <c r="K4" i="8" s="1"/>
  <c r="K29" i="8" s="1"/>
  <c r="K4" i="9" s="1"/>
  <c r="K29" i="9" s="1"/>
  <c r="K4" i="10" s="1"/>
  <c r="K29" i="10" s="1"/>
  <c r="K4" i="11" s="1"/>
  <c r="K29" i="11" s="1"/>
  <c r="K4" i="12" s="1"/>
  <c r="K29" i="12" s="1"/>
  <c r="K4" i="13" s="1"/>
  <c r="K29" i="13" s="1"/>
  <c r="K4" i="14" s="1"/>
  <c r="K29" i="14" s="1"/>
  <c r="K4" i="15" s="1"/>
  <c r="K29" i="15" s="1"/>
  <c r="K4" i="16" s="1"/>
  <c r="K29" i="16" s="1"/>
  <c r="K4" i="17" s="1"/>
  <c r="K29" i="17" s="1"/>
  <c r="K4" i="18" s="1"/>
  <c r="K29" i="18" s="1"/>
  <c r="K4" i="19" s="1"/>
  <c r="K29" i="19" s="1"/>
  <c r="K4" i="20" s="1"/>
  <c r="K29" i="20" s="1"/>
  <c r="K4" i="21" s="1"/>
  <c r="K29" i="21" s="1"/>
  <c r="K4" i="22" s="1"/>
  <c r="K29" i="22" s="1"/>
  <c r="K4" i="23" s="1"/>
  <c r="K29" i="23" s="1"/>
  <c r="K4" i="24" s="1"/>
  <c r="K29" i="24" s="1"/>
  <c r="K4" i="25" s="1"/>
  <c r="K29" i="25" s="1"/>
  <c r="K4" i="26" s="1"/>
  <c r="K29" i="26" s="1"/>
  <c r="K4" i="27" s="1"/>
  <c r="K29" i="27" s="1"/>
  <c r="K4" i="28" s="1"/>
  <c r="K29" i="28" s="1"/>
  <c r="K4" i="29" s="1"/>
  <c r="K29" i="29" s="1"/>
  <c r="K4" i="31" s="1"/>
  <c r="K29" i="31" s="1"/>
  <c r="K4" i="32" s="1"/>
  <c r="K29" i="32" s="1"/>
  <c r="N28" i="2"/>
  <c r="N24" i="33"/>
  <c r="M20" i="33"/>
  <c r="O20" i="33" s="1"/>
  <c r="M14" i="33"/>
  <c r="O14" i="33" s="1"/>
  <c r="J29" i="2"/>
  <c r="J4" i="3" s="1"/>
  <c r="J29" i="3" s="1"/>
  <c r="J4" i="4" s="1"/>
  <c r="J29" i="4" s="1"/>
  <c r="J4" i="5" s="1"/>
  <c r="J29" i="5" s="1"/>
  <c r="J4" i="6" s="1"/>
  <c r="J29" i="6" s="1"/>
  <c r="J4" i="7" s="1"/>
  <c r="J29" i="7" s="1"/>
  <c r="J4" i="8" s="1"/>
  <c r="J29" i="8" s="1"/>
  <c r="J4" i="9" s="1"/>
  <c r="J29" i="9" s="1"/>
  <c r="J4" i="10" s="1"/>
  <c r="J29" i="10" s="1"/>
  <c r="J4" i="11" s="1"/>
  <c r="J29" i="11" s="1"/>
  <c r="J4" i="12" s="1"/>
  <c r="J29" i="12" s="1"/>
  <c r="J4" i="13" s="1"/>
  <c r="J29" i="13" s="1"/>
  <c r="J4" i="14" s="1"/>
  <c r="J29" i="14" s="1"/>
  <c r="J4" i="15" s="1"/>
  <c r="J29" i="15" s="1"/>
  <c r="J4" i="16" s="1"/>
  <c r="J29" i="16" s="1"/>
  <c r="J4" i="17" s="1"/>
  <c r="J29" i="17" s="1"/>
  <c r="J4" i="18" s="1"/>
  <c r="J29" i="18" s="1"/>
  <c r="J4" i="19" s="1"/>
  <c r="J29" i="19" s="1"/>
  <c r="J4" i="20" s="1"/>
  <c r="J29" i="20" s="1"/>
  <c r="J4" i="21" s="1"/>
  <c r="J29" i="21" s="1"/>
  <c r="J4" i="22" s="1"/>
  <c r="J29" i="22" s="1"/>
  <c r="J4" i="23" s="1"/>
  <c r="J29" i="23" s="1"/>
  <c r="J4" i="24" s="1"/>
  <c r="J29" i="24" s="1"/>
  <c r="J4" i="25" s="1"/>
  <c r="J29" i="25" s="1"/>
  <c r="J4" i="26" s="1"/>
  <c r="J29" i="26" s="1"/>
  <c r="J4" i="27" s="1"/>
  <c r="J29" i="27" s="1"/>
  <c r="J4" i="28" s="1"/>
  <c r="J29" i="28" s="1"/>
  <c r="J4" i="29" s="1"/>
  <c r="J29" i="29" s="1"/>
  <c r="J4" i="31" s="1"/>
  <c r="J29" i="31" s="1"/>
  <c r="J4" i="32" s="1"/>
  <c r="J29" i="32" s="1"/>
  <c r="I29" i="2"/>
  <c r="I4" i="3" s="1"/>
  <c r="I29" i="3" s="1"/>
  <c r="I4" i="4" s="1"/>
  <c r="I29" i="4" s="1"/>
  <c r="I4" i="5" s="1"/>
  <c r="I29" i="5" s="1"/>
  <c r="I4" i="6" s="1"/>
  <c r="I29" i="6" s="1"/>
  <c r="I4" i="7" s="1"/>
  <c r="I29" i="7" s="1"/>
  <c r="I4" i="8" s="1"/>
  <c r="I29" i="8" s="1"/>
  <c r="I4" i="9" s="1"/>
  <c r="I29" i="9" s="1"/>
  <c r="I4" i="10" s="1"/>
  <c r="I29" i="10" s="1"/>
  <c r="I4" i="11" s="1"/>
  <c r="I29" i="11" s="1"/>
  <c r="I4" i="12" s="1"/>
  <c r="I29" i="12" s="1"/>
  <c r="I4" i="13" s="1"/>
  <c r="I29" i="13" s="1"/>
  <c r="I4" i="14" s="1"/>
  <c r="I29" i="14" s="1"/>
  <c r="I4" i="15" s="1"/>
  <c r="I29" i="15" s="1"/>
  <c r="I4" i="16" s="1"/>
  <c r="I29" i="16" s="1"/>
  <c r="I4" i="17" s="1"/>
  <c r="I29" i="17" s="1"/>
  <c r="I4" i="18" s="1"/>
  <c r="I29" i="18" s="1"/>
  <c r="I4" i="19" s="1"/>
  <c r="I29" i="19" s="1"/>
  <c r="I4" i="20" s="1"/>
  <c r="I29" i="20" s="1"/>
  <c r="I4" i="21" s="1"/>
  <c r="I29" i="21" s="1"/>
  <c r="I4" i="22" s="1"/>
  <c r="I29" i="22" s="1"/>
  <c r="I4" i="23" s="1"/>
  <c r="I29" i="23" s="1"/>
  <c r="I4" i="24" s="1"/>
  <c r="I29" i="24" s="1"/>
  <c r="I4" i="25" s="1"/>
  <c r="I29" i="25" s="1"/>
  <c r="I4" i="26" s="1"/>
  <c r="I29" i="26" s="1"/>
  <c r="I4" i="27" s="1"/>
  <c r="I29" i="27" s="1"/>
  <c r="I4" i="28" s="1"/>
  <c r="I29" i="28" s="1"/>
  <c r="I4" i="29" s="1"/>
  <c r="I29" i="29" s="1"/>
  <c r="I4" i="31" s="1"/>
  <c r="I29" i="31" s="1"/>
  <c r="I4" i="32" s="1"/>
  <c r="I29" i="32" s="1"/>
  <c r="F29" i="2"/>
  <c r="F4" i="3" s="1"/>
  <c r="F29" i="3" s="1"/>
  <c r="F4" i="4" s="1"/>
  <c r="F29" i="4" s="1"/>
  <c r="F4" i="5" s="1"/>
  <c r="F29" i="5" s="1"/>
  <c r="F4" i="6" s="1"/>
  <c r="F29" i="6" s="1"/>
  <c r="F4" i="7" s="1"/>
  <c r="F29" i="7" s="1"/>
  <c r="F4" i="8" s="1"/>
  <c r="F29" i="8" s="1"/>
  <c r="F4" i="9" s="1"/>
  <c r="F29" i="9" s="1"/>
  <c r="F4" i="10" s="1"/>
  <c r="F29" i="10" s="1"/>
  <c r="F4" i="11" s="1"/>
  <c r="F29" i="11" s="1"/>
  <c r="F4" i="12" s="1"/>
  <c r="F29" i="12" s="1"/>
  <c r="F4" i="13" s="1"/>
  <c r="F29" i="13" s="1"/>
  <c r="F4" i="14" s="1"/>
  <c r="F29" i="14" s="1"/>
  <c r="F4" i="15" s="1"/>
  <c r="F29" i="15" s="1"/>
  <c r="F4" i="16" s="1"/>
  <c r="F29" i="16" s="1"/>
  <c r="F4" i="17" s="1"/>
  <c r="F29" i="17" s="1"/>
  <c r="F4" i="18" s="1"/>
  <c r="F29" i="18" s="1"/>
  <c r="F4" i="19" s="1"/>
  <c r="F29" i="19" s="1"/>
  <c r="F4" i="20" s="1"/>
  <c r="F29" i="20" s="1"/>
  <c r="F4" i="21" s="1"/>
  <c r="F29" i="21" s="1"/>
  <c r="F4" i="22" s="1"/>
  <c r="F29" i="22" s="1"/>
  <c r="F4" i="23" s="1"/>
  <c r="F29" i="23" s="1"/>
  <c r="F4" i="24" s="1"/>
  <c r="F29" i="24" s="1"/>
  <c r="F4" i="25" s="1"/>
  <c r="F29" i="25" s="1"/>
  <c r="F4" i="26" s="1"/>
  <c r="F29" i="26" s="1"/>
  <c r="F4" i="27" s="1"/>
  <c r="F29" i="27" s="1"/>
  <c r="F4" i="28" s="1"/>
  <c r="F29" i="28" s="1"/>
  <c r="F4" i="29" s="1"/>
  <c r="F29" i="29" s="1"/>
  <c r="F4" i="31" s="1"/>
  <c r="F29" i="31" s="1"/>
  <c r="F4" i="32" s="1"/>
  <c r="F29" i="32" s="1"/>
  <c r="M11" i="33"/>
  <c r="S11" i="33" s="1"/>
  <c r="T11" i="33" s="1"/>
  <c r="M25" i="33"/>
  <c r="S25" i="33" s="1"/>
  <c r="T25" i="33" s="1"/>
  <c r="L28" i="33"/>
  <c r="L29" i="33" s="1"/>
  <c r="N12" i="33"/>
  <c r="M27" i="33"/>
  <c r="S27" i="33" s="1"/>
  <c r="T27" i="33" s="1"/>
  <c r="N27" i="33"/>
  <c r="M22" i="33"/>
  <c r="O22" i="33" s="1"/>
  <c r="T19" i="33"/>
  <c r="N19" i="33"/>
  <c r="N8" i="33"/>
  <c r="K28" i="33"/>
  <c r="K29" i="33" s="1"/>
  <c r="M23" i="33"/>
  <c r="S23" i="33" s="1"/>
  <c r="T23" i="33" s="1"/>
  <c r="N23" i="33"/>
  <c r="M16" i="33"/>
  <c r="R16" i="33" s="1"/>
  <c r="N17" i="33"/>
  <c r="M17" i="33"/>
  <c r="S17" i="33" s="1"/>
  <c r="T17" i="33" s="1"/>
  <c r="I28" i="33"/>
  <c r="I29" i="33" s="1"/>
  <c r="M9" i="33"/>
  <c r="S9" i="33" s="1"/>
  <c r="T9" i="33" s="1"/>
  <c r="N18" i="33"/>
  <c r="M13" i="33"/>
  <c r="S13" i="33" s="1"/>
  <c r="T13" i="33" s="1"/>
  <c r="M26" i="33"/>
  <c r="R26" i="33" s="1"/>
  <c r="M21" i="33"/>
  <c r="S21" i="33" s="1"/>
  <c r="T21" i="33" s="1"/>
  <c r="N21" i="33"/>
  <c r="N14" i="33"/>
  <c r="H28" i="33"/>
  <c r="H29" i="33" s="1"/>
  <c r="N28" i="1"/>
  <c r="F28" i="33"/>
  <c r="F29" i="33" s="1"/>
  <c r="N11" i="33"/>
  <c r="L29" i="2"/>
  <c r="L4" i="3" s="1"/>
  <c r="L29" i="3" s="1"/>
  <c r="L4" i="4" s="1"/>
  <c r="L29" i="4" s="1"/>
  <c r="L4" i="5" s="1"/>
  <c r="L29" i="5" s="1"/>
  <c r="L4" i="6" s="1"/>
  <c r="L29" i="6" s="1"/>
  <c r="L4" i="7" s="1"/>
  <c r="L29" i="7" s="1"/>
  <c r="L4" i="8" s="1"/>
  <c r="L29" i="8" s="1"/>
  <c r="L4" i="9" s="1"/>
  <c r="L29" i="9" s="1"/>
  <c r="L4" i="10" s="1"/>
  <c r="L29" i="10" s="1"/>
  <c r="L4" i="11" s="1"/>
  <c r="L29" i="11" s="1"/>
  <c r="L4" i="12" s="1"/>
  <c r="L29" i="12" s="1"/>
  <c r="L4" i="13" s="1"/>
  <c r="L29" i="13" s="1"/>
  <c r="L4" i="14" s="1"/>
  <c r="L29" i="14" s="1"/>
  <c r="L4" i="15" s="1"/>
  <c r="L29" i="15" s="1"/>
  <c r="L4" i="16" s="1"/>
  <c r="L29" i="16" s="1"/>
  <c r="L4" i="17" s="1"/>
  <c r="L29" i="17" s="1"/>
  <c r="L4" i="18" s="1"/>
  <c r="L29" i="18" s="1"/>
  <c r="L4" i="19" s="1"/>
  <c r="L29" i="19" s="1"/>
  <c r="L4" i="20" s="1"/>
  <c r="L29" i="20" s="1"/>
  <c r="L4" i="21" s="1"/>
  <c r="L29" i="21" s="1"/>
  <c r="L4" i="22" s="1"/>
  <c r="L29" i="22" s="1"/>
  <c r="L4" i="23" s="1"/>
  <c r="L29" i="23" s="1"/>
  <c r="L4" i="24" s="1"/>
  <c r="L29" i="24" s="1"/>
  <c r="L4" i="25" s="1"/>
  <c r="L29" i="25" s="1"/>
  <c r="L4" i="26" s="1"/>
  <c r="L29" i="26" s="1"/>
  <c r="L4" i="27" s="1"/>
  <c r="L29" i="27" s="1"/>
  <c r="L4" i="28" s="1"/>
  <c r="L29" i="28" s="1"/>
  <c r="L4" i="29" s="1"/>
  <c r="L29" i="29" s="1"/>
  <c r="L4" i="31" s="1"/>
  <c r="L29" i="31" s="1"/>
  <c r="L4" i="32" s="1"/>
  <c r="L29" i="32" s="1"/>
  <c r="Q28" i="33"/>
  <c r="N20" i="33"/>
  <c r="D28" i="33"/>
  <c r="D29" i="33" s="1"/>
  <c r="M7" i="33"/>
  <c r="S7" i="33" s="1"/>
  <c r="T7" i="33" s="1"/>
  <c r="N7" i="33"/>
  <c r="S10" i="33"/>
  <c r="T10" i="33" s="1"/>
  <c r="T7" i="32"/>
  <c r="R7" i="32"/>
  <c r="R9" i="32"/>
  <c r="R11" i="32"/>
  <c r="R13" i="32"/>
  <c r="R15" i="32"/>
  <c r="R17" i="32"/>
  <c r="R19" i="32"/>
  <c r="R21" i="32"/>
  <c r="R23" i="32"/>
  <c r="R25" i="32"/>
  <c r="R27" i="32"/>
  <c r="M28" i="32"/>
  <c r="O7" i="32"/>
  <c r="S8" i="32"/>
  <c r="T8" i="32" s="1"/>
  <c r="O9" i="32"/>
  <c r="S10" i="32"/>
  <c r="T10" i="32" s="1"/>
  <c r="O11" i="32"/>
  <c r="S12" i="32"/>
  <c r="T12" i="32" s="1"/>
  <c r="O13" i="32"/>
  <c r="S14" i="32"/>
  <c r="T14" i="32" s="1"/>
  <c r="O15" i="32"/>
  <c r="S16" i="32"/>
  <c r="T16" i="32" s="1"/>
  <c r="O17" i="32"/>
  <c r="S18" i="32"/>
  <c r="T18" i="32" s="1"/>
  <c r="O19" i="32"/>
  <c r="S20" i="32"/>
  <c r="T20" i="32" s="1"/>
  <c r="O21" i="32"/>
  <c r="S22" i="32"/>
  <c r="T22" i="32" s="1"/>
  <c r="O23" i="32"/>
  <c r="S24" i="32"/>
  <c r="T24" i="32" s="1"/>
  <c r="O25" i="32"/>
  <c r="S26" i="32"/>
  <c r="T26" i="32" s="1"/>
  <c r="O27" i="32"/>
  <c r="R22" i="32"/>
  <c r="T7" i="31"/>
  <c r="R7" i="31"/>
  <c r="R9" i="31"/>
  <c r="R11" i="31"/>
  <c r="R13" i="31"/>
  <c r="R15" i="31"/>
  <c r="R17" i="31"/>
  <c r="R19" i="31"/>
  <c r="R21" i="31"/>
  <c r="R23" i="31"/>
  <c r="R25" i="31"/>
  <c r="R27" i="31"/>
  <c r="M28" i="31"/>
  <c r="O7" i="31"/>
  <c r="S8" i="31"/>
  <c r="T8" i="31" s="1"/>
  <c r="O9" i="31"/>
  <c r="S10" i="31"/>
  <c r="T10" i="31" s="1"/>
  <c r="O11" i="31"/>
  <c r="S12" i="31"/>
  <c r="T12" i="31" s="1"/>
  <c r="O13" i="31"/>
  <c r="S14" i="31"/>
  <c r="T14" i="31" s="1"/>
  <c r="O15" i="31"/>
  <c r="S16" i="31"/>
  <c r="T16" i="31" s="1"/>
  <c r="O17" i="31"/>
  <c r="S18" i="31"/>
  <c r="T18" i="31" s="1"/>
  <c r="O19" i="31"/>
  <c r="S20" i="31"/>
  <c r="T20" i="31" s="1"/>
  <c r="O21" i="31"/>
  <c r="S22" i="31"/>
  <c r="T22" i="31" s="1"/>
  <c r="O23" i="31"/>
  <c r="S24" i="31"/>
  <c r="T24" i="31" s="1"/>
  <c r="O25" i="31"/>
  <c r="S26" i="31"/>
  <c r="T26" i="31" s="1"/>
  <c r="O27" i="31"/>
  <c r="R8" i="31"/>
  <c r="R10" i="31"/>
  <c r="R12" i="31"/>
  <c r="R14" i="31"/>
  <c r="R16" i="31"/>
  <c r="R18" i="31"/>
  <c r="R20" i="31"/>
  <c r="R22" i="31"/>
  <c r="T7" i="29"/>
  <c r="R7" i="29"/>
  <c r="R9" i="29"/>
  <c r="R11" i="29"/>
  <c r="R13" i="29"/>
  <c r="R15" i="29"/>
  <c r="R17" i="29"/>
  <c r="R19" i="29"/>
  <c r="R21" i="29"/>
  <c r="R23" i="29"/>
  <c r="R25" i="29"/>
  <c r="R27" i="29"/>
  <c r="M28" i="29"/>
  <c r="O7" i="29"/>
  <c r="S8" i="29"/>
  <c r="T8" i="29" s="1"/>
  <c r="O9" i="29"/>
  <c r="S10" i="29"/>
  <c r="T10" i="29" s="1"/>
  <c r="O11" i="29"/>
  <c r="S12" i="29"/>
  <c r="T12" i="29" s="1"/>
  <c r="O13" i="29"/>
  <c r="S14" i="29"/>
  <c r="T14" i="29" s="1"/>
  <c r="O15" i="29"/>
  <c r="S16" i="29"/>
  <c r="T16" i="29" s="1"/>
  <c r="O17" i="29"/>
  <c r="S18" i="29"/>
  <c r="T18" i="29" s="1"/>
  <c r="O19" i="29"/>
  <c r="S20" i="29"/>
  <c r="T20" i="29" s="1"/>
  <c r="O21" i="29"/>
  <c r="S22" i="29"/>
  <c r="T22" i="29" s="1"/>
  <c r="O23" i="29"/>
  <c r="S24" i="29"/>
  <c r="T24" i="29" s="1"/>
  <c r="O25" i="29"/>
  <c r="S26" i="29"/>
  <c r="T26" i="29" s="1"/>
  <c r="O27" i="29"/>
  <c r="R12" i="29"/>
  <c r="R14" i="29"/>
  <c r="R16" i="29"/>
  <c r="R18" i="29"/>
  <c r="R20" i="29"/>
  <c r="R22" i="29"/>
  <c r="T7" i="28"/>
  <c r="R7" i="28"/>
  <c r="R9" i="28"/>
  <c r="R11" i="28"/>
  <c r="R13" i="28"/>
  <c r="R15" i="28"/>
  <c r="R17" i="28"/>
  <c r="R19" i="28"/>
  <c r="R21" i="28"/>
  <c r="R23" i="28"/>
  <c r="R25" i="28"/>
  <c r="R27" i="28"/>
  <c r="M28" i="28"/>
  <c r="O7" i="28"/>
  <c r="S8" i="28"/>
  <c r="T8" i="28" s="1"/>
  <c r="O9" i="28"/>
  <c r="S10" i="28"/>
  <c r="T10" i="28" s="1"/>
  <c r="O11" i="28"/>
  <c r="S12" i="28"/>
  <c r="T12" i="28" s="1"/>
  <c r="O13" i="28"/>
  <c r="S14" i="28"/>
  <c r="T14" i="28" s="1"/>
  <c r="O15" i="28"/>
  <c r="S16" i="28"/>
  <c r="T16" i="28" s="1"/>
  <c r="O17" i="28"/>
  <c r="S18" i="28"/>
  <c r="T18" i="28" s="1"/>
  <c r="O19" i="28"/>
  <c r="S20" i="28"/>
  <c r="T20" i="28" s="1"/>
  <c r="O21" i="28"/>
  <c r="S22" i="28"/>
  <c r="T22" i="28" s="1"/>
  <c r="O23" i="28"/>
  <c r="S24" i="28"/>
  <c r="T24" i="28" s="1"/>
  <c r="O25" i="28"/>
  <c r="S26" i="28"/>
  <c r="T26" i="28" s="1"/>
  <c r="O27" i="28"/>
  <c r="R8" i="28"/>
  <c r="R10" i="28"/>
  <c r="R12" i="28"/>
  <c r="R14" i="28"/>
  <c r="R16" i="28"/>
  <c r="R18" i="28"/>
  <c r="R20" i="28"/>
  <c r="R22" i="28"/>
  <c r="T7" i="27"/>
  <c r="R7" i="27"/>
  <c r="R9" i="27"/>
  <c r="R11" i="27"/>
  <c r="R13" i="27"/>
  <c r="R15" i="27"/>
  <c r="R17" i="27"/>
  <c r="R19" i="27"/>
  <c r="R21" i="27"/>
  <c r="R23" i="27"/>
  <c r="R25" i="27"/>
  <c r="R27" i="27"/>
  <c r="M28" i="27"/>
  <c r="O7" i="27"/>
  <c r="S8" i="27"/>
  <c r="T8" i="27" s="1"/>
  <c r="O9" i="27"/>
  <c r="S10" i="27"/>
  <c r="T10" i="27" s="1"/>
  <c r="O11" i="27"/>
  <c r="S12" i="27"/>
  <c r="T12" i="27" s="1"/>
  <c r="O13" i="27"/>
  <c r="S14" i="27"/>
  <c r="T14" i="27" s="1"/>
  <c r="O15" i="27"/>
  <c r="S16" i="27"/>
  <c r="T16" i="27" s="1"/>
  <c r="O17" i="27"/>
  <c r="S18" i="27"/>
  <c r="T18" i="27" s="1"/>
  <c r="O19" i="27"/>
  <c r="S20" i="27"/>
  <c r="T20" i="27" s="1"/>
  <c r="O21" i="27"/>
  <c r="S22" i="27"/>
  <c r="T22" i="27" s="1"/>
  <c r="O23" i="27"/>
  <c r="S24" i="27"/>
  <c r="T24" i="27" s="1"/>
  <c r="O25" i="27"/>
  <c r="S26" i="27"/>
  <c r="T26" i="27" s="1"/>
  <c r="O27" i="27"/>
  <c r="R8" i="27"/>
  <c r="R10" i="27"/>
  <c r="R12" i="27"/>
  <c r="R14" i="27"/>
  <c r="R16" i="27"/>
  <c r="T7" i="26"/>
  <c r="R7" i="26"/>
  <c r="R9" i="26"/>
  <c r="R11" i="26"/>
  <c r="R13" i="26"/>
  <c r="R15" i="26"/>
  <c r="R17" i="26"/>
  <c r="R19" i="26"/>
  <c r="R21" i="26"/>
  <c r="R23" i="26"/>
  <c r="R25" i="26"/>
  <c r="R27" i="26"/>
  <c r="M28" i="26"/>
  <c r="O7" i="26"/>
  <c r="S8" i="26"/>
  <c r="T8" i="26" s="1"/>
  <c r="O9" i="26"/>
  <c r="S10" i="26"/>
  <c r="T10" i="26" s="1"/>
  <c r="O11" i="26"/>
  <c r="S12" i="26"/>
  <c r="T12" i="26" s="1"/>
  <c r="O13" i="26"/>
  <c r="S14" i="26"/>
  <c r="T14" i="26" s="1"/>
  <c r="O15" i="26"/>
  <c r="S16" i="26"/>
  <c r="T16" i="26" s="1"/>
  <c r="O17" i="26"/>
  <c r="S18" i="26"/>
  <c r="T18" i="26" s="1"/>
  <c r="O19" i="26"/>
  <c r="S20" i="26"/>
  <c r="T20" i="26" s="1"/>
  <c r="O21" i="26"/>
  <c r="S22" i="26"/>
  <c r="T22" i="26" s="1"/>
  <c r="O23" i="26"/>
  <c r="S24" i="26"/>
  <c r="T24" i="26" s="1"/>
  <c r="O25" i="26"/>
  <c r="S26" i="26"/>
  <c r="T26" i="26" s="1"/>
  <c r="O27" i="26"/>
  <c r="R8" i="26"/>
  <c r="R10" i="26"/>
  <c r="R12" i="26"/>
  <c r="R14" i="26"/>
  <c r="R16" i="26"/>
  <c r="R18" i="26"/>
  <c r="R20" i="26"/>
  <c r="R22" i="26"/>
  <c r="T7" i="25"/>
  <c r="R7" i="25"/>
  <c r="R9" i="25"/>
  <c r="R11" i="25"/>
  <c r="R13" i="25"/>
  <c r="R15" i="25"/>
  <c r="R17" i="25"/>
  <c r="R19" i="25"/>
  <c r="R21" i="25"/>
  <c r="R23" i="25"/>
  <c r="R25" i="25"/>
  <c r="R27" i="25"/>
  <c r="M28" i="25"/>
  <c r="O7" i="25"/>
  <c r="S8" i="25"/>
  <c r="T8" i="25" s="1"/>
  <c r="O9" i="25"/>
  <c r="S10" i="25"/>
  <c r="T10" i="25" s="1"/>
  <c r="O11" i="25"/>
  <c r="S12" i="25"/>
  <c r="T12" i="25" s="1"/>
  <c r="O13" i="25"/>
  <c r="S14" i="25"/>
  <c r="T14" i="25" s="1"/>
  <c r="O15" i="25"/>
  <c r="S16" i="25"/>
  <c r="T16" i="25" s="1"/>
  <c r="O17" i="25"/>
  <c r="S18" i="25"/>
  <c r="T18" i="25" s="1"/>
  <c r="O19" i="25"/>
  <c r="S20" i="25"/>
  <c r="T20" i="25" s="1"/>
  <c r="O21" i="25"/>
  <c r="S22" i="25"/>
  <c r="T22" i="25" s="1"/>
  <c r="O23" i="25"/>
  <c r="S24" i="25"/>
  <c r="T24" i="25" s="1"/>
  <c r="O25" i="25"/>
  <c r="S26" i="25"/>
  <c r="T26" i="25" s="1"/>
  <c r="O27" i="25"/>
  <c r="T7" i="24"/>
  <c r="R7" i="24"/>
  <c r="R9" i="24"/>
  <c r="R11" i="24"/>
  <c r="R13" i="24"/>
  <c r="R15" i="24"/>
  <c r="R17" i="24"/>
  <c r="R19" i="24"/>
  <c r="R21" i="24"/>
  <c r="R23" i="24"/>
  <c r="R25" i="24"/>
  <c r="R27" i="24"/>
  <c r="M28" i="24"/>
  <c r="O7" i="24"/>
  <c r="S8" i="24"/>
  <c r="T8" i="24" s="1"/>
  <c r="O9" i="24"/>
  <c r="S10" i="24"/>
  <c r="T10" i="24" s="1"/>
  <c r="O11" i="24"/>
  <c r="S12" i="24"/>
  <c r="T12" i="24" s="1"/>
  <c r="O13" i="24"/>
  <c r="S14" i="24"/>
  <c r="T14" i="24" s="1"/>
  <c r="O15" i="24"/>
  <c r="S16" i="24"/>
  <c r="T16" i="24" s="1"/>
  <c r="O17" i="24"/>
  <c r="S18" i="24"/>
  <c r="T18" i="24" s="1"/>
  <c r="O19" i="24"/>
  <c r="S20" i="24"/>
  <c r="T20" i="24" s="1"/>
  <c r="O21" i="24"/>
  <c r="S22" i="24"/>
  <c r="T22" i="24" s="1"/>
  <c r="O23" i="24"/>
  <c r="S24" i="24"/>
  <c r="T24" i="24" s="1"/>
  <c r="O25" i="24"/>
  <c r="S26" i="24"/>
  <c r="T26" i="24" s="1"/>
  <c r="O27" i="24"/>
  <c r="R8" i="24"/>
  <c r="R10" i="24"/>
  <c r="R22" i="24"/>
  <c r="T7" i="23"/>
  <c r="R7" i="23"/>
  <c r="R9" i="23"/>
  <c r="R11" i="23"/>
  <c r="R13" i="23"/>
  <c r="R15" i="23"/>
  <c r="R17" i="23"/>
  <c r="R19" i="23"/>
  <c r="R21" i="23"/>
  <c r="R23" i="23"/>
  <c r="R25" i="23"/>
  <c r="R27" i="23"/>
  <c r="M28" i="23"/>
  <c r="O7" i="23"/>
  <c r="S8" i="23"/>
  <c r="T8" i="23" s="1"/>
  <c r="O9" i="23"/>
  <c r="S10" i="23"/>
  <c r="T10" i="23" s="1"/>
  <c r="O11" i="23"/>
  <c r="S12" i="23"/>
  <c r="T12" i="23" s="1"/>
  <c r="O13" i="23"/>
  <c r="S14" i="23"/>
  <c r="T14" i="23" s="1"/>
  <c r="O15" i="23"/>
  <c r="S16" i="23"/>
  <c r="T16" i="23" s="1"/>
  <c r="O17" i="23"/>
  <c r="S18" i="23"/>
  <c r="T18" i="23" s="1"/>
  <c r="O19" i="23"/>
  <c r="S20" i="23"/>
  <c r="T20" i="23" s="1"/>
  <c r="O21" i="23"/>
  <c r="S22" i="23"/>
  <c r="T22" i="23" s="1"/>
  <c r="O23" i="23"/>
  <c r="S24" i="23"/>
  <c r="T24" i="23" s="1"/>
  <c r="O25" i="23"/>
  <c r="S26" i="23"/>
  <c r="T26" i="23" s="1"/>
  <c r="O27" i="23"/>
  <c r="R8" i="23"/>
  <c r="R10" i="23"/>
  <c r="R12" i="23"/>
  <c r="R14" i="23"/>
  <c r="R16" i="23"/>
  <c r="R20" i="23"/>
  <c r="R22" i="23"/>
  <c r="T7" i="22"/>
  <c r="R7" i="22"/>
  <c r="R9" i="22"/>
  <c r="R11" i="22"/>
  <c r="R13" i="22"/>
  <c r="R15" i="22"/>
  <c r="R17" i="22"/>
  <c r="R19" i="22"/>
  <c r="R21" i="22"/>
  <c r="R23" i="22"/>
  <c r="R25" i="22"/>
  <c r="R27" i="22"/>
  <c r="M28" i="22"/>
  <c r="O7" i="22"/>
  <c r="S8" i="22"/>
  <c r="T8" i="22" s="1"/>
  <c r="O9" i="22"/>
  <c r="S10" i="22"/>
  <c r="T10" i="22" s="1"/>
  <c r="O11" i="22"/>
  <c r="S12" i="22"/>
  <c r="T12" i="22" s="1"/>
  <c r="O13" i="22"/>
  <c r="S14" i="22"/>
  <c r="T14" i="22" s="1"/>
  <c r="O15" i="22"/>
  <c r="S16" i="22"/>
  <c r="O17" i="22"/>
  <c r="S18" i="22"/>
  <c r="T18" i="22" s="1"/>
  <c r="O19" i="22"/>
  <c r="S20" i="22"/>
  <c r="T20" i="22" s="1"/>
  <c r="O21" i="22"/>
  <c r="S22" i="22"/>
  <c r="T22" i="22" s="1"/>
  <c r="O23" i="22"/>
  <c r="S24" i="22"/>
  <c r="T24" i="22" s="1"/>
  <c r="O25" i="22"/>
  <c r="S26" i="22"/>
  <c r="T26" i="22" s="1"/>
  <c r="O27" i="22"/>
  <c r="T7" i="21"/>
  <c r="R7" i="21"/>
  <c r="R9" i="21"/>
  <c r="R11" i="21"/>
  <c r="R13" i="21"/>
  <c r="R15" i="21"/>
  <c r="R17" i="21"/>
  <c r="R19" i="21"/>
  <c r="R21" i="21"/>
  <c r="R23" i="21"/>
  <c r="R25" i="21"/>
  <c r="R27" i="21"/>
  <c r="M28" i="21"/>
  <c r="O7" i="21"/>
  <c r="S8" i="21"/>
  <c r="T8" i="21" s="1"/>
  <c r="O9" i="21"/>
  <c r="S10" i="21"/>
  <c r="T10" i="21" s="1"/>
  <c r="O11" i="21"/>
  <c r="S12" i="21"/>
  <c r="T12" i="21" s="1"/>
  <c r="O13" i="21"/>
  <c r="S14" i="21"/>
  <c r="T14" i="21" s="1"/>
  <c r="O15" i="21"/>
  <c r="S16" i="21"/>
  <c r="T16" i="21" s="1"/>
  <c r="O17" i="21"/>
  <c r="S18" i="21"/>
  <c r="T18" i="21" s="1"/>
  <c r="O19" i="21"/>
  <c r="S20" i="21"/>
  <c r="T20" i="21" s="1"/>
  <c r="O21" i="21"/>
  <c r="S22" i="21"/>
  <c r="T22" i="21" s="1"/>
  <c r="O23" i="21"/>
  <c r="S24" i="21"/>
  <c r="T24" i="21" s="1"/>
  <c r="O25" i="21"/>
  <c r="S26" i="21"/>
  <c r="T26" i="21" s="1"/>
  <c r="O27" i="21"/>
  <c r="R8" i="21"/>
  <c r="R10" i="21"/>
  <c r="R12" i="21"/>
  <c r="R14" i="21"/>
  <c r="R16" i="21"/>
  <c r="R18" i="21"/>
  <c r="R20" i="21"/>
  <c r="R22" i="21"/>
  <c r="T7" i="20"/>
  <c r="R7" i="20"/>
  <c r="R9" i="20"/>
  <c r="R11" i="20"/>
  <c r="R13" i="20"/>
  <c r="R15" i="20"/>
  <c r="R17" i="20"/>
  <c r="R19" i="20"/>
  <c r="R21" i="20"/>
  <c r="R23" i="20"/>
  <c r="R25" i="20"/>
  <c r="R27" i="20"/>
  <c r="M28" i="20"/>
  <c r="O7" i="20"/>
  <c r="S8" i="20"/>
  <c r="T8" i="20" s="1"/>
  <c r="O9" i="20"/>
  <c r="S10" i="20"/>
  <c r="T10" i="20" s="1"/>
  <c r="O11" i="20"/>
  <c r="S12" i="20"/>
  <c r="T12" i="20" s="1"/>
  <c r="O13" i="20"/>
  <c r="S14" i="20"/>
  <c r="T14" i="20" s="1"/>
  <c r="O15" i="20"/>
  <c r="S16" i="20"/>
  <c r="T16" i="20" s="1"/>
  <c r="O17" i="20"/>
  <c r="S18" i="20"/>
  <c r="T18" i="20" s="1"/>
  <c r="O19" i="20"/>
  <c r="S20" i="20"/>
  <c r="T20" i="20" s="1"/>
  <c r="O21" i="20"/>
  <c r="S22" i="20"/>
  <c r="T22" i="20" s="1"/>
  <c r="O23" i="20"/>
  <c r="S24" i="20"/>
  <c r="T24" i="20" s="1"/>
  <c r="O25" i="20"/>
  <c r="S26" i="20"/>
  <c r="T26" i="20" s="1"/>
  <c r="O27" i="20"/>
  <c r="R8" i="20"/>
  <c r="R10" i="20"/>
  <c r="R12" i="20"/>
  <c r="R14" i="20"/>
  <c r="R16" i="20"/>
  <c r="R18" i="20"/>
  <c r="R20" i="20"/>
  <c r="R22" i="20"/>
  <c r="S28" i="19"/>
  <c r="T7" i="19"/>
  <c r="T28" i="19" s="1"/>
  <c r="R7" i="19"/>
  <c r="R9" i="19"/>
  <c r="R11" i="19"/>
  <c r="R13" i="19"/>
  <c r="R15" i="19"/>
  <c r="R17" i="19"/>
  <c r="R19" i="19"/>
  <c r="R21" i="19"/>
  <c r="R23" i="19"/>
  <c r="R25" i="19"/>
  <c r="R27" i="19"/>
  <c r="M28" i="19"/>
  <c r="O7" i="19"/>
  <c r="O9" i="19"/>
  <c r="O11" i="19"/>
  <c r="O13" i="19"/>
  <c r="O15" i="19"/>
  <c r="O17" i="19"/>
  <c r="O19" i="19"/>
  <c r="O21" i="19"/>
  <c r="O23" i="19"/>
  <c r="O25" i="19"/>
  <c r="O27" i="19"/>
  <c r="T7" i="18"/>
  <c r="R7" i="18"/>
  <c r="R9" i="18"/>
  <c r="R11" i="18"/>
  <c r="R13" i="18"/>
  <c r="R15" i="18"/>
  <c r="R17" i="18"/>
  <c r="R19" i="18"/>
  <c r="R21" i="18"/>
  <c r="R23" i="18"/>
  <c r="R25" i="18"/>
  <c r="R27" i="18"/>
  <c r="M28" i="18"/>
  <c r="O7" i="18"/>
  <c r="S8" i="18"/>
  <c r="T8" i="18" s="1"/>
  <c r="O9" i="18"/>
  <c r="S10" i="18"/>
  <c r="T10" i="18" s="1"/>
  <c r="O11" i="18"/>
  <c r="S12" i="18"/>
  <c r="T12" i="18" s="1"/>
  <c r="O13" i="18"/>
  <c r="S14" i="18"/>
  <c r="T14" i="18" s="1"/>
  <c r="O15" i="18"/>
  <c r="S16" i="18"/>
  <c r="T16" i="18" s="1"/>
  <c r="O17" i="18"/>
  <c r="S18" i="18"/>
  <c r="T18" i="18" s="1"/>
  <c r="O19" i="18"/>
  <c r="S20" i="18"/>
  <c r="T20" i="18" s="1"/>
  <c r="O21" i="18"/>
  <c r="S22" i="18"/>
  <c r="T22" i="18" s="1"/>
  <c r="O23" i="18"/>
  <c r="S24" i="18"/>
  <c r="T24" i="18" s="1"/>
  <c r="O25" i="18"/>
  <c r="S26" i="18"/>
  <c r="T26" i="18" s="1"/>
  <c r="O27" i="18"/>
  <c r="R8" i="18"/>
  <c r="R10" i="18"/>
  <c r="R12" i="18"/>
  <c r="R14" i="18"/>
  <c r="R16" i="18"/>
  <c r="R22" i="18"/>
  <c r="T7" i="17"/>
  <c r="R7" i="17"/>
  <c r="R9" i="17"/>
  <c r="R11" i="17"/>
  <c r="R13" i="17"/>
  <c r="R15" i="17"/>
  <c r="R17" i="17"/>
  <c r="R19" i="17"/>
  <c r="R21" i="17"/>
  <c r="R23" i="17"/>
  <c r="R25" i="17"/>
  <c r="R27" i="17"/>
  <c r="M28" i="17"/>
  <c r="O7" i="17"/>
  <c r="S8" i="17"/>
  <c r="T8" i="17" s="1"/>
  <c r="O9" i="17"/>
  <c r="S10" i="17"/>
  <c r="T10" i="17" s="1"/>
  <c r="O11" i="17"/>
  <c r="S12" i="17"/>
  <c r="T12" i="17" s="1"/>
  <c r="O13" i="17"/>
  <c r="S14" i="17"/>
  <c r="T14" i="17" s="1"/>
  <c r="O15" i="17"/>
  <c r="S16" i="17"/>
  <c r="T16" i="17" s="1"/>
  <c r="O17" i="17"/>
  <c r="S18" i="17"/>
  <c r="T18" i="17" s="1"/>
  <c r="O19" i="17"/>
  <c r="S20" i="17"/>
  <c r="T20" i="17" s="1"/>
  <c r="O21" i="17"/>
  <c r="S22" i="17"/>
  <c r="T22" i="17" s="1"/>
  <c r="O23" i="17"/>
  <c r="S24" i="17"/>
  <c r="T24" i="17" s="1"/>
  <c r="O25" i="17"/>
  <c r="S26" i="17"/>
  <c r="T26" i="17" s="1"/>
  <c r="O27" i="17"/>
  <c r="R10" i="17"/>
  <c r="R12" i="17"/>
  <c r="R14" i="17"/>
  <c r="R16" i="17"/>
  <c r="R18" i="17"/>
  <c r="R20" i="17"/>
  <c r="R22" i="17"/>
  <c r="T7" i="16"/>
  <c r="S8" i="16"/>
  <c r="T8" i="16" s="1"/>
  <c r="S10" i="16"/>
  <c r="T10" i="16" s="1"/>
  <c r="S12" i="16"/>
  <c r="T12" i="16" s="1"/>
  <c r="S14" i="16"/>
  <c r="T14" i="16" s="1"/>
  <c r="S16" i="16"/>
  <c r="T16" i="16" s="1"/>
  <c r="S18" i="16"/>
  <c r="T18" i="16" s="1"/>
  <c r="S20" i="16"/>
  <c r="T20" i="16" s="1"/>
  <c r="S22" i="16"/>
  <c r="T22" i="16" s="1"/>
  <c r="S24" i="16"/>
  <c r="T24" i="16" s="1"/>
  <c r="S26" i="16"/>
  <c r="T26" i="16" s="1"/>
  <c r="R8" i="16"/>
  <c r="R10" i="16"/>
  <c r="R12" i="16"/>
  <c r="R14" i="16"/>
  <c r="R16" i="16"/>
  <c r="R18" i="16"/>
  <c r="R20" i="16"/>
  <c r="R22" i="16"/>
  <c r="R24" i="16"/>
  <c r="R26" i="16"/>
  <c r="T7" i="15"/>
  <c r="R7" i="15"/>
  <c r="V7" i="15" s="1"/>
  <c r="R9" i="15"/>
  <c r="V9" i="15" s="1"/>
  <c r="R11" i="15"/>
  <c r="V11" i="15" s="1"/>
  <c r="R13" i="15"/>
  <c r="V13" i="15" s="1"/>
  <c r="R15" i="15"/>
  <c r="V15" i="15" s="1"/>
  <c r="R17" i="15"/>
  <c r="V17" i="15" s="1"/>
  <c r="R19" i="15"/>
  <c r="V19" i="15" s="1"/>
  <c r="R21" i="15"/>
  <c r="V21" i="15" s="1"/>
  <c r="R23" i="15"/>
  <c r="V23" i="15" s="1"/>
  <c r="R25" i="15"/>
  <c r="V25" i="15" s="1"/>
  <c r="R27" i="15"/>
  <c r="V27" i="15" s="1"/>
  <c r="M28" i="15"/>
  <c r="O7" i="15"/>
  <c r="S8" i="15"/>
  <c r="T8" i="15" s="1"/>
  <c r="O9" i="15"/>
  <c r="S10" i="15"/>
  <c r="T10" i="15" s="1"/>
  <c r="O11" i="15"/>
  <c r="S12" i="15"/>
  <c r="T12" i="15" s="1"/>
  <c r="O13" i="15"/>
  <c r="S14" i="15"/>
  <c r="T14" i="15" s="1"/>
  <c r="O15" i="15"/>
  <c r="S16" i="15"/>
  <c r="T16" i="15" s="1"/>
  <c r="O17" i="15"/>
  <c r="S18" i="15"/>
  <c r="T18" i="15" s="1"/>
  <c r="O19" i="15"/>
  <c r="S20" i="15"/>
  <c r="T20" i="15" s="1"/>
  <c r="O21" i="15"/>
  <c r="S22" i="15"/>
  <c r="T22" i="15" s="1"/>
  <c r="O23" i="15"/>
  <c r="S24" i="15"/>
  <c r="T24" i="15" s="1"/>
  <c r="O25" i="15"/>
  <c r="S26" i="15"/>
  <c r="T26" i="15" s="1"/>
  <c r="O27" i="15"/>
  <c r="R8" i="15"/>
  <c r="V8" i="15" s="1"/>
  <c r="R10" i="15"/>
  <c r="V10" i="15" s="1"/>
  <c r="R12" i="15"/>
  <c r="V12" i="15" s="1"/>
  <c r="R14" i="15"/>
  <c r="V14" i="15" s="1"/>
  <c r="R16" i="15"/>
  <c r="V16" i="15" s="1"/>
  <c r="R18" i="15"/>
  <c r="V18" i="15" s="1"/>
  <c r="T7" i="14"/>
  <c r="R7" i="14"/>
  <c r="V7" i="14" s="1"/>
  <c r="R9" i="14"/>
  <c r="V9" i="14" s="1"/>
  <c r="R11" i="14"/>
  <c r="V11" i="14" s="1"/>
  <c r="R13" i="14"/>
  <c r="V13" i="14" s="1"/>
  <c r="R15" i="14"/>
  <c r="V15" i="14" s="1"/>
  <c r="R17" i="14"/>
  <c r="V17" i="14" s="1"/>
  <c r="R19" i="14"/>
  <c r="V19" i="14" s="1"/>
  <c r="R21" i="14"/>
  <c r="V21" i="14" s="1"/>
  <c r="R23" i="14"/>
  <c r="V23" i="14" s="1"/>
  <c r="R25" i="14"/>
  <c r="V25" i="14" s="1"/>
  <c r="R27" i="14"/>
  <c r="V27" i="14" s="1"/>
  <c r="M28" i="14"/>
  <c r="O7" i="14"/>
  <c r="S8" i="14"/>
  <c r="T8" i="14" s="1"/>
  <c r="O9" i="14"/>
  <c r="S10" i="14"/>
  <c r="T10" i="14" s="1"/>
  <c r="O11" i="14"/>
  <c r="S12" i="14"/>
  <c r="T12" i="14" s="1"/>
  <c r="O13" i="14"/>
  <c r="S14" i="14"/>
  <c r="T14" i="14" s="1"/>
  <c r="O15" i="14"/>
  <c r="S16" i="14"/>
  <c r="T16" i="14" s="1"/>
  <c r="O17" i="14"/>
  <c r="S18" i="14"/>
  <c r="T18" i="14" s="1"/>
  <c r="O19" i="14"/>
  <c r="S20" i="14"/>
  <c r="T20" i="14" s="1"/>
  <c r="O21" i="14"/>
  <c r="S22" i="14"/>
  <c r="T22" i="14" s="1"/>
  <c r="O23" i="14"/>
  <c r="S24" i="14"/>
  <c r="T24" i="14" s="1"/>
  <c r="O25" i="14"/>
  <c r="S26" i="14"/>
  <c r="T26" i="14" s="1"/>
  <c r="O27" i="14"/>
  <c r="R8" i="14"/>
  <c r="V8" i="14" s="1"/>
  <c r="R10" i="14"/>
  <c r="V10" i="14" s="1"/>
  <c r="R22" i="14"/>
  <c r="V22" i="14" s="1"/>
  <c r="T7" i="13"/>
  <c r="R7" i="13"/>
  <c r="R9" i="13"/>
  <c r="R11" i="13"/>
  <c r="R13" i="13"/>
  <c r="R15" i="13"/>
  <c r="R17" i="13"/>
  <c r="R19" i="13"/>
  <c r="R21" i="13"/>
  <c r="R23" i="13"/>
  <c r="R25" i="13"/>
  <c r="R27" i="13"/>
  <c r="M28" i="13"/>
  <c r="O7" i="13"/>
  <c r="S8" i="13"/>
  <c r="T8" i="13" s="1"/>
  <c r="O9" i="13"/>
  <c r="S10" i="13"/>
  <c r="T10" i="13" s="1"/>
  <c r="O11" i="13"/>
  <c r="S12" i="13"/>
  <c r="T12" i="13" s="1"/>
  <c r="O13" i="13"/>
  <c r="S14" i="13"/>
  <c r="T14" i="13" s="1"/>
  <c r="O15" i="13"/>
  <c r="S16" i="13"/>
  <c r="T16" i="13" s="1"/>
  <c r="O17" i="13"/>
  <c r="S18" i="13"/>
  <c r="T18" i="13" s="1"/>
  <c r="O19" i="13"/>
  <c r="S20" i="13"/>
  <c r="T20" i="13" s="1"/>
  <c r="O21" i="13"/>
  <c r="S22" i="13"/>
  <c r="T22" i="13" s="1"/>
  <c r="O23" i="13"/>
  <c r="S24" i="13"/>
  <c r="T24" i="13" s="1"/>
  <c r="O25" i="13"/>
  <c r="S26" i="13"/>
  <c r="T26" i="13" s="1"/>
  <c r="O27" i="13"/>
  <c r="R8" i="13"/>
  <c r="R10" i="13"/>
  <c r="R12" i="13"/>
  <c r="R14" i="13"/>
  <c r="R16" i="13"/>
  <c r="R18" i="13"/>
  <c r="R20" i="13"/>
  <c r="R22" i="13"/>
  <c r="T7" i="12"/>
  <c r="R7" i="12"/>
  <c r="R9" i="12"/>
  <c r="R11" i="12"/>
  <c r="R13" i="12"/>
  <c r="R15" i="12"/>
  <c r="R17" i="12"/>
  <c r="R19" i="12"/>
  <c r="R21" i="12"/>
  <c r="R23" i="12"/>
  <c r="R25" i="12"/>
  <c r="R27" i="12"/>
  <c r="M28" i="12"/>
  <c r="O7" i="12"/>
  <c r="S8" i="12"/>
  <c r="T8" i="12" s="1"/>
  <c r="O9" i="12"/>
  <c r="S10" i="12"/>
  <c r="T10" i="12" s="1"/>
  <c r="O11" i="12"/>
  <c r="S12" i="12"/>
  <c r="T12" i="12" s="1"/>
  <c r="S14" i="12"/>
  <c r="T14" i="12" s="1"/>
  <c r="O15" i="12"/>
  <c r="S16" i="12"/>
  <c r="T16" i="12" s="1"/>
  <c r="O17" i="12"/>
  <c r="S18" i="12"/>
  <c r="T18" i="12" s="1"/>
  <c r="O19" i="12"/>
  <c r="S20" i="12"/>
  <c r="T20" i="12" s="1"/>
  <c r="O21" i="12"/>
  <c r="S22" i="12"/>
  <c r="T22" i="12" s="1"/>
  <c r="O23" i="12"/>
  <c r="S24" i="12"/>
  <c r="T24" i="12" s="1"/>
  <c r="O25" i="12"/>
  <c r="S26" i="12"/>
  <c r="T26" i="12" s="1"/>
  <c r="O27" i="12"/>
  <c r="R8" i="12"/>
  <c r="R10" i="12"/>
  <c r="R12" i="12"/>
  <c r="R16" i="12"/>
  <c r="R20" i="12"/>
  <c r="R22" i="12"/>
  <c r="T7" i="11"/>
  <c r="R7" i="11"/>
  <c r="R9" i="11"/>
  <c r="R11" i="11"/>
  <c r="R13" i="11"/>
  <c r="R15" i="11"/>
  <c r="R17" i="11"/>
  <c r="R19" i="11"/>
  <c r="R21" i="11"/>
  <c r="R23" i="11"/>
  <c r="R25" i="11"/>
  <c r="R27" i="11"/>
  <c r="M28" i="11"/>
  <c r="O7" i="11"/>
  <c r="S8" i="11"/>
  <c r="T8" i="11" s="1"/>
  <c r="O9" i="11"/>
  <c r="S10" i="11"/>
  <c r="T10" i="11" s="1"/>
  <c r="O11" i="11"/>
  <c r="S12" i="11"/>
  <c r="T12" i="11" s="1"/>
  <c r="O13" i="11"/>
  <c r="S14" i="11"/>
  <c r="T14" i="11" s="1"/>
  <c r="O15" i="11"/>
  <c r="S16" i="11"/>
  <c r="T16" i="11" s="1"/>
  <c r="O17" i="11"/>
  <c r="S18" i="11"/>
  <c r="T18" i="11" s="1"/>
  <c r="O19" i="11"/>
  <c r="S20" i="11"/>
  <c r="T20" i="11" s="1"/>
  <c r="O21" i="11"/>
  <c r="S22" i="11"/>
  <c r="T22" i="11" s="1"/>
  <c r="O23" i="11"/>
  <c r="S24" i="11"/>
  <c r="T24" i="11" s="1"/>
  <c r="O25" i="11"/>
  <c r="S26" i="11"/>
  <c r="T26" i="11" s="1"/>
  <c r="O27" i="11"/>
  <c r="T7" i="10"/>
  <c r="S9" i="10"/>
  <c r="T9" i="10" s="1"/>
  <c r="O10" i="10"/>
  <c r="S11" i="10"/>
  <c r="T11" i="10" s="1"/>
  <c r="O12" i="10"/>
  <c r="S13" i="10"/>
  <c r="T13" i="10" s="1"/>
  <c r="O14" i="10"/>
  <c r="R7" i="10"/>
  <c r="R9" i="10"/>
  <c r="R11" i="10"/>
  <c r="R13" i="10"/>
  <c r="R15" i="10"/>
  <c r="R17" i="10"/>
  <c r="R19" i="10"/>
  <c r="R21" i="10"/>
  <c r="R23" i="10"/>
  <c r="R25" i="10"/>
  <c r="R27" i="10"/>
  <c r="M28" i="10"/>
  <c r="O7" i="10"/>
  <c r="S8" i="10"/>
  <c r="T8" i="10" s="1"/>
  <c r="S14" i="10"/>
  <c r="T14" i="10" s="1"/>
  <c r="S16" i="10"/>
  <c r="T16" i="10" s="1"/>
  <c r="O17" i="10"/>
  <c r="S18" i="10"/>
  <c r="T18" i="10" s="1"/>
  <c r="O19" i="10"/>
  <c r="S20" i="10"/>
  <c r="T20" i="10" s="1"/>
  <c r="O21" i="10"/>
  <c r="S22" i="10"/>
  <c r="T22" i="10" s="1"/>
  <c r="O23" i="10"/>
  <c r="S24" i="10"/>
  <c r="T24" i="10" s="1"/>
  <c r="O25" i="10"/>
  <c r="S26" i="10"/>
  <c r="T26" i="10" s="1"/>
  <c r="O27" i="10"/>
  <c r="S10" i="10"/>
  <c r="T10" i="10" s="1"/>
  <c r="S12" i="10"/>
  <c r="T12" i="10" s="1"/>
  <c r="O15" i="10"/>
  <c r="R8" i="10"/>
  <c r="R18" i="10"/>
  <c r="R20" i="10"/>
  <c r="R22" i="10"/>
  <c r="T7" i="9"/>
  <c r="R7" i="9"/>
  <c r="R9" i="9"/>
  <c r="R11" i="9"/>
  <c r="R13" i="9"/>
  <c r="R15" i="9"/>
  <c r="R17" i="9"/>
  <c r="R19" i="9"/>
  <c r="R27" i="9"/>
  <c r="M28" i="9"/>
  <c r="O7" i="9"/>
  <c r="S8" i="9"/>
  <c r="T8" i="9" s="1"/>
  <c r="O9" i="9"/>
  <c r="S10" i="9"/>
  <c r="T10" i="9" s="1"/>
  <c r="O11" i="9"/>
  <c r="S12" i="9"/>
  <c r="T12" i="9" s="1"/>
  <c r="O13" i="9"/>
  <c r="S14" i="9"/>
  <c r="T14" i="9" s="1"/>
  <c r="O15" i="9"/>
  <c r="S16" i="9"/>
  <c r="T16" i="9" s="1"/>
  <c r="O17" i="9"/>
  <c r="S18" i="9"/>
  <c r="T18" i="9" s="1"/>
  <c r="O19" i="9"/>
  <c r="S20" i="9"/>
  <c r="T20" i="9" s="1"/>
  <c r="O21" i="9"/>
  <c r="S22" i="9"/>
  <c r="T22" i="9" s="1"/>
  <c r="O23" i="9"/>
  <c r="S24" i="9"/>
  <c r="T24" i="9" s="1"/>
  <c r="O25" i="9"/>
  <c r="S26" i="9"/>
  <c r="T26" i="9" s="1"/>
  <c r="O27" i="9"/>
  <c r="R8" i="9"/>
  <c r="R10" i="9"/>
  <c r="R12" i="9"/>
  <c r="R14" i="9"/>
  <c r="T7" i="8"/>
  <c r="R7" i="8"/>
  <c r="R9" i="8"/>
  <c r="R11" i="8"/>
  <c r="R13" i="8"/>
  <c r="R15" i="8"/>
  <c r="R17" i="8"/>
  <c r="R19" i="8"/>
  <c r="R21" i="8"/>
  <c r="R23" i="8"/>
  <c r="R25" i="8"/>
  <c r="R27" i="8"/>
  <c r="M28" i="8"/>
  <c r="O7" i="8"/>
  <c r="S8" i="8"/>
  <c r="T8" i="8" s="1"/>
  <c r="O9" i="8"/>
  <c r="S10" i="8"/>
  <c r="T10" i="8" s="1"/>
  <c r="O11" i="8"/>
  <c r="S12" i="8"/>
  <c r="T12" i="8" s="1"/>
  <c r="O13" i="8"/>
  <c r="S14" i="8"/>
  <c r="T14" i="8" s="1"/>
  <c r="O15" i="8"/>
  <c r="S16" i="8"/>
  <c r="T16" i="8" s="1"/>
  <c r="O17" i="8"/>
  <c r="S18" i="8"/>
  <c r="T18" i="8" s="1"/>
  <c r="O19" i="8"/>
  <c r="S20" i="8"/>
  <c r="T20" i="8" s="1"/>
  <c r="O21" i="8"/>
  <c r="S22" i="8"/>
  <c r="T22" i="8" s="1"/>
  <c r="O23" i="8"/>
  <c r="S24" i="8"/>
  <c r="T24" i="8" s="1"/>
  <c r="O25" i="8"/>
  <c r="S26" i="8"/>
  <c r="T26" i="8" s="1"/>
  <c r="O27" i="8"/>
  <c r="R8" i="8"/>
  <c r="R10" i="8"/>
  <c r="R12" i="8"/>
  <c r="R16" i="8"/>
  <c r="R22" i="8"/>
  <c r="T7" i="7"/>
  <c r="S13" i="7"/>
  <c r="T13" i="7" s="1"/>
  <c r="O14" i="7"/>
  <c r="S15" i="7"/>
  <c r="T15" i="7" s="1"/>
  <c r="O16" i="7"/>
  <c r="S17" i="7"/>
  <c r="T17" i="7" s="1"/>
  <c r="S19" i="7"/>
  <c r="T19" i="7" s="1"/>
  <c r="O20" i="7"/>
  <c r="S21" i="7"/>
  <c r="T21" i="7" s="1"/>
  <c r="O22" i="7"/>
  <c r="S25" i="7"/>
  <c r="T25" i="7" s="1"/>
  <c r="O26" i="7"/>
  <c r="S27" i="7"/>
  <c r="T27" i="7" s="1"/>
  <c r="R7" i="7"/>
  <c r="R9" i="7"/>
  <c r="R11" i="7"/>
  <c r="R13" i="7"/>
  <c r="R15" i="7"/>
  <c r="R17" i="7"/>
  <c r="R19" i="7"/>
  <c r="R21" i="7"/>
  <c r="R23" i="7"/>
  <c r="R25" i="7"/>
  <c r="R27" i="7"/>
  <c r="M28" i="7"/>
  <c r="O7" i="7"/>
  <c r="S8" i="7"/>
  <c r="T8" i="7" s="1"/>
  <c r="O9" i="7"/>
  <c r="S10" i="7"/>
  <c r="T10" i="7" s="1"/>
  <c r="O11" i="7"/>
  <c r="S12" i="7"/>
  <c r="T12" i="7" s="1"/>
  <c r="S14" i="7"/>
  <c r="T14" i="7" s="1"/>
  <c r="S22" i="7"/>
  <c r="T22" i="7" s="1"/>
  <c r="O23" i="7"/>
  <c r="S24" i="7"/>
  <c r="T24" i="7" s="1"/>
  <c r="S26" i="7"/>
  <c r="T26" i="7" s="1"/>
  <c r="S16" i="7"/>
  <c r="T16" i="7" s="1"/>
  <c r="S18" i="7"/>
  <c r="T18" i="7" s="1"/>
  <c r="S20" i="7"/>
  <c r="T20" i="7" s="1"/>
  <c r="R8" i="7"/>
  <c r="R10" i="7"/>
  <c r="R12" i="7"/>
  <c r="R18" i="7"/>
  <c r="R24" i="7"/>
  <c r="T7" i="6"/>
  <c r="S23" i="6"/>
  <c r="T23" i="6" s="1"/>
  <c r="S25" i="6"/>
  <c r="T25" i="6" s="1"/>
  <c r="O26" i="6"/>
  <c r="S27" i="6"/>
  <c r="T27" i="6" s="1"/>
  <c r="R7" i="6"/>
  <c r="R9" i="6"/>
  <c r="R11" i="6"/>
  <c r="R13" i="6"/>
  <c r="R15" i="6"/>
  <c r="R17" i="6"/>
  <c r="R19" i="6"/>
  <c r="R21" i="6"/>
  <c r="R23" i="6"/>
  <c r="R27" i="6"/>
  <c r="M28" i="6"/>
  <c r="S10" i="6"/>
  <c r="T10" i="6" s="1"/>
  <c r="O11" i="6"/>
  <c r="O15" i="6"/>
  <c r="S16" i="6"/>
  <c r="T16" i="6" s="1"/>
  <c r="O21" i="6"/>
  <c r="S8" i="6"/>
  <c r="T8" i="6" s="1"/>
  <c r="S12" i="6"/>
  <c r="T12" i="6" s="1"/>
  <c r="O13" i="6"/>
  <c r="S14" i="6"/>
  <c r="T14" i="6" s="1"/>
  <c r="O17" i="6"/>
  <c r="S18" i="6"/>
  <c r="T18" i="6" s="1"/>
  <c r="O19" i="6"/>
  <c r="S20" i="6"/>
  <c r="T20" i="6" s="1"/>
  <c r="S22" i="6"/>
  <c r="T22" i="6" s="1"/>
  <c r="S24" i="6"/>
  <c r="T24" i="6" s="1"/>
  <c r="S26" i="6"/>
  <c r="T26" i="6" s="1"/>
  <c r="R8" i="6"/>
  <c r="R10" i="6"/>
  <c r="R12" i="6"/>
  <c r="R14" i="6"/>
  <c r="R16" i="6"/>
  <c r="R18" i="6"/>
  <c r="R20" i="6"/>
  <c r="R22" i="6"/>
  <c r="R24" i="6"/>
  <c r="S7" i="5"/>
  <c r="O8" i="5"/>
  <c r="S9" i="5"/>
  <c r="T9" i="5" s="1"/>
  <c r="O10" i="5"/>
  <c r="S11" i="5"/>
  <c r="T11" i="5" s="1"/>
  <c r="O12" i="5"/>
  <c r="S13" i="5"/>
  <c r="T13" i="5" s="1"/>
  <c r="S15" i="5"/>
  <c r="T15" i="5" s="1"/>
  <c r="O16" i="5"/>
  <c r="S17" i="5"/>
  <c r="T17" i="5" s="1"/>
  <c r="O18" i="5"/>
  <c r="S19" i="5"/>
  <c r="T19" i="5" s="1"/>
  <c r="O22" i="5"/>
  <c r="S23" i="5"/>
  <c r="T23" i="5" s="1"/>
  <c r="O24" i="5"/>
  <c r="R7" i="5"/>
  <c r="R9" i="5"/>
  <c r="R11" i="5"/>
  <c r="R13" i="5"/>
  <c r="R15" i="5"/>
  <c r="R17" i="5"/>
  <c r="R19" i="5"/>
  <c r="R21" i="5"/>
  <c r="R23" i="5"/>
  <c r="R25" i="5"/>
  <c r="M28" i="5"/>
  <c r="O21" i="5"/>
  <c r="S22" i="5"/>
  <c r="T22" i="5" s="1"/>
  <c r="S24" i="5"/>
  <c r="T24" i="5" s="1"/>
  <c r="O25" i="5"/>
  <c r="S26" i="5"/>
  <c r="T26" i="5" s="1"/>
  <c r="S8" i="5"/>
  <c r="T8" i="5" s="1"/>
  <c r="S10" i="5"/>
  <c r="T10" i="5" s="1"/>
  <c r="S12" i="5"/>
  <c r="T12" i="5" s="1"/>
  <c r="S14" i="5"/>
  <c r="T14" i="5" s="1"/>
  <c r="S16" i="5"/>
  <c r="T16" i="5" s="1"/>
  <c r="S18" i="5"/>
  <c r="T18" i="5" s="1"/>
  <c r="S20" i="5"/>
  <c r="T20" i="5" s="1"/>
  <c r="R14" i="5"/>
  <c r="R20" i="5"/>
  <c r="S7" i="4"/>
  <c r="S9" i="4"/>
  <c r="T9" i="4" s="1"/>
  <c r="S21" i="4"/>
  <c r="T21" i="4" s="1"/>
  <c r="S23" i="4"/>
  <c r="T23" i="4" s="1"/>
  <c r="R7" i="4"/>
  <c r="R9" i="4"/>
  <c r="R11" i="4"/>
  <c r="R13" i="4"/>
  <c r="R15" i="4"/>
  <c r="R17" i="4"/>
  <c r="R19" i="4"/>
  <c r="R21" i="4"/>
  <c r="R23" i="4"/>
  <c r="R25" i="4"/>
  <c r="R27" i="4"/>
  <c r="M28" i="4"/>
  <c r="S11" i="4"/>
  <c r="T11" i="4" s="1"/>
  <c r="S15" i="4"/>
  <c r="T15" i="4" s="1"/>
  <c r="O13" i="4"/>
  <c r="O17" i="4"/>
  <c r="O19" i="4"/>
  <c r="O25" i="4"/>
  <c r="S7" i="3"/>
  <c r="S9" i="3"/>
  <c r="T9" i="3" s="1"/>
  <c r="S11" i="3"/>
  <c r="T11" i="3" s="1"/>
  <c r="S13" i="3"/>
  <c r="T13" i="3" s="1"/>
  <c r="S15" i="3"/>
  <c r="T15" i="3" s="1"/>
  <c r="S17" i="3"/>
  <c r="T17" i="3" s="1"/>
  <c r="S19" i="3"/>
  <c r="T19" i="3" s="1"/>
  <c r="S21" i="3"/>
  <c r="T21" i="3" s="1"/>
  <c r="S23" i="3"/>
  <c r="T23" i="3" s="1"/>
  <c r="S25" i="3"/>
  <c r="T25" i="3" s="1"/>
  <c r="S27" i="3"/>
  <c r="T27" i="3" s="1"/>
  <c r="R7" i="3"/>
  <c r="R9" i="3"/>
  <c r="R11" i="3"/>
  <c r="R13" i="3"/>
  <c r="R15" i="3"/>
  <c r="R17" i="3"/>
  <c r="R19" i="3"/>
  <c r="R23" i="3"/>
  <c r="R25" i="3"/>
  <c r="R27" i="3"/>
  <c r="M28" i="3"/>
  <c r="S8" i="3"/>
  <c r="T8" i="3" s="1"/>
  <c r="S10" i="3"/>
  <c r="T10" i="3" s="1"/>
  <c r="S12" i="3"/>
  <c r="T12" i="3" s="1"/>
  <c r="S14" i="3"/>
  <c r="T14" i="3" s="1"/>
  <c r="S16" i="3"/>
  <c r="T16" i="3" s="1"/>
  <c r="S18" i="3"/>
  <c r="T18" i="3" s="1"/>
  <c r="S20" i="3"/>
  <c r="T20" i="3" s="1"/>
  <c r="S22" i="3"/>
  <c r="T22" i="3" s="1"/>
  <c r="S24" i="3"/>
  <c r="T24" i="3" s="1"/>
  <c r="S26" i="3"/>
  <c r="T26" i="3" s="1"/>
  <c r="T7" i="2"/>
  <c r="R7" i="2"/>
  <c r="R9" i="2"/>
  <c r="R11" i="2"/>
  <c r="R13" i="2"/>
  <c r="R15" i="2"/>
  <c r="R17" i="2"/>
  <c r="R19" i="2"/>
  <c r="R21" i="2"/>
  <c r="R23" i="2"/>
  <c r="R25" i="2"/>
  <c r="R27" i="2"/>
  <c r="M28" i="2"/>
  <c r="O7" i="2"/>
  <c r="S8" i="2"/>
  <c r="T8" i="2" s="1"/>
  <c r="O9" i="2"/>
  <c r="S10" i="2"/>
  <c r="T10" i="2" s="1"/>
  <c r="O11" i="2"/>
  <c r="S12" i="2"/>
  <c r="T12" i="2" s="1"/>
  <c r="O13" i="2"/>
  <c r="S14" i="2"/>
  <c r="T14" i="2" s="1"/>
  <c r="O15" i="2"/>
  <c r="S16" i="2"/>
  <c r="T16" i="2" s="1"/>
  <c r="O17" i="2"/>
  <c r="S18" i="2"/>
  <c r="T18" i="2" s="1"/>
  <c r="O19" i="2"/>
  <c r="S20" i="2"/>
  <c r="T20" i="2" s="1"/>
  <c r="O21" i="2"/>
  <c r="S22" i="2"/>
  <c r="T22" i="2" s="1"/>
  <c r="O23" i="2"/>
  <c r="S24" i="2"/>
  <c r="T24" i="2" s="1"/>
  <c r="O25" i="2"/>
  <c r="S26" i="2"/>
  <c r="T26" i="2" s="1"/>
  <c r="O27" i="2"/>
  <c r="R8" i="2"/>
  <c r="R10" i="2"/>
  <c r="R12" i="2"/>
  <c r="R14" i="2"/>
  <c r="R16" i="2"/>
  <c r="R18" i="2"/>
  <c r="R20" i="2"/>
  <c r="R22" i="2"/>
  <c r="S7" i="1"/>
  <c r="S9" i="1"/>
  <c r="T9" i="1" s="1"/>
  <c r="O10" i="1"/>
  <c r="S11" i="1"/>
  <c r="T11" i="1" s="1"/>
  <c r="O12" i="1"/>
  <c r="S15" i="1"/>
  <c r="T15" i="1" s="1"/>
  <c r="O16" i="1"/>
  <c r="S19" i="1"/>
  <c r="T19" i="1" s="1"/>
  <c r="O20" i="1"/>
  <c r="S21" i="1"/>
  <c r="T21" i="1" s="1"/>
  <c r="O22" i="1"/>
  <c r="S25" i="1"/>
  <c r="T25" i="1" s="1"/>
  <c r="O26" i="1"/>
  <c r="R7" i="1"/>
  <c r="R9" i="1"/>
  <c r="R11" i="1"/>
  <c r="R13" i="1"/>
  <c r="R15" i="1"/>
  <c r="R17" i="1"/>
  <c r="R19" i="1"/>
  <c r="R21" i="1"/>
  <c r="R23" i="1"/>
  <c r="R25" i="1"/>
  <c r="R27" i="1"/>
  <c r="M28" i="1"/>
  <c r="S10" i="1"/>
  <c r="T10" i="1" s="1"/>
  <c r="S12" i="1"/>
  <c r="T12" i="1" s="1"/>
  <c r="O13" i="1"/>
  <c r="S18" i="1"/>
  <c r="T18" i="1" s="1"/>
  <c r="S22" i="1"/>
  <c r="T22" i="1" s="1"/>
  <c r="O23" i="1"/>
  <c r="S26" i="1"/>
  <c r="T26" i="1" s="1"/>
  <c r="O27" i="1"/>
  <c r="S8" i="1"/>
  <c r="T8" i="1" s="1"/>
  <c r="S14" i="1"/>
  <c r="T14" i="1" s="1"/>
  <c r="S16" i="1"/>
  <c r="T16" i="1" s="1"/>
  <c r="O17" i="1"/>
  <c r="S20" i="1"/>
  <c r="T20" i="1" s="1"/>
  <c r="S24" i="1"/>
  <c r="T24" i="1" s="1"/>
  <c r="R8" i="1"/>
  <c r="R14" i="1"/>
  <c r="R18" i="1"/>
  <c r="R24" i="1"/>
  <c r="O28" i="16" l="1"/>
  <c r="V28" i="15"/>
  <c r="T28" i="14"/>
  <c r="V28" i="14"/>
  <c r="O15" i="33"/>
  <c r="O10" i="33"/>
  <c r="S8" i="33"/>
  <c r="T8" i="33" s="1"/>
  <c r="R8" i="33"/>
  <c r="R18" i="33"/>
  <c r="S18" i="33"/>
  <c r="T18" i="33" s="1"/>
  <c r="O28" i="6"/>
  <c r="O28" i="5"/>
  <c r="R28" i="16"/>
  <c r="O28" i="19"/>
  <c r="R28" i="19"/>
  <c r="O28" i="4"/>
  <c r="R15" i="33"/>
  <c r="R19" i="33"/>
  <c r="O19" i="33"/>
  <c r="S24" i="33"/>
  <c r="T24" i="33" s="1"/>
  <c r="R24" i="33"/>
  <c r="O28" i="3"/>
  <c r="O25" i="33"/>
  <c r="R25" i="33"/>
  <c r="R12" i="33"/>
  <c r="S12" i="33"/>
  <c r="T12" i="33" s="1"/>
  <c r="O21" i="33"/>
  <c r="R21" i="33"/>
  <c r="O23" i="33"/>
  <c r="R20" i="33"/>
  <c r="S20" i="33"/>
  <c r="T20" i="33" s="1"/>
  <c r="S14" i="33"/>
  <c r="T14" i="33" s="1"/>
  <c r="R14" i="33"/>
  <c r="R11" i="33"/>
  <c r="O11" i="33"/>
  <c r="O27" i="33"/>
  <c r="R27" i="33"/>
  <c r="R22" i="33"/>
  <c r="S22" i="33"/>
  <c r="T22" i="33" s="1"/>
  <c r="R23" i="33"/>
  <c r="S16" i="33"/>
  <c r="T16" i="33" s="1"/>
  <c r="O16" i="33"/>
  <c r="R17" i="33"/>
  <c r="O17" i="33"/>
  <c r="R9" i="33"/>
  <c r="O9" i="33"/>
  <c r="O13" i="33"/>
  <c r="R13" i="33"/>
  <c r="O28" i="1"/>
  <c r="S26" i="33"/>
  <c r="T26" i="33" s="1"/>
  <c r="O26" i="33"/>
  <c r="N28" i="33"/>
  <c r="O7" i="33"/>
  <c r="R7" i="33"/>
  <c r="M28" i="33"/>
  <c r="S28" i="32"/>
  <c r="T28" i="32"/>
  <c r="O28" i="32"/>
  <c r="R28" i="32"/>
  <c r="S28" i="31"/>
  <c r="T28" i="31"/>
  <c r="O28" i="31"/>
  <c r="R28" i="31"/>
  <c r="S28" i="29"/>
  <c r="T28" i="29"/>
  <c r="O28" i="29"/>
  <c r="R28" i="29"/>
  <c r="S28" i="28"/>
  <c r="T28" i="28"/>
  <c r="O28" i="28"/>
  <c r="R28" i="28"/>
  <c r="S28" i="27"/>
  <c r="T28" i="27"/>
  <c r="O28" i="27"/>
  <c r="R28" i="27"/>
  <c r="S28" i="26"/>
  <c r="T28" i="26"/>
  <c r="O28" i="26"/>
  <c r="R28" i="26"/>
  <c r="S28" i="25"/>
  <c r="T28" i="25"/>
  <c r="O28" i="25"/>
  <c r="R28" i="25"/>
  <c r="S28" i="24"/>
  <c r="T28" i="24"/>
  <c r="O28" i="24"/>
  <c r="R28" i="24"/>
  <c r="S28" i="23"/>
  <c r="T28" i="23"/>
  <c r="O28" i="23"/>
  <c r="R28" i="23"/>
  <c r="S28" i="22"/>
  <c r="T28" i="22"/>
  <c r="O28" i="22"/>
  <c r="R28" i="22"/>
  <c r="S28" i="21"/>
  <c r="T28" i="21"/>
  <c r="O28" i="21"/>
  <c r="R28" i="21"/>
  <c r="S28" i="20"/>
  <c r="T28" i="20"/>
  <c r="O28" i="20"/>
  <c r="R28" i="20"/>
  <c r="S28" i="18"/>
  <c r="T28" i="18"/>
  <c r="O28" i="18"/>
  <c r="R28" i="18"/>
  <c r="S28" i="17"/>
  <c r="T28" i="17"/>
  <c r="O28" i="17"/>
  <c r="R28" i="17"/>
  <c r="T28" i="16"/>
  <c r="S28" i="16"/>
  <c r="S28" i="15"/>
  <c r="T28" i="15"/>
  <c r="O28" i="15"/>
  <c r="R28" i="15"/>
  <c r="S28" i="14"/>
  <c r="O28" i="14"/>
  <c r="R28" i="14"/>
  <c r="S28" i="13"/>
  <c r="T28" i="13"/>
  <c r="O28" i="13"/>
  <c r="R28" i="13"/>
  <c r="S28" i="12"/>
  <c r="T28" i="12"/>
  <c r="O28" i="12"/>
  <c r="R28" i="12"/>
  <c r="S28" i="11"/>
  <c r="T28" i="11"/>
  <c r="O28" i="11"/>
  <c r="R28" i="11"/>
  <c r="O28" i="10"/>
  <c r="R28" i="10"/>
  <c r="S28" i="10"/>
  <c r="T28" i="10"/>
  <c r="S28" i="9"/>
  <c r="T28" i="9"/>
  <c r="O28" i="9"/>
  <c r="R28" i="9"/>
  <c r="S28" i="8"/>
  <c r="T28" i="8"/>
  <c r="O28" i="8"/>
  <c r="R28" i="8"/>
  <c r="S28" i="7"/>
  <c r="T28" i="7"/>
  <c r="O28" i="7"/>
  <c r="R28" i="7"/>
  <c r="R28" i="6"/>
  <c r="S28" i="6"/>
  <c r="T28" i="6"/>
  <c r="R28" i="5"/>
  <c r="S28" i="5"/>
  <c r="T7" i="5"/>
  <c r="T28" i="5" s="1"/>
  <c r="S28" i="4"/>
  <c r="T7" i="4"/>
  <c r="T28" i="4" s="1"/>
  <c r="R28" i="4"/>
  <c r="R28" i="3"/>
  <c r="S28" i="3"/>
  <c r="T7" i="3"/>
  <c r="T28" i="3" s="1"/>
  <c r="S28" i="2"/>
  <c r="T28" i="2"/>
  <c r="O28" i="2"/>
  <c r="R28" i="2"/>
  <c r="S28" i="1"/>
  <c r="T7" i="1"/>
  <c r="T28" i="1" s="1"/>
  <c r="R28" i="1"/>
  <c r="T28" i="33" l="1"/>
  <c r="O28" i="33"/>
  <c r="R28" i="33"/>
  <c r="S28" i="33"/>
</calcChain>
</file>

<file path=xl/comments1.xml><?xml version="1.0" encoding="utf-8"?>
<comments xmlns="http://schemas.openxmlformats.org/spreadsheetml/2006/main">
  <authors>
    <author>Windows User</author>
  </authors>
  <commentList>
    <comment ref="I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Godown Stock Shot Sales</t>
        </r>
      </text>
    </comment>
    <comment ref="J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Godown Stock Shot Sales</t>
        </r>
      </text>
    </comment>
    <comment ref="K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Godown Stock Shot Sales</t>
        </r>
      </text>
    </comment>
  </commentList>
</comments>
</file>

<file path=xl/sharedStrings.xml><?xml version="1.0" encoding="utf-8"?>
<sst xmlns="http://schemas.openxmlformats.org/spreadsheetml/2006/main" count="1508" uniqueCount="78">
  <si>
    <t>Hello Daffodils</t>
  </si>
  <si>
    <t>Opening Stock Card</t>
  </si>
  <si>
    <t>Lifting</t>
  </si>
  <si>
    <t>SL.No.</t>
  </si>
  <si>
    <t>RSO POS</t>
  </si>
  <si>
    <t>RSO Name</t>
  </si>
  <si>
    <t>i-Top up</t>
  </si>
  <si>
    <t>20 S.Card</t>
  </si>
  <si>
    <t>10 S.Card</t>
  </si>
  <si>
    <t>9 MB</t>
  </si>
  <si>
    <t>9 Voice</t>
  </si>
  <si>
    <t>Sim (M2M)</t>
  </si>
  <si>
    <t>D.D SIM</t>
  </si>
  <si>
    <t>SWAP SIM</t>
  </si>
  <si>
    <t>EV SWAP SIM</t>
  </si>
  <si>
    <t>Top up&amp;card Sell</t>
  </si>
  <si>
    <t>Sales Value</t>
  </si>
  <si>
    <t>Retail Commi</t>
  </si>
  <si>
    <t>Due</t>
  </si>
  <si>
    <t>Cost</t>
  </si>
  <si>
    <t>Act Value</t>
  </si>
  <si>
    <t>D. Total Comm</t>
  </si>
  <si>
    <t>Net Profit</t>
  </si>
  <si>
    <t>Iqbal</t>
  </si>
  <si>
    <t>Shajib</t>
  </si>
  <si>
    <t>Ramjan</t>
  </si>
  <si>
    <t>Rony</t>
  </si>
  <si>
    <t>Midul</t>
  </si>
  <si>
    <t>Nayeem</t>
  </si>
  <si>
    <t>Fahim</t>
  </si>
  <si>
    <t>Rubel</t>
  </si>
  <si>
    <t>Akram</t>
  </si>
  <si>
    <t>Robiul</t>
  </si>
  <si>
    <t>Koushik</t>
  </si>
  <si>
    <t>Sweet</t>
  </si>
  <si>
    <t>Ankur</t>
  </si>
  <si>
    <t>Aslam</t>
  </si>
  <si>
    <t>Rimon</t>
  </si>
  <si>
    <t>Imran</t>
  </si>
  <si>
    <t>Riko</t>
  </si>
  <si>
    <t>Mamun</t>
  </si>
  <si>
    <t>Bijoy</t>
  </si>
  <si>
    <t>Nishan</t>
  </si>
  <si>
    <t>Alomgir</t>
  </si>
  <si>
    <t>TOTAL Sales =</t>
  </si>
  <si>
    <t>Closing Sock Card</t>
  </si>
  <si>
    <t xml:space="preserve">Date: </t>
  </si>
  <si>
    <t>Date:</t>
  </si>
  <si>
    <t>Date: 01.03.2021</t>
  </si>
  <si>
    <t>Date: 02.03.2021</t>
  </si>
  <si>
    <t>Date: 03.03.2021</t>
  </si>
  <si>
    <t>Roki</t>
  </si>
  <si>
    <t>Rocky</t>
  </si>
  <si>
    <t>Date: 04.03.2021</t>
  </si>
  <si>
    <t>Date:06.03.2021</t>
  </si>
  <si>
    <t>Date: 07.03.2021</t>
  </si>
  <si>
    <t>Date:08.03.2021</t>
  </si>
  <si>
    <t>Date:09.03.2021</t>
  </si>
  <si>
    <t>Date:10.03.2021</t>
  </si>
  <si>
    <t>Date:11.03.2021</t>
  </si>
  <si>
    <t>Date:13.03.2021</t>
  </si>
  <si>
    <t>Date:14.03.2021</t>
  </si>
  <si>
    <t>Discount</t>
  </si>
  <si>
    <t>Atc Value</t>
  </si>
  <si>
    <t>Date:15.03.2021</t>
  </si>
  <si>
    <t>Date:16.03.2021</t>
  </si>
  <si>
    <t>Date:18.03.2021</t>
  </si>
  <si>
    <t>Date: 17.03.2021</t>
  </si>
  <si>
    <t>Sale 17.03.21</t>
  </si>
  <si>
    <t xml:space="preserve">Opening Stock </t>
  </si>
  <si>
    <t xml:space="preserve">Closing Sock </t>
  </si>
  <si>
    <t>Month:March"21</t>
  </si>
  <si>
    <t xml:space="preserve">Date:19.03.2021 </t>
  </si>
  <si>
    <t>Date:20.03.2021</t>
  </si>
  <si>
    <t>ROCKY</t>
  </si>
  <si>
    <t>Date:21.03.2021</t>
  </si>
  <si>
    <t>Date:22.03.2021</t>
  </si>
  <si>
    <t>Date: 23/03/2021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</si>
</sst>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25"/>
      <name val="Arial"/>
      <family val="2"/>
    </font>
    <font>
      <sz val="15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rgb="FFFF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6EF52B"/>
        <bgColor indexed="64"/>
      </patternFill>
    </fill>
    <fill>
      <patternFill patternType="solid">
        <fgColor theme="9" tint="0.39997558519241921"/>
        <bgColor indexed="64"/>
      </patternFill>
    </fill>
  </fills>
  <borders count="4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9">
    <xf numFmtId="0" fontId="0" fillId="0" borderId="0" xfId="0"/>
    <xf numFmtId="0" fontId="4" fillId="0" borderId="5" xfId="0" applyFont="1" applyFill="1" applyBorder="1" applyAlignment="1">
      <alignment horizontal="center" vertical="center"/>
    </xf>
    <xf numFmtId="1" fontId="4" fillId="0" borderId="5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1" fontId="6" fillId="0" borderId="12" xfId="0" applyNumberFormat="1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2" fontId="6" fillId="0" borderId="5" xfId="0" applyNumberFormat="1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1" fontId="5" fillId="0" borderId="5" xfId="0" applyNumberFormat="1" applyFont="1" applyFill="1" applyBorder="1" applyAlignment="1">
      <alignment horizontal="center" vertical="center"/>
    </xf>
    <xf numFmtId="2" fontId="5" fillId="0" borderId="5" xfId="0" applyNumberFormat="1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1" fontId="6" fillId="0" borderId="5" xfId="0" applyNumberFormat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1" fontId="7" fillId="0" borderId="5" xfId="0" applyNumberFormat="1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7" fillId="0" borderId="10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1" fontId="6" fillId="0" borderId="14" xfId="0" applyNumberFormat="1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2" fontId="6" fillId="0" borderId="14" xfId="0" applyNumberFormat="1" applyFont="1" applyFill="1" applyBorder="1" applyAlignment="1">
      <alignment horizontal="center" vertical="center"/>
    </xf>
    <xf numFmtId="1" fontId="5" fillId="0" borderId="14" xfId="0" applyNumberFormat="1" applyFont="1" applyFill="1" applyBorder="1" applyAlignment="1">
      <alignment horizontal="center" vertical="center"/>
    </xf>
    <xf numFmtId="2" fontId="0" fillId="0" borderId="14" xfId="0" applyNumberFormat="1" applyFill="1" applyBorder="1" applyAlignment="1">
      <alignment horizontal="center" vertical="center"/>
    </xf>
    <xf numFmtId="2" fontId="5" fillId="0" borderId="14" xfId="0" applyNumberFormat="1" applyFont="1" applyFill="1" applyBorder="1" applyAlignment="1">
      <alignment horizontal="center" vertical="center"/>
    </xf>
    <xf numFmtId="1" fontId="7" fillId="9" borderId="15" xfId="0" applyNumberFormat="1" applyFont="1" applyFill="1" applyBorder="1" applyAlignment="1">
      <alignment horizontal="center" vertical="center" wrapText="1"/>
    </xf>
    <xf numFmtId="1" fontId="7" fillId="9" borderId="16" xfId="0" applyNumberFormat="1" applyFont="1" applyFill="1" applyBorder="1" applyAlignment="1">
      <alignment horizontal="center" vertical="center" wrapText="1"/>
    </xf>
    <xf numFmtId="2" fontId="7" fillId="9" borderId="16" xfId="0" applyNumberFormat="1" applyFont="1" applyFill="1" applyBorder="1" applyAlignment="1">
      <alignment horizontal="center" vertical="center" wrapText="1"/>
    </xf>
    <xf numFmtId="1" fontId="7" fillId="9" borderId="18" xfId="0" applyNumberFormat="1" applyFont="1" applyFill="1" applyBorder="1" applyAlignment="1">
      <alignment horizontal="center" vertical="center" wrapText="1"/>
    </xf>
    <xf numFmtId="1" fontId="3" fillId="2" borderId="16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0" fontId="12" fillId="0" borderId="5" xfId="0" applyFont="1" applyFill="1" applyBorder="1" applyAlignment="1">
      <alignment horizontal="center" vertical="center"/>
    </xf>
    <xf numFmtId="0" fontId="3" fillId="7" borderId="23" xfId="0" applyFont="1" applyFill="1" applyBorder="1" applyAlignment="1">
      <alignment horizontal="center" vertical="center" wrapText="1"/>
    </xf>
    <xf numFmtId="2" fontId="5" fillId="0" borderId="23" xfId="0" applyNumberFormat="1" applyFont="1" applyFill="1" applyBorder="1" applyAlignment="1">
      <alignment horizontal="center" vertical="center"/>
    </xf>
    <xf numFmtId="2" fontId="5" fillId="0" borderId="24" xfId="0" applyNumberFormat="1" applyFont="1" applyFill="1" applyBorder="1" applyAlignment="1">
      <alignment horizontal="center" vertical="center"/>
    </xf>
    <xf numFmtId="0" fontId="15" fillId="0" borderId="5" xfId="0" applyFont="1" applyBorder="1" applyAlignment="1">
      <alignment horizontal="center"/>
    </xf>
    <xf numFmtId="2" fontId="0" fillId="0" borderId="5" xfId="0" applyNumberFormat="1" applyBorder="1"/>
    <xf numFmtId="0" fontId="0" fillId="10" borderId="5" xfId="0" applyFill="1" applyBorder="1"/>
    <xf numFmtId="0" fontId="16" fillId="10" borderId="5" xfId="0" applyFont="1" applyFill="1" applyBorder="1" applyAlignment="1">
      <alignment vertical="center"/>
    </xf>
    <xf numFmtId="1" fontId="7" fillId="9" borderId="27" xfId="0" applyNumberFormat="1" applyFont="1" applyFill="1" applyBorder="1" applyAlignment="1">
      <alignment horizontal="center" vertical="center" wrapText="1"/>
    </xf>
    <xf numFmtId="2" fontId="7" fillId="9" borderId="27" xfId="0" applyNumberFormat="1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 wrapText="1"/>
    </xf>
    <xf numFmtId="1" fontId="7" fillId="9" borderId="5" xfId="0" applyNumberFormat="1" applyFont="1" applyFill="1" applyBorder="1" applyAlignment="1">
      <alignment horizontal="center" vertical="center" wrapText="1"/>
    </xf>
    <xf numFmtId="2" fontId="7" fillId="9" borderId="5" xfId="0" applyNumberFormat="1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/>
    </xf>
    <xf numFmtId="2" fontId="0" fillId="0" borderId="5" xfId="0" applyNumberFormat="1" applyBorder="1" applyAlignment="1">
      <alignment horizontal="center"/>
    </xf>
    <xf numFmtId="0" fontId="3" fillId="7" borderId="5" xfId="0" applyFont="1" applyFill="1" applyBorder="1" applyAlignment="1">
      <alignment horizontal="center" vertical="center"/>
    </xf>
    <xf numFmtId="0" fontId="3" fillId="6" borderId="10" xfId="0" applyFont="1" applyFill="1" applyBorder="1" applyAlignment="1">
      <alignment horizontal="center" vertical="center"/>
    </xf>
    <xf numFmtId="0" fontId="3" fillId="6" borderId="28" xfId="0" applyFont="1" applyFill="1" applyBorder="1" applyAlignment="1">
      <alignment horizontal="center" vertical="center" wrapText="1"/>
    </xf>
    <xf numFmtId="0" fontId="3" fillId="6" borderId="10" xfId="0" applyFont="1" applyFill="1" applyBorder="1" applyAlignment="1">
      <alignment horizontal="center" vertical="center" wrapText="1"/>
    </xf>
    <xf numFmtId="0" fontId="3" fillId="6" borderId="29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/>
    </xf>
    <xf numFmtId="1" fontId="7" fillId="9" borderId="17" xfId="0" applyNumberFormat="1" applyFont="1" applyFill="1" applyBorder="1" applyAlignment="1">
      <alignment horizontal="center" vertical="center" wrapText="1"/>
    </xf>
    <xf numFmtId="0" fontId="0" fillId="0" borderId="5" xfId="0" applyBorder="1"/>
    <xf numFmtId="1" fontId="7" fillId="9" borderId="30" xfId="0" applyNumberFormat="1" applyFont="1" applyFill="1" applyBorder="1" applyAlignment="1">
      <alignment horizontal="center" vertical="center" wrapText="1"/>
    </xf>
    <xf numFmtId="1" fontId="7" fillId="9" borderId="14" xfId="0" applyNumberFormat="1" applyFont="1" applyFill="1" applyBorder="1" applyAlignment="1">
      <alignment horizontal="center" vertical="center" wrapText="1"/>
    </xf>
    <xf numFmtId="1" fontId="6" fillId="0" borderId="31" xfId="0" applyNumberFormat="1" applyFont="1" applyFill="1" applyBorder="1" applyAlignment="1">
      <alignment horizontal="center" vertical="center"/>
    </xf>
    <xf numFmtId="1" fontId="6" fillId="0" borderId="26" xfId="0" applyNumberFormat="1" applyFont="1" applyFill="1" applyBorder="1" applyAlignment="1">
      <alignment horizontal="center" vertical="center"/>
    </xf>
    <xf numFmtId="0" fontId="6" fillId="0" borderId="32" xfId="0" applyFont="1" applyFill="1" applyBorder="1" applyAlignment="1">
      <alignment horizontal="center" vertical="center"/>
    </xf>
    <xf numFmtId="0" fontId="7" fillId="0" borderId="33" xfId="0" applyFont="1" applyFill="1" applyBorder="1" applyAlignment="1">
      <alignment horizontal="center" vertical="center"/>
    </xf>
    <xf numFmtId="0" fontId="7" fillId="0" borderId="34" xfId="0" applyFont="1" applyFill="1" applyBorder="1" applyAlignment="1">
      <alignment horizontal="center" vertical="center"/>
    </xf>
    <xf numFmtId="0" fontId="7" fillId="0" borderId="35" xfId="0" applyFont="1" applyFill="1" applyBorder="1" applyAlignment="1">
      <alignment horizontal="center" vertical="center"/>
    </xf>
    <xf numFmtId="0" fontId="7" fillId="0" borderId="36" xfId="0" applyFont="1" applyFill="1" applyBorder="1" applyAlignment="1">
      <alignment horizontal="center" vertical="center"/>
    </xf>
    <xf numFmtId="0" fontId="7" fillId="0" borderId="37" xfId="0" applyFont="1" applyFill="1" applyBorder="1" applyAlignment="1">
      <alignment horizontal="center" vertical="center"/>
    </xf>
    <xf numFmtId="1" fontId="7" fillId="0" borderId="36" xfId="0" applyNumberFormat="1" applyFont="1" applyFill="1" applyBorder="1" applyAlignment="1">
      <alignment horizontal="center" vertical="center"/>
    </xf>
    <xf numFmtId="0" fontId="9" fillId="0" borderId="36" xfId="0" applyFont="1" applyFill="1" applyBorder="1" applyAlignment="1">
      <alignment horizontal="center" vertical="center"/>
    </xf>
    <xf numFmtId="0" fontId="7" fillId="0" borderId="29" xfId="0" applyFont="1" applyFill="1" applyBorder="1" applyAlignment="1">
      <alignment horizontal="center" vertical="center"/>
    </xf>
    <xf numFmtId="0" fontId="6" fillId="0" borderId="38" xfId="0" applyFont="1" applyFill="1" applyBorder="1" applyAlignment="1">
      <alignment horizontal="center" vertical="center"/>
    </xf>
    <xf numFmtId="0" fontId="7" fillId="0" borderId="39" xfId="0" applyFont="1" applyFill="1" applyBorder="1" applyAlignment="1">
      <alignment horizontal="center" vertical="center"/>
    </xf>
    <xf numFmtId="0" fontId="7" fillId="0" borderId="40" xfId="0" applyFont="1" applyFill="1" applyBorder="1" applyAlignment="1">
      <alignment horizontal="center" vertical="center"/>
    </xf>
    <xf numFmtId="0" fontId="7" fillId="8" borderId="15" xfId="0" applyFont="1" applyFill="1" applyBorder="1" applyAlignment="1">
      <alignment horizontal="center" vertical="center" wrapText="1"/>
    </xf>
    <xf numFmtId="0" fontId="7" fillId="8" borderId="16" xfId="0" applyFont="1" applyFill="1" applyBorder="1" applyAlignment="1">
      <alignment horizontal="center" vertical="center" wrapText="1"/>
    </xf>
    <xf numFmtId="0" fontId="7" fillId="8" borderId="17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1" fontId="3" fillId="4" borderId="17" xfId="0" applyNumberFormat="1" applyFont="1" applyFill="1" applyBorder="1" applyAlignment="1">
      <alignment horizontal="center" vertical="center"/>
    </xf>
    <xf numFmtId="1" fontId="3" fillId="4" borderId="20" xfId="0" applyNumberFormat="1" applyFont="1" applyFill="1" applyBorder="1" applyAlignment="1">
      <alignment horizontal="center" vertical="center"/>
    </xf>
    <xf numFmtId="1" fontId="3" fillId="4" borderId="22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23" xfId="0" applyFont="1" applyFill="1" applyBorder="1" applyAlignment="1">
      <alignment horizontal="center" vertical="center"/>
    </xf>
    <xf numFmtId="0" fontId="4" fillId="4" borderId="25" xfId="0" applyFont="1" applyFill="1" applyBorder="1" applyAlignment="1">
      <alignment horizontal="center" vertical="center"/>
    </xf>
    <xf numFmtId="0" fontId="4" fillId="4" borderId="26" xfId="0" applyFont="1" applyFill="1" applyBorder="1" applyAlignment="1">
      <alignment horizontal="center" vertical="center"/>
    </xf>
    <xf numFmtId="1" fontId="3" fillId="4" borderId="5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1" fontId="3" fillId="4" borderId="23" xfId="0" applyNumberFormat="1" applyFont="1" applyFill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 vertical="center"/>
    </xf>
    <xf numFmtId="1" fontId="3" fillId="4" borderId="26" xfId="0" applyNumberFormat="1" applyFont="1" applyFill="1" applyBorder="1" applyAlignment="1">
      <alignment horizontal="center" vertical="center"/>
    </xf>
    <xf numFmtId="0" fontId="17" fillId="11" borderId="1" xfId="0" applyFont="1" applyFill="1" applyBorder="1" applyAlignment="1">
      <alignment horizontal="center" vertical="center"/>
    </xf>
    <xf numFmtId="0" fontId="17" fillId="11" borderId="2" xfId="0" applyFont="1" applyFill="1" applyBorder="1" applyAlignment="1">
      <alignment horizontal="center" vertical="center"/>
    </xf>
  </cellXfs>
  <cellStyles count="1">
    <cellStyle name="Normal" xfId="0" builtinId="0"/>
  </cellStyles>
  <dxfs count="1406"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6EF52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workbookViewId="0">
      <pane ySplit="6" topLeftCell="A13" activePane="bottomLeft" state="frozen"/>
      <selection pane="bottomLeft" activeCell="Q27" sqref="Q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2.140625" bestFit="1" customWidth="1"/>
    <col min="19" max="19" width="8.85546875" bestFit="1" customWidth="1"/>
  </cols>
  <sheetData>
    <row r="1" spans="1:20" x14ac:dyDescent="0.25">
      <c r="A1" s="102" t="s">
        <v>0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</row>
    <row r="2" spans="1:20" ht="15.75" thickBot="1" x14ac:dyDescent="0.3">
      <c r="A2" s="102"/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</row>
    <row r="3" spans="1:20" ht="18.75" x14ac:dyDescent="0.25">
      <c r="A3" s="103" t="s">
        <v>48</v>
      </c>
      <c r="B3" s="104"/>
      <c r="C3" s="105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6"/>
    </row>
    <row r="4" spans="1:20" x14ac:dyDescent="0.25">
      <c r="A4" s="107" t="s">
        <v>1</v>
      </c>
      <c r="B4" s="107"/>
      <c r="C4" s="1"/>
      <c r="D4" s="2">
        <v>636977</v>
      </c>
      <c r="E4" s="2">
        <v>2120</v>
      </c>
      <c r="F4" s="2">
        <v>4660</v>
      </c>
      <c r="G4" s="2">
        <v>540</v>
      </c>
      <c r="H4" s="2">
        <v>3870</v>
      </c>
      <c r="I4" s="2">
        <v>1968</v>
      </c>
      <c r="J4" s="2">
        <v>658</v>
      </c>
      <c r="K4" s="2">
        <v>370</v>
      </c>
      <c r="L4" s="3">
        <v>50</v>
      </c>
      <c r="M4" s="3"/>
      <c r="N4" s="108"/>
      <c r="O4" s="108"/>
      <c r="P4" s="108"/>
      <c r="Q4" s="108"/>
      <c r="R4" s="108"/>
      <c r="S4" s="108"/>
      <c r="T4" s="108"/>
    </row>
    <row r="5" spans="1:20" x14ac:dyDescent="0.25">
      <c r="A5" s="107" t="s">
        <v>2</v>
      </c>
      <c r="B5" s="10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8"/>
      <c r="O5" s="108"/>
      <c r="P5" s="108"/>
      <c r="Q5" s="108"/>
      <c r="R5" s="108"/>
      <c r="S5" s="108"/>
      <c r="T5" s="10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3907</v>
      </c>
      <c r="E7" s="22"/>
      <c r="F7" s="22"/>
      <c r="G7" s="22"/>
      <c r="H7" s="22"/>
      <c r="I7" s="23">
        <v>16</v>
      </c>
      <c r="J7" s="23"/>
      <c r="K7" s="23"/>
      <c r="L7" s="23"/>
      <c r="M7" s="20">
        <f>D7+E7*20+F7*10+G7*9+H7*9</f>
        <v>3907</v>
      </c>
      <c r="N7" s="24">
        <f>D7+E7*20+F7*10+G7*9+H7*9+I7*191+J7*191+K7*182+L7*100</f>
        <v>6963</v>
      </c>
      <c r="O7" s="25">
        <f>M7*2.75%</f>
        <v>107.4425</v>
      </c>
      <c r="P7" s="26"/>
      <c r="Q7" s="26"/>
      <c r="R7" s="24">
        <f>M7-(M7*2.75%)+I7*191+J7*191+K7*182+L7*100-Q7</f>
        <v>6855.5574999999999</v>
      </c>
      <c r="S7" s="25">
        <f>M7*0.95%</f>
        <v>37.116500000000002</v>
      </c>
      <c r="T7" s="27">
        <f>S7-Q7</f>
        <v>37.116500000000002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1064</v>
      </c>
      <c r="E8" s="30"/>
      <c r="F8" s="30"/>
      <c r="G8" s="30"/>
      <c r="H8" s="30">
        <v>200</v>
      </c>
      <c r="I8" s="20">
        <v>5</v>
      </c>
      <c r="J8" s="20"/>
      <c r="K8" s="20"/>
      <c r="L8" s="20"/>
      <c r="M8" s="20">
        <f t="shared" ref="M8:M27" si="0">D8+E8*20+F8*10+G8*9+H8*9</f>
        <v>2864</v>
      </c>
      <c r="N8" s="24">
        <f t="shared" ref="N8:N27" si="1">D8+E8*20+F8*10+G8*9+H8*9+I8*191+J8*191+K8*182+L8*100</f>
        <v>3819</v>
      </c>
      <c r="O8" s="25">
        <f t="shared" ref="O8:O27" si="2">M8*2.75%</f>
        <v>78.760000000000005</v>
      </c>
      <c r="P8" s="26"/>
      <c r="Q8" s="26">
        <v>10</v>
      </c>
      <c r="R8" s="24">
        <f t="shared" ref="R8:R27" si="3">M8-(M8*2.75%)+I8*191+J8*191+K8*182+L8*100-Q8</f>
        <v>3730.24</v>
      </c>
      <c r="S8" s="25">
        <f t="shared" ref="S8:S27" si="4">M8*0.95%</f>
        <v>27.207999999999998</v>
      </c>
      <c r="T8" s="27">
        <f t="shared" ref="T8:T27" si="5">S8-Q8</f>
        <v>17.207999999999998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6555</v>
      </c>
      <c r="E9" s="30">
        <v>30</v>
      </c>
      <c r="F9" s="30"/>
      <c r="G9" s="30"/>
      <c r="H9" s="30">
        <v>60</v>
      </c>
      <c r="I9" s="20">
        <v>6</v>
      </c>
      <c r="J9" s="20"/>
      <c r="K9" s="20"/>
      <c r="L9" s="20"/>
      <c r="M9" s="20">
        <f t="shared" si="0"/>
        <v>7695</v>
      </c>
      <c r="N9" s="24">
        <f t="shared" si="1"/>
        <v>8841</v>
      </c>
      <c r="O9" s="25">
        <f t="shared" si="2"/>
        <v>211.61250000000001</v>
      </c>
      <c r="P9" s="26"/>
      <c r="Q9" s="26">
        <v>70</v>
      </c>
      <c r="R9" s="24">
        <f t="shared" si="3"/>
        <v>8559.3875000000007</v>
      </c>
      <c r="S9" s="25">
        <f t="shared" si="4"/>
        <v>73.102499999999992</v>
      </c>
      <c r="T9" s="27">
        <f t="shared" si="5"/>
        <v>3.102499999999992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2173</v>
      </c>
      <c r="E10" s="30"/>
      <c r="F10" s="30"/>
      <c r="G10" s="30"/>
      <c r="H10" s="30">
        <v>100</v>
      </c>
      <c r="I10" s="20"/>
      <c r="J10" s="20"/>
      <c r="K10" s="20"/>
      <c r="L10" s="20"/>
      <c r="M10" s="20">
        <f t="shared" si="0"/>
        <v>3073</v>
      </c>
      <c r="N10" s="24">
        <f t="shared" si="1"/>
        <v>3073</v>
      </c>
      <c r="O10" s="25">
        <f t="shared" si="2"/>
        <v>84.507500000000007</v>
      </c>
      <c r="P10" s="26"/>
      <c r="Q10" s="26">
        <v>13</v>
      </c>
      <c r="R10" s="24">
        <f t="shared" si="3"/>
        <v>2975.4924999999998</v>
      </c>
      <c r="S10" s="25">
        <f t="shared" si="4"/>
        <v>29.1935</v>
      </c>
      <c r="T10" s="27">
        <f t="shared" si="5"/>
        <v>16.1935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5363</v>
      </c>
      <c r="E11" s="30">
        <v>10</v>
      </c>
      <c r="F11" s="30">
        <v>150</v>
      </c>
      <c r="G11" s="32"/>
      <c r="H11" s="30">
        <v>342</v>
      </c>
      <c r="I11" s="20">
        <v>1</v>
      </c>
      <c r="J11" s="20"/>
      <c r="K11" s="20"/>
      <c r="L11" s="20">
        <v>45</v>
      </c>
      <c r="M11" s="20">
        <f t="shared" si="0"/>
        <v>10141</v>
      </c>
      <c r="N11" s="24">
        <f t="shared" si="1"/>
        <v>14832</v>
      </c>
      <c r="O11" s="25">
        <f t="shared" si="2"/>
        <v>278.8775</v>
      </c>
      <c r="P11" s="26"/>
      <c r="Q11" s="26">
        <v>24</v>
      </c>
      <c r="R11" s="24">
        <f t="shared" si="3"/>
        <v>14529.122499999999</v>
      </c>
      <c r="S11" s="25">
        <f t="shared" si="4"/>
        <v>96.339500000000001</v>
      </c>
      <c r="T11" s="27">
        <f t="shared" si="5"/>
        <v>72.339500000000001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2469</v>
      </c>
      <c r="E12" s="30"/>
      <c r="F12" s="30"/>
      <c r="G12" s="30"/>
      <c r="H12" s="30"/>
      <c r="I12" s="20">
        <v>249</v>
      </c>
      <c r="J12" s="20">
        <v>345</v>
      </c>
      <c r="K12" s="20">
        <v>36</v>
      </c>
      <c r="L12" s="20"/>
      <c r="M12" s="20">
        <f t="shared" si="0"/>
        <v>2469</v>
      </c>
      <c r="N12" s="24">
        <f t="shared" si="1"/>
        <v>122475</v>
      </c>
      <c r="O12" s="25">
        <f t="shared" si="2"/>
        <v>67.897499999999994</v>
      </c>
      <c r="P12" s="26"/>
      <c r="Q12" s="26">
        <v>21</v>
      </c>
      <c r="R12" s="24">
        <f t="shared" si="3"/>
        <v>122386.10250000001</v>
      </c>
      <c r="S12" s="25">
        <f t="shared" si="4"/>
        <v>23.455500000000001</v>
      </c>
      <c r="T12" s="27">
        <f t="shared" si="5"/>
        <v>2.4555000000000007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2187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2187</v>
      </c>
      <c r="N13" s="24">
        <f t="shared" si="1"/>
        <v>2187</v>
      </c>
      <c r="O13" s="25">
        <f t="shared" si="2"/>
        <v>60.142499999999998</v>
      </c>
      <c r="P13" s="26"/>
      <c r="Q13" s="26">
        <v>16</v>
      </c>
      <c r="R13" s="24">
        <f t="shared" si="3"/>
        <v>2110.8575000000001</v>
      </c>
      <c r="S13" s="25">
        <f t="shared" si="4"/>
        <v>20.776499999999999</v>
      </c>
      <c r="T13" s="27">
        <f t="shared" si="5"/>
        <v>4.7764999999999986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6792</v>
      </c>
      <c r="E14" s="30">
        <v>150</v>
      </c>
      <c r="F14" s="30">
        <v>230</v>
      </c>
      <c r="G14" s="30"/>
      <c r="H14" s="30">
        <v>500</v>
      </c>
      <c r="I14" s="20">
        <v>20</v>
      </c>
      <c r="J14" s="20"/>
      <c r="K14" s="20"/>
      <c r="L14" s="20"/>
      <c r="M14" s="20">
        <f t="shared" si="0"/>
        <v>16592</v>
      </c>
      <c r="N14" s="24">
        <f t="shared" si="1"/>
        <v>20412</v>
      </c>
      <c r="O14" s="25">
        <f t="shared" si="2"/>
        <v>456.28000000000003</v>
      </c>
      <c r="P14" s="26"/>
      <c r="Q14" s="26">
        <v>86</v>
      </c>
      <c r="R14" s="24">
        <f t="shared" si="3"/>
        <v>19869.72</v>
      </c>
      <c r="S14" s="25">
        <f t="shared" si="4"/>
        <v>157.624</v>
      </c>
      <c r="T14" s="27">
        <f t="shared" si="5"/>
        <v>71.623999999999995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21435</v>
      </c>
      <c r="E15" s="30"/>
      <c r="F15" s="30"/>
      <c r="G15" s="30"/>
      <c r="H15" s="30"/>
      <c r="I15" s="20">
        <v>3</v>
      </c>
      <c r="J15" s="20"/>
      <c r="K15" s="20"/>
      <c r="L15" s="20"/>
      <c r="M15" s="20">
        <f t="shared" si="0"/>
        <v>21435</v>
      </c>
      <c r="N15" s="24">
        <f t="shared" si="1"/>
        <v>22008</v>
      </c>
      <c r="O15" s="25">
        <f t="shared" si="2"/>
        <v>589.46249999999998</v>
      </c>
      <c r="P15" s="26"/>
      <c r="Q15" s="26">
        <v>120</v>
      </c>
      <c r="R15" s="24">
        <f t="shared" si="3"/>
        <v>21298.537499999999</v>
      </c>
      <c r="S15" s="25">
        <f t="shared" si="4"/>
        <v>203.63249999999999</v>
      </c>
      <c r="T15" s="27">
        <f t="shared" si="5"/>
        <v>83.632499999999993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5552</v>
      </c>
      <c r="E16" s="30"/>
      <c r="F16" s="30"/>
      <c r="G16" s="30"/>
      <c r="H16" s="30">
        <v>28</v>
      </c>
      <c r="I16" s="20">
        <v>2</v>
      </c>
      <c r="J16" s="20"/>
      <c r="K16" s="20"/>
      <c r="L16" s="20"/>
      <c r="M16" s="20">
        <f t="shared" si="0"/>
        <v>5804</v>
      </c>
      <c r="N16" s="24">
        <f t="shared" si="1"/>
        <v>6186</v>
      </c>
      <c r="O16" s="25">
        <f t="shared" si="2"/>
        <v>159.61000000000001</v>
      </c>
      <c r="P16" s="26"/>
      <c r="Q16" s="26">
        <v>100</v>
      </c>
      <c r="R16" s="24">
        <f t="shared" si="3"/>
        <v>5926.39</v>
      </c>
      <c r="S16" s="25">
        <f t="shared" si="4"/>
        <v>55.137999999999998</v>
      </c>
      <c r="T16" s="27">
        <f t="shared" si="5"/>
        <v>-44.862000000000002</v>
      </c>
    </row>
    <row r="17" spans="1:21" ht="15.75" x14ac:dyDescent="0.25">
      <c r="A17" s="28">
        <v>11</v>
      </c>
      <c r="B17" s="20">
        <v>1908446144</v>
      </c>
      <c r="C17" s="33" t="s">
        <v>33</v>
      </c>
      <c r="D17" s="29">
        <v>3769</v>
      </c>
      <c r="E17" s="30"/>
      <c r="F17" s="30"/>
      <c r="G17" s="30"/>
      <c r="H17" s="30">
        <v>100</v>
      </c>
      <c r="I17" s="20">
        <v>15</v>
      </c>
      <c r="J17" s="20"/>
      <c r="K17" s="20"/>
      <c r="L17" s="20"/>
      <c r="M17" s="20">
        <f t="shared" si="0"/>
        <v>4669</v>
      </c>
      <c r="N17" s="24">
        <f t="shared" si="1"/>
        <v>7534</v>
      </c>
      <c r="O17" s="25">
        <f t="shared" si="2"/>
        <v>128.39750000000001</v>
      </c>
      <c r="P17" s="26"/>
      <c r="Q17" s="26">
        <v>80</v>
      </c>
      <c r="R17" s="24">
        <f t="shared" si="3"/>
        <v>7325.6025</v>
      </c>
      <c r="S17" s="25">
        <f t="shared" si="4"/>
        <v>44.355499999999999</v>
      </c>
      <c r="T17" s="27">
        <f t="shared" si="5"/>
        <v>-35.644500000000001</v>
      </c>
      <c r="U17">
        <v>-575</v>
      </c>
    </row>
    <row r="18" spans="1:21" ht="15.75" x14ac:dyDescent="0.25">
      <c r="A18" s="28">
        <v>12</v>
      </c>
      <c r="B18" s="20">
        <v>1908446145</v>
      </c>
      <c r="C18" s="31" t="s">
        <v>34</v>
      </c>
      <c r="D18" s="29">
        <v>4217</v>
      </c>
      <c r="E18" s="30"/>
      <c r="F18" s="30"/>
      <c r="G18" s="30"/>
      <c r="H18" s="30"/>
      <c r="I18" s="20">
        <v>9</v>
      </c>
      <c r="J18" s="20"/>
      <c r="K18" s="20">
        <v>4</v>
      </c>
      <c r="L18" s="20"/>
      <c r="M18" s="20">
        <f t="shared" si="0"/>
        <v>4217</v>
      </c>
      <c r="N18" s="24">
        <f t="shared" si="1"/>
        <v>6664</v>
      </c>
      <c r="O18" s="25">
        <f t="shared" si="2"/>
        <v>115.9675</v>
      </c>
      <c r="P18" s="26"/>
      <c r="Q18" s="26">
        <v>98</v>
      </c>
      <c r="R18" s="24">
        <f t="shared" si="3"/>
        <v>6450.0325000000003</v>
      </c>
      <c r="S18" s="25">
        <f t="shared" si="4"/>
        <v>40.061500000000002</v>
      </c>
      <c r="T18" s="27">
        <f t="shared" si="5"/>
        <v>-57.938499999999998</v>
      </c>
    </row>
    <row r="19" spans="1:21" ht="15.75" x14ac:dyDescent="0.25">
      <c r="A19" s="28">
        <v>102</v>
      </c>
      <c r="B19" s="20">
        <v>1908446146</v>
      </c>
      <c r="C19" s="20" t="s">
        <v>35</v>
      </c>
      <c r="D19" s="29">
        <v>5140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5140</v>
      </c>
      <c r="N19" s="24">
        <f t="shared" si="1"/>
        <v>5140</v>
      </c>
      <c r="O19" s="25">
        <f t="shared" si="2"/>
        <v>141.35</v>
      </c>
      <c r="P19" s="26"/>
      <c r="Q19" s="26">
        <v>98</v>
      </c>
      <c r="R19" s="24">
        <f t="shared" si="3"/>
        <v>4900.6499999999996</v>
      </c>
      <c r="S19" s="25">
        <f t="shared" si="4"/>
        <v>48.83</v>
      </c>
      <c r="T19" s="27">
        <f t="shared" si="5"/>
        <v>-49.17</v>
      </c>
    </row>
    <row r="20" spans="1:21" ht="15.75" x14ac:dyDescent="0.25">
      <c r="A20" s="28">
        <v>14</v>
      </c>
      <c r="B20" s="20">
        <v>1908446147</v>
      </c>
      <c r="C20" s="20" t="s">
        <v>36</v>
      </c>
      <c r="D20" s="29">
        <v>4421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4421</v>
      </c>
      <c r="N20" s="24">
        <f t="shared" si="1"/>
        <v>4421</v>
      </c>
      <c r="O20" s="25">
        <f t="shared" si="2"/>
        <v>121.5775</v>
      </c>
      <c r="P20" s="26"/>
      <c r="Q20" s="26">
        <v>100</v>
      </c>
      <c r="R20" s="24">
        <f t="shared" si="3"/>
        <v>4199.4224999999997</v>
      </c>
      <c r="S20" s="25">
        <f t="shared" si="4"/>
        <v>41.999499999999998</v>
      </c>
      <c r="T20" s="27">
        <f t="shared" si="5"/>
        <v>-58.000500000000002</v>
      </c>
    </row>
    <row r="21" spans="1:21" ht="15.75" x14ac:dyDescent="0.25">
      <c r="A21" s="28">
        <v>15</v>
      </c>
      <c r="B21" s="20">
        <v>1908446148</v>
      </c>
      <c r="C21" s="20" t="s">
        <v>37</v>
      </c>
      <c r="D21" s="29">
        <v>1513</v>
      </c>
      <c r="E21" s="30">
        <v>100</v>
      </c>
      <c r="F21" s="30">
        <v>50</v>
      </c>
      <c r="G21" s="30"/>
      <c r="H21" s="30"/>
      <c r="I21" s="20">
        <v>7</v>
      </c>
      <c r="J21" s="20"/>
      <c r="K21" s="20"/>
      <c r="L21" s="20"/>
      <c r="M21" s="20">
        <f t="shared" si="0"/>
        <v>4013</v>
      </c>
      <c r="N21" s="24">
        <f t="shared" si="1"/>
        <v>5350</v>
      </c>
      <c r="O21" s="25">
        <f t="shared" si="2"/>
        <v>110.3575</v>
      </c>
      <c r="P21" s="26"/>
      <c r="Q21" s="26"/>
      <c r="R21" s="24">
        <f t="shared" si="3"/>
        <v>5239.6424999999999</v>
      </c>
      <c r="S21" s="25">
        <f t="shared" si="4"/>
        <v>38.1235</v>
      </c>
      <c r="T21" s="27">
        <f t="shared" si="5"/>
        <v>38.1235</v>
      </c>
    </row>
    <row r="22" spans="1:21" ht="15.75" x14ac:dyDescent="0.25">
      <c r="A22" s="28">
        <v>16</v>
      </c>
      <c r="B22" s="20">
        <v>1908446149</v>
      </c>
      <c r="C22" s="34" t="s">
        <v>38</v>
      </c>
      <c r="D22" s="29">
        <v>2074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2074</v>
      </c>
      <c r="N22" s="24">
        <f t="shared" si="1"/>
        <v>2074</v>
      </c>
      <c r="O22" s="25">
        <f t="shared" si="2"/>
        <v>57.035000000000004</v>
      </c>
      <c r="P22" s="26"/>
      <c r="Q22" s="26"/>
      <c r="R22" s="24">
        <f t="shared" si="3"/>
        <v>2016.9649999999999</v>
      </c>
      <c r="S22" s="25">
        <f t="shared" si="4"/>
        <v>19.702999999999999</v>
      </c>
      <c r="T22" s="27">
        <f t="shared" si="5"/>
        <v>19.702999999999999</v>
      </c>
    </row>
    <row r="23" spans="1:21" ht="15.75" x14ac:dyDescent="0.25">
      <c r="A23" s="28">
        <v>17</v>
      </c>
      <c r="B23" s="20">
        <v>1908446150</v>
      </c>
      <c r="C23" s="20" t="s">
        <v>39</v>
      </c>
      <c r="D23" s="35">
        <v>4625</v>
      </c>
      <c r="E23" s="30"/>
      <c r="F23" s="30">
        <v>200</v>
      </c>
      <c r="G23" s="30"/>
      <c r="H23" s="30">
        <v>200</v>
      </c>
      <c r="I23" s="20">
        <v>25</v>
      </c>
      <c r="J23" s="20"/>
      <c r="K23" s="20">
        <v>7</v>
      </c>
      <c r="L23" s="20"/>
      <c r="M23" s="20">
        <f t="shared" si="0"/>
        <v>8425</v>
      </c>
      <c r="N23" s="24">
        <f t="shared" si="1"/>
        <v>14474</v>
      </c>
      <c r="O23" s="25">
        <f t="shared" si="2"/>
        <v>231.6875</v>
      </c>
      <c r="P23" s="26"/>
      <c r="Q23" s="26"/>
      <c r="R23" s="24">
        <f t="shared" si="3"/>
        <v>14242.3125</v>
      </c>
      <c r="S23" s="25">
        <f t="shared" si="4"/>
        <v>80.037499999999994</v>
      </c>
      <c r="T23" s="27">
        <f t="shared" si="5"/>
        <v>80.037499999999994</v>
      </c>
    </row>
    <row r="24" spans="1:21" ht="15.75" x14ac:dyDescent="0.25">
      <c r="A24" s="28">
        <v>18</v>
      </c>
      <c r="B24" s="20">
        <v>1908446151</v>
      </c>
      <c r="C24" s="20" t="s">
        <v>40</v>
      </c>
      <c r="D24" s="29">
        <v>9351</v>
      </c>
      <c r="E24" s="30"/>
      <c r="F24" s="30"/>
      <c r="G24" s="30"/>
      <c r="H24" s="30">
        <v>100</v>
      </c>
      <c r="I24" s="20">
        <v>85</v>
      </c>
      <c r="J24" s="20"/>
      <c r="K24" s="20"/>
      <c r="L24" s="20"/>
      <c r="M24" s="20">
        <f t="shared" si="0"/>
        <v>10251</v>
      </c>
      <c r="N24" s="24">
        <f t="shared" si="1"/>
        <v>26486</v>
      </c>
      <c r="O24" s="25">
        <f t="shared" si="2"/>
        <v>281.90249999999997</v>
      </c>
      <c r="P24" s="26"/>
      <c r="Q24" s="26">
        <v>94</v>
      </c>
      <c r="R24" s="24">
        <f t="shared" si="3"/>
        <v>26110.0975</v>
      </c>
      <c r="S24" s="25">
        <f t="shared" si="4"/>
        <v>97.384500000000003</v>
      </c>
      <c r="T24" s="27">
        <f t="shared" si="5"/>
        <v>3.3845000000000027</v>
      </c>
    </row>
    <row r="25" spans="1:21" ht="15.75" x14ac:dyDescent="0.25">
      <c r="A25" s="28">
        <v>19</v>
      </c>
      <c r="B25" s="20">
        <v>1908446152</v>
      </c>
      <c r="C25" s="20" t="s">
        <v>41</v>
      </c>
      <c r="D25" s="29">
        <v>4012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4012</v>
      </c>
      <c r="N25" s="24">
        <f t="shared" si="1"/>
        <v>4012</v>
      </c>
      <c r="O25" s="25">
        <f t="shared" si="2"/>
        <v>110.33</v>
      </c>
      <c r="P25" s="26"/>
      <c r="Q25" s="26">
        <v>35</v>
      </c>
      <c r="R25" s="24">
        <f t="shared" si="3"/>
        <v>3866.67</v>
      </c>
      <c r="S25" s="25">
        <f t="shared" si="4"/>
        <v>38.113999999999997</v>
      </c>
      <c r="T25" s="27">
        <f t="shared" si="5"/>
        <v>3.1139999999999972</v>
      </c>
    </row>
    <row r="26" spans="1:21" ht="18" customHeight="1" x14ac:dyDescent="0.25">
      <c r="A26" s="28">
        <v>70</v>
      </c>
      <c r="B26" s="20">
        <v>1908446153</v>
      </c>
      <c r="C26" s="36" t="s">
        <v>42</v>
      </c>
      <c r="D26" s="29">
        <v>1696</v>
      </c>
      <c r="E26" s="29"/>
      <c r="F26" s="30"/>
      <c r="G26" s="30"/>
      <c r="H26" s="30">
        <v>300</v>
      </c>
      <c r="I26" s="20">
        <v>15</v>
      </c>
      <c r="J26" s="20"/>
      <c r="K26" s="20"/>
      <c r="L26" s="20"/>
      <c r="M26" s="20">
        <f t="shared" si="0"/>
        <v>4396</v>
      </c>
      <c r="N26" s="24">
        <f t="shared" si="1"/>
        <v>7261</v>
      </c>
      <c r="O26" s="25">
        <f t="shared" si="2"/>
        <v>120.89</v>
      </c>
      <c r="P26" s="26"/>
      <c r="Q26" s="26">
        <v>50</v>
      </c>
      <c r="R26" s="24">
        <f t="shared" si="3"/>
        <v>7090.11</v>
      </c>
      <c r="S26" s="25">
        <f t="shared" si="4"/>
        <v>41.762</v>
      </c>
      <c r="T26" s="27">
        <f t="shared" si="5"/>
        <v>-8.2379999999999995</v>
      </c>
    </row>
    <row r="27" spans="1:21" ht="14.25" customHeight="1" thickBot="1" x14ac:dyDescent="0.35">
      <c r="A27" s="28">
        <v>21</v>
      </c>
      <c r="B27" s="20">
        <v>1908446154</v>
      </c>
      <c r="C27" s="20" t="s">
        <v>43</v>
      </c>
      <c r="D27" s="37">
        <v>1440</v>
      </c>
      <c r="E27" s="38">
        <v>140</v>
      </c>
      <c r="F27" s="39">
        <v>130</v>
      </c>
      <c r="G27" s="39">
        <v>20</v>
      </c>
      <c r="H27" s="39">
        <v>130</v>
      </c>
      <c r="I27" s="31">
        <v>47</v>
      </c>
      <c r="J27" s="31">
        <v>2</v>
      </c>
      <c r="K27" s="31">
        <v>11</v>
      </c>
      <c r="L27" s="31"/>
      <c r="M27" s="31">
        <f t="shared" si="0"/>
        <v>6890</v>
      </c>
      <c r="N27" s="40">
        <f t="shared" si="1"/>
        <v>18251</v>
      </c>
      <c r="O27" s="25">
        <f t="shared" si="2"/>
        <v>189.47499999999999</v>
      </c>
      <c r="P27" s="41"/>
      <c r="Q27" s="41">
        <v>20</v>
      </c>
      <c r="R27" s="24">
        <f t="shared" si="3"/>
        <v>18041.525000000001</v>
      </c>
      <c r="S27" s="42">
        <f t="shared" si="4"/>
        <v>65.454999999999998</v>
      </c>
      <c r="T27" s="43">
        <f t="shared" si="5"/>
        <v>45.454999999999998</v>
      </c>
    </row>
    <row r="28" spans="1:21" ht="16.5" thickBot="1" x14ac:dyDescent="0.3">
      <c r="A28" s="93" t="s">
        <v>44</v>
      </c>
      <c r="B28" s="94"/>
      <c r="C28" s="95"/>
      <c r="D28" s="44">
        <f t="shared" ref="D28:E28" si="6">SUM(D7:D27)</f>
        <v>99755</v>
      </c>
      <c r="E28" s="45">
        <f t="shared" si="6"/>
        <v>430</v>
      </c>
      <c r="F28" s="45">
        <f t="shared" ref="F28:T28" si="7">SUM(F7:F27)</f>
        <v>760</v>
      </c>
      <c r="G28" s="45">
        <f t="shared" si="7"/>
        <v>20</v>
      </c>
      <c r="H28" s="45">
        <f t="shared" si="7"/>
        <v>2060</v>
      </c>
      <c r="I28" s="45">
        <f t="shared" si="7"/>
        <v>505</v>
      </c>
      <c r="J28" s="45">
        <f t="shared" si="7"/>
        <v>347</v>
      </c>
      <c r="K28" s="45">
        <f t="shared" si="7"/>
        <v>58</v>
      </c>
      <c r="L28" s="45">
        <f t="shared" si="7"/>
        <v>45</v>
      </c>
      <c r="M28" s="45">
        <f t="shared" si="7"/>
        <v>134675</v>
      </c>
      <c r="N28" s="45">
        <f t="shared" si="7"/>
        <v>312463</v>
      </c>
      <c r="O28" s="46">
        <f t="shared" si="7"/>
        <v>3703.5625</v>
      </c>
      <c r="P28" s="45">
        <f t="shared" si="7"/>
        <v>0</v>
      </c>
      <c r="Q28" s="45">
        <f t="shared" si="7"/>
        <v>1035</v>
      </c>
      <c r="R28" s="45">
        <f t="shared" si="7"/>
        <v>307724.4375</v>
      </c>
      <c r="S28" s="45">
        <f t="shared" si="7"/>
        <v>1279.4125000000001</v>
      </c>
      <c r="T28" s="47">
        <f t="shared" si="7"/>
        <v>244.41249999999997</v>
      </c>
    </row>
    <row r="29" spans="1:21" ht="15.75" thickBot="1" x14ac:dyDescent="0.3">
      <c r="A29" s="96" t="s">
        <v>45</v>
      </c>
      <c r="B29" s="97"/>
      <c r="C29" s="98"/>
      <c r="D29" s="48">
        <f>D4+D5-D28</f>
        <v>537222</v>
      </c>
      <c r="E29" s="48">
        <f t="shared" ref="E29:L29" si="8">E4+E5-E28</f>
        <v>1690</v>
      </c>
      <c r="F29" s="48">
        <f t="shared" si="8"/>
        <v>3900</v>
      </c>
      <c r="G29" s="48">
        <f t="shared" si="8"/>
        <v>520</v>
      </c>
      <c r="H29" s="48">
        <f t="shared" si="8"/>
        <v>1810</v>
      </c>
      <c r="I29" s="48">
        <f t="shared" si="8"/>
        <v>1463</v>
      </c>
      <c r="J29" s="48">
        <f t="shared" si="8"/>
        <v>311</v>
      </c>
      <c r="K29" s="48">
        <f t="shared" si="8"/>
        <v>312</v>
      </c>
      <c r="L29" s="48">
        <f t="shared" si="8"/>
        <v>5</v>
      </c>
      <c r="M29" s="99"/>
      <c r="N29" s="100"/>
      <c r="O29" s="100"/>
      <c r="P29" s="100"/>
      <c r="Q29" s="100"/>
      <c r="R29" s="100"/>
      <c r="S29" s="100"/>
      <c r="T29" s="101"/>
    </row>
    <row r="30" spans="1:21" x14ac:dyDescent="0.25">
      <c r="A30" s="49"/>
      <c r="B30" s="49"/>
      <c r="C30" s="50"/>
      <c r="D30" s="49"/>
      <c r="E30" s="51"/>
      <c r="F30" s="51"/>
      <c r="G30" s="51"/>
      <c r="H30" s="51"/>
      <c r="I30" s="50">
        <v>-191</v>
      </c>
      <c r="J30" s="50">
        <v>-58</v>
      </c>
      <c r="K30" s="50">
        <v>-29</v>
      </c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1405" priority="44" operator="equal">
      <formula>212030016606640</formula>
    </cfRule>
  </conditionalFormatting>
  <conditionalFormatting sqref="D29 E28:K29 E4 E6">
    <cfRule type="cellIs" dxfId="1404" priority="42" operator="equal">
      <formula>$E$4</formula>
    </cfRule>
    <cfRule type="cellIs" dxfId="1403" priority="43" operator="equal">
      <formula>2120</formula>
    </cfRule>
  </conditionalFormatting>
  <conditionalFormatting sqref="D29:E29 F28:F29 F4 F6">
    <cfRule type="cellIs" dxfId="1402" priority="40" operator="equal">
      <formula>$F$4</formula>
    </cfRule>
    <cfRule type="cellIs" dxfId="1401" priority="41" operator="equal">
      <formula>300</formula>
    </cfRule>
  </conditionalFormatting>
  <conditionalFormatting sqref="G28:G29 G4 G6">
    <cfRule type="cellIs" dxfId="1400" priority="38" operator="equal">
      <formula>$G$4</formula>
    </cfRule>
    <cfRule type="cellIs" dxfId="1399" priority="39" operator="equal">
      <formula>1660</formula>
    </cfRule>
  </conditionalFormatting>
  <conditionalFormatting sqref="H28:H29 H4 H6">
    <cfRule type="cellIs" dxfId="1398" priority="36" operator="equal">
      <formula>$H$4</formula>
    </cfRule>
    <cfRule type="cellIs" dxfId="1397" priority="37" operator="equal">
      <formula>6640</formula>
    </cfRule>
  </conditionalFormatting>
  <conditionalFormatting sqref="T6:T28">
    <cfRule type="cellIs" dxfId="1396" priority="35" operator="lessThan">
      <formula>0</formula>
    </cfRule>
  </conditionalFormatting>
  <conditionalFormatting sqref="T7:T27">
    <cfRule type="cellIs" dxfId="1395" priority="32" operator="lessThan">
      <formula>0</formula>
    </cfRule>
    <cfRule type="cellIs" dxfId="1394" priority="33" operator="lessThan">
      <formula>0</formula>
    </cfRule>
    <cfRule type="cellIs" dxfId="1393" priority="34" operator="lessThan">
      <formula>0</formula>
    </cfRule>
  </conditionalFormatting>
  <conditionalFormatting sqref="E28:K28 E4 E6">
    <cfRule type="cellIs" dxfId="1392" priority="31" operator="equal">
      <formula>$E$4</formula>
    </cfRule>
  </conditionalFormatting>
  <conditionalFormatting sqref="D28:D29 D4:K4 M4 D6">
    <cfRule type="cellIs" dxfId="1391" priority="30" operator="equal">
      <formula>$D$4</formula>
    </cfRule>
  </conditionalFormatting>
  <conditionalFormatting sqref="I28:I29 I4 I6">
    <cfRule type="cellIs" dxfId="1390" priority="29" operator="equal">
      <formula>$I$4</formula>
    </cfRule>
  </conditionalFormatting>
  <conditionalFormatting sqref="J28:J29 J4 J6">
    <cfRule type="cellIs" dxfId="1389" priority="28" operator="equal">
      <formula>$J$4</formula>
    </cfRule>
  </conditionalFormatting>
  <conditionalFormatting sqref="K28:K29 K4 K6">
    <cfRule type="cellIs" dxfId="1388" priority="27" operator="equal">
      <formula>$K$4</formula>
    </cfRule>
  </conditionalFormatting>
  <conditionalFormatting sqref="M4:M6">
    <cfRule type="cellIs" dxfId="1387" priority="26" operator="equal">
      <formula>$L$4</formula>
    </cfRule>
  </conditionalFormatting>
  <conditionalFormatting sqref="T7:T28">
    <cfRule type="cellIs" dxfId="1386" priority="23" operator="lessThan">
      <formula>0</formula>
    </cfRule>
    <cfRule type="cellIs" dxfId="1385" priority="24" operator="lessThan">
      <formula>0</formula>
    </cfRule>
    <cfRule type="cellIs" dxfId="1384" priority="25" operator="lessThan">
      <formula>0</formula>
    </cfRule>
  </conditionalFormatting>
  <conditionalFormatting sqref="T6:T28">
    <cfRule type="cellIs" dxfId="1383" priority="21" operator="lessThan">
      <formula>0</formula>
    </cfRule>
  </conditionalFormatting>
  <conditionalFormatting sqref="T7:T27">
    <cfRule type="cellIs" dxfId="1382" priority="18" operator="lessThan">
      <formula>0</formula>
    </cfRule>
    <cfRule type="cellIs" dxfId="1381" priority="19" operator="lessThan">
      <formula>0</formula>
    </cfRule>
    <cfRule type="cellIs" dxfId="1380" priority="20" operator="lessThan">
      <formula>0</formula>
    </cfRule>
  </conditionalFormatting>
  <conditionalFormatting sqref="T7:T28">
    <cfRule type="cellIs" dxfId="1379" priority="15" operator="lessThan">
      <formula>0</formula>
    </cfRule>
    <cfRule type="cellIs" dxfId="1378" priority="16" operator="lessThan">
      <formula>0</formula>
    </cfRule>
    <cfRule type="cellIs" dxfId="1377" priority="17" operator="lessThan">
      <formula>0</formula>
    </cfRule>
  </conditionalFormatting>
  <conditionalFormatting sqref="L4 L6 L28:L29">
    <cfRule type="cellIs" dxfId="1376" priority="13" operator="equal">
      <formula>$L$4</formula>
    </cfRule>
  </conditionalFormatting>
  <conditionalFormatting sqref="D7:S7">
    <cfRule type="cellIs" dxfId="1375" priority="12" operator="greaterThan">
      <formula>0</formula>
    </cfRule>
  </conditionalFormatting>
  <conditionalFormatting sqref="D9:S9">
    <cfRule type="cellIs" dxfId="1374" priority="11" operator="greaterThan">
      <formula>0</formula>
    </cfRule>
  </conditionalFormatting>
  <conditionalFormatting sqref="D11:S11">
    <cfRule type="cellIs" dxfId="1373" priority="10" operator="greaterThan">
      <formula>0</formula>
    </cfRule>
  </conditionalFormatting>
  <conditionalFormatting sqref="D13:S13">
    <cfRule type="cellIs" dxfId="1372" priority="9" operator="greaterThan">
      <formula>0</formula>
    </cfRule>
  </conditionalFormatting>
  <conditionalFormatting sqref="D15:S15">
    <cfRule type="cellIs" dxfId="1371" priority="8" operator="greaterThan">
      <formula>0</formula>
    </cfRule>
  </conditionalFormatting>
  <conditionalFormatting sqref="D17:S17">
    <cfRule type="cellIs" dxfId="1370" priority="7" operator="greaterThan">
      <formula>0</formula>
    </cfRule>
  </conditionalFormatting>
  <conditionalFormatting sqref="D19:S19">
    <cfRule type="cellIs" dxfId="1369" priority="6" operator="greaterThan">
      <formula>0</formula>
    </cfRule>
  </conditionalFormatting>
  <conditionalFormatting sqref="D21:S21">
    <cfRule type="cellIs" dxfId="1368" priority="5" operator="greaterThan">
      <formula>0</formula>
    </cfRule>
  </conditionalFormatting>
  <conditionalFormatting sqref="D23:S23">
    <cfRule type="cellIs" dxfId="1367" priority="4" operator="greaterThan">
      <formula>0</formula>
    </cfRule>
  </conditionalFormatting>
  <conditionalFormatting sqref="D25:S25">
    <cfRule type="cellIs" dxfId="1366" priority="3" operator="greaterThan">
      <formula>0</formula>
    </cfRule>
  </conditionalFormatting>
  <conditionalFormatting sqref="D27:S27">
    <cfRule type="cellIs" dxfId="1365" priority="2" operator="greaterThan">
      <formula>0</formula>
    </cfRule>
  </conditionalFormatting>
  <conditionalFormatting sqref="D5:L5">
    <cfRule type="cellIs" dxfId="1364" priority="1" operator="greaterThan">
      <formula>0</formula>
    </cfRule>
  </conditionalFormatting>
  <pageMargins left="0.7" right="0.7" top="0.75" bottom="0.75" header="0.3" footer="0.3"/>
  <pageSetup scale="65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R32" sqref="R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2" t="s">
        <v>0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</row>
    <row r="2" spans="1:20" ht="15.75" thickBot="1" x14ac:dyDescent="0.3">
      <c r="A2" s="102"/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</row>
    <row r="3" spans="1:20" ht="18.75" x14ac:dyDescent="0.25">
      <c r="A3" s="103" t="s">
        <v>58</v>
      </c>
      <c r="B3" s="104"/>
      <c r="C3" s="105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6"/>
    </row>
    <row r="4" spans="1:20" x14ac:dyDescent="0.25">
      <c r="A4" s="107" t="s">
        <v>1</v>
      </c>
      <c r="B4" s="107"/>
      <c r="C4" s="1"/>
      <c r="D4" s="2">
        <f>'9'!D29</f>
        <v>613129</v>
      </c>
      <c r="E4" s="2">
        <f>'9'!E29</f>
        <v>5370</v>
      </c>
      <c r="F4" s="2">
        <f>'9'!F29</f>
        <v>1500</v>
      </c>
      <c r="G4" s="2">
        <f>'9'!G29</f>
        <v>450</v>
      </c>
      <c r="H4" s="2">
        <f>'9'!H29</f>
        <v>1240</v>
      </c>
      <c r="I4" s="2">
        <f>'9'!I29</f>
        <v>441</v>
      </c>
      <c r="J4" s="2">
        <f>'9'!J29</f>
        <v>216</v>
      </c>
      <c r="K4" s="2">
        <f>'9'!K29</f>
        <v>185</v>
      </c>
      <c r="L4" s="2">
        <f>'9'!L29</f>
        <v>5</v>
      </c>
      <c r="M4" s="3"/>
      <c r="N4" s="108"/>
      <c r="O4" s="108"/>
      <c r="P4" s="108"/>
      <c r="Q4" s="108"/>
      <c r="R4" s="108"/>
      <c r="S4" s="108"/>
      <c r="T4" s="108"/>
    </row>
    <row r="5" spans="1:20" x14ac:dyDescent="0.25">
      <c r="A5" s="107" t="s">
        <v>2</v>
      </c>
      <c r="B5" s="107"/>
      <c r="C5" s="1"/>
      <c r="D5" s="1">
        <v>319481</v>
      </c>
      <c r="E5" s="4">
        <v>3000</v>
      </c>
      <c r="F5" s="4">
        <v>10000</v>
      </c>
      <c r="G5" s="4"/>
      <c r="H5" s="4">
        <v>17000</v>
      </c>
      <c r="I5" s="1">
        <v>1010</v>
      </c>
      <c r="J5" s="1"/>
      <c r="K5" s="1"/>
      <c r="L5" s="1"/>
      <c r="M5" s="5"/>
      <c r="N5" s="108"/>
      <c r="O5" s="108"/>
      <c r="P5" s="108"/>
      <c r="Q5" s="108"/>
      <c r="R5" s="108"/>
      <c r="S5" s="108"/>
      <c r="T5" s="10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16088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16088</v>
      </c>
      <c r="N7" s="24">
        <f>D7+E7*20+F7*10+G7*9+H7*9+I7*191+J7*191+K7*182+L7*100</f>
        <v>16088</v>
      </c>
      <c r="O7" s="25">
        <f>M7*2.75%</f>
        <v>442.42</v>
      </c>
      <c r="P7" s="26"/>
      <c r="Q7" s="26">
        <v>96</v>
      </c>
      <c r="R7" s="29">
        <f>M7-(M7*2.75%)+I7*191+J7*191+K7*182+L7*100-Q7</f>
        <v>15549.58</v>
      </c>
      <c r="S7" s="25">
        <f>M7*0.95%</f>
        <v>152.83599999999998</v>
      </c>
      <c r="T7" s="27">
        <f>S7-Q7</f>
        <v>56.835999999999984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5989</v>
      </c>
      <c r="E8" s="30"/>
      <c r="F8" s="30"/>
      <c r="G8" s="30"/>
      <c r="H8" s="30"/>
      <c r="I8" s="20"/>
      <c r="J8" s="20"/>
      <c r="K8" s="20">
        <v>2</v>
      </c>
      <c r="L8" s="20"/>
      <c r="M8" s="20">
        <f t="shared" ref="M8:M27" si="0">D8+E8*20+F8*10+G8*9+H8*9</f>
        <v>5989</v>
      </c>
      <c r="N8" s="24">
        <f t="shared" ref="N8:N27" si="1">D8+E8*20+F8*10+G8*9+H8*9+I8*191+J8*191+K8*182+L8*100</f>
        <v>6353</v>
      </c>
      <c r="O8" s="25">
        <f t="shared" ref="O8:O27" si="2">M8*2.75%</f>
        <v>164.69749999999999</v>
      </c>
      <c r="P8" s="26"/>
      <c r="Q8" s="26">
        <v>78</v>
      </c>
      <c r="R8" s="29">
        <f t="shared" ref="R8:R27" si="3">M8-(M8*2.75%)+I8*191+J8*191+K8*182+L8*100-Q8</f>
        <v>6110.3024999999998</v>
      </c>
      <c r="S8" s="25">
        <f t="shared" ref="S8:S27" si="4">M8*0.95%</f>
        <v>56.895499999999998</v>
      </c>
      <c r="T8" s="27">
        <f t="shared" ref="T8:T27" si="5">S8-Q8</f>
        <v>-21.104500000000002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18658</v>
      </c>
      <c r="E9" s="30"/>
      <c r="F9" s="30">
        <v>50</v>
      </c>
      <c r="G9" s="30"/>
      <c r="H9" s="30">
        <v>100</v>
      </c>
      <c r="I9" s="20"/>
      <c r="J9" s="20"/>
      <c r="K9" s="20"/>
      <c r="L9" s="20"/>
      <c r="M9" s="20">
        <f t="shared" si="0"/>
        <v>20058</v>
      </c>
      <c r="N9" s="24">
        <f t="shared" si="1"/>
        <v>20058</v>
      </c>
      <c r="O9" s="25">
        <f t="shared" si="2"/>
        <v>551.59500000000003</v>
      </c>
      <c r="P9" s="26"/>
      <c r="Q9" s="26">
        <v>146</v>
      </c>
      <c r="R9" s="29">
        <f t="shared" si="3"/>
        <v>19360.404999999999</v>
      </c>
      <c r="S9" s="25">
        <f t="shared" si="4"/>
        <v>190.55099999999999</v>
      </c>
      <c r="T9" s="27">
        <f t="shared" si="5"/>
        <v>44.550999999999988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6698</v>
      </c>
      <c r="E10" s="30"/>
      <c r="F10" s="30"/>
      <c r="G10" s="30"/>
      <c r="H10" s="30"/>
      <c r="I10" s="20"/>
      <c r="J10" s="20">
        <v>1</v>
      </c>
      <c r="K10" s="20"/>
      <c r="L10" s="20"/>
      <c r="M10" s="20">
        <f t="shared" si="0"/>
        <v>6698</v>
      </c>
      <c r="N10" s="24">
        <f t="shared" si="1"/>
        <v>6889</v>
      </c>
      <c r="O10" s="25">
        <f t="shared" si="2"/>
        <v>184.19499999999999</v>
      </c>
      <c r="P10" s="26"/>
      <c r="Q10" s="26">
        <v>30</v>
      </c>
      <c r="R10" s="29">
        <f t="shared" si="3"/>
        <v>6674.8050000000003</v>
      </c>
      <c r="S10" s="25">
        <f t="shared" si="4"/>
        <v>63.631</v>
      </c>
      <c r="T10" s="27">
        <f t="shared" si="5"/>
        <v>33.631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6192</v>
      </c>
      <c r="E11" s="30"/>
      <c r="F11" s="30"/>
      <c r="G11" s="32"/>
      <c r="H11" s="30"/>
      <c r="I11" s="20">
        <v>1</v>
      </c>
      <c r="J11" s="20"/>
      <c r="K11" s="20">
        <v>3</v>
      </c>
      <c r="L11" s="20"/>
      <c r="M11" s="20">
        <f t="shared" si="0"/>
        <v>6192</v>
      </c>
      <c r="N11" s="24">
        <f t="shared" si="1"/>
        <v>6929</v>
      </c>
      <c r="O11" s="25">
        <f t="shared" si="2"/>
        <v>170.28</v>
      </c>
      <c r="P11" s="26"/>
      <c r="Q11" s="26">
        <v>38</v>
      </c>
      <c r="R11" s="29">
        <f t="shared" si="3"/>
        <v>6720.72</v>
      </c>
      <c r="S11" s="25">
        <f t="shared" si="4"/>
        <v>58.823999999999998</v>
      </c>
      <c r="T11" s="27">
        <f t="shared" si="5"/>
        <v>20.823999999999998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10216</v>
      </c>
      <c r="E12" s="30">
        <v>10</v>
      </c>
      <c r="F12" s="30">
        <v>10</v>
      </c>
      <c r="G12" s="30"/>
      <c r="H12" s="30"/>
      <c r="I12" s="20">
        <v>15</v>
      </c>
      <c r="J12" s="20"/>
      <c r="K12" s="20"/>
      <c r="L12" s="20"/>
      <c r="M12" s="20">
        <f t="shared" si="0"/>
        <v>10516</v>
      </c>
      <c r="N12" s="24">
        <f t="shared" si="1"/>
        <v>13381</v>
      </c>
      <c r="O12" s="25">
        <f t="shared" si="2"/>
        <v>289.19</v>
      </c>
      <c r="P12" s="26"/>
      <c r="Q12" s="26">
        <v>42</v>
      </c>
      <c r="R12" s="29">
        <f t="shared" si="3"/>
        <v>13049.81</v>
      </c>
      <c r="S12" s="25">
        <f t="shared" si="4"/>
        <v>99.902000000000001</v>
      </c>
      <c r="T12" s="27">
        <f t="shared" si="5"/>
        <v>57.902000000000001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5264</v>
      </c>
      <c r="E13" s="30"/>
      <c r="F13" s="30"/>
      <c r="G13" s="30"/>
      <c r="H13" s="30"/>
      <c r="I13" s="20">
        <v>5</v>
      </c>
      <c r="J13" s="20"/>
      <c r="K13" s="20"/>
      <c r="L13" s="20"/>
      <c r="M13" s="20">
        <f t="shared" si="0"/>
        <v>5264</v>
      </c>
      <c r="N13" s="24">
        <f t="shared" si="1"/>
        <v>6219</v>
      </c>
      <c r="O13" s="25">
        <f t="shared" si="2"/>
        <v>144.76</v>
      </c>
      <c r="P13" s="26"/>
      <c r="Q13" s="26">
        <v>55</v>
      </c>
      <c r="R13" s="29">
        <f t="shared" si="3"/>
        <v>6019.24</v>
      </c>
      <c r="S13" s="25">
        <f t="shared" si="4"/>
        <v>50.007999999999996</v>
      </c>
      <c r="T13" s="27">
        <f t="shared" si="5"/>
        <v>-4.9920000000000044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7196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7196</v>
      </c>
      <c r="N14" s="24">
        <f t="shared" si="1"/>
        <v>7196</v>
      </c>
      <c r="O14" s="25">
        <f t="shared" si="2"/>
        <v>197.89000000000001</v>
      </c>
      <c r="P14" s="26"/>
      <c r="Q14" s="26"/>
      <c r="R14" s="29">
        <f t="shared" si="3"/>
        <v>6998.11</v>
      </c>
      <c r="S14" s="25">
        <f t="shared" si="4"/>
        <v>68.361999999999995</v>
      </c>
      <c r="T14" s="27">
        <f t="shared" si="5"/>
        <v>68.361999999999995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17186</v>
      </c>
      <c r="E15" s="30"/>
      <c r="F15" s="30"/>
      <c r="G15" s="30"/>
      <c r="H15" s="30">
        <v>10</v>
      </c>
      <c r="I15" s="20">
        <v>21</v>
      </c>
      <c r="J15" s="20">
        <v>3</v>
      </c>
      <c r="K15" s="20"/>
      <c r="L15" s="20"/>
      <c r="M15" s="20">
        <f t="shared" si="0"/>
        <v>17276</v>
      </c>
      <c r="N15" s="24">
        <f t="shared" si="1"/>
        <v>21860</v>
      </c>
      <c r="O15" s="25">
        <f t="shared" si="2"/>
        <v>475.09</v>
      </c>
      <c r="P15" s="26"/>
      <c r="Q15" s="26">
        <v>140</v>
      </c>
      <c r="R15" s="29">
        <f t="shared" si="3"/>
        <v>21244.91</v>
      </c>
      <c r="S15" s="25">
        <f t="shared" si="4"/>
        <v>164.12199999999999</v>
      </c>
      <c r="T15" s="27">
        <f t="shared" si="5"/>
        <v>24.121999999999986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19528</v>
      </c>
      <c r="E16" s="30"/>
      <c r="F16" s="30"/>
      <c r="G16" s="30"/>
      <c r="H16" s="30">
        <v>100</v>
      </c>
      <c r="I16" s="20"/>
      <c r="J16" s="20"/>
      <c r="K16" s="20"/>
      <c r="L16" s="20"/>
      <c r="M16" s="20">
        <f t="shared" si="0"/>
        <v>20428</v>
      </c>
      <c r="N16" s="24">
        <f t="shared" si="1"/>
        <v>20428</v>
      </c>
      <c r="O16" s="25">
        <f t="shared" si="2"/>
        <v>561.77</v>
      </c>
      <c r="P16" s="26"/>
      <c r="Q16" s="26">
        <v>117</v>
      </c>
      <c r="R16" s="29">
        <f t="shared" si="3"/>
        <v>19749.23</v>
      </c>
      <c r="S16" s="25">
        <f t="shared" si="4"/>
        <v>194.066</v>
      </c>
      <c r="T16" s="27">
        <f t="shared" si="5"/>
        <v>77.066000000000003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13103</v>
      </c>
      <c r="E17" s="30"/>
      <c r="F17" s="30"/>
      <c r="G17" s="30"/>
      <c r="H17" s="30"/>
      <c r="I17" s="20">
        <v>25</v>
      </c>
      <c r="J17" s="20"/>
      <c r="K17" s="20"/>
      <c r="L17" s="20"/>
      <c r="M17" s="20">
        <f t="shared" si="0"/>
        <v>13103</v>
      </c>
      <c r="N17" s="24">
        <f t="shared" si="1"/>
        <v>17878</v>
      </c>
      <c r="O17" s="25">
        <f t="shared" si="2"/>
        <v>360.33249999999998</v>
      </c>
      <c r="P17" s="26"/>
      <c r="Q17" s="26">
        <v>100</v>
      </c>
      <c r="R17" s="29">
        <f t="shared" si="3"/>
        <v>17417.6675</v>
      </c>
      <c r="S17" s="25">
        <f t="shared" si="4"/>
        <v>124.4785</v>
      </c>
      <c r="T17" s="27">
        <f t="shared" si="5"/>
        <v>24.478499999999997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>
        <v>13263</v>
      </c>
      <c r="E18" s="30">
        <v>50</v>
      </c>
      <c r="F18" s="30">
        <v>50</v>
      </c>
      <c r="G18" s="30"/>
      <c r="H18" s="30"/>
      <c r="I18" s="20">
        <v>10</v>
      </c>
      <c r="J18" s="20"/>
      <c r="K18" s="20"/>
      <c r="L18" s="20"/>
      <c r="M18" s="20">
        <f t="shared" si="0"/>
        <v>14763</v>
      </c>
      <c r="N18" s="24">
        <f t="shared" si="1"/>
        <v>16673</v>
      </c>
      <c r="O18" s="25">
        <f t="shared" si="2"/>
        <v>405.98250000000002</v>
      </c>
      <c r="P18" s="26"/>
      <c r="Q18" s="26">
        <v>100</v>
      </c>
      <c r="R18" s="29">
        <f t="shared" si="3"/>
        <v>16167.0175</v>
      </c>
      <c r="S18" s="25">
        <f t="shared" si="4"/>
        <v>140.24850000000001</v>
      </c>
      <c r="T18" s="27">
        <f t="shared" si="5"/>
        <v>40.248500000000007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12017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12017</v>
      </c>
      <c r="N19" s="24">
        <f t="shared" si="1"/>
        <v>12017</v>
      </c>
      <c r="O19" s="25">
        <f t="shared" si="2"/>
        <v>330.46750000000003</v>
      </c>
      <c r="P19" s="26"/>
      <c r="Q19" s="26">
        <v>170</v>
      </c>
      <c r="R19" s="29">
        <f t="shared" si="3"/>
        <v>11516.532499999999</v>
      </c>
      <c r="S19" s="25">
        <f t="shared" si="4"/>
        <v>114.1615</v>
      </c>
      <c r="T19" s="27">
        <f t="shared" si="5"/>
        <v>-55.838499999999996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7297</v>
      </c>
      <c r="E20" s="30"/>
      <c r="F20" s="30"/>
      <c r="G20" s="30"/>
      <c r="H20" s="30"/>
      <c r="I20" s="20">
        <v>5</v>
      </c>
      <c r="J20" s="20"/>
      <c r="K20" s="20"/>
      <c r="L20" s="20"/>
      <c r="M20" s="20">
        <f t="shared" si="0"/>
        <v>7297</v>
      </c>
      <c r="N20" s="24">
        <f t="shared" si="1"/>
        <v>8252</v>
      </c>
      <c r="O20" s="25">
        <f t="shared" si="2"/>
        <v>200.66749999999999</v>
      </c>
      <c r="P20" s="26"/>
      <c r="Q20" s="26">
        <v>150</v>
      </c>
      <c r="R20" s="29">
        <f t="shared" si="3"/>
        <v>7901.3325000000004</v>
      </c>
      <c r="S20" s="25">
        <f t="shared" si="4"/>
        <v>69.3215</v>
      </c>
      <c r="T20" s="27">
        <f t="shared" si="5"/>
        <v>-80.6785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8638</v>
      </c>
      <c r="E21" s="30"/>
      <c r="F21" s="30"/>
      <c r="G21" s="30"/>
      <c r="H21" s="30"/>
      <c r="I21" s="20">
        <v>2</v>
      </c>
      <c r="J21" s="20"/>
      <c r="K21" s="20">
        <v>3</v>
      </c>
      <c r="L21" s="20"/>
      <c r="M21" s="20">
        <f t="shared" si="0"/>
        <v>8638</v>
      </c>
      <c r="N21" s="24">
        <f t="shared" si="1"/>
        <v>9566</v>
      </c>
      <c r="O21" s="25">
        <f t="shared" si="2"/>
        <v>237.54499999999999</v>
      </c>
      <c r="P21" s="26"/>
      <c r="Q21" s="26">
        <v>8</v>
      </c>
      <c r="R21" s="29">
        <f t="shared" si="3"/>
        <v>9320.4549999999999</v>
      </c>
      <c r="S21" s="25">
        <f t="shared" si="4"/>
        <v>82.060999999999993</v>
      </c>
      <c r="T21" s="27">
        <f t="shared" si="5"/>
        <v>74.060999999999993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16394</v>
      </c>
      <c r="E22" s="30"/>
      <c r="F22" s="30"/>
      <c r="G22" s="20"/>
      <c r="H22" s="30">
        <v>20</v>
      </c>
      <c r="I22" s="20"/>
      <c r="J22" s="20"/>
      <c r="K22" s="20"/>
      <c r="L22" s="20"/>
      <c r="M22" s="20">
        <f t="shared" si="0"/>
        <v>16574</v>
      </c>
      <c r="N22" s="24">
        <f t="shared" si="1"/>
        <v>16574</v>
      </c>
      <c r="O22" s="25">
        <f t="shared" si="2"/>
        <v>455.78500000000003</v>
      </c>
      <c r="P22" s="26"/>
      <c r="Q22" s="26">
        <v>100</v>
      </c>
      <c r="R22" s="29">
        <f t="shared" si="3"/>
        <v>16018.215</v>
      </c>
      <c r="S22" s="25">
        <f t="shared" si="4"/>
        <v>157.453</v>
      </c>
      <c r="T22" s="27">
        <f t="shared" si="5"/>
        <v>57.453000000000003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6306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6306</v>
      </c>
      <c r="N23" s="24">
        <f t="shared" si="1"/>
        <v>6306</v>
      </c>
      <c r="O23" s="25">
        <f t="shared" si="2"/>
        <v>173.41499999999999</v>
      </c>
      <c r="P23" s="26"/>
      <c r="Q23" s="26">
        <v>60</v>
      </c>
      <c r="R23" s="29">
        <f t="shared" si="3"/>
        <v>6072.585</v>
      </c>
      <c r="S23" s="25">
        <f t="shared" si="4"/>
        <v>59.906999999999996</v>
      </c>
      <c r="T23" s="27">
        <f t="shared" si="5"/>
        <v>-9.3000000000003524E-2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16671</v>
      </c>
      <c r="E24" s="30">
        <v>30</v>
      </c>
      <c r="F24" s="30">
        <v>50</v>
      </c>
      <c r="G24" s="30"/>
      <c r="H24" s="30">
        <v>100</v>
      </c>
      <c r="I24" s="20">
        <v>2</v>
      </c>
      <c r="J24" s="20"/>
      <c r="K24" s="20"/>
      <c r="L24" s="20"/>
      <c r="M24" s="20">
        <f t="shared" si="0"/>
        <v>18671</v>
      </c>
      <c r="N24" s="24">
        <f t="shared" si="1"/>
        <v>19053</v>
      </c>
      <c r="O24" s="25">
        <f t="shared" si="2"/>
        <v>513.45249999999999</v>
      </c>
      <c r="P24" s="26"/>
      <c r="Q24" s="26">
        <v>120</v>
      </c>
      <c r="R24" s="29">
        <f t="shared" si="3"/>
        <v>18419.547500000001</v>
      </c>
      <c r="S24" s="25">
        <f t="shared" si="4"/>
        <v>177.37449999999998</v>
      </c>
      <c r="T24" s="27">
        <f t="shared" si="5"/>
        <v>57.374499999999983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7294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7294</v>
      </c>
      <c r="N25" s="24">
        <f t="shared" si="1"/>
        <v>7294</v>
      </c>
      <c r="O25" s="25">
        <f t="shared" si="2"/>
        <v>200.58500000000001</v>
      </c>
      <c r="P25" s="26"/>
      <c r="Q25" s="26">
        <v>70</v>
      </c>
      <c r="R25" s="29">
        <f t="shared" si="3"/>
        <v>7023.415</v>
      </c>
      <c r="S25" s="25">
        <f t="shared" si="4"/>
        <v>69.292999999999992</v>
      </c>
      <c r="T25" s="27">
        <f t="shared" si="5"/>
        <v>-0.70700000000000784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11022</v>
      </c>
      <c r="E26" s="29">
        <v>30</v>
      </c>
      <c r="F26" s="30"/>
      <c r="G26" s="30"/>
      <c r="H26" s="30"/>
      <c r="I26" s="20">
        <v>3</v>
      </c>
      <c r="J26" s="20"/>
      <c r="K26" s="20"/>
      <c r="L26" s="20"/>
      <c r="M26" s="20">
        <f t="shared" si="0"/>
        <v>11622</v>
      </c>
      <c r="N26" s="24">
        <f t="shared" si="1"/>
        <v>12195</v>
      </c>
      <c r="O26" s="25">
        <f t="shared" si="2"/>
        <v>319.60500000000002</v>
      </c>
      <c r="P26" s="26"/>
      <c r="Q26" s="26">
        <v>100</v>
      </c>
      <c r="R26" s="29">
        <f t="shared" si="3"/>
        <v>11775.395</v>
      </c>
      <c r="S26" s="25">
        <f t="shared" si="4"/>
        <v>110.40899999999999</v>
      </c>
      <c r="T26" s="27">
        <f t="shared" si="5"/>
        <v>10.408999999999992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8329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8329</v>
      </c>
      <c r="N27" s="40">
        <f t="shared" si="1"/>
        <v>8329</v>
      </c>
      <c r="O27" s="25">
        <f t="shared" si="2"/>
        <v>229.04750000000001</v>
      </c>
      <c r="P27" s="41"/>
      <c r="Q27" s="41">
        <v>100</v>
      </c>
      <c r="R27" s="29">
        <f t="shared" si="3"/>
        <v>7999.9525000000003</v>
      </c>
      <c r="S27" s="42">
        <f t="shared" si="4"/>
        <v>79.125500000000002</v>
      </c>
      <c r="T27" s="43">
        <f t="shared" si="5"/>
        <v>-20.874499999999998</v>
      </c>
    </row>
    <row r="28" spans="1:20" ht="16.5" thickBot="1" x14ac:dyDescent="0.3">
      <c r="A28" s="93" t="s">
        <v>44</v>
      </c>
      <c r="B28" s="94"/>
      <c r="C28" s="95"/>
      <c r="D28" s="44">
        <f t="shared" ref="D28:E28" si="6">SUM(D7:D27)</f>
        <v>233349</v>
      </c>
      <c r="E28" s="45">
        <f t="shared" si="6"/>
        <v>120</v>
      </c>
      <c r="F28" s="45">
        <f t="shared" ref="F28:T28" si="7">SUM(F7:F27)</f>
        <v>160</v>
      </c>
      <c r="G28" s="45">
        <f t="shared" si="7"/>
        <v>0</v>
      </c>
      <c r="H28" s="45">
        <f t="shared" si="7"/>
        <v>330</v>
      </c>
      <c r="I28" s="45">
        <f t="shared" si="7"/>
        <v>89</v>
      </c>
      <c r="J28" s="45">
        <f t="shared" si="7"/>
        <v>4</v>
      </c>
      <c r="K28" s="45">
        <f t="shared" si="7"/>
        <v>8</v>
      </c>
      <c r="L28" s="45">
        <f t="shared" si="7"/>
        <v>0</v>
      </c>
      <c r="M28" s="45">
        <f t="shared" si="7"/>
        <v>240319</v>
      </c>
      <c r="N28" s="45">
        <f t="shared" si="7"/>
        <v>259538</v>
      </c>
      <c r="O28" s="46">
        <f t="shared" si="7"/>
        <v>6608.7725</v>
      </c>
      <c r="P28" s="45">
        <f t="shared" si="7"/>
        <v>0</v>
      </c>
      <c r="Q28" s="45">
        <f t="shared" si="7"/>
        <v>1820</v>
      </c>
      <c r="R28" s="45">
        <f t="shared" si="7"/>
        <v>251109.22749999998</v>
      </c>
      <c r="S28" s="45">
        <f t="shared" si="7"/>
        <v>2283.0304999999998</v>
      </c>
      <c r="T28" s="47">
        <f t="shared" si="7"/>
        <v>463.03049999999973</v>
      </c>
    </row>
    <row r="29" spans="1:20" ht="15.75" thickBot="1" x14ac:dyDescent="0.3">
      <c r="A29" s="96" t="s">
        <v>45</v>
      </c>
      <c r="B29" s="97"/>
      <c r="C29" s="98"/>
      <c r="D29" s="48">
        <f>D4+D5-D28</f>
        <v>699261</v>
      </c>
      <c r="E29" s="48">
        <f t="shared" ref="E29:L29" si="8">E4+E5-E28</f>
        <v>8250</v>
      </c>
      <c r="F29" s="48">
        <f t="shared" si="8"/>
        <v>11340</v>
      </c>
      <c r="G29" s="48">
        <f t="shared" si="8"/>
        <v>450</v>
      </c>
      <c r="H29" s="48">
        <f t="shared" si="8"/>
        <v>17910</v>
      </c>
      <c r="I29" s="48">
        <f t="shared" si="8"/>
        <v>1362</v>
      </c>
      <c r="J29" s="48">
        <f t="shared" si="8"/>
        <v>212</v>
      </c>
      <c r="K29" s="48">
        <f t="shared" si="8"/>
        <v>177</v>
      </c>
      <c r="L29" s="48">
        <f t="shared" si="8"/>
        <v>5</v>
      </c>
      <c r="M29" s="99"/>
      <c r="N29" s="100"/>
      <c r="O29" s="100"/>
      <c r="P29" s="100"/>
      <c r="Q29" s="100"/>
      <c r="R29" s="100"/>
      <c r="S29" s="100"/>
      <c r="T29" s="10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19" priority="43" operator="equal">
      <formula>212030016606640</formula>
    </cfRule>
  </conditionalFormatting>
  <conditionalFormatting sqref="D29 E4:E6 E28:K29">
    <cfRule type="cellIs" dxfId="1018" priority="41" operator="equal">
      <formula>$E$4</formula>
    </cfRule>
    <cfRule type="cellIs" dxfId="1017" priority="42" operator="equal">
      <formula>2120</formula>
    </cfRule>
  </conditionalFormatting>
  <conditionalFormatting sqref="D29:E29 F4:F6 F28:F29">
    <cfRule type="cellIs" dxfId="1016" priority="39" operator="equal">
      <formula>$F$4</formula>
    </cfRule>
    <cfRule type="cellIs" dxfId="1015" priority="40" operator="equal">
      <formula>300</formula>
    </cfRule>
  </conditionalFormatting>
  <conditionalFormatting sqref="G4:G6 G28:G29">
    <cfRule type="cellIs" dxfId="1014" priority="37" operator="equal">
      <formula>$G$4</formula>
    </cfRule>
    <cfRule type="cellIs" dxfId="1013" priority="38" operator="equal">
      <formula>1660</formula>
    </cfRule>
  </conditionalFormatting>
  <conditionalFormatting sqref="H4:H6 H28:H29">
    <cfRule type="cellIs" dxfId="1012" priority="35" operator="equal">
      <formula>$H$4</formula>
    </cfRule>
    <cfRule type="cellIs" dxfId="1011" priority="36" operator="equal">
      <formula>6640</formula>
    </cfRule>
  </conditionalFormatting>
  <conditionalFormatting sqref="T6:T28">
    <cfRule type="cellIs" dxfId="1010" priority="34" operator="lessThan">
      <formula>0</formula>
    </cfRule>
  </conditionalFormatting>
  <conditionalFormatting sqref="T7:T27">
    <cfRule type="cellIs" dxfId="1009" priority="31" operator="lessThan">
      <formula>0</formula>
    </cfRule>
    <cfRule type="cellIs" dxfId="1008" priority="32" operator="lessThan">
      <formula>0</formula>
    </cfRule>
    <cfRule type="cellIs" dxfId="1007" priority="33" operator="lessThan">
      <formula>0</formula>
    </cfRule>
  </conditionalFormatting>
  <conditionalFormatting sqref="E4:E6 E28:K28">
    <cfRule type="cellIs" dxfId="1006" priority="30" operator="equal">
      <formula>$E$4</formula>
    </cfRule>
  </conditionalFormatting>
  <conditionalFormatting sqref="D28:D29 D6 D4:M4">
    <cfRule type="cellIs" dxfId="1005" priority="29" operator="equal">
      <formula>$D$4</formula>
    </cfRule>
  </conditionalFormatting>
  <conditionalFormatting sqref="I4:I6 I28:I29">
    <cfRule type="cellIs" dxfId="1004" priority="28" operator="equal">
      <formula>$I$4</formula>
    </cfRule>
  </conditionalFormatting>
  <conditionalFormatting sqref="J4:J6 J28:J29">
    <cfRule type="cellIs" dxfId="1003" priority="27" operator="equal">
      <formula>$J$4</formula>
    </cfRule>
  </conditionalFormatting>
  <conditionalFormatting sqref="K4:K6 K28:K29">
    <cfRule type="cellIs" dxfId="1002" priority="26" operator="equal">
      <formula>$K$4</formula>
    </cfRule>
  </conditionalFormatting>
  <conditionalFormatting sqref="M4:M6">
    <cfRule type="cellIs" dxfId="1001" priority="25" operator="equal">
      <formula>$L$4</formula>
    </cfRule>
  </conditionalFormatting>
  <conditionalFormatting sqref="T7:T28">
    <cfRule type="cellIs" dxfId="1000" priority="22" operator="lessThan">
      <formula>0</formula>
    </cfRule>
    <cfRule type="cellIs" dxfId="999" priority="23" operator="lessThan">
      <formula>0</formula>
    </cfRule>
    <cfRule type="cellIs" dxfId="998" priority="24" operator="lessThan">
      <formula>0</formula>
    </cfRule>
  </conditionalFormatting>
  <conditionalFormatting sqref="D5:K5">
    <cfRule type="cellIs" dxfId="997" priority="21" operator="greaterThan">
      <formula>0</formula>
    </cfRule>
  </conditionalFormatting>
  <conditionalFormatting sqref="T6:T28">
    <cfRule type="cellIs" dxfId="996" priority="20" operator="lessThan">
      <formula>0</formula>
    </cfRule>
  </conditionalFormatting>
  <conditionalFormatting sqref="T7:T27">
    <cfRule type="cellIs" dxfId="995" priority="17" operator="lessThan">
      <formula>0</formula>
    </cfRule>
    <cfRule type="cellIs" dxfId="994" priority="18" operator="lessThan">
      <formula>0</formula>
    </cfRule>
    <cfRule type="cellIs" dxfId="993" priority="19" operator="lessThan">
      <formula>0</formula>
    </cfRule>
  </conditionalFormatting>
  <conditionalFormatting sqref="T7:T28">
    <cfRule type="cellIs" dxfId="992" priority="14" operator="lessThan">
      <formula>0</formula>
    </cfRule>
    <cfRule type="cellIs" dxfId="991" priority="15" operator="lessThan">
      <formula>0</formula>
    </cfRule>
    <cfRule type="cellIs" dxfId="990" priority="16" operator="lessThan">
      <formula>0</formula>
    </cfRule>
  </conditionalFormatting>
  <conditionalFormatting sqref="D5:K5">
    <cfRule type="cellIs" dxfId="989" priority="13" operator="greaterThan">
      <formula>0</formula>
    </cfRule>
  </conditionalFormatting>
  <conditionalFormatting sqref="L4 L6 L28:L29">
    <cfRule type="cellIs" dxfId="988" priority="12" operator="equal">
      <formula>$L$4</formula>
    </cfRule>
  </conditionalFormatting>
  <conditionalFormatting sqref="D7:S7">
    <cfRule type="cellIs" dxfId="987" priority="11" operator="greaterThan">
      <formula>0</formula>
    </cfRule>
  </conditionalFormatting>
  <conditionalFormatting sqref="D9:S9">
    <cfRule type="cellIs" dxfId="986" priority="10" operator="greaterThan">
      <formula>0</formula>
    </cfRule>
  </conditionalFormatting>
  <conditionalFormatting sqref="D11:S11">
    <cfRule type="cellIs" dxfId="985" priority="9" operator="greaterThan">
      <formula>0</formula>
    </cfRule>
  </conditionalFormatting>
  <conditionalFormatting sqref="D13:S13">
    <cfRule type="cellIs" dxfId="984" priority="8" operator="greaterThan">
      <formula>0</formula>
    </cfRule>
  </conditionalFormatting>
  <conditionalFormatting sqref="D15:S15">
    <cfRule type="cellIs" dxfId="983" priority="7" operator="greaterThan">
      <formula>0</formula>
    </cfRule>
  </conditionalFormatting>
  <conditionalFormatting sqref="D17:S17">
    <cfRule type="cellIs" dxfId="982" priority="6" operator="greaterThan">
      <formula>0</formula>
    </cfRule>
  </conditionalFormatting>
  <conditionalFormatting sqref="D19:S19">
    <cfRule type="cellIs" dxfId="981" priority="5" operator="greaterThan">
      <formula>0</formula>
    </cfRule>
  </conditionalFormatting>
  <conditionalFormatting sqref="D21:S21">
    <cfRule type="cellIs" dxfId="980" priority="4" operator="greaterThan">
      <formula>0</formula>
    </cfRule>
  </conditionalFormatting>
  <conditionalFormatting sqref="D23:S23">
    <cfRule type="cellIs" dxfId="979" priority="3" operator="greaterThan">
      <formula>0</formula>
    </cfRule>
  </conditionalFormatting>
  <conditionalFormatting sqref="D25:S25">
    <cfRule type="cellIs" dxfId="978" priority="2" operator="greaterThan">
      <formula>0</formula>
    </cfRule>
  </conditionalFormatting>
  <conditionalFormatting sqref="D27:S27">
    <cfRule type="cellIs" dxfId="977" priority="1" operator="greaterThan">
      <formula>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K33" sqref="K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2" t="s">
        <v>0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</row>
    <row r="2" spans="1:20" ht="15.75" thickBot="1" x14ac:dyDescent="0.3">
      <c r="A2" s="102"/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</row>
    <row r="3" spans="1:20" ht="18.75" x14ac:dyDescent="0.25">
      <c r="A3" s="103" t="s">
        <v>59</v>
      </c>
      <c r="B3" s="104"/>
      <c r="C3" s="105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6"/>
    </row>
    <row r="4" spans="1:20" x14ac:dyDescent="0.25">
      <c r="A4" s="107" t="s">
        <v>1</v>
      </c>
      <c r="B4" s="107"/>
      <c r="C4" s="1"/>
      <c r="D4" s="2">
        <f>'10'!D29</f>
        <v>699261</v>
      </c>
      <c r="E4" s="2">
        <f>'10'!E29</f>
        <v>8250</v>
      </c>
      <c r="F4" s="2">
        <f>'10'!F29</f>
        <v>11340</v>
      </c>
      <c r="G4" s="2">
        <f>'10'!G29</f>
        <v>450</v>
      </c>
      <c r="H4" s="2">
        <f>'10'!H29</f>
        <v>17910</v>
      </c>
      <c r="I4" s="2">
        <f>'10'!I29</f>
        <v>1362</v>
      </c>
      <c r="J4" s="2">
        <f>'10'!J29</f>
        <v>212</v>
      </c>
      <c r="K4" s="2">
        <f>'10'!K29</f>
        <v>177</v>
      </c>
      <c r="L4" s="2">
        <f>'10'!L29</f>
        <v>5</v>
      </c>
      <c r="M4" s="3"/>
      <c r="N4" s="108"/>
      <c r="O4" s="108"/>
      <c r="P4" s="108"/>
      <c r="Q4" s="108"/>
      <c r="R4" s="108"/>
      <c r="S4" s="108"/>
      <c r="T4" s="108"/>
    </row>
    <row r="5" spans="1:20" x14ac:dyDescent="0.25">
      <c r="A5" s="107" t="s">
        <v>2</v>
      </c>
      <c r="B5" s="10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8"/>
      <c r="O5" s="108"/>
      <c r="P5" s="108"/>
      <c r="Q5" s="108"/>
      <c r="R5" s="108"/>
      <c r="S5" s="108"/>
      <c r="T5" s="10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4524</v>
      </c>
      <c r="E7" s="22"/>
      <c r="F7" s="22">
        <v>30</v>
      </c>
      <c r="G7" s="22"/>
      <c r="H7" s="22">
        <v>250</v>
      </c>
      <c r="I7" s="23">
        <v>3</v>
      </c>
      <c r="J7" s="23"/>
      <c r="K7" s="23"/>
      <c r="L7" s="23"/>
      <c r="M7" s="20">
        <f>D7+E7*20+F7*10+G7*9+H7*9</f>
        <v>7074</v>
      </c>
      <c r="N7" s="24">
        <f>D7+E7*20+F7*10+G7*9+H7*9+I7*191+J7*191+K7*182+L7*100</f>
        <v>7647</v>
      </c>
      <c r="O7" s="25">
        <f>M7*2.75%</f>
        <v>194.535</v>
      </c>
      <c r="P7" s="26"/>
      <c r="Q7" s="26">
        <v>52</v>
      </c>
      <c r="R7" s="29">
        <f>M7-(M7*2.75%)+I7*191+J7*191+K7*182+L7*100-Q7</f>
        <v>7400.4650000000001</v>
      </c>
      <c r="S7" s="25">
        <f>M7*0.95%</f>
        <v>67.203000000000003</v>
      </c>
      <c r="T7" s="27">
        <f>S7-Q7</f>
        <v>15.203000000000003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6093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6093</v>
      </c>
      <c r="N8" s="24">
        <f t="shared" ref="N8:N27" si="1">D8+E8*20+F8*10+G8*9+H8*9+I8*191+J8*191+K8*182+L8*100</f>
        <v>6093</v>
      </c>
      <c r="O8" s="25">
        <f t="shared" ref="O8:O27" si="2">M8*2.75%</f>
        <v>167.5575</v>
      </c>
      <c r="P8" s="26"/>
      <c r="Q8" s="26">
        <v>70</v>
      </c>
      <c r="R8" s="29">
        <f t="shared" ref="R8:R27" si="3">M8-(M8*2.75%)+I8*191+J8*191+K8*182+L8*100-Q8</f>
        <v>5855.4425000000001</v>
      </c>
      <c r="S8" s="25">
        <f t="shared" ref="S8:S27" si="4">M8*0.95%</f>
        <v>57.883499999999998</v>
      </c>
      <c r="T8" s="27">
        <f t="shared" ref="T8:T27" si="5">S8-Q8</f>
        <v>-12.116500000000002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16772</v>
      </c>
      <c r="E9" s="30"/>
      <c r="F9" s="30"/>
      <c r="G9" s="30"/>
      <c r="H9" s="30">
        <v>170</v>
      </c>
      <c r="I9" s="20">
        <v>1</v>
      </c>
      <c r="J9" s="20"/>
      <c r="K9" s="20"/>
      <c r="L9" s="20"/>
      <c r="M9" s="20">
        <f t="shared" si="0"/>
        <v>18302</v>
      </c>
      <c r="N9" s="24">
        <f t="shared" si="1"/>
        <v>18493</v>
      </c>
      <c r="O9" s="25">
        <f t="shared" si="2"/>
        <v>503.30500000000001</v>
      </c>
      <c r="P9" s="26"/>
      <c r="Q9" s="26">
        <v>140</v>
      </c>
      <c r="R9" s="29">
        <f t="shared" si="3"/>
        <v>17849.695</v>
      </c>
      <c r="S9" s="25">
        <f t="shared" si="4"/>
        <v>173.869</v>
      </c>
      <c r="T9" s="27">
        <f t="shared" si="5"/>
        <v>33.869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6069</v>
      </c>
      <c r="E10" s="30"/>
      <c r="F10" s="30"/>
      <c r="G10" s="30"/>
      <c r="H10" s="30">
        <v>50</v>
      </c>
      <c r="I10" s="20">
        <v>3</v>
      </c>
      <c r="J10" s="20"/>
      <c r="K10" s="20"/>
      <c r="L10" s="20"/>
      <c r="M10" s="20">
        <f t="shared" si="0"/>
        <v>6519</v>
      </c>
      <c r="N10" s="24">
        <f t="shared" si="1"/>
        <v>7092</v>
      </c>
      <c r="O10" s="25">
        <f t="shared" si="2"/>
        <v>179.27250000000001</v>
      </c>
      <c r="P10" s="26"/>
      <c r="Q10" s="26">
        <v>27</v>
      </c>
      <c r="R10" s="29">
        <f t="shared" si="3"/>
        <v>6885.7275</v>
      </c>
      <c r="S10" s="25">
        <f t="shared" si="4"/>
        <v>61.930499999999995</v>
      </c>
      <c r="T10" s="27">
        <f t="shared" si="5"/>
        <v>34.930499999999995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6068</v>
      </c>
      <c r="E11" s="30"/>
      <c r="F11" s="30"/>
      <c r="G11" s="32"/>
      <c r="H11" s="30"/>
      <c r="I11" s="20">
        <v>6</v>
      </c>
      <c r="J11" s="20"/>
      <c r="K11" s="20"/>
      <c r="L11" s="20"/>
      <c r="M11" s="20">
        <f t="shared" si="0"/>
        <v>6068</v>
      </c>
      <c r="N11" s="24">
        <f t="shared" si="1"/>
        <v>7214</v>
      </c>
      <c r="O11" s="25">
        <f t="shared" si="2"/>
        <v>166.87</v>
      </c>
      <c r="P11" s="26"/>
      <c r="Q11" s="26">
        <v>37</v>
      </c>
      <c r="R11" s="29">
        <f t="shared" si="3"/>
        <v>7010.13</v>
      </c>
      <c r="S11" s="25">
        <f t="shared" si="4"/>
        <v>57.646000000000001</v>
      </c>
      <c r="T11" s="27">
        <f t="shared" si="5"/>
        <v>20.646000000000001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4144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4144</v>
      </c>
      <c r="N12" s="24">
        <f t="shared" si="1"/>
        <v>4144</v>
      </c>
      <c r="O12" s="25">
        <f t="shared" si="2"/>
        <v>113.96</v>
      </c>
      <c r="P12" s="26"/>
      <c r="Q12" s="26">
        <v>30</v>
      </c>
      <c r="R12" s="29">
        <f t="shared" si="3"/>
        <v>4000.04</v>
      </c>
      <c r="S12" s="25">
        <f t="shared" si="4"/>
        <v>39.368000000000002</v>
      </c>
      <c r="T12" s="27">
        <f t="shared" si="5"/>
        <v>9.3680000000000021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6073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6073</v>
      </c>
      <c r="N13" s="24">
        <f t="shared" si="1"/>
        <v>6073</v>
      </c>
      <c r="O13" s="25">
        <f t="shared" si="2"/>
        <v>167.00749999999999</v>
      </c>
      <c r="P13" s="26"/>
      <c r="Q13" s="26">
        <v>55</v>
      </c>
      <c r="R13" s="29">
        <f t="shared" si="3"/>
        <v>5850.9925000000003</v>
      </c>
      <c r="S13" s="25">
        <f t="shared" si="4"/>
        <v>57.6935</v>
      </c>
      <c r="T13" s="27">
        <f t="shared" si="5"/>
        <v>2.6935000000000002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23130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23130</v>
      </c>
      <c r="N14" s="24">
        <f t="shared" si="1"/>
        <v>23130</v>
      </c>
      <c r="O14" s="25">
        <f t="shared" si="2"/>
        <v>636.07500000000005</v>
      </c>
      <c r="P14" s="26"/>
      <c r="Q14" s="26">
        <v>124</v>
      </c>
      <c r="R14" s="29">
        <f t="shared" si="3"/>
        <v>22369.924999999999</v>
      </c>
      <c r="S14" s="25">
        <f t="shared" si="4"/>
        <v>219.73499999999999</v>
      </c>
      <c r="T14" s="27">
        <f t="shared" si="5"/>
        <v>95.734999999999985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15281</v>
      </c>
      <c r="E15" s="30">
        <v>50</v>
      </c>
      <c r="F15" s="30">
        <v>50</v>
      </c>
      <c r="G15" s="30"/>
      <c r="H15" s="30">
        <v>60</v>
      </c>
      <c r="I15" s="20">
        <v>7</v>
      </c>
      <c r="J15" s="20"/>
      <c r="K15" s="20">
        <v>5</v>
      </c>
      <c r="L15" s="20"/>
      <c r="M15" s="20">
        <f t="shared" si="0"/>
        <v>17321</v>
      </c>
      <c r="N15" s="24">
        <f t="shared" si="1"/>
        <v>19568</v>
      </c>
      <c r="O15" s="25">
        <f t="shared" si="2"/>
        <v>476.32749999999999</v>
      </c>
      <c r="P15" s="26"/>
      <c r="Q15" s="26">
        <v>130</v>
      </c>
      <c r="R15" s="29">
        <f t="shared" si="3"/>
        <v>18961.672500000001</v>
      </c>
      <c r="S15" s="25">
        <f t="shared" si="4"/>
        <v>164.54949999999999</v>
      </c>
      <c r="T15" s="27">
        <f t="shared" si="5"/>
        <v>34.549499999999995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16242</v>
      </c>
      <c r="E16" s="30"/>
      <c r="F16" s="30">
        <v>70</v>
      </c>
      <c r="G16" s="30"/>
      <c r="H16" s="30">
        <v>130</v>
      </c>
      <c r="I16" s="20"/>
      <c r="J16" s="20"/>
      <c r="K16" s="20"/>
      <c r="L16" s="20"/>
      <c r="M16" s="20">
        <f t="shared" si="0"/>
        <v>18112</v>
      </c>
      <c r="N16" s="24">
        <f t="shared" si="1"/>
        <v>18112</v>
      </c>
      <c r="O16" s="25">
        <f t="shared" si="2"/>
        <v>498.08</v>
      </c>
      <c r="P16" s="26"/>
      <c r="Q16" s="26">
        <v>124</v>
      </c>
      <c r="R16" s="29">
        <f t="shared" si="3"/>
        <v>17489.919999999998</v>
      </c>
      <c r="S16" s="25">
        <f t="shared" si="4"/>
        <v>172.06399999999999</v>
      </c>
      <c r="T16" s="27">
        <f t="shared" si="5"/>
        <v>48.063999999999993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7737</v>
      </c>
      <c r="E17" s="30"/>
      <c r="F17" s="30">
        <v>100</v>
      </c>
      <c r="G17" s="30"/>
      <c r="H17" s="30"/>
      <c r="I17" s="20"/>
      <c r="J17" s="20"/>
      <c r="K17" s="20"/>
      <c r="L17" s="20"/>
      <c r="M17" s="20">
        <f t="shared" si="0"/>
        <v>8737</v>
      </c>
      <c r="N17" s="24">
        <f t="shared" si="1"/>
        <v>8737</v>
      </c>
      <c r="O17" s="25">
        <f t="shared" si="2"/>
        <v>240.26750000000001</v>
      </c>
      <c r="P17" s="26"/>
      <c r="Q17" s="26">
        <v>80</v>
      </c>
      <c r="R17" s="29">
        <f t="shared" si="3"/>
        <v>8416.7325000000001</v>
      </c>
      <c r="S17" s="25">
        <f t="shared" si="4"/>
        <v>83.001499999999993</v>
      </c>
      <c r="T17" s="27">
        <f t="shared" si="5"/>
        <v>3.001499999999993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>
        <v>4015</v>
      </c>
      <c r="E18" s="30">
        <v>10</v>
      </c>
      <c r="F18" s="30">
        <v>50</v>
      </c>
      <c r="G18" s="30"/>
      <c r="H18" s="30">
        <v>50</v>
      </c>
      <c r="I18" s="20">
        <v>3</v>
      </c>
      <c r="J18" s="20"/>
      <c r="K18" s="20"/>
      <c r="L18" s="20"/>
      <c r="M18" s="20">
        <f t="shared" si="0"/>
        <v>5165</v>
      </c>
      <c r="N18" s="24">
        <f t="shared" si="1"/>
        <v>5738</v>
      </c>
      <c r="O18" s="25">
        <f t="shared" si="2"/>
        <v>142.03749999999999</v>
      </c>
      <c r="P18" s="26"/>
      <c r="Q18" s="26">
        <v>150</v>
      </c>
      <c r="R18" s="29">
        <f t="shared" si="3"/>
        <v>5445.9624999999996</v>
      </c>
      <c r="S18" s="25">
        <f t="shared" si="4"/>
        <v>49.067499999999995</v>
      </c>
      <c r="T18" s="27">
        <f t="shared" si="5"/>
        <v>-100.9325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8769</v>
      </c>
      <c r="E19" s="30"/>
      <c r="F19" s="30">
        <v>100</v>
      </c>
      <c r="G19" s="30"/>
      <c r="H19" s="30">
        <v>100</v>
      </c>
      <c r="I19" s="20">
        <v>10</v>
      </c>
      <c r="J19" s="20"/>
      <c r="K19" s="20"/>
      <c r="L19" s="20"/>
      <c r="M19" s="20">
        <f t="shared" si="0"/>
        <v>10669</v>
      </c>
      <c r="N19" s="24">
        <f t="shared" si="1"/>
        <v>12579</v>
      </c>
      <c r="O19" s="25">
        <f t="shared" si="2"/>
        <v>293.39749999999998</v>
      </c>
      <c r="P19" s="26"/>
      <c r="Q19" s="26">
        <v>170</v>
      </c>
      <c r="R19" s="29">
        <f t="shared" si="3"/>
        <v>12115.602500000001</v>
      </c>
      <c r="S19" s="25">
        <f t="shared" si="4"/>
        <v>101.35549999999999</v>
      </c>
      <c r="T19" s="27">
        <f t="shared" si="5"/>
        <v>-68.644500000000008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4318</v>
      </c>
      <c r="E20" s="30">
        <v>20</v>
      </c>
      <c r="F20" s="30">
        <v>20</v>
      </c>
      <c r="G20" s="30"/>
      <c r="H20" s="30">
        <v>20</v>
      </c>
      <c r="I20" s="20"/>
      <c r="J20" s="20"/>
      <c r="K20" s="20"/>
      <c r="L20" s="20"/>
      <c r="M20" s="20">
        <f t="shared" si="0"/>
        <v>5098</v>
      </c>
      <c r="N20" s="24">
        <f t="shared" si="1"/>
        <v>5098</v>
      </c>
      <c r="O20" s="25">
        <f t="shared" si="2"/>
        <v>140.19499999999999</v>
      </c>
      <c r="P20" s="26"/>
      <c r="Q20" s="26">
        <v>120</v>
      </c>
      <c r="R20" s="29">
        <f>M20-(M20*2.75%)+I20*191+J20*191+K20*182+L20*100-Q20</f>
        <v>4837.8050000000003</v>
      </c>
      <c r="S20" s="25">
        <f t="shared" si="4"/>
        <v>48.430999999999997</v>
      </c>
      <c r="T20" s="27">
        <f t="shared" si="5"/>
        <v>-71.569000000000003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2649</v>
      </c>
      <c r="E21" s="30">
        <v>10</v>
      </c>
      <c r="F21" s="30">
        <v>40</v>
      </c>
      <c r="G21" s="30"/>
      <c r="H21" s="30">
        <v>30</v>
      </c>
      <c r="I21" s="20"/>
      <c r="J21" s="20"/>
      <c r="K21" s="20"/>
      <c r="L21" s="20"/>
      <c r="M21" s="20">
        <f t="shared" si="0"/>
        <v>3519</v>
      </c>
      <c r="N21" s="24">
        <f t="shared" si="1"/>
        <v>3519</v>
      </c>
      <c r="O21" s="25">
        <f t="shared" si="2"/>
        <v>96.772499999999994</v>
      </c>
      <c r="P21" s="26"/>
      <c r="Q21" s="26"/>
      <c r="R21" s="29">
        <f t="shared" si="3"/>
        <v>3422.2275</v>
      </c>
      <c r="S21" s="25">
        <f t="shared" si="4"/>
        <v>33.430500000000002</v>
      </c>
      <c r="T21" s="27">
        <f t="shared" si="5"/>
        <v>33.430500000000002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19652</v>
      </c>
      <c r="E22" s="30"/>
      <c r="F22" s="30"/>
      <c r="G22" s="20"/>
      <c r="H22" s="30"/>
      <c r="I22" s="20">
        <v>10</v>
      </c>
      <c r="J22" s="20"/>
      <c r="K22" s="20"/>
      <c r="L22" s="20"/>
      <c r="M22" s="20">
        <f t="shared" si="0"/>
        <v>19652</v>
      </c>
      <c r="N22" s="24">
        <f t="shared" si="1"/>
        <v>21562</v>
      </c>
      <c r="O22" s="25">
        <f t="shared" si="2"/>
        <v>540.42999999999995</v>
      </c>
      <c r="P22" s="26"/>
      <c r="Q22" s="26">
        <v>150</v>
      </c>
      <c r="R22" s="29">
        <f t="shared" si="3"/>
        <v>20871.57</v>
      </c>
      <c r="S22" s="25">
        <f t="shared" si="4"/>
        <v>186.69399999999999</v>
      </c>
      <c r="T22" s="27">
        <f t="shared" si="5"/>
        <v>36.693999999999988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7144</v>
      </c>
      <c r="E23" s="30"/>
      <c r="F23" s="30"/>
      <c r="G23" s="30"/>
      <c r="H23" s="30"/>
      <c r="I23" s="20">
        <v>5</v>
      </c>
      <c r="J23" s="20"/>
      <c r="K23" s="20"/>
      <c r="L23" s="20"/>
      <c r="M23" s="20">
        <f t="shared" si="0"/>
        <v>7144</v>
      </c>
      <c r="N23" s="24">
        <f t="shared" si="1"/>
        <v>8099</v>
      </c>
      <c r="O23" s="25">
        <f t="shared" si="2"/>
        <v>196.46</v>
      </c>
      <c r="P23" s="26"/>
      <c r="Q23" s="26">
        <v>70</v>
      </c>
      <c r="R23" s="29">
        <f t="shared" si="3"/>
        <v>7832.54</v>
      </c>
      <c r="S23" s="25">
        <f t="shared" si="4"/>
        <v>67.867999999999995</v>
      </c>
      <c r="T23" s="27">
        <f t="shared" si="5"/>
        <v>-2.132000000000005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15566</v>
      </c>
      <c r="E24" s="30"/>
      <c r="F24" s="30"/>
      <c r="G24" s="30"/>
      <c r="H24" s="30"/>
      <c r="I24" s="20">
        <v>5</v>
      </c>
      <c r="J24" s="20"/>
      <c r="K24" s="20">
        <v>5</v>
      </c>
      <c r="L24" s="20"/>
      <c r="M24" s="20">
        <f t="shared" si="0"/>
        <v>15566</v>
      </c>
      <c r="N24" s="24">
        <f t="shared" si="1"/>
        <v>17431</v>
      </c>
      <c r="O24" s="25">
        <f t="shared" si="2"/>
        <v>428.065</v>
      </c>
      <c r="P24" s="26"/>
      <c r="Q24" s="26">
        <v>123</v>
      </c>
      <c r="R24" s="29">
        <f t="shared" si="3"/>
        <v>16879.934999999998</v>
      </c>
      <c r="S24" s="25">
        <f t="shared" si="4"/>
        <v>147.87700000000001</v>
      </c>
      <c r="T24" s="27">
        <f t="shared" si="5"/>
        <v>24.87700000000001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7001</v>
      </c>
      <c r="E25" s="30">
        <v>180</v>
      </c>
      <c r="F25" s="30">
        <v>100</v>
      </c>
      <c r="G25" s="30"/>
      <c r="H25" s="30">
        <v>500</v>
      </c>
      <c r="I25" s="20"/>
      <c r="J25" s="20"/>
      <c r="K25" s="20">
        <v>2</v>
      </c>
      <c r="L25" s="20"/>
      <c r="M25" s="20">
        <f t="shared" si="0"/>
        <v>16101</v>
      </c>
      <c r="N25" s="24">
        <f t="shared" si="1"/>
        <v>16465</v>
      </c>
      <c r="O25" s="25">
        <f t="shared" si="2"/>
        <v>442.77749999999997</v>
      </c>
      <c r="P25" s="26"/>
      <c r="Q25" s="26"/>
      <c r="R25" s="29">
        <f t="shared" si="3"/>
        <v>16022.2225</v>
      </c>
      <c r="S25" s="25">
        <f t="shared" si="4"/>
        <v>152.95949999999999</v>
      </c>
      <c r="T25" s="27">
        <f t="shared" si="5"/>
        <v>152.95949999999999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4032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4032</v>
      </c>
      <c r="N26" s="24">
        <f t="shared" si="1"/>
        <v>4032</v>
      </c>
      <c r="O26" s="25">
        <f t="shared" si="2"/>
        <v>110.88</v>
      </c>
      <c r="P26" s="26"/>
      <c r="Q26" s="26">
        <v>31</v>
      </c>
      <c r="R26" s="29">
        <f t="shared" si="3"/>
        <v>3890.12</v>
      </c>
      <c r="S26" s="25">
        <f t="shared" si="4"/>
        <v>38.304000000000002</v>
      </c>
      <c r="T26" s="27">
        <f t="shared" si="5"/>
        <v>7.304000000000002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11618</v>
      </c>
      <c r="E27" s="38"/>
      <c r="F27" s="39"/>
      <c r="G27" s="39"/>
      <c r="H27" s="39"/>
      <c r="I27" s="31"/>
      <c r="J27" s="31"/>
      <c r="K27" s="31">
        <v>5</v>
      </c>
      <c r="L27" s="31"/>
      <c r="M27" s="31">
        <f t="shared" si="0"/>
        <v>11618</v>
      </c>
      <c r="N27" s="40">
        <f t="shared" si="1"/>
        <v>12528</v>
      </c>
      <c r="O27" s="25">
        <f t="shared" si="2"/>
        <v>319.495</v>
      </c>
      <c r="P27" s="41"/>
      <c r="Q27" s="41">
        <v>100</v>
      </c>
      <c r="R27" s="29">
        <f t="shared" si="3"/>
        <v>12108.504999999999</v>
      </c>
      <c r="S27" s="42">
        <f t="shared" si="4"/>
        <v>110.371</v>
      </c>
      <c r="T27" s="43">
        <f t="shared" si="5"/>
        <v>10.370999999999995</v>
      </c>
    </row>
    <row r="28" spans="1:20" ht="16.5" thickBot="1" x14ac:dyDescent="0.3">
      <c r="A28" s="93" t="s">
        <v>44</v>
      </c>
      <c r="B28" s="94"/>
      <c r="C28" s="95"/>
      <c r="D28" s="44">
        <f t="shared" ref="D28:E28" si="6">SUM(D7:D27)</f>
        <v>196897</v>
      </c>
      <c r="E28" s="45">
        <f t="shared" si="6"/>
        <v>270</v>
      </c>
      <c r="F28" s="45">
        <f t="shared" ref="F28:T28" si="7">SUM(F7:F27)</f>
        <v>560</v>
      </c>
      <c r="G28" s="45">
        <f t="shared" si="7"/>
        <v>0</v>
      </c>
      <c r="H28" s="45">
        <f t="shared" si="7"/>
        <v>1360</v>
      </c>
      <c r="I28" s="45">
        <f t="shared" si="7"/>
        <v>53</v>
      </c>
      <c r="J28" s="45">
        <f t="shared" si="7"/>
        <v>0</v>
      </c>
      <c r="K28" s="45">
        <f t="shared" si="7"/>
        <v>17</v>
      </c>
      <c r="L28" s="45">
        <f t="shared" si="7"/>
        <v>0</v>
      </c>
      <c r="M28" s="45">
        <f t="shared" si="7"/>
        <v>220137</v>
      </c>
      <c r="N28" s="45">
        <f t="shared" si="7"/>
        <v>233354</v>
      </c>
      <c r="O28" s="46">
        <f t="shared" si="7"/>
        <v>6053.7674999999999</v>
      </c>
      <c r="P28" s="45">
        <f t="shared" si="7"/>
        <v>0</v>
      </c>
      <c r="Q28" s="45">
        <f t="shared" si="7"/>
        <v>1783</v>
      </c>
      <c r="R28" s="45">
        <f t="shared" si="7"/>
        <v>225517.23250000001</v>
      </c>
      <c r="S28" s="45">
        <f t="shared" si="7"/>
        <v>2091.3014999999996</v>
      </c>
      <c r="T28" s="47">
        <f t="shared" si="7"/>
        <v>308.30149999999992</v>
      </c>
    </row>
    <row r="29" spans="1:20" ht="15.75" thickBot="1" x14ac:dyDescent="0.3">
      <c r="A29" s="96" t="s">
        <v>45</v>
      </c>
      <c r="B29" s="97"/>
      <c r="C29" s="98"/>
      <c r="D29" s="48">
        <f>D4+D5-D28</f>
        <v>502364</v>
      </c>
      <c r="E29" s="48">
        <f t="shared" ref="E29:L29" si="8">E4+E5-E28</f>
        <v>7980</v>
      </c>
      <c r="F29" s="48">
        <f t="shared" si="8"/>
        <v>10780</v>
      </c>
      <c r="G29" s="48">
        <f t="shared" si="8"/>
        <v>450</v>
      </c>
      <c r="H29" s="48">
        <f t="shared" si="8"/>
        <v>16550</v>
      </c>
      <c r="I29" s="48">
        <f t="shared" si="8"/>
        <v>1309</v>
      </c>
      <c r="J29" s="48">
        <f t="shared" si="8"/>
        <v>212</v>
      </c>
      <c r="K29" s="48">
        <f t="shared" si="8"/>
        <v>160</v>
      </c>
      <c r="L29" s="48">
        <f t="shared" si="8"/>
        <v>5</v>
      </c>
      <c r="M29" s="99"/>
      <c r="N29" s="100"/>
      <c r="O29" s="100"/>
      <c r="P29" s="100"/>
      <c r="Q29" s="100"/>
      <c r="R29" s="100"/>
      <c r="S29" s="100"/>
      <c r="T29" s="10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76" priority="43" operator="equal">
      <formula>212030016606640</formula>
    </cfRule>
  </conditionalFormatting>
  <conditionalFormatting sqref="D29 E4:E6 E28:K29">
    <cfRule type="cellIs" dxfId="975" priority="41" operator="equal">
      <formula>$E$4</formula>
    </cfRule>
    <cfRule type="cellIs" dxfId="974" priority="42" operator="equal">
      <formula>2120</formula>
    </cfRule>
  </conditionalFormatting>
  <conditionalFormatting sqref="D29:E29 F4:F6 F28:F29">
    <cfRule type="cellIs" dxfId="973" priority="39" operator="equal">
      <formula>$F$4</formula>
    </cfRule>
    <cfRule type="cellIs" dxfId="972" priority="40" operator="equal">
      <formula>300</formula>
    </cfRule>
  </conditionalFormatting>
  <conditionalFormatting sqref="G4:G6 G28:G29">
    <cfRule type="cellIs" dxfId="971" priority="37" operator="equal">
      <formula>$G$4</formula>
    </cfRule>
    <cfRule type="cellIs" dxfId="970" priority="38" operator="equal">
      <formula>1660</formula>
    </cfRule>
  </conditionalFormatting>
  <conditionalFormatting sqref="H4:H6 H28:H29">
    <cfRule type="cellIs" dxfId="969" priority="35" operator="equal">
      <formula>$H$4</formula>
    </cfRule>
    <cfRule type="cellIs" dxfId="968" priority="36" operator="equal">
      <formula>6640</formula>
    </cfRule>
  </conditionalFormatting>
  <conditionalFormatting sqref="T6:T28">
    <cfRule type="cellIs" dxfId="967" priority="34" operator="lessThan">
      <formula>0</formula>
    </cfRule>
  </conditionalFormatting>
  <conditionalFormatting sqref="T7:T27">
    <cfRule type="cellIs" dxfId="966" priority="31" operator="lessThan">
      <formula>0</formula>
    </cfRule>
    <cfRule type="cellIs" dxfId="965" priority="32" operator="lessThan">
      <formula>0</formula>
    </cfRule>
    <cfRule type="cellIs" dxfId="964" priority="33" operator="lessThan">
      <formula>0</formula>
    </cfRule>
  </conditionalFormatting>
  <conditionalFormatting sqref="E4:E6 E28:K28">
    <cfRule type="cellIs" dxfId="963" priority="30" operator="equal">
      <formula>$E$4</formula>
    </cfRule>
  </conditionalFormatting>
  <conditionalFormatting sqref="D28:D29 D6 D4:M4">
    <cfRule type="cellIs" dxfId="962" priority="29" operator="equal">
      <formula>$D$4</formula>
    </cfRule>
  </conditionalFormatting>
  <conditionalFormatting sqref="I4:I6 I28:I29">
    <cfRule type="cellIs" dxfId="961" priority="28" operator="equal">
      <formula>$I$4</formula>
    </cfRule>
  </conditionalFormatting>
  <conditionalFormatting sqref="J4:J6 J28:J29">
    <cfRule type="cellIs" dxfId="960" priority="27" operator="equal">
      <formula>$J$4</formula>
    </cfRule>
  </conditionalFormatting>
  <conditionalFormatting sqref="K4:K6 K28:K29">
    <cfRule type="cellIs" dxfId="959" priority="26" operator="equal">
      <formula>$K$4</formula>
    </cfRule>
  </conditionalFormatting>
  <conditionalFormatting sqref="M4:M6">
    <cfRule type="cellIs" dxfId="958" priority="25" operator="equal">
      <formula>$L$4</formula>
    </cfRule>
  </conditionalFormatting>
  <conditionalFormatting sqref="T7:T28">
    <cfRule type="cellIs" dxfId="957" priority="22" operator="lessThan">
      <formula>0</formula>
    </cfRule>
    <cfRule type="cellIs" dxfId="956" priority="23" operator="lessThan">
      <formula>0</formula>
    </cfRule>
    <cfRule type="cellIs" dxfId="955" priority="24" operator="lessThan">
      <formula>0</formula>
    </cfRule>
  </conditionalFormatting>
  <conditionalFormatting sqref="D5:K5">
    <cfRule type="cellIs" dxfId="954" priority="21" operator="greaterThan">
      <formula>0</formula>
    </cfRule>
  </conditionalFormatting>
  <conditionalFormatting sqref="T6:T28">
    <cfRule type="cellIs" dxfId="953" priority="20" operator="lessThan">
      <formula>0</formula>
    </cfRule>
  </conditionalFormatting>
  <conditionalFormatting sqref="T7:T27">
    <cfRule type="cellIs" dxfId="952" priority="17" operator="lessThan">
      <formula>0</formula>
    </cfRule>
    <cfRule type="cellIs" dxfId="951" priority="18" operator="lessThan">
      <formula>0</formula>
    </cfRule>
    <cfRule type="cellIs" dxfId="950" priority="19" operator="lessThan">
      <formula>0</formula>
    </cfRule>
  </conditionalFormatting>
  <conditionalFormatting sqref="T7:T28">
    <cfRule type="cellIs" dxfId="949" priority="14" operator="lessThan">
      <formula>0</formula>
    </cfRule>
    <cfRule type="cellIs" dxfId="948" priority="15" operator="lessThan">
      <formula>0</formula>
    </cfRule>
    <cfRule type="cellIs" dxfId="947" priority="16" operator="lessThan">
      <formula>0</formula>
    </cfRule>
  </conditionalFormatting>
  <conditionalFormatting sqref="D5:K5">
    <cfRule type="cellIs" dxfId="946" priority="13" operator="greaterThan">
      <formula>0</formula>
    </cfRule>
  </conditionalFormatting>
  <conditionalFormatting sqref="L4 L6 L28:L29">
    <cfRule type="cellIs" dxfId="945" priority="12" operator="equal">
      <formula>$L$4</formula>
    </cfRule>
  </conditionalFormatting>
  <conditionalFormatting sqref="D7:S7">
    <cfRule type="cellIs" dxfId="944" priority="11" operator="greaterThan">
      <formula>0</formula>
    </cfRule>
  </conditionalFormatting>
  <conditionalFormatting sqref="D9:S9">
    <cfRule type="cellIs" dxfId="943" priority="10" operator="greaterThan">
      <formula>0</formula>
    </cfRule>
  </conditionalFormatting>
  <conditionalFormatting sqref="D11:S11">
    <cfRule type="cellIs" dxfId="942" priority="9" operator="greaterThan">
      <formula>0</formula>
    </cfRule>
  </conditionalFormatting>
  <conditionalFormatting sqref="D13:S13">
    <cfRule type="cellIs" dxfId="941" priority="8" operator="greaterThan">
      <formula>0</formula>
    </cfRule>
  </conditionalFormatting>
  <conditionalFormatting sqref="D15:S15">
    <cfRule type="cellIs" dxfId="940" priority="7" operator="greaterThan">
      <formula>0</formula>
    </cfRule>
  </conditionalFormatting>
  <conditionalFormatting sqref="D17:S17">
    <cfRule type="cellIs" dxfId="939" priority="6" operator="greaterThan">
      <formula>0</formula>
    </cfRule>
  </conditionalFormatting>
  <conditionalFormatting sqref="D19:S19">
    <cfRule type="cellIs" dxfId="938" priority="5" operator="greaterThan">
      <formula>0</formula>
    </cfRule>
  </conditionalFormatting>
  <conditionalFormatting sqref="D21:S21">
    <cfRule type="cellIs" dxfId="937" priority="4" operator="greaterThan">
      <formula>0</formula>
    </cfRule>
  </conditionalFormatting>
  <conditionalFormatting sqref="D23:S23">
    <cfRule type="cellIs" dxfId="936" priority="3" operator="greaterThan">
      <formula>0</formula>
    </cfRule>
  </conditionalFormatting>
  <conditionalFormatting sqref="D25:S25">
    <cfRule type="cellIs" dxfId="935" priority="2" operator="greaterThan">
      <formula>0</formula>
    </cfRule>
  </conditionalFormatting>
  <conditionalFormatting sqref="D27:S27">
    <cfRule type="cellIs" dxfId="934" priority="1" operator="greaterThan">
      <formula>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F38" sqref="F3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2" t="s">
        <v>0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</row>
    <row r="2" spans="1:20" ht="15.75" thickBot="1" x14ac:dyDescent="0.3">
      <c r="A2" s="102"/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</row>
    <row r="3" spans="1:20" ht="18.75" x14ac:dyDescent="0.25">
      <c r="A3" s="103" t="s">
        <v>46</v>
      </c>
      <c r="B3" s="104"/>
      <c r="C3" s="105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6"/>
    </row>
    <row r="4" spans="1:20" x14ac:dyDescent="0.25">
      <c r="A4" s="107" t="s">
        <v>1</v>
      </c>
      <c r="B4" s="107"/>
      <c r="C4" s="1"/>
      <c r="D4" s="2">
        <f>'11'!D29</f>
        <v>502364</v>
      </c>
      <c r="E4" s="2">
        <f>'11'!E29</f>
        <v>7980</v>
      </c>
      <c r="F4" s="2">
        <f>'11'!F29</f>
        <v>10780</v>
      </c>
      <c r="G4" s="2">
        <f>'11'!G29</f>
        <v>450</v>
      </c>
      <c r="H4" s="2">
        <f>'11'!H29</f>
        <v>16550</v>
      </c>
      <c r="I4" s="2">
        <f>'11'!I29</f>
        <v>1309</v>
      </c>
      <c r="J4" s="2">
        <f>'11'!J29</f>
        <v>212</v>
      </c>
      <c r="K4" s="2">
        <f>'11'!K29</f>
        <v>160</v>
      </c>
      <c r="L4" s="2">
        <f>'11'!L29</f>
        <v>5</v>
      </c>
      <c r="M4" s="3"/>
      <c r="N4" s="108"/>
      <c r="O4" s="108"/>
      <c r="P4" s="108"/>
      <c r="Q4" s="108"/>
      <c r="R4" s="108"/>
      <c r="S4" s="108"/>
      <c r="T4" s="108"/>
    </row>
    <row r="5" spans="1:20" x14ac:dyDescent="0.25">
      <c r="A5" s="107" t="s">
        <v>2</v>
      </c>
      <c r="B5" s="10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8"/>
      <c r="O5" s="108"/>
      <c r="P5" s="108"/>
      <c r="Q5" s="108"/>
      <c r="R5" s="108"/>
      <c r="S5" s="108"/>
      <c r="T5" s="10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3" t="s">
        <v>44</v>
      </c>
      <c r="B28" s="94"/>
      <c r="C28" s="9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96" t="s">
        <v>45</v>
      </c>
      <c r="B29" s="97"/>
      <c r="C29" s="98"/>
      <c r="D29" s="48">
        <f>D4+D5-D28</f>
        <v>502364</v>
      </c>
      <c r="E29" s="48">
        <f t="shared" ref="E29:L29" si="8">E4+E5-E28</f>
        <v>7980</v>
      </c>
      <c r="F29" s="48">
        <f t="shared" si="8"/>
        <v>10780</v>
      </c>
      <c r="G29" s="48">
        <f t="shared" si="8"/>
        <v>450</v>
      </c>
      <c r="H29" s="48">
        <f t="shared" si="8"/>
        <v>16550</v>
      </c>
      <c r="I29" s="48">
        <f t="shared" si="8"/>
        <v>1309</v>
      </c>
      <c r="J29" s="48">
        <f t="shared" si="8"/>
        <v>212</v>
      </c>
      <c r="K29" s="48">
        <f t="shared" si="8"/>
        <v>160</v>
      </c>
      <c r="L29" s="48">
        <f t="shared" si="8"/>
        <v>5</v>
      </c>
      <c r="M29" s="99"/>
      <c r="N29" s="100"/>
      <c r="O29" s="100"/>
      <c r="P29" s="100"/>
      <c r="Q29" s="100"/>
      <c r="R29" s="100"/>
      <c r="S29" s="100"/>
      <c r="T29" s="10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33" priority="43" operator="equal">
      <formula>212030016606640</formula>
    </cfRule>
  </conditionalFormatting>
  <conditionalFormatting sqref="D29 E4:E6 E28:K29">
    <cfRule type="cellIs" dxfId="932" priority="41" operator="equal">
      <formula>$E$4</formula>
    </cfRule>
    <cfRule type="cellIs" dxfId="931" priority="42" operator="equal">
      <formula>2120</formula>
    </cfRule>
  </conditionalFormatting>
  <conditionalFormatting sqref="D29:E29 F4:F6 F28:F29">
    <cfRule type="cellIs" dxfId="930" priority="39" operator="equal">
      <formula>$F$4</formula>
    </cfRule>
    <cfRule type="cellIs" dxfId="929" priority="40" operator="equal">
      <formula>300</formula>
    </cfRule>
  </conditionalFormatting>
  <conditionalFormatting sqref="G4:G6 G28:G29">
    <cfRule type="cellIs" dxfId="928" priority="37" operator="equal">
      <formula>$G$4</formula>
    </cfRule>
    <cfRule type="cellIs" dxfId="927" priority="38" operator="equal">
      <formula>1660</formula>
    </cfRule>
  </conditionalFormatting>
  <conditionalFormatting sqref="H4:H6 H28:H29">
    <cfRule type="cellIs" dxfId="926" priority="35" operator="equal">
      <formula>$H$4</formula>
    </cfRule>
    <cfRule type="cellIs" dxfId="925" priority="36" operator="equal">
      <formula>6640</formula>
    </cfRule>
  </conditionalFormatting>
  <conditionalFormatting sqref="T6:T28">
    <cfRule type="cellIs" dxfId="924" priority="34" operator="lessThan">
      <formula>0</formula>
    </cfRule>
  </conditionalFormatting>
  <conditionalFormatting sqref="T7:T27">
    <cfRule type="cellIs" dxfId="923" priority="31" operator="lessThan">
      <formula>0</formula>
    </cfRule>
    <cfRule type="cellIs" dxfId="922" priority="32" operator="lessThan">
      <formula>0</formula>
    </cfRule>
    <cfRule type="cellIs" dxfId="921" priority="33" operator="lessThan">
      <formula>0</formula>
    </cfRule>
  </conditionalFormatting>
  <conditionalFormatting sqref="E4:E6 E28:K28">
    <cfRule type="cellIs" dxfId="920" priority="30" operator="equal">
      <formula>$E$4</formula>
    </cfRule>
  </conditionalFormatting>
  <conditionalFormatting sqref="D28:D29 D6 D4:M4">
    <cfRule type="cellIs" dxfId="919" priority="29" operator="equal">
      <formula>$D$4</formula>
    </cfRule>
  </conditionalFormatting>
  <conditionalFormatting sqref="I4:I6 I28:I29">
    <cfRule type="cellIs" dxfId="918" priority="28" operator="equal">
      <formula>$I$4</formula>
    </cfRule>
  </conditionalFormatting>
  <conditionalFormatting sqref="J4:J6 J28:J29">
    <cfRule type="cellIs" dxfId="917" priority="27" operator="equal">
      <formula>$J$4</formula>
    </cfRule>
  </conditionalFormatting>
  <conditionalFormatting sqref="K4:K6 K28:K29">
    <cfRule type="cellIs" dxfId="916" priority="26" operator="equal">
      <formula>$K$4</formula>
    </cfRule>
  </conditionalFormatting>
  <conditionalFormatting sqref="M4:M6">
    <cfRule type="cellIs" dxfId="915" priority="25" operator="equal">
      <formula>$L$4</formula>
    </cfRule>
  </conditionalFormatting>
  <conditionalFormatting sqref="T7:T28">
    <cfRule type="cellIs" dxfId="914" priority="22" operator="lessThan">
      <formula>0</formula>
    </cfRule>
    <cfRule type="cellIs" dxfId="913" priority="23" operator="lessThan">
      <formula>0</formula>
    </cfRule>
    <cfRule type="cellIs" dxfId="912" priority="24" operator="lessThan">
      <formula>0</formula>
    </cfRule>
  </conditionalFormatting>
  <conditionalFormatting sqref="D5:K5">
    <cfRule type="cellIs" dxfId="911" priority="21" operator="greaterThan">
      <formula>0</formula>
    </cfRule>
  </conditionalFormatting>
  <conditionalFormatting sqref="T6:T28">
    <cfRule type="cellIs" dxfId="910" priority="20" operator="lessThan">
      <formula>0</formula>
    </cfRule>
  </conditionalFormatting>
  <conditionalFormatting sqref="T7:T27">
    <cfRule type="cellIs" dxfId="909" priority="17" operator="lessThan">
      <formula>0</formula>
    </cfRule>
    <cfRule type="cellIs" dxfId="908" priority="18" operator="lessThan">
      <formula>0</formula>
    </cfRule>
    <cfRule type="cellIs" dxfId="907" priority="19" operator="lessThan">
      <formula>0</formula>
    </cfRule>
  </conditionalFormatting>
  <conditionalFormatting sqref="T7:T28">
    <cfRule type="cellIs" dxfId="906" priority="14" operator="lessThan">
      <formula>0</formula>
    </cfRule>
    <cfRule type="cellIs" dxfId="905" priority="15" operator="lessThan">
      <formula>0</formula>
    </cfRule>
    <cfRule type="cellIs" dxfId="904" priority="16" operator="lessThan">
      <formula>0</formula>
    </cfRule>
  </conditionalFormatting>
  <conditionalFormatting sqref="D5:K5">
    <cfRule type="cellIs" dxfId="903" priority="13" operator="greaterThan">
      <formula>0</formula>
    </cfRule>
  </conditionalFormatting>
  <conditionalFormatting sqref="L4 L6 L28:L29">
    <cfRule type="cellIs" dxfId="902" priority="12" operator="equal">
      <formula>$L$4</formula>
    </cfRule>
  </conditionalFormatting>
  <conditionalFormatting sqref="D7:S7">
    <cfRule type="cellIs" dxfId="901" priority="11" operator="greaterThan">
      <formula>0</formula>
    </cfRule>
  </conditionalFormatting>
  <conditionalFormatting sqref="D9:S9">
    <cfRule type="cellIs" dxfId="900" priority="10" operator="greaterThan">
      <formula>0</formula>
    </cfRule>
  </conditionalFormatting>
  <conditionalFormatting sqref="D11:S11">
    <cfRule type="cellIs" dxfId="899" priority="9" operator="greaterThan">
      <formula>0</formula>
    </cfRule>
  </conditionalFormatting>
  <conditionalFormatting sqref="D13:S13">
    <cfRule type="cellIs" dxfId="898" priority="8" operator="greaterThan">
      <formula>0</formula>
    </cfRule>
  </conditionalFormatting>
  <conditionalFormatting sqref="D15:S15">
    <cfRule type="cellIs" dxfId="897" priority="7" operator="greaterThan">
      <formula>0</formula>
    </cfRule>
  </conditionalFormatting>
  <conditionalFormatting sqref="D17:S17">
    <cfRule type="cellIs" dxfId="896" priority="6" operator="greaterThan">
      <formula>0</formula>
    </cfRule>
  </conditionalFormatting>
  <conditionalFormatting sqref="D19:S19">
    <cfRule type="cellIs" dxfId="895" priority="5" operator="greaterThan">
      <formula>0</formula>
    </cfRule>
  </conditionalFormatting>
  <conditionalFormatting sqref="D21:S21">
    <cfRule type="cellIs" dxfId="894" priority="4" operator="greaterThan">
      <formula>0</formula>
    </cfRule>
  </conditionalFormatting>
  <conditionalFormatting sqref="D23:S23">
    <cfRule type="cellIs" dxfId="893" priority="3" operator="greaterThan">
      <formula>0</formula>
    </cfRule>
  </conditionalFormatting>
  <conditionalFormatting sqref="D25:S25">
    <cfRule type="cellIs" dxfId="892" priority="2" operator="greaterThan">
      <formula>0</formula>
    </cfRule>
  </conditionalFormatting>
  <conditionalFormatting sqref="D27:S27">
    <cfRule type="cellIs" dxfId="891" priority="1" operator="greaterThan">
      <formula>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Q9" sqref="Q9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2" t="s">
        <v>0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</row>
    <row r="2" spans="1:20" ht="15.75" thickBot="1" x14ac:dyDescent="0.3">
      <c r="A2" s="102"/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</row>
    <row r="3" spans="1:20" ht="18.75" x14ac:dyDescent="0.25">
      <c r="A3" s="103" t="s">
        <v>60</v>
      </c>
      <c r="B3" s="104"/>
      <c r="C3" s="105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6"/>
    </row>
    <row r="4" spans="1:20" x14ac:dyDescent="0.25">
      <c r="A4" s="107" t="s">
        <v>1</v>
      </c>
      <c r="B4" s="107"/>
      <c r="C4" s="1"/>
      <c r="D4" s="2">
        <f>'12'!D29</f>
        <v>502364</v>
      </c>
      <c r="E4" s="2">
        <f>'12'!E29</f>
        <v>7980</v>
      </c>
      <c r="F4" s="2">
        <f>'12'!F29</f>
        <v>10780</v>
      </c>
      <c r="G4" s="2">
        <f>'12'!G29</f>
        <v>450</v>
      </c>
      <c r="H4" s="2">
        <f>'12'!H29</f>
        <v>16550</v>
      </c>
      <c r="I4" s="2">
        <f>'12'!I29</f>
        <v>1309</v>
      </c>
      <c r="J4" s="2">
        <f>'12'!J29</f>
        <v>212</v>
      </c>
      <c r="K4" s="2">
        <f>'12'!K29</f>
        <v>160</v>
      </c>
      <c r="L4" s="2">
        <f>'12'!L29</f>
        <v>5</v>
      </c>
      <c r="M4" s="3"/>
      <c r="N4" s="108"/>
      <c r="O4" s="108"/>
      <c r="P4" s="108"/>
      <c r="Q4" s="108"/>
      <c r="R4" s="108"/>
      <c r="S4" s="108"/>
      <c r="T4" s="108"/>
    </row>
    <row r="5" spans="1:20" x14ac:dyDescent="0.25">
      <c r="A5" s="107" t="s">
        <v>2</v>
      </c>
      <c r="B5" s="107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108"/>
      <c r="O5" s="108"/>
      <c r="P5" s="108"/>
      <c r="Q5" s="108"/>
      <c r="R5" s="108"/>
      <c r="S5" s="108"/>
      <c r="T5" s="10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1645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1645</v>
      </c>
      <c r="N7" s="24">
        <f>D7+E7*20+F7*10+G7*9+H7*9+I7*191+J7*191+K7*182+L7*100</f>
        <v>1645</v>
      </c>
      <c r="O7" s="25">
        <f>M7*2.75%</f>
        <v>45.237499999999997</v>
      </c>
      <c r="P7" s="26"/>
      <c r="Q7" s="26"/>
      <c r="R7" s="24">
        <f>M7-(M7*2.75%)+I7*191+J7*191+K7*182+L7*100-Q7</f>
        <v>1599.7625</v>
      </c>
      <c r="S7" s="25">
        <f>M7*0.95%</f>
        <v>15.6275</v>
      </c>
      <c r="T7" s="27">
        <f>S7-Q7</f>
        <v>15.6275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4835</v>
      </c>
      <c r="E8" s="30">
        <v>20</v>
      </c>
      <c r="F8" s="30">
        <v>50</v>
      </c>
      <c r="G8" s="30"/>
      <c r="H8" s="30">
        <v>100</v>
      </c>
      <c r="I8" s="20">
        <v>4</v>
      </c>
      <c r="J8" s="20"/>
      <c r="K8" s="20"/>
      <c r="L8" s="20"/>
      <c r="M8" s="20">
        <f t="shared" ref="M8:M27" si="0">D8+E8*20+F8*10+G8*9+H8*9</f>
        <v>6635</v>
      </c>
      <c r="N8" s="24">
        <f t="shared" ref="N8:N27" si="1">D8+E8*20+F8*10+G8*9+H8*9+I8*191+J8*191+K8*182+L8*100</f>
        <v>7399</v>
      </c>
      <c r="O8" s="25">
        <f t="shared" ref="O8:O27" si="2">M8*2.75%</f>
        <v>182.46250000000001</v>
      </c>
      <c r="P8" s="26"/>
      <c r="Q8" s="26">
        <v>66</v>
      </c>
      <c r="R8" s="24">
        <f t="shared" ref="R8:R27" si="3">M8-(M8*2.75%)+I8*191+J8*191+K8*182+L8*100-Q8</f>
        <v>7150.5375000000004</v>
      </c>
      <c r="S8" s="25">
        <f t="shared" ref="S8:S27" si="4">M8*0.95%</f>
        <v>63.032499999999999</v>
      </c>
      <c r="T8" s="27">
        <f t="shared" ref="T8:T27" si="5">S8-Q8</f>
        <v>-2.9675000000000011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18553</v>
      </c>
      <c r="E9" s="30">
        <v>50</v>
      </c>
      <c r="F9" s="30">
        <v>50</v>
      </c>
      <c r="G9" s="30"/>
      <c r="H9" s="30"/>
      <c r="I9" s="20">
        <v>10</v>
      </c>
      <c r="J9" s="20"/>
      <c r="K9" s="20"/>
      <c r="L9" s="20"/>
      <c r="M9" s="20">
        <f t="shared" si="0"/>
        <v>20053</v>
      </c>
      <c r="N9" s="24">
        <f t="shared" si="1"/>
        <v>21963</v>
      </c>
      <c r="O9" s="25">
        <f t="shared" si="2"/>
        <v>551.45749999999998</v>
      </c>
      <c r="P9" s="26"/>
      <c r="Q9" s="26">
        <v>142</v>
      </c>
      <c r="R9" s="24">
        <f t="shared" si="3"/>
        <v>21269.5425</v>
      </c>
      <c r="S9" s="25">
        <f t="shared" si="4"/>
        <v>190.5035</v>
      </c>
      <c r="T9" s="27">
        <f t="shared" si="5"/>
        <v>48.503500000000003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4525</v>
      </c>
      <c r="E10" s="30"/>
      <c r="F10" s="30"/>
      <c r="G10" s="30"/>
      <c r="H10" s="30"/>
      <c r="I10" s="20">
        <v>1</v>
      </c>
      <c r="J10" s="20">
        <v>1</v>
      </c>
      <c r="K10" s="20"/>
      <c r="L10" s="20"/>
      <c r="M10" s="20">
        <f t="shared" si="0"/>
        <v>4525</v>
      </c>
      <c r="N10" s="24">
        <f t="shared" si="1"/>
        <v>4907</v>
      </c>
      <c r="O10" s="25">
        <f t="shared" si="2"/>
        <v>124.4375</v>
      </c>
      <c r="P10" s="26"/>
      <c r="Q10" s="26">
        <v>27</v>
      </c>
      <c r="R10" s="24">
        <f t="shared" si="3"/>
        <v>4755.5625</v>
      </c>
      <c r="S10" s="25">
        <f t="shared" si="4"/>
        <v>42.987499999999997</v>
      </c>
      <c r="T10" s="27">
        <f t="shared" si="5"/>
        <v>15.987499999999997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3087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3087</v>
      </c>
      <c r="N11" s="24">
        <f t="shared" si="1"/>
        <v>3087</v>
      </c>
      <c r="O11" s="25">
        <f t="shared" si="2"/>
        <v>84.892499999999998</v>
      </c>
      <c r="P11" s="26"/>
      <c r="Q11" s="26">
        <v>27</v>
      </c>
      <c r="R11" s="24">
        <f t="shared" si="3"/>
        <v>2975.1075000000001</v>
      </c>
      <c r="S11" s="25">
        <f t="shared" si="4"/>
        <v>29.326499999999999</v>
      </c>
      <c r="T11" s="27">
        <f t="shared" si="5"/>
        <v>2.3264999999999993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3424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3424</v>
      </c>
      <c r="N12" s="24">
        <f t="shared" si="1"/>
        <v>3424</v>
      </c>
      <c r="O12" s="25">
        <f t="shared" si="2"/>
        <v>94.16</v>
      </c>
      <c r="P12" s="26"/>
      <c r="Q12" s="26">
        <v>29</v>
      </c>
      <c r="R12" s="24">
        <f t="shared" si="3"/>
        <v>3300.84</v>
      </c>
      <c r="S12" s="25">
        <f t="shared" si="4"/>
        <v>32.527999999999999</v>
      </c>
      <c r="T12" s="27">
        <f t="shared" si="5"/>
        <v>3.5279999999999987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5456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5456</v>
      </c>
      <c r="N13" s="24">
        <f t="shared" si="1"/>
        <v>5456</v>
      </c>
      <c r="O13" s="25">
        <f t="shared" si="2"/>
        <v>150.04</v>
      </c>
      <c r="P13" s="26"/>
      <c r="Q13" s="26">
        <v>55</v>
      </c>
      <c r="R13" s="24">
        <f t="shared" si="3"/>
        <v>5250.96</v>
      </c>
      <c r="S13" s="25">
        <f t="shared" si="4"/>
        <v>51.832000000000001</v>
      </c>
      <c r="T13" s="27">
        <f t="shared" si="5"/>
        <v>-3.1679999999999993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6081</v>
      </c>
      <c r="E14" s="30"/>
      <c r="F14" s="30"/>
      <c r="G14" s="30"/>
      <c r="H14" s="30">
        <v>100</v>
      </c>
      <c r="I14" s="20"/>
      <c r="J14" s="20"/>
      <c r="K14" s="20">
        <v>5</v>
      </c>
      <c r="L14" s="20"/>
      <c r="M14" s="20">
        <f t="shared" si="0"/>
        <v>6981</v>
      </c>
      <c r="N14" s="24">
        <f t="shared" si="1"/>
        <v>7891</v>
      </c>
      <c r="O14" s="25">
        <f t="shared" si="2"/>
        <v>191.97749999999999</v>
      </c>
      <c r="P14" s="26"/>
      <c r="Q14" s="26">
        <v>69</v>
      </c>
      <c r="R14" s="24">
        <f t="shared" si="3"/>
        <v>7630.0225</v>
      </c>
      <c r="S14" s="25">
        <f t="shared" si="4"/>
        <v>66.319500000000005</v>
      </c>
      <c r="T14" s="27">
        <f t="shared" si="5"/>
        <v>-2.680499999999995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17583</v>
      </c>
      <c r="E15" s="30">
        <v>30</v>
      </c>
      <c r="F15" s="30"/>
      <c r="G15" s="30"/>
      <c r="H15" s="30"/>
      <c r="I15" s="20">
        <v>10</v>
      </c>
      <c r="J15" s="20"/>
      <c r="K15" s="20"/>
      <c r="L15" s="20"/>
      <c r="M15" s="20">
        <f t="shared" si="0"/>
        <v>18183</v>
      </c>
      <c r="N15" s="24">
        <f t="shared" si="1"/>
        <v>20093</v>
      </c>
      <c r="O15" s="25">
        <f t="shared" si="2"/>
        <v>500.03250000000003</v>
      </c>
      <c r="P15" s="26"/>
      <c r="Q15" s="26">
        <v>140</v>
      </c>
      <c r="R15" s="24">
        <f t="shared" si="3"/>
        <v>19452.967499999999</v>
      </c>
      <c r="S15" s="25">
        <f t="shared" si="4"/>
        <v>172.73849999999999</v>
      </c>
      <c r="T15" s="27">
        <f t="shared" si="5"/>
        <v>32.738499999999988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21160</v>
      </c>
      <c r="E16" s="30">
        <v>50</v>
      </c>
      <c r="F16" s="30"/>
      <c r="G16" s="30"/>
      <c r="H16" s="30">
        <v>100</v>
      </c>
      <c r="I16" s="20">
        <v>6</v>
      </c>
      <c r="J16" s="20"/>
      <c r="K16" s="20">
        <v>5</v>
      </c>
      <c r="L16" s="20"/>
      <c r="M16" s="20">
        <f t="shared" si="0"/>
        <v>23060</v>
      </c>
      <c r="N16" s="24">
        <f t="shared" si="1"/>
        <v>25116</v>
      </c>
      <c r="O16" s="25">
        <f t="shared" si="2"/>
        <v>634.15</v>
      </c>
      <c r="P16" s="26"/>
      <c r="Q16" s="26">
        <v>123</v>
      </c>
      <c r="R16" s="24">
        <f t="shared" si="3"/>
        <v>24358.85</v>
      </c>
      <c r="S16" s="25">
        <f t="shared" si="4"/>
        <v>219.07</v>
      </c>
      <c r="T16" s="27">
        <f t="shared" si="5"/>
        <v>96.07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7621</v>
      </c>
      <c r="E17" s="30"/>
      <c r="F17" s="30"/>
      <c r="G17" s="30"/>
      <c r="H17" s="30"/>
      <c r="I17" s="20">
        <v>5</v>
      </c>
      <c r="J17" s="20"/>
      <c r="K17" s="20"/>
      <c r="L17" s="20"/>
      <c r="M17" s="20">
        <f t="shared" si="0"/>
        <v>7621</v>
      </c>
      <c r="N17" s="24">
        <f t="shared" si="1"/>
        <v>8576</v>
      </c>
      <c r="O17" s="25">
        <f t="shared" si="2"/>
        <v>209.57750000000001</v>
      </c>
      <c r="P17" s="26"/>
      <c r="Q17" s="26">
        <v>66</v>
      </c>
      <c r="R17" s="24">
        <f t="shared" si="3"/>
        <v>8300.4225000000006</v>
      </c>
      <c r="S17" s="25">
        <f t="shared" si="4"/>
        <v>72.399500000000003</v>
      </c>
      <c r="T17" s="27">
        <f t="shared" si="5"/>
        <v>6.3995000000000033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>
        <v>11103</v>
      </c>
      <c r="E18" s="30"/>
      <c r="F18" s="30"/>
      <c r="G18" s="30"/>
      <c r="H18" s="30">
        <v>10</v>
      </c>
      <c r="I18" s="20">
        <v>7</v>
      </c>
      <c r="J18" s="20"/>
      <c r="K18" s="20"/>
      <c r="L18" s="20"/>
      <c r="M18" s="20">
        <f t="shared" si="0"/>
        <v>11193</v>
      </c>
      <c r="N18" s="24">
        <f t="shared" si="1"/>
        <v>12530</v>
      </c>
      <c r="O18" s="25">
        <f t="shared" si="2"/>
        <v>307.8075</v>
      </c>
      <c r="P18" s="26"/>
      <c r="Q18" s="26">
        <v>100</v>
      </c>
      <c r="R18" s="24">
        <f t="shared" si="3"/>
        <v>12122.192499999999</v>
      </c>
      <c r="S18" s="25">
        <f t="shared" si="4"/>
        <v>106.3335</v>
      </c>
      <c r="T18" s="27">
        <f t="shared" si="5"/>
        <v>6.3335000000000008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12413</v>
      </c>
      <c r="E19" s="30">
        <v>20</v>
      </c>
      <c r="F19" s="30">
        <v>60</v>
      </c>
      <c r="G19" s="30"/>
      <c r="H19" s="30">
        <v>160</v>
      </c>
      <c r="I19" s="20">
        <v>5</v>
      </c>
      <c r="J19" s="20">
        <v>5</v>
      </c>
      <c r="K19" s="20"/>
      <c r="L19" s="20"/>
      <c r="M19" s="20">
        <f t="shared" si="0"/>
        <v>14853</v>
      </c>
      <c r="N19" s="24">
        <f t="shared" si="1"/>
        <v>16763</v>
      </c>
      <c r="O19" s="25">
        <f t="shared" si="2"/>
        <v>408.45749999999998</v>
      </c>
      <c r="P19" s="26"/>
      <c r="Q19" s="26">
        <v>170</v>
      </c>
      <c r="R19" s="24">
        <f t="shared" si="3"/>
        <v>16184.5425</v>
      </c>
      <c r="S19" s="25">
        <f t="shared" si="4"/>
        <v>141.1035</v>
      </c>
      <c r="T19" s="27">
        <f t="shared" si="5"/>
        <v>-28.896500000000003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4961</v>
      </c>
      <c r="E20" s="30"/>
      <c r="F20" s="30"/>
      <c r="G20" s="30"/>
      <c r="H20" s="30"/>
      <c r="I20" s="20">
        <v>5</v>
      </c>
      <c r="J20" s="20"/>
      <c r="K20" s="20"/>
      <c r="L20" s="20"/>
      <c r="M20" s="20">
        <f t="shared" si="0"/>
        <v>4961</v>
      </c>
      <c r="N20" s="24">
        <f t="shared" si="1"/>
        <v>5916</v>
      </c>
      <c r="O20" s="25">
        <f t="shared" si="2"/>
        <v>136.42750000000001</v>
      </c>
      <c r="P20" s="26"/>
      <c r="Q20" s="26">
        <v>120</v>
      </c>
      <c r="R20" s="24">
        <f t="shared" si="3"/>
        <v>5659.5725000000002</v>
      </c>
      <c r="S20" s="25">
        <f t="shared" si="4"/>
        <v>47.1295</v>
      </c>
      <c r="T20" s="27">
        <f t="shared" si="5"/>
        <v>-72.870499999999993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4114</v>
      </c>
      <c r="E21" s="30"/>
      <c r="F21" s="30"/>
      <c r="G21" s="30"/>
      <c r="H21" s="30"/>
      <c r="I21" s="20">
        <v>4</v>
      </c>
      <c r="J21" s="20"/>
      <c r="K21" s="20"/>
      <c r="L21" s="20"/>
      <c r="M21" s="20">
        <f t="shared" si="0"/>
        <v>4114</v>
      </c>
      <c r="N21" s="24">
        <f t="shared" si="1"/>
        <v>4878</v>
      </c>
      <c r="O21" s="25">
        <f t="shared" si="2"/>
        <v>113.13500000000001</v>
      </c>
      <c r="P21" s="26"/>
      <c r="Q21" s="26"/>
      <c r="R21" s="24">
        <f t="shared" si="3"/>
        <v>4764.8649999999998</v>
      </c>
      <c r="S21" s="25">
        <f t="shared" si="4"/>
        <v>39.082999999999998</v>
      </c>
      <c r="T21" s="27">
        <f t="shared" si="5"/>
        <v>39.082999999999998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10200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10200</v>
      </c>
      <c r="N22" s="24">
        <f t="shared" si="1"/>
        <v>10200</v>
      </c>
      <c r="O22" s="25">
        <f t="shared" si="2"/>
        <v>280.5</v>
      </c>
      <c r="P22" s="26"/>
      <c r="Q22" s="26">
        <v>100</v>
      </c>
      <c r="R22" s="24">
        <f t="shared" si="3"/>
        <v>9819.5</v>
      </c>
      <c r="S22" s="25">
        <f t="shared" si="4"/>
        <v>96.899999999999991</v>
      </c>
      <c r="T22" s="27">
        <f t="shared" si="5"/>
        <v>-3.1000000000000085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6852</v>
      </c>
      <c r="E23" s="30"/>
      <c r="F23" s="30"/>
      <c r="G23" s="30"/>
      <c r="H23" s="30"/>
      <c r="I23" s="20">
        <v>5</v>
      </c>
      <c r="J23" s="20"/>
      <c r="K23" s="20"/>
      <c r="L23" s="20"/>
      <c r="M23" s="20">
        <f t="shared" si="0"/>
        <v>6852</v>
      </c>
      <c r="N23" s="24">
        <f t="shared" si="1"/>
        <v>7807</v>
      </c>
      <c r="O23" s="25">
        <f t="shared" si="2"/>
        <v>188.43</v>
      </c>
      <c r="P23" s="26"/>
      <c r="Q23" s="26">
        <v>60</v>
      </c>
      <c r="R23" s="24">
        <f t="shared" si="3"/>
        <v>7558.57</v>
      </c>
      <c r="S23" s="25">
        <f t="shared" si="4"/>
        <v>65.093999999999994</v>
      </c>
      <c r="T23" s="27">
        <f t="shared" si="5"/>
        <v>5.0939999999999941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13057</v>
      </c>
      <c r="E24" s="30"/>
      <c r="F24" s="30"/>
      <c r="G24" s="30"/>
      <c r="H24" s="30"/>
      <c r="I24" s="20">
        <v>6</v>
      </c>
      <c r="J24" s="20"/>
      <c r="K24" s="20"/>
      <c r="L24" s="20"/>
      <c r="M24" s="20">
        <f t="shared" si="0"/>
        <v>13057</v>
      </c>
      <c r="N24" s="24">
        <f t="shared" si="1"/>
        <v>14203</v>
      </c>
      <c r="O24" s="25">
        <f t="shared" si="2"/>
        <v>359.0675</v>
      </c>
      <c r="P24" s="26"/>
      <c r="Q24" s="26">
        <v>104</v>
      </c>
      <c r="R24" s="24">
        <f t="shared" si="3"/>
        <v>13739.932500000001</v>
      </c>
      <c r="S24" s="25">
        <f t="shared" si="4"/>
        <v>124.0415</v>
      </c>
      <c r="T24" s="27">
        <f t="shared" si="5"/>
        <v>20.041499999999999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5143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5143</v>
      </c>
      <c r="N25" s="24">
        <f t="shared" si="1"/>
        <v>5143</v>
      </c>
      <c r="O25" s="25">
        <f t="shared" si="2"/>
        <v>141.4325</v>
      </c>
      <c r="P25" s="26"/>
      <c r="Q25" s="26">
        <v>50</v>
      </c>
      <c r="R25" s="24">
        <f t="shared" si="3"/>
        <v>4951.5675000000001</v>
      </c>
      <c r="S25" s="25">
        <f t="shared" si="4"/>
        <v>48.858499999999999</v>
      </c>
      <c r="T25" s="27">
        <f t="shared" si="5"/>
        <v>-1.1415000000000006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4437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4437</v>
      </c>
      <c r="N26" s="24">
        <f t="shared" si="1"/>
        <v>4437</v>
      </c>
      <c r="O26" s="25">
        <f t="shared" si="2"/>
        <v>122.0175</v>
      </c>
      <c r="P26" s="26"/>
      <c r="Q26" s="26">
        <v>35</v>
      </c>
      <c r="R26" s="24">
        <f t="shared" si="3"/>
        <v>4279.9825000000001</v>
      </c>
      <c r="S26" s="25">
        <f t="shared" si="4"/>
        <v>42.151499999999999</v>
      </c>
      <c r="T26" s="27">
        <f t="shared" si="5"/>
        <v>7.1514999999999986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4834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4834</v>
      </c>
      <c r="N27" s="40">
        <f t="shared" si="1"/>
        <v>4834</v>
      </c>
      <c r="O27" s="25">
        <f t="shared" si="2"/>
        <v>132.935</v>
      </c>
      <c r="P27" s="41"/>
      <c r="Q27" s="41">
        <v>100</v>
      </c>
      <c r="R27" s="24">
        <f t="shared" si="3"/>
        <v>4601.0649999999996</v>
      </c>
      <c r="S27" s="42">
        <f t="shared" si="4"/>
        <v>45.923000000000002</v>
      </c>
      <c r="T27" s="43">
        <f t="shared" si="5"/>
        <v>-54.076999999999998</v>
      </c>
    </row>
    <row r="28" spans="1:20" ht="16.5" thickBot="1" x14ac:dyDescent="0.3">
      <c r="A28" s="93" t="s">
        <v>44</v>
      </c>
      <c r="B28" s="94"/>
      <c r="C28" s="95"/>
      <c r="D28" s="44">
        <f t="shared" ref="D28:E28" si="6">SUM(D7:D27)</f>
        <v>171084</v>
      </c>
      <c r="E28" s="45">
        <f t="shared" si="6"/>
        <v>170</v>
      </c>
      <c r="F28" s="45">
        <f t="shared" ref="F28:T28" si="7">SUM(F7:F27)</f>
        <v>160</v>
      </c>
      <c r="G28" s="45">
        <f t="shared" si="7"/>
        <v>0</v>
      </c>
      <c r="H28" s="45">
        <f t="shared" si="7"/>
        <v>470</v>
      </c>
      <c r="I28" s="45">
        <f t="shared" si="7"/>
        <v>68</v>
      </c>
      <c r="J28" s="45">
        <f t="shared" si="7"/>
        <v>6</v>
      </c>
      <c r="K28" s="45">
        <f t="shared" si="7"/>
        <v>10</v>
      </c>
      <c r="L28" s="45">
        <f t="shared" si="7"/>
        <v>0</v>
      </c>
      <c r="M28" s="45">
        <f t="shared" si="7"/>
        <v>180314</v>
      </c>
      <c r="N28" s="45">
        <f t="shared" si="7"/>
        <v>196268</v>
      </c>
      <c r="O28" s="46">
        <f t="shared" si="7"/>
        <v>4958.6350000000002</v>
      </c>
      <c r="P28" s="45">
        <f t="shared" si="7"/>
        <v>0</v>
      </c>
      <c r="Q28" s="45">
        <f t="shared" si="7"/>
        <v>1583</v>
      </c>
      <c r="R28" s="45">
        <f t="shared" si="7"/>
        <v>189726.36500000002</v>
      </c>
      <c r="S28" s="45">
        <f t="shared" si="7"/>
        <v>1712.9830000000002</v>
      </c>
      <c r="T28" s="47">
        <f t="shared" si="7"/>
        <v>129.98299999999995</v>
      </c>
    </row>
    <row r="29" spans="1:20" ht="15.75" thickBot="1" x14ac:dyDescent="0.3">
      <c r="A29" s="96" t="s">
        <v>45</v>
      </c>
      <c r="B29" s="97"/>
      <c r="C29" s="98"/>
      <c r="D29" s="48">
        <f>D4+D5-D28</f>
        <v>642968</v>
      </c>
      <c r="E29" s="48">
        <f t="shared" ref="E29:L29" si="8">E4+E5-E28</f>
        <v>7810</v>
      </c>
      <c r="F29" s="48">
        <f t="shared" si="8"/>
        <v>10620</v>
      </c>
      <c r="G29" s="48">
        <f t="shared" si="8"/>
        <v>450</v>
      </c>
      <c r="H29" s="48">
        <f t="shared" si="8"/>
        <v>16080</v>
      </c>
      <c r="I29" s="48">
        <f t="shared" si="8"/>
        <v>1241</v>
      </c>
      <c r="J29" s="48">
        <f t="shared" si="8"/>
        <v>206</v>
      </c>
      <c r="K29" s="48">
        <f t="shared" si="8"/>
        <v>150</v>
      </c>
      <c r="L29" s="48">
        <f t="shared" si="8"/>
        <v>5</v>
      </c>
      <c r="M29" s="99"/>
      <c r="N29" s="100"/>
      <c r="O29" s="100"/>
      <c r="P29" s="100"/>
      <c r="Q29" s="100"/>
      <c r="R29" s="100"/>
      <c r="S29" s="100"/>
      <c r="T29" s="10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90" priority="43" operator="equal">
      <formula>212030016606640</formula>
    </cfRule>
  </conditionalFormatting>
  <conditionalFormatting sqref="D29 E4:E6 E28:K29">
    <cfRule type="cellIs" dxfId="889" priority="41" operator="equal">
      <formula>$E$4</formula>
    </cfRule>
    <cfRule type="cellIs" dxfId="888" priority="42" operator="equal">
      <formula>2120</formula>
    </cfRule>
  </conditionalFormatting>
  <conditionalFormatting sqref="D29:E29 F4:F6 F28:F29">
    <cfRule type="cellIs" dxfId="887" priority="39" operator="equal">
      <formula>$F$4</formula>
    </cfRule>
    <cfRule type="cellIs" dxfId="886" priority="40" operator="equal">
      <formula>300</formula>
    </cfRule>
  </conditionalFormatting>
  <conditionalFormatting sqref="G4:G6 G28:G29">
    <cfRule type="cellIs" dxfId="885" priority="37" operator="equal">
      <formula>$G$4</formula>
    </cfRule>
    <cfRule type="cellIs" dxfId="884" priority="38" operator="equal">
      <formula>1660</formula>
    </cfRule>
  </conditionalFormatting>
  <conditionalFormatting sqref="H4:H6 H28:H29">
    <cfRule type="cellIs" dxfId="883" priority="35" operator="equal">
      <formula>$H$4</formula>
    </cfRule>
    <cfRule type="cellIs" dxfId="882" priority="36" operator="equal">
      <formula>6640</formula>
    </cfRule>
  </conditionalFormatting>
  <conditionalFormatting sqref="T6:T28">
    <cfRule type="cellIs" dxfId="881" priority="34" operator="lessThan">
      <formula>0</formula>
    </cfRule>
  </conditionalFormatting>
  <conditionalFormatting sqref="T7:T27">
    <cfRule type="cellIs" dxfId="880" priority="31" operator="lessThan">
      <formula>0</formula>
    </cfRule>
    <cfRule type="cellIs" dxfId="879" priority="32" operator="lessThan">
      <formula>0</formula>
    </cfRule>
    <cfRule type="cellIs" dxfId="878" priority="33" operator="lessThan">
      <formula>0</formula>
    </cfRule>
  </conditionalFormatting>
  <conditionalFormatting sqref="E4:E6 E28:K28">
    <cfRule type="cellIs" dxfId="877" priority="30" operator="equal">
      <formula>$E$4</formula>
    </cfRule>
  </conditionalFormatting>
  <conditionalFormatting sqref="D28:D29 D6 D4:M4">
    <cfRule type="cellIs" dxfId="876" priority="29" operator="equal">
      <formula>$D$4</formula>
    </cfRule>
  </conditionalFormatting>
  <conditionalFormatting sqref="I4:I6 I28:I29">
    <cfRule type="cellIs" dxfId="875" priority="28" operator="equal">
      <formula>$I$4</formula>
    </cfRule>
  </conditionalFormatting>
  <conditionalFormatting sqref="J4:J6 J28:J29">
    <cfRule type="cellIs" dxfId="874" priority="27" operator="equal">
      <formula>$J$4</formula>
    </cfRule>
  </conditionalFormatting>
  <conditionalFormatting sqref="K4:K6 K28:K29">
    <cfRule type="cellIs" dxfId="873" priority="26" operator="equal">
      <formula>$K$4</formula>
    </cfRule>
  </conditionalFormatting>
  <conditionalFormatting sqref="M4:M6">
    <cfRule type="cellIs" dxfId="872" priority="25" operator="equal">
      <formula>$L$4</formula>
    </cfRule>
  </conditionalFormatting>
  <conditionalFormatting sqref="T7:T28">
    <cfRule type="cellIs" dxfId="871" priority="22" operator="lessThan">
      <formula>0</formula>
    </cfRule>
    <cfRule type="cellIs" dxfId="870" priority="23" operator="lessThan">
      <formula>0</formula>
    </cfRule>
    <cfRule type="cellIs" dxfId="869" priority="24" operator="lessThan">
      <formula>0</formula>
    </cfRule>
  </conditionalFormatting>
  <conditionalFormatting sqref="D5:K5">
    <cfRule type="cellIs" dxfId="868" priority="21" operator="greaterThan">
      <formula>0</formula>
    </cfRule>
  </conditionalFormatting>
  <conditionalFormatting sqref="T6:T28">
    <cfRule type="cellIs" dxfId="867" priority="20" operator="lessThan">
      <formula>0</formula>
    </cfRule>
  </conditionalFormatting>
  <conditionalFormatting sqref="T7:T27">
    <cfRule type="cellIs" dxfId="866" priority="17" operator="lessThan">
      <formula>0</formula>
    </cfRule>
    <cfRule type="cellIs" dxfId="865" priority="18" operator="lessThan">
      <formula>0</formula>
    </cfRule>
    <cfRule type="cellIs" dxfId="864" priority="19" operator="lessThan">
      <formula>0</formula>
    </cfRule>
  </conditionalFormatting>
  <conditionalFormatting sqref="T7:T28">
    <cfRule type="cellIs" dxfId="863" priority="14" operator="lessThan">
      <formula>0</formula>
    </cfRule>
    <cfRule type="cellIs" dxfId="862" priority="15" operator="lessThan">
      <formula>0</formula>
    </cfRule>
    <cfRule type="cellIs" dxfId="861" priority="16" operator="lessThan">
      <formula>0</formula>
    </cfRule>
  </conditionalFormatting>
  <conditionalFormatting sqref="D5:K5">
    <cfRule type="cellIs" dxfId="860" priority="13" operator="greaterThan">
      <formula>0</formula>
    </cfRule>
  </conditionalFormatting>
  <conditionalFormatting sqref="L4 L6 L28:L29">
    <cfRule type="cellIs" dxfId="859" priority="12" operator="equal">
      <formula>$L$4</formula>
    </cfRule>
  </conditionalFormatting>
  <conditionalFormatting sqref="D7:S7">
    <cfRule type="cellIs" dxfId="858" priority="11" operator="greaterThan">
      <formula>0</formula>
    </cfRule>
  </conditionalFormatting>
  <conditionalFormatting sqref="D9:S9">
    <cfRule type="cellIs" dxfId="857" priority="10" operator="greaterThan">
      <formula>0</formula>
    </cfRule>
  </conditionalFormatting>
  <conditionalFormatting sqref="D11:S11">
    <cfRule type="cellIs" dxfId="856" priority="9" operator="greaterThan">
      <formula>0</formula>
    </cfRule>
  </conditionalFormatting>
  <conditionalFormatting sqref="D13:S13">
    <cfRule type="cellIs" dxfId="855" priority="8" operator="greaterThan">
      <formula>0</formula>
    </cfRule>
  </conditionalFormatting>
  <conditionalFormatting sqref="D15:S15">
    <cfRule type="cellIs" dxfId="854" priority="7" operator="greaterThan">
      <formula>0</formula>
    </cfRule>
  </conditionalFormatting>
  <conditionalFormatting sqref="D17:S17">
    <cfRule type="cellIs" dxfId="853" priority="6" operator="greaterThan">
      <formula>0</formula>
    </cfRule>
  </conditionalFormatting>
  <conditionalFormatting sqref="D19:S19">
    <cfRule type="cellIs" dxfId="852" priority="5" operator="greaterThan">
      <formula>0</formula>
    </cfRule>
  </conditionalFormatting>
  <conditionalFormatting sqref="D21:S21">
    <cfRule type="cellIs" dxfId="851" priority="4" operator="greaterThan">
      <formula>0</formula>
    </cfRule>
  </conditionalFormatting>
  <conditionalFormatting sqref="D23:S23">
    <cfRule type="cellIs" dxfId="850" priority="3" operator="greaterThan">
      <formula>0</formula>
    </cfRule>
  </conditionalFormatting>
  <conditionalFormatting sqref="D25:S25">
    <cfRule type="cellIs" dxfId="849" priority="2" operator="greaterThan">
      <formula>0</formula>
    </cfRule>
  </conditionalFormatting>
  <conditionalFormatting sqref="D27:S27">
    <cfRule type="cellIs" dxfId="848" priority="1" operator="greaterThan">
      <formula>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0"/>
  <sheetViews>
    <sheetView workbookViewId="0">
      <pane ySplit="6" topLeftCell="A7" activePane="bottomLeft" state="frozen"/>
      <selection pane="bottomLeft" activeCell="D13" sqref="D1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  <col min="22" max="22" width="13.140625" customWidth="1"/>
  </cols>
  <sheetData>
    <row r="1" spans="1:22" x14ac:dyDescent="0.25">
      <c r="A1" s="102" t="s">
        <v>0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</row>
    <row r="2" spans="1:22" ht="15.75" thickBot="1" x14ac:dyDescent="0.3">
      <c r="A2" s="102"/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</row>
    <row r="3" spans="1:22" ht="18.75" x14ac:dyDescent="0.25">
      <c r="A3" s="103" t="s">
        <v>61</v>
      </c>
      <c r="B3" s="104"/>
      <c r="C3" s="105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6"/>
    </row>
    <row r="4" spans="1:22" x14ac:dyDescent="0.25">
      <c r="A4" s="107" t="s">
        <v>1</v>
      </c>
      <c r="B4" s="107"/>
      <c r="C4" s="1"/>
      <c r="D4" s="2">
        <f>'13'!D29</f>
        <v>642968</v>
      </c>
      <c r="E4" s="2">
        <f>'13'!E29</f>
        <v>7810</v>
      </c>
      <c r="F4" s="2">
        <f>'13'!F29</f>
        <v>10620</v>
      </c>
      <c r="G4" s="2">
        <f>'13'!G29</f>
        <v>450</v>
      </c>
      <c r="H4" s="2">
        <f>'13'!H29</f>
        <v>16080</v>
      </c>
      <c r="I4" s="2">
        <f>'13'!I29</f>
        <v>1241</v>
      </c>
      <c r="J4" s="2">
        <f>'13'!J29</f>
        <v>206</v>
      </c>
      <c r="K4" s="2">
        <f>'13'!K29</f>
        <v>150</v>
      </c>
      <c r="L4" s="2">
        <f>'13'!L29</f>
        <v>5</v>
      </c>
      <c r="M4" s="3"/>
      <c r="N4" s="109"/>
      <c r="O4" s="110"/>
      <c r="P4" s="110"/>
      <c r="Q4" s="110"/>
      <c r="R4" s="110"/>
      <c r="S4" s="110"/>
      <c r="T4" s="110"/>
      <c r="U4" s="110"/>
      <c r="V4" s="111"/>
    </row>
    <row r="5" spans="1:22" x14ac:dyDescent="0.25">
      <c r="A5" s="107" t="s">
        <v>2</v>
      </c>
      <c r="B5" s="107"/>
      <c r="C5" s="1"/>
      <c r="D5" s="1">
        <v>391382</v>
      </c>
      <c r="E5" s="4"/>
      <c r="F5" s="4"/>
      <c r="G5" s="4"/>
      <c r="H5" s="4"/>
      <c r="I5" s="1"/>
      <c r="J5" s="1"/>
      <c r="K5" s="1"/>
      <c r="L5" s="1"/>
      <c r="M5" s="5"/>
      <c r="N5" s="109"/>
      <c r="O5" s="110"/>
      <c r="P5" s="110"/>
      <c r="Q5" s="110"/>
      <c r="R5" s="110"/>
      <c r="S5" s="110"/>
      <c r="T5" s="110"/>
      <c r="U5" s="110"/>
      <c r="V5" s="111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54" t="s">
        <v>22</v>
      </c>
      <c r="U6" s="60" t="s">
        <v>62</v>
      </c>
      <c r="V6" s="59"/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20000</v>
      </c>
      <c r="E7" s="22"/>
      <c r="F7" s="22"/>
      <c r="G7" s="22"/>
      <c r="H7" s="22"/>
      <c r="I7" s="23">
        <v>36</v>
      </c>
      <c r="J7" s="23"/>
      <c r="K7" s="23">
        <v>2</v>
      </c>
      <c r="L7" s="23"/>
      <c r="M7" s="20">
        <f>D7+E7*20+F7*10+G7*9+H7*9</f>
        <v>20000</v>
      </c>
      <c r="N7" s="24">
        <f>D7+E7*20+F7*10+G7*9+H7*9+I7*191+J7*191+K7*182+L7*100</f>
        <v>27240</v>
      </c>
      <c r="O7" s="25">
        <f>M7*2.75%</f>
        <v>550</v>
      </c>
      <c r="P7" s="26"/>
      <c r="Q7" s="26">
        <v>100</v>
      </c>
      <c r="R7" s="24">
        <f>M7-(M7*2.75%)+I7*191+J7*191+K7*182+L7*100-Q7</f>
        <v>26590</v>
      </c>
      <c r="S7" s="25">
        <f>M7*0.95%</f>
        <v>190</v>
      </c>
      <c r="T7" s="55">
        <f>S7-Q7</f>
        <v>90</v>
      </c>
      <c r="U7" s="57">
        <v>77</v>
      </c>
      <c r="V7" s="58">
        <f>R7-U7</f>
        <v>26513</v>
      </c>
    </row>
    <row r="8" spans="1:22" ht="15.75" x14ac:dyDescent="0.25">
      <c r="A8" s="28">
        <v>2</v>
      </c>
      <c r="B8" s="20">
        <v>1908446135</v>
      </c>
      <c r="C8" s="23" t="s">
        <v>24</v>
      </c>
      <c r="D8" s="29">
        <v>8054</v>
      </c>
      <c r="E8" s="30"/>
      <c r="F8" s="30"/>
      <c r="G8" s="30"/>
      <c r="H8" s="30"/>
      <c r="I8" s="20">
        <v>6</v>
      </c>
      <c r="J8" s="20"/>
      <c r="K8" s="20"/>
      <c r="L8" s="20"/>
      <c r="M8" s="20">
        <f t="shared" ref="M8:M27" si="0">D8+E8*20+F8*10+G8*9+H8*9</f>
        <v>8054</v>
      </c>
      <c r="N8" s="24">
        <f t="shared" ref="N8:N27" si="1">D8+E8*20+F8*10+G8*9+H8*9+I8*191+J8*191+K8*182+L8*100</f>
        <v>9200</v>
      </c>
      <c r="O8" s="25">
        <f t="shared" ref="O8:O27" si="2">M8*2.75%</f>
        <v>221.48500000000001</v>
      </c>
      <c r="P8" s="26"/>
      <c r="Q8" s="26">
        <v>84</v>
      </c>
      <c r="R8" s="24">
        <f t="shared" ref="R8:R27" si="3">M8-(M8*2.75%)+I8*191+J8*191+K8*182+L8*100-Q8</f>
        <v>8894.5149999999994</v>
      </c>
      <c r="S8" s="25">
        <f t="shared" ref="S8:S27" si="4">M8*0.95%</f>
        <v>76.512999999999991</v>
      </c>
      <c r="T8" s="55">
        <f t="shared" ref="T8:T27" si="5">S8-Q8</f>
        <v>-7.487000000000009</v>
      </c>
      <c r="U8" s="57">
        <v>14</v>
      </c>
      <c r="V8" s="58">
        <f t="shared" ref="V8:V27" si="6">R8-U8</f>
        <v>8880.5149999999994</v>
      </c>
    </row>
    <row r="9" spans="1:22" ht="15.75" x14ac:dyDescent="0.25">
      <c r="A9" s="28">
        <v>3</v>
      </c>
      <c r="B9" s="20">
        <v>1908446136</v>
      </c>
      <c r="C9" s="20" t="s">
        <v>25</v>
      </c>
      <c r="D9" s="29">
        <v>21632</v>
      </c>
      <c r="E9" s="30"/>
      <c r="F9" s="30"/>
      <c r="G9" s="30"/>
      <c r="H9" s="30"/>
      <c r="I9" s="20">
        <v>1</v>
      </c>
      <c r="J9" s="20"/>
      <c r="K9" s="20"/>
      <c r="L9" s="20"/>
      <c r="M9" s="20">
        <f t="shared" si="0"/>
        <v>21632</v>
      </c>
      <c r="N9" s="24">
        <f t="shared" si="1"/>
        <v>21823</v>
      </c>
      <c r="O9" s="25">
        <f t="shared" si="2"/>
        <v>594.88</v>
      </c>
      <c r="P9" s="26"/>
      <c r="Q9" s="26">
        <v>148</v>
      </c>
      <c r="R9" s="24">
        <f t="shared" si="3"/>
        <v>21080.12</v>
      </c>
      <c r="S9" s="25">
        <f t="shared" si="4"/>
        <v>205.50399999999999</v>
      </c>
      <c r="T9" s="55">
        <f t="shared" si="5"/>
        <v>57.503999999999991</v>
      </c>
      <c r="U9" s="57">
        <v>70</v>
      </c>
      <c r="V9" s="58">
        <f t="shared" si="6"/>
        <v>21010.12</v>
      </c>
    </row>
    <row r="10" spans="1:22" ht="15.75" x14ac:dyDescent="0.25">
      <c r="A10" s="28">
        <v>4</v>
      </c>
      <c r="B10" s="20">
        <v>1908446137</v>
      </c>
      <c r="C10" s="20" t="s">
        <v>26</v>
      </c>
      <c r="D10" s="29">
        <v>6806</v>
      </c>
      <c r="E10" s="30"/>
      <c r="F10" s="30"/>
      <c r="G10" s="30"/>
      <c r="H10" s="30"/>
      <c r="I10" s="20">
        <v>13</v>
      </c>
      <c r="J10" s="20">
        <v>3</v>
      </c>
      <c r="K10" s="20">
        <v>2</v>
      </c>
      <c r="L10" s="20"/>
      <c r="M10" s="20">
        <f t="shared" si="0"/>
        <v>6806</v>
      </c>
      <c r="N10" s="24">
        <f t="shared" si="1"/>
        <v>10226</v>
      </c>
      <c r="O10" s="25">
        <f t="shared" si="2"/>
        <v>187.16499999999999</v>
      </c>
      <c r="P10" s="26"/>
      <c r="Q10" s="26">
        <v>28</v>
      </c>
      <c r="R10" s="24">
        <f t="shared" si="3"/>
        <v>10010.834999999999</v>
      </c>
      <c r="S10" s="25">
        <f t="shared" si="4"/>
        <v>64.656999999999996</v>
      </c>
      <c r="T10" s="55">
        <f t="shared" si="5"/>
        <v>36.656999999999996</v>
      </c>
      <c r="U10" s="57">
        <v>15</v>
      </c>
      <c r="V10" s="58">
        <f t="shared" si="6"/>
        <v>9995.8349999999991</v>
      </c>
    </row>
    <row r="11" spans="1:22" ht="15.75" x14ac:dyDescent="0.25">
      <c r="A11" s="28">
        <v>5</v>
      </c>
      <c r="B11" s="20">
        <v>1908446138</v>
      </c>
      <c r="C11" s="31" t="s">
        <v>27</v>
      </c>
      <c r="D11" s="29">
        <v>5868</v>
      </c>
      <c r="E11" s="30"/>
      <c r="F11" s="30"/>
      <c r="G11" s="32"/>
      <c r="H11" s="30"/>
      <c r="I11" s="20">
        <v>19</v>
      </c>
      <c r="J11" s="20"/>
      <c r="K11" s="20"/>
      <c r="L11" s="20"/>
      <c r="M11" s="20">
        <f t="shared" si="0"/>
        <v>5868</v>
      </c>
      <c r="N11" s="24">
        <f t="shared" si="1"/>
        <v>9497</v>
      </c>
      <c r="O11" s="25">
        <f t="shared" si="2"/>
        <v>161.37</v>
      </c>
      <c r="P11" s="26"/>
      <c r="Q11" s="26">
        <v>45</v>
      </c>
      <c r="R11" s="24">
        <f t="shared" si="3"/>
        <v>9290.630000000001</v>
      </c>
      <c r="S11" s="25">
        <f t="shared" si="4"/>
        <v>55.745999999999995</v>
      </c>
      <c r="T11" s="55">
        <f t="shared" si="5"/>
        <v>10.745999999999995</v>
      </c>
      <c r="U11" s="57">
        <v>14</v>
      </c>
      <c r="V11" s="58">
        <f t="shared" si="6"/>
        <v>9276.630000000001</v>
      </c>
    </row>
    <row r="12" spans="1:22" ht="15.75" x14ac:dyDescent="0.25">
      <c r="A12" s="28">
        <v>6</v>
      </c>
      <c r="B12" s="20">
        <v>1908446139</v>
      </c>
      <c r="C12" s="20" t="s">
        <v>28</v>
      </c>
      <c r="D12" s="29">
        <v>9391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9391</v>
      </c>
      <c r="N12" s="24">
        <f t="shared" si="1"/>
        <v>9391</v>
      </c>
      <c r="O12" s="25">
        <f t="shared" si="2"/>
        <v>258.2525</v>
      </c>
      <c r="P12" s="26"/>
      <c r="Q12" s="26">
        <v>36</v>
      </c>
      <c r="R12" s="24">
        <f t="shared" si="3"/>
        <v>9096.7474999999995</v>
      </c>
      <c r="S12" s="25">
        <f t="shared" si="4"/>
        <v>89.214500000000001</v>
      </c>
      <c r="T12" s="55">
        <f t="shared" si="5"/>
        <v>53.214500000000001</v>
      </c>
      <c r="U12" s="57">
        <v>56</v>
      </c>
      <c r="V12" s="58">
        <f t="shared" si="6"/>
        <v>9040.7474999999995</v>
      </c>
    </row>
    <row r="13" spans="1:22" ht="15.75" x14ac:dyDescent="0.25">
      <c r="A13" s="28">
        <v>7</v>
      </c>
      <c r="B13" s="20">
        <v>1908446140</v>
      </c>
      <c r="C13" s="20" t="s">
        <v>29</v>
      </c>
      <c r="D13" s="29">
        <v>7022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7022</v>
      </c>
      <c r="N13" s="24">
        <f t="shared" si="1"/>
        <v>7022</v>
      </c>
      <c r="O13" s="25">
        <f t="shared" si="2"/>
        <v>193.10499999999999</v>
      </c>
      <c r="P13" s="26"/>
      <c r="Q13" s="26">
        <v>55</v>
      </c>
      <c r="R13" s="24">
        <f t="shared" si="3"/>
        <v>6773.8950000000004</v>
      </c>
      <c r="S13" s="25">
        <f t="shared" si="4"/>
        <v>66.709000000000003</v>
      </c>
      <c r="T13" s="55">
        <f t="shared" si="5"/>
        <v>11.709000000000003</v>
      </c>
      <c r="U13" s="57"/>
      <c r="V13" s="58">
        <f t="shared" si="6"/>
        <v>6773.8950000000004</v>
      </c>
    </row>
    <row r="14" spans="1:22" ht="15.75" x14ac:dyDescent="0.25">
      <c r="A14" s="28">
        <v>8</v>
      </c>
      <c r="B14" s="20">
        <v>1908446141</v>
      </c>
      <c r="C14" s="20" t="s">
        <v>30</v>
      </c>
      <c r="D14" s="29">
        <v>17248</v>
      </c>
      <c r="E14" s="30">
        <v>30</v>
      </c>
      <c r="F14" s="30">
        <v>50</v>
      </c>
      <c r="G14" s="30"/>
      <c r="H14" s="30">
        <v>60</v>
      </c>
      <c r="I14" s="20"/>
      <c r="J14" s="20"/>
      <c r="K14" s="20"/>
      <c r="L14" s="20"/>
      <c r="M14" s="20">
        <f t="shared" si="0"/>
        <v>18888</v>
      </c>
      <c r="N14" s="24">
        <f t="shared" si="1"/>
        <v>18888</v>
      </c>
      <c r="O14" s="25">
        <f t="shared" si="2"/>
        <v>519.41999999999996</v>
      </c>
      <c r="P14" s="26"/>
      <c r="Q14" s="26">
        <v>109</v>
      </c>
      <c r="R14" s="24">
        <f t="shared" si="3"/>
        <v>18259.580000000002</v>
      </c>
      <c r="S14" s="25">
        <f t="shared" si="4"/>
        <v>179.43600000000001</v>
      </c>
      <c r="T14" s="55">
        <f t="shared" si="5"/>
        <v>70.436000000000007</v>
      </c>
      <c r="U14" s="57">
        <v>70</v>
      </c>
      <c r="V14" s="58">
        <f t="shared" si="6"/>
        <v>18189.580000000002</v>
      </c>
    </row>
    <row r="15" spans="1:22" ht="15.75" x14ac:dyDescent="0.25">
      <c r="A15" s="28">
        <v>9</v>
      </c>
      <c r="B15" s="20">
        <v>1908446142</v>
      </c>
      <c r="C15" s="33" t="s">
        <v>31</v>
      </c>
      <c r="D15" s="29">
        <v>17123</v>
      </c>
      <c r="E15" s="30">
        <v>10</v>
      </c>
      <c r="F15" s="30">
        <v>10</v>
      </c>
      <c r="G15" s="30">
        <v>20</v>
      </c>
      <c r="H15" s="30">
        <v>80</v>
      </c>
      <c r="I15" s="20">
        <v>3</v>
      </c>
      <c r="J15" s="20"/>
      <c r="K15" s="20"/>
      <c r="L15" s="20"/>
      <c r="M15" s="20">
        <f t="shared" si="0"/>
        <v>18323</v>
      </c>
      <c r="N15" s="24">
        <f t="shared" si="1"/>
        <v>18896</v>
      </c>
      <c r="O15" s="25">
        <f t="shared" si="2"/>
        <v>503.88249999999999</v>
      </c>
      <c r="P15" s="26"/>
      <c r="Q15" s="26">
        <v>130</v>
      </c>
      <c r="R15" s="24">
        <f t="shared" si="3"/>
        <v>18262.1175</v>
      </c>
      <c r="S15" s="25">
        <f t="shared" si="4"/>
        <v>174.0685</v>
      </c>
      <c r="T15" s="55">
        <f t="shared" si="5"/>
        <v>44.0685</v>
      </c>
      <c r="U15" s="57">
        <v>70</v>
      </c>
      <c r="V15" s="58">
        <f t="shared" si="6"/>
        <v>18192.1175</v>
      </c>
    </row>
    <row r="16" spans="1:22" ht="15.75" x14ac:dyDescent="0.25">
      <c r="A16" s="28">
        <v>10</v>
      </c>
      <c r="B16" s="20">
        <v>1908446143</v>
      </c>
      <c r="C16" s="20" t="s">
        <v>32</v>
      </c>
      <c r="D16" s="29">
        <v>27961</v>
      </c>
      <c r="E16" s="30"/>
      <c r="F16" s="30"/>
      <c r="G16" s="30"/>
      <c r="H16" s="30"/>
      <c r="I16" s="20">
        <v>9</v>
      </c>
      <c r="J16" s="20"/>
      <c r="K16" s="20"/>
      <c r="L16" s="20"/>
      <c r="M16" s="20">
        <f t="shared" si="0"/>
        <v>27961</v>
      </c>
      <c r="N16" s="24">
        <f t="shared" si="1"/>
        <v>29680</v>
      </c>
      <c r="O16" s="25">
        <f t="shared" si="2"/>
        <v>768.92750000000001</v>
      </c>
      <c r="P16" s="26"/>
      <c r="Q16" s="26">
        <v>147</v>
      </c>
      <c r="R16" s="24">
        <f t="shared" si="3"/>
        <v>28764.072499999998</v>
      </c>
      <c r="S16" s="25">
        <f t="shared" si="4"/>
        <v>265.62950000000001</v>
      </c>
      <c r="T16" s="55">
        <f t="shared" si="5"/>
        <v>118.62950000000001</v>
      </c>
      <c r="U16" s="57">
        <v>154</v>
      </c>
      <c r="V16" s="58">
        <f t="shared" si="6"/>
        <v>28610.072499999998</v>
      </c>
    </row>
    <row r="17" spans="1:23" ht="15.75" x14ac:dyDescent="0.25">
      <c r="A17" s="28">
        <v>11</v>
      </c>
      <c r="B17" s="20">
        <v>1908446144</v>
      </c>
      <c r="C17" s="33" t="s">
        <v>33</v>
      </c>
      <c r="D17" s="29">
        <v>7422</v>
      </c>
      <c r="E17" s="30">
        <v>50</v>
      </c>
      <c r="F17" s="30">
        <v>50</v>
      </c>
      <c r="G17" s="30"/>
      <c r="H17" s="30">
        <v>50</v>
      </c>
      <c r="I17" s="20">
        <v>15</v>
      </c>
      <c r="J17" s="20"/>
      <c r="K17" s="20"/>
      <c r="L17" s="20"/>
      <c r="M17" s="20">
        <f t="shared" si="0"/>
        <v>9372</v>
      </c>
      <c r="N17" s="24">
        <f t="shared" si="1"/>
        <v>12237</v>
      </c>
      <c r="O17" s="25">
        <f t="shared" si="2"/>
        <v>257.73</v>
      </c>
      <c r="P17" s="26"/>
      <c r="Q17" s="26">
        <v>100</v>
      </c>
      <c r="R17" s="24">
        <f t="shared" si="3"/>
        <v>11879.27</v>
      </c>
      <c r="S17" s="25">
        <f t="shared" si="4"/>
        <v>89.033999999999992</v>
      </c>
      <c r="T17" s="55">
        <f t="shared" si="5"/>
        <v>-10.966000000000008</v>
      </c>
      <c r="U17" s="57"/>
      <c r="V17" s="58">
        <f t="shared" si="6"/>
        <v>11879.27</v>
      </c>
      <c r="W17">
        <v>2090</v>
      </c>
    </row>
    <row r="18" spans="1:23" ht="15.75" x14ac:dyDescent="0.25">
      <c r="A18" s="28">
        <v>12</v>
      </c>
      <c r="B18" s="20">
        <v>1908446145</v>
      </c>
      <c r="C18" s="31" t="s">
        <v>34</v>
      </c>
      <c r="D18" s="29">
        <v>13016</v>
      </c>
      <c r="E18" s="30">
        <v>20</v>
      </c>
      <c r="F18" s="30">
        <v>30</v>
      </c>
      <c r="G18" s="30"/>
      <c r="H18" s="30">
        <v>50</v>
      </c>
      <c r="I18" s="20">
        <v>8</v>
      </c>
      <c r="J18" s="20"/>
      <c r="K18" s="20"/>
      <c r="L18" s="20"/>
      <c r="M18" s="20">
        <f t="shared" si="0"/>
        <v>14166</v>
      </c>
      <c r="N18" s="24">
        <f t="shared" si="1"/>
        <v>15694</v>
      </c>
      <c r="O18" s="25">
        <f t="shared" si="2"/>
        <v>389.565</v>
      </c>
      <c r="P18" s="26"/>
      <c r="Q18" s="26">
        <v>150</v>
      </c>
      <c r="R18" s="24">
        <f t="shared" si="3"/>
        <v>15154.434999999999</v>
      </c>
      <c r="S18" s="25">
        <f t="shared" si="4"/>
        <v>134.577</v>
      </c>
      <c r="T18" s="55">
        <f t="shared" si="5"/>
        <v>-15.423000000000002</v>
      </c>
      <c r="U18" s="57">
        <v>70</v>
      </c>
      <c r="V18" s="58">
        <f t="shared" si="6"/>
        <v>15084.434999999999</v>
      </c>
    </row>
    <row r="19" spans="1:23" ht="15.75" x14ac:dyDescent="0.25">
      <c r="A19" s="28">
        <v>13</v>
      </c>
      <c r="B19" s="20">
        <v>1908446146</v>
      </c>
      <c r="C19" s="20" t="s">
        <v>35</v>
      </c>
      <c r="D19" s="29">
        <v>9536</v>
      </c>
      <c r="E19" s="30">
        <v>60</v>
      </c>
      <c r="F19" s="30">
        <v>30</v>
      </c>
      <c r="G19" s="30"/>
      <c r="H19" s="30"/>
      <c r="I19" s="20">
        <v>15</v>
      </c>
      <c r="J19" s="20"/>
      <c r="K19" s="20"/>
      <c r="L19" s="20"/>
      <c r="M19" s="20">
        <f t="shared" si="0"/>
        <v>11036</v>
      </c>
      <c r="N19" s="24">
        <f t="shared" si="1"/>
        <v>13901</v>
      </c>
      <c r="O19" s="25">
        <f t="shared" si="2"/>
        <v>303.49</v>
      </c>
      <c r="P19" s="26"/>
      <c r="Q19" s="26">
        <v>170</v>
      </c>
      <c r="R19" s="24">
        <f t="shared" si="3"/>
        <v>13427.51</v>
      </c>
      <c r="S19" s="25">
        <f t="shared" si="4"/>
        <v>104.842</v>
      </c>
      <c r="T19" s="55">
        <f t="shared" si="5"/>
        <v>-65.158000000000001</v>
      </c>
      <c r="U19" s="57">
        <v>35</v>
      </c>
      <c r="V19" s="58">
        <f t="shared" si="6"/>
        <v>13392.51</v>
      </c>
    </row>
    <row r="20" spans="1:23" ht="15.75" x14ac:dyDescent="0.25">
      <c r="A20" s="28">
        <v>14</v>
      </c>
      <c r="B20" s="20">
        <v>1908446147</v>
      </c>
      <c r="C20" s="20" t="s">
        <v>36</v>
      </c>
      <c r="D20" s="29">
        <v>824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824</v>
      </c>
      <c r="N20" s="24">
        <f t="shared" si="1"/>
        <v>824</v>
      </c>
      <c r="O20" s="25">
        <f t="shared" si="2"/>
        <v>22.66</v>
      </c>
      <c r="P20" s="26"/>
      <c r="Q20" s="26"/>
      <c r="R20" s="24">
        <f t="shared" si="3"/>
        <v>801.34</v>
      </c>
      <c r="S20" s="25">
        <f t="shared" si="4"/>
        <v>7.8279999999999994</v>
      </c>
      <c r="T20" s="55">
        <f t="shared" si="5"/>
        <v>7.8279999999999994</v>
      </c>
      <c r="U20" s="57"/>
      <c r="V20" s="58">
        <f t="shared" si="6"/>
        <v>801.34</v>
      </c>
    </row>
    <row r="21" spans="1:23" ht="15.75" x14ac:dyDescent="0.25">
      <c r="A21" s="28">
        <v>15</v>
      </c>
      <c r="B21" s="20">
        <v>1908446148</v>
      </c>
      <c r="C21" s="20" t="s">
        <v>37</v>
      </c>
      <c r="D21" s="29">
        <v>2624</v>
      </c>
      <c r="E21" s="30"/>
      <c r="F21" s="30"/>
      <c r="G21" s="30"/>
      <c r="H21" s="30"/>
      <c r="I21" s="20">
        <v>40</v>
      </c>
      <c r="J21" s="20"/>
      <c r="K21" s="20">
        <v>5</v>
      </c>
      <c r="L21" s="20"/>
      <c r="M21" s="20">
        <f t="shared" si="0"/>
        <v>2624</v>
      </c>
      <c r="N21" s="24">
        <f t="shared" si="1"/>
        <v>11174</v>
      </c>
      <c r="O21" s="25">
        <f t="shared" si="2"/>
        <v>72.16</v>
      </c>
      <c r="P21" s="26"/>
      <c r="Q21" s="26">
        <v>50</v>
      </c>
      <c r="R21" s="24">
        <f t="shared" si="3"/>
        <v>11051.84</v>
      </c>
      <c r="S21" s="25">
        <f t="shared" si="4"/>
        <v>24.928000000000001</v>
      </c>
      <c r="T21" s="55">
        <f t="shared" si="5"/>
        <v>-25.071999999999999</v>
      </c>
      <c r="U21" s="57"/>
      <c r="V21" s="58">
        <f t="shared" si="6"/>
        <v>11051.84</v>
      </c>
    </row>
    <row r="22" spans="1:23" ht="15.75" x14ac:dyDescent="0.25">
      <c r="A22" s="28">
        <v>16</v>
      </c>
      <c r="B22" s="20">
        <v>1908446149</v>
      </c>
      <c r="C22" s="34" t="s">
        <v>38</v>
      </c>
      <c r="D22" s="29">
        <v>30000</v>
      </c>
      <c r="E22" s="30"/>
      <c r="F22" s="30"/>
      <c r="G22" s="20"/>
      <c r="H22" s="30"/>
      <c r="I22" s="20"/>
      <c r="J22" s="20"/>
      <c r="K22" s="20">
        <v>10</v>
      </c>
      <c r="L22" s="20"/>
      <c r="M22" s="20">
        <f t="shared" si="0"/>
        <v>30000</v>
      </c>
      <c r="N22" s="24">
        <f t="shared" si="1"/>
        <v>31820</v>
      </c>
      <c r="O22" s="25">
        <f t="shared" si="2"/>
        <v>825</v>
      </c>
      <c r="P22" s="26"/>
      <c r="Q22" s="26">
        <v>165</v>
      </c>
      <c r="R22" s="24">
        <f t="shared" si="3"/>
        <v>30830</v>
      </c>
      <c r="S22" s="25">
        <f t="shared" si="4"/>
        <v>285</v>
      </c>
      <c r="T22" s="55">
        <f t="shared" si="5"/>
        <v>120</v>
      </c>
      <c r="U22" s="57">
        <v>175</v>
      </c>
      <c r="V22" s="58">
        <f t="shared" si="6"/>
        <v>30655</v>
      </c>
    </row>
    <row r="23" spans="1:23" ht="15.75" x14ac:dyDescent="0.25">
      <c r="A23" s="28">
        <v>17</v>
      </c>
      <c r="B23" s="20">
        <v>1908446150</v>
      </c>
      <c r="C23" s="20" t="s">
        <v>39</v>
      </c>
      <c r="D23" s="35">
        <v>11154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11154</v>
      </c>
      <c r="N23" s="24">
        <f t="shared" si="1"/>
        <v>11154</v>
      </c>
      <c r="O23" s="25">
        <f t="shared" si="2"/>
        <v>306.73500000000001</v>
      </c>
      <c r="P23" s="26"/>
      <c r="Q23" s="26">
        <v>110</v>
      </c>
      <c r="R23" s="24">
        <f t="shared" si="3"/>
        <v>10737.264999999999</v>
      </c>
      <c r="S23" s="25">
        <f t="shared" si="4"/>
        <v>105.96299999999999</v>
      </c>
      <c r="T23" s="55">
        <f t="shared" si="5"/>
        <v>-4.0370000000000061</v>
      </c>
      <c r="U23" s="57"/>
      <c r="V23" s="58">
        <f t="shared" si="6"/>
        <v>10737.264999999999</v>
      </c>
    </row>
    <row r="24" spans="1:23" ht="15.75" x14ac:dyDescent="0.25">
      <c r="A24" s="28">
        <v>18</v>
      </c>
      <c r="B24" s="20">
        <v>1908446151</v>
      </c>
      <c r="C24" s="20" t="s">
        <v>40</v>
      </c>
      <c r="D24" s="29">
        <v>20099</v>
      </c>
      <c r="E24" s="30">
        <v>50</v>
      </c>
      <c r="F24" s="30">
        <v>100</v>
      </c>
      <c r="G24" s="30"/>
      <c r="H24" s="30">
        <v>250</v>
      </c>
      <c r="I24" s="20">
        <v>15</v>
      </c>
      <c r="J24" s="20"/>
      <c r="K24" s="20"/>
      <c r="L24" s="20"/>
      <c r="M24" s="20">
        <f t="shared" si="0"/>
        <v>24349</v>
      </c>
      <c r="N24" s="24">
        <f t="shared" si="1"/>
        <v>27214</v>
      </c>
      <c r="O24" s="25">
        <f t="shared" si="2"/>
        <v>669.59749999999997</v>
      </c>
      <c r="P24" s="26"/>
      <c r="Q24" s="26">
        <v>120</v>
      </c>
      <c r="R24" s="24">
        <f t="shared" si="3"/>
        <v>26424.4025</v>
      </c>
      <c r="S24" s="25">
        <f t="shared" si="4"/>
        <v>231.31549999999999</v>
      </c>
      <c r="T24" s="55">
        <f t="shared" si="5"/>
        <v>111.31549999999999</v>
      </c>
      <c r="U24" s="57">
        <v>35</v>
      </c>
      <c r="V24" s="58">
        <f t="shared" si="6"/>
        <v>26389.4025</v>
      </c>
    </row>
    <row r="25" spans="1:23" ht="15.75" x14ac:dyDescent="0.25">
      <c r="A25" s="28">
        <v>19</v>
      </c>
      <c r="B25" s="20">
        <v>1908446152</v>
      </c>
      <c r="C25" s="20" t="s">
        <v>41</v>
      </c>
      <c r="D25" s="29">
        <v>7311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7311</v>
      </c>
      <c r="N25" s="24">
        <f t="shared" si="1"/>
        <v>7311</v>
      </c>
      <c r="O25" s="25">
        <f t="shared" si="2"/>
        <v>201.05250000000001</v>
      </c>
      <c r="P25" s="26"/>
      <c r="Q25" s="26">
        <v>70</v>
      </c>
      <c r="R25" s="24">
        <f t="shared" si="3"/>
        <v>7039.9475000000002</v>
      </c>
      <c r="S25" s="25">
        <f t="shared" si="4"/>
        <v>69.454499999999996</v>
      </c>
      <c r="T25" s="55">
        <f t="shared" si="5"/>
        <v>-0.54550000000000409</v>
      </c>
      <c r="U25" s="57">
        <v>36</v>
      </c>
      <c r="V25" s="58">
        <f t="shared" si="6"/>
        <v>7003.9475000000002</v>
      </c>
    </row>
    <row r="26" spans="1:23" ht="15.75" x14ac:dyDescent="0.25">
      <c r="A26" s="28">
        <v>70</v>
      </c>
      <c r="B26" s="20">
        <v>1908446153</v>
      </c>
      <c r="C26" s="36" t="s">
        <v>42</v>
      </c>
      <c r="D26" s="29">
        <v>22036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22036</v>
      </c>
      <c r="N26" s="24">
        <f t="shared" si="1"/>
        <v>22036</v>
      </c>
      <c r="O26" s="25">
        <f t="shared" si="2"/>
        <v>605.99</v>
      </c>
      <c r="P26" s="26"/>
      <c r="Q26" s="26">
        <v>150</v>
      </c>
      <c r="R26" s="24">
        <f t="shared" si="3"/>
        <v>21280.01</v>
      </c>
      <c r="S26" s="25">
        <f t="shared" si="4"/>
        <v>209.34199999999998</v>
      </c>
      <c r="T26" s="55">
        <f t="shared" si="5"/>
        <v>59.341999999999985</v>
      </c>
      <c r="U26" s="57">
        <v>126</v>
      </c>
      <c r="V26" s="58">
        <f t="shared" si="6"/>
        <v>21154.01</v>
      </c>
    </row>
    <row r="27" spans="1:23" ht="19.5" thickBot="1" x14ac:dyDescent="0.35">
      <c r="A27" s="28">
        <v>21</v>
      </c>
      <c r="B27" s="20">
        <v>1908446154</v>
      </c>
      <c r="C27" s="20" t="s">
        <v>43</v>
      </c>
      <c r="D27" s="37">
        <v>7682</v>
      </c>
      <c r="E27" s="38"/>
      <c r="F27" s="39"/>
      <c r="G27" s="39"/>
      <c r="H27" s="39"/>
      <c r="I27" s="31">
        <v>2</v>
      </c>
      <c r="J27" s="31"/>
      <c r="K27" s="31"/>
      <c r="L27" s="31"/>
      <c r="M27" s="31">
        <f t="shared" si="0"/>
        <v>7682</v>
      </c>
      <c r="N27" s="40">
        <f t="shared" si="1"/>
        <v>8064</v>
      </c>
      <c r="O27" s="25">
        <f t="shared" si="2"/>
        <v>211.255</v>
      </c>
      <c r="P27" s="41"/>
      <c r="Q27" s="41">
        <v>100</v>
      </c>
      <c r="R27" s="24">
        <f t="shared" si="3"/>
        <v>7752.7449999999999</v>
      </c>
      <c r="S27" s="42">
        <f t="shared" si="4"/>
        <v>72.978999999999999</v>
      </c>
      <c r="T27" s="56">
        <f t="shared" si="5"/>
        <v>-27.021000000000001</v>
      </c>
      <c r="U27" s="57"/>
      <c r="V27" s="58">
        <f t="shared" si="6"/>
        <v>7752.7449999999999</v>
      </c>
    </row>
    <row r="28" spans="1:23" ht="16.5" thickBot="1" x14ac:dyDescent="0.3">
      <c r="A28" s="93" t="s">
        <v>44</v>
      </c>
      <c r="B28" s="94"/>
      <c r="C28" s="95"/>
      <c r="D28" s="44">
        <f t="shared" ref="D28:E28" si="7">SUM(D7:D27)</f>
        <v>272809</v>
      </c>
      <c r="E28" s="45">
        <f t="shared" si="7"/>
        <v>220</v>
      </c>
      <c r="F28" s="45">
        <f t="shared" ref="F28:V28" si="8">SUM(F7:F27)</f>
        <v>270</v>
      </c>
      <c r="G28" s="45">
        <f t="shared" si="8"/>
        <v>20</v>
      </c>
      <c r="H28" s="45">
        <f t="shared" si="8"/>
        <v>490</v>
      </c>
      <c r="I28" s="45">
        <f t="shared" si="8"/>
        <v>182</v>
      </c>
      <c r="J28" s="45">
        <f t="shared" si="8"/>
        <v>3</v>
      </c>
      <c r="K28" s="45">
        <f t="shared" si="8"/>
        <v>19</v>
      </c>
      <c r="L28" s="45">
        <f t="shared" si="8"/>
        <v>0</v>
      </c>
      <c r="M28" s="61">
        <f t="shared" si="8"/>
        <v>284499</v>
      </c>
      <c r="N28" s="61">
        <f t="shared" si="8"/>
        <v>323292</v>
      </c>
      <c r="O28" s="62">
        <f t="shared" si="8"/>
        <v>7823.7224999999989</v>
      </c>
      <c r="P28" s="61">
        <f t="shared" si="8"/>
        <v>0</v>
      </c>
      <c r="Q28" s="61">
        <f t="shared" si="8"/>
        <v>2067</v>
      </c>
      <c r="R28" s="61">
        <f t="shared" si="8"/>
        <v>313401.27750000003</v>
      </c>
      <c r="S28" s="61">
        <f t="shared" si="8"/>
        <v>2702.7405000000003</v>
      </c>
      <c r="T28" s="61">
        <f t="shared" si="8"/>
        <v>635.7405</v>
      </c>
      <c r="U28" s="61">
        <f t="shared" si="8"/>
        <v>1017</v>
      </c>
      <c r="V28" s="61">
        <f t="shared" si="8"/>
        <v>312384.27750000003</v>
      </c>
    </row>
    <row r="29" spans="1:23" ht="15.75" thickBot="1" x14ac:dyDescent="0.3">
      <c r="A29" s="96" t="s">
        <v>45</v>
      </c>
      <c r="B29" s="97"/>
      <c r="C29" s="98"/>
      <c r="D29" s="48">
        <f>D4+D5-D28</f>
        <v>761541</v>
      </c>
      <c r="E29" s="48">
        <f t="shared" ref="E29:L29" si="9">E4+E5-E28</f>
        <v>7590</v>
      </c>
      <c r="F29" s="48">
        <f t="shared" si="9"/>
        <v>10350</v>
      </c>
      <c r="G29" s="48">
        <f t="shared" si="9"/>
        <v>430</v>
      </c>
      <c r="H29" s="48">
        <f t="shared" si="9"/>
        <v>15590</v>
      </c>
      <c r="I29" s="48">
        <f t="shared" si="9"/>
        <v>1059</v>
      </c>
      <c r="J29" s="48">
        <f t="shared" si="9"/>
        <v>203</v>
      </c>
      <c r="K29" s="48">
        <f t="shared" si="9"/>
        <v>131</v>
      </c>
      <c r="L29" s="48">
        <f t="shared" si="9"/>
        <v>5</v>
      </c>
      <c r="M29" s="112"/>
      <c r="N29" s="112"/>
      <c r="O29" s="112"/>
      <c r="P29" s="112"/>
      <c r="Q29" s="112"/>
      <c r="R29" s="112"/>
      <c r="S29" s="112"/>
      <c r="T29" s="112"/>
      <c r="U29" s="112"/>
      <c r="V29" s="112"/>
    </row>
    <row r="30" spans="1:23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5:V5"/>
    <mergeCell ref="N4:V4"/>
    <mergeCell ref="M29:V29"/>
  </mergeCells>
  <conditionalFormatting sqref="D29 E4:H6 E28:K29">
    <cfRule type="cellIs" dxfId="847" priority="43" operator="equal">
      <formula>212030016606640</formula>
    </cfRule>
  </conditionalFormatting>
  <conditionalFormatting sqref="D29 E4:E6 E28:K29">
    <cfRule type="cellIs" dxfId="846" priority="41" operator="equal">
      <formula>$E$4</formula>
    </cfRule>
    <cfRule type="cellIs" dxfId="845" priority="42" operator="equal">
      <formula>2120</formula>
    </cfRule>
  </conditionalFormatting>
  <conditionalFormatting sqref="D29:E29 F4:F6 F28:F29">
    <cfRule type="cellIs" dxfId="844" priority="39" operator="equal">
      <formula>$F$4</formula>
    </cfRule>
    <cfRule type="cellIs" dxfId="843" priority="40" operator="equal">
      <formula>300</formula>
    </cfRule>
  </conditionalFormatting>
  <conditionalFormatting sqref="G4:G6 G28:G29">
    <cfRule type="cellIs" dxfId="842" priority="37" operator="equal">
      <formula>$G$4</formula>
    </cfRule>
    <cfRule type="cellIs" dxfId="841" priority="38" operator="equal">
      <formula>1660</formula>
    </cfRule>
  </conditionalFormatting>
  <conditionalFormatting sqref="H4:H6 H28:H29">
    <cfRule type="cellIs" dxfId="840" priority="35" operator="equal">
      <formula>$H$4</formula>
    </cfRule>
    <cfRule type="cellIs" dxfId="839" priority="36" operator="equal">
      <formula>6640</formula>
    </cfRule>
  </conditionalFormatting>
  <conditionalFormatting sqref="T6:T27">
    <cfRule type="cellIs" dxfId="838" priority="34" operator="lessThan">
      <formula>0</formula>
    </cfRule>
  </conditionalFormatting>
  <conditionalFormatting sqref="T7:T27">
    <cfRule type="cellIs" dxfId="837" priority="31" operator="lessThan">
      <formula>0</formula>
    </cfRule>
    <cfRule type="cellIs" dxfId="836" priority="32" operator="lessThan">
      <formula>0</formula>
    </cfRule>
    <cfRule type="cellIs" dxfId="835" priority="33" operator="lessThan">
      <formula>0</formula>
    </cfRule>
  </conditionalFormatting>
  <conditionalFormatting sqref="E4:E6 E28:K28">
    <cfRule type="cellIs" dxfId="834" priority="30" operator="equal">
      <formula>$E$4</formula>
    </cfRule>
  </conditionalFormatting>
  <conditionalFormatting sqref="D28:D29 D6 D4:M4">
    <cfRule type="cellIs" dxfId="833" priority="29" operator="equal">
      <formula>$D$4</formula>
    </cfRule>
  </conditionalFormatting>
  <conditionalFormatting sqref="I4:I6 I28:I29">
    <cfRule type="cellIs" dxfId="832" priority="28" operator="equal">
      <formula>$I$4</formula>
    </cfRule>
  </conditionalFormatting>
  <conditionalFormatting sqref="J4:J6 J28:J29">
    <cfRule type="cellIs" dxfId="831" priority="27" operator="equal">
      <formula>$J$4</formula>
    </cfRule>
  </conditionalFormatting>
  <conditionalFormatting sqref="K4:K6 K28:K29">
    <cfRule type="cellIs" dxfId="830" priority="26" operator="equal">
      <formula>$K$4</formula>
    </cfRule>
  </conditionalFormatting>
  <conditionalFormatting sqref="M4:M6">
    <cfRule type="cellIs" dxfId="829" priority="25" operator="equal">
      <formula>$L$4</formula>
    </cfRule>
  </conditionalFormatting>
  <conditionalFormatting sqref="T7:T27">
    <cfRule type="cellIs" dxfId="828" priority="22" operator="lessThan">
      <formula>0</formula>
    </cfRule>
    <cfRule type="cellIs" dxfId="827" priority="23" operator="lessThan">
      <formula>0</formula>
    </cfRule>
    <cfRule type="cellIs" dxfId="826" priority="24" operator="lessThan">
      <formula>0</formula>
    </cfRule>
  </conditionalFormatting>
  <conditionalFormatting sqref="D5:K5">
    <cfRule type="cellIs" dxfId="825" priority="21" operator="greaterThan">
      <formula>0</formula>
    </cfRule>
  </conditionalFormatting>
  <conditionalFormatting sqref="T6:T27">
    <cfRule type="cellIs" dxfId="824" priority="20" operator="lessThan">
      <formula>0</formula>
    </cfRule>
  </conditionalFormatting>
  <conditionalFormatting sqref="T7:T27">
    <cfRule type="cellIs" dxfId="823" priority="17" operator="lessThan">
      <formula>0</formula>
    </cfRule>
    <cfRule type="cellIs" dxfId="822" priority="18" operator="lessThan">
      <formula>0</formula>
    </cfRule>
    <cfRule type="cellIs" dxfId="821" priority="19" operator="lessThan">
      <formula>0</formula>
    </cfRule>
  </conditionalFormatting>
  <conditionalFormatting sqref="T7:T27">
    <cfRule type="cellIs" dxfId="820" priority="14" operator="lessThan">
      <formula>0</formula>
    </cfRule>
    <cfRule type="cellIs" dxfId="819" priority="15" operator="lessThan">
      <formula>0</formula>
    </cfRule>
    <cfRule type="cellIs" dxfId="818" priority="16" operator="lessThan">
      <formula>0</formula>
    </cfRule>
  </conditionalFormatting>
  <conditionalFormatting sqref="D5:K5">
    <cfRule type="cellIs" dxfId="817" priority="13" operator="greaterThan">
      <formula>0</formula>
    </cfRule>
  </conditionalFormatting>
  <conditionalFormatting sqref="L4 L6 L28:L29">
    <cfRule type="cellIs" dxfId="816" priority="12" operator="equal">
      <formula>$L$4</formula>
    </cfRule>
  </conditionalFormatting>
  <conditionalFormatting sqref="D7:S7">
    <cfRule type="cellIs" dxfId="815" priority="11" operator="greaterThan">
      <formula>0</formula>
    </cfRule>
  </conditionalFormatting>
  <conditionalFormatting sqref="D9:S9">
    <cfRule type="cellIs" dxfId="814" priority="10" operator="greaterThan">
      <formula>0</formula>
    </cfRule>
  </conditionalFormatting>
  <conditionalFormatting sqref="D11:S11">
    <cfRule type="cellIs" dxfId="813" priority="9" operator="greaterThan">
      <formula>0</formula>
    </cfRule>
  </conditionalFormatting>
  <conditionalFormatting sqref="D13:S13">
    <cfRule type="cellIs" dxfId="812" priority="8" operator="greaterThan">
      <formula>0</formula>
    </cfRule>
  </conditionalFormatting>
  <conditionalFormatting sqref="D15:S15">
    <cfRule type="cellIs" dxfId="811" priority="7" operator="greaterThan">
      <formula>0</formula>
    </cfRule>
  </conditionalFormatting>
  <conditionalFormatting sqref="D17:S17">
    <cfRule type="cellIs" dxfId="810" priority="6" operator="greaterThan">
      <formula>0</formula>
    </cfRule>
  </conditionalFormatting>
  <conditionalFormatting sqref="D19:S19">
    <cfRule type="cellIs" dxfId="809" priority="5" operator="greaterThan">
      <formula>0</formula>
    </cfRule>
  </conditionalFormatting>
  <conditionalFormatting sqref="D21:S21">
    <cfRule type="cellIs" dxfId="808" priority="4" operator="greaterThan">
      <formula>0</formula>
    </cfRule>
  </conditionalFormatting>
  <conditionalFormatting sqref="D23:S23">
    <cfRule type="cellIs" dxfId="807" priority="3" operator="greaterThan">
      <formula>0</formula>
    </cfRule>
  </conditionalFormatting>
  <conditionalFormatting sqref="D25:S25">
    <cfRule type="cellIs" dxfId="806" priority="2" operator="greaterThan">
      <formula>0</formula>
    </cfRule>
  </conditionalFormatting>
  <conditionalFormatting sqref="D27:S27">
    <cfRule type="cellIs" dxfId="805" priority="1" operator="greaterThan">
      <formula>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0"/>
  <sheetViews>
    <sheetView workbookViewId="0">
      <pane ySplit="6" topLeftCell="A7" activePane="bottomLeft" state="frozen"/>
      <selection pane="bottomLeft" activeCell="D13" sqref="D1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  <col min="21" max="21" width="10" bestFit="1" customWidth="1"/>
    <col min="22" max="22" width="10.28515625" bestFit="1" customWidth="1"/>
  </cols>
  <sheetData>
    <row r="1" spans="1:23" x14ac:dyDescent="0.25">
      <c r="A1" s="102" t="s">
        <v>0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</row>
    <row r="2" spans="1:23" ht="15.75" thickBot="1" x14ac:dyDescent="0.3">
      <c r="A2" s="102"/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</row>
    <row r="3" spans="1:23" ht="18.75" x14ac:dyDescent="0.25">
      <c r="A3" s="103" t="s">
        <v>64</v>
      </c>
      <c r="B3" s="104"/>
      <c r="C3" s="105"/>
      <c r="D3" s="106"/>
      <c r="E3" s="106"/>
      <c r="F3" s="106"/>
      <c r="G3" s="106"/>
      <c r="H3" s="106"/>
      <c r="I3" s="106"/>
      <c r="J3" s="106"/>
      <c r="K3" s="106"/>
      <c r="L3" s="106"/>
      <c r="M3" s="113"/>
      <c r="N3" s="113"/>
      <c r="O3" s="113"/>
      <c r="P3" s="113"/>
      <c r="Q3" s="113"/>
      <c r="R3" s="113"/>
      <c r="S3" s="113"/>
      <c r="T3" s="113"/>
    </row>
    <row r="4" spans="1:23" x14ac:dyDescent="0.25">
      <c r="A4" s="107" t="s">
        <v>1</v>
      </c>
      <c r="B4" s="107"/>
      <c r="C4" s="1"/>
      <c r="D4" s="2">
        <f>'14'!D29</f>
        <v>761541</v>
      </c>
      <c r="E4" s="2">
        <f>'14'!E29</f>
        <v>7590</v>
      </c>
      <c r="F4" s="2">
        <f>'14'!F29</f>
        <v>10350</v>
      </c>
      <c r="G4" s="2">
        <f>'14'!G29</f>
        <v>430</v>
      </c>
      <c r="H4" s="2">
        <f>'14'!H29</f>
        <v>15590</v>
      </c>
      <c r="I4" s="2">
        <f>'14'!I29</f>
        <v>1059</v>
      </c>
      <c r="J4" s="2">
        <f>'14'!J29</f>
        <v>203</v>
      </c>
      <c r="K4" s="2">
        <f>'14'!K29</f>
        <v>131</v>
      </c>
      <c r="L4" s="2">
        <f>'14'!L29</f>
        <v>5</v>
      </c>
      <c r="M4" s="3"/>
      <c r="N4" s="109"/>
      <c r="O4" s="110"/>
      <c r="P4" s="110"/>
      <c r="Q4" s="110"/>
      <c r="R4" s="110"/>
      <c r="S4" s="110"/>
      <c r="T4" s="110"/>
      <c r="U4" s="110"/>
      <c r="V4" s="111"/>
    </row>
    <row r="5" spans="1:23" x14ac:dyDescent="0.25">
      <c r="A5" s="107" t="s">
        <v>2</v>
      </c>
      <c r="B5" s="10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9"/>
      <c r="O5" s="110"/>
      <c r="P5" s="110"/>
      <c r="Q5" s="110"/>
      <c r="R5" s="110"/>
      <c r="S5" s="110"/>
      <c r="T5" s="110"/>
      <c r="U5" s="110"/>
      <c r="V5" s="111"/>
    </row>
    <row r="6" spans="1:23" ht="39" thickBot="1" x14ac:dyDescent="0.3">
      <c r="A6" s="6" t="s">
        <v>3</v>
      </c>
      <c r="B6" s="7" t="s">
        <v>4</v>
      </c>
      <c r="C6" s="8" t="s">
        <v>5</v>
      </c>
      <c r="D6" s="70" t="s">
        <v>6</v>
      </c>
      <c r="E6" s="71" t="s">
        <v>7</v>
      </c>
      <c r="F6" s="72" t="s">
        <v>8</v>
      </c>
      <c r="G6" s="70" t="s">
        <v>9</v>
      </c>
      <c r="H6" s="73" t="s">
        <v>10</v>
      </c>
      <c r="I6" s="74" t="s">
        <v>11</v>
      </c>
      <c r="J6" s="15" t="s">
        <v>12</v>
      </c>
      <c r="K6" s="15" t="s">
        <v>13</v>
      </c>
      <c r="L6" s="15" t="s">
        <v>14</v>
      </c>
      <c r="M6" s="64" t="s">
        <v>15</v>
      </c>
      <c r="N6" s="63" t="s">
        <v>16</v>
      </c>
      <c r="O6" s="17" t="s">
        <v>17</v>
      </c>
      <c r="P6" s="63" t="s">
        <v>18</v>
      </c>
      <c r="Q6" s="63" t="s">
        <v>19</v>
      </c>
      <c r="R6" s="63" t="s">
        <v>20</v>
      </c>
      <c r="S6" s="17" t="s">
        <v>21</v>
      </c>
      <c r="T6" s="18" t="s">
        <v>22</v>
      </c>
      <c r="U6" s="69" t="s">
        <v>62</v>
      </c>
      <c r="V6" s="69" t="s">
        <v>63</v>
      </c>
    </row>
    <row r="7" spans="1:23" ht="15.75" x14ac:dyDescent="0.25">
      <c r="A7" s="19">
        <v>1</v>
      </c>
      <c r="B7" s="20">
        <v>1908446134</v>
      </c>
      <c r="C7" s="20" t="s">
        <v>23</v>
      </c>
      <c r="D7" s="29">
        <v>20000</v>
      </c>
      <c r="E7" s="30"/>
      <c r="F7" s="30"/>
      <c r="G7" s="30"/>
      <c r="H7" s="30">
        <v>150</v>
      </c>
      <c r="I7" s="20">
        <v>3</v>
      </c>
      <c r="J7" s="20"/>
      <c r="K7" s="20"/>
      <c r="L7" s="20"/>
      <c r="M7" s="20">
        <f>D7+E7*20+F7*10+G7*9+H7*9</f>
        <v>21350</v>
      </c>
      <c r="N7" s="24">
        <f>D7+E7*20+F7*10+G7*9+H7*9+I7*191+J7*191+K7*182+L7*100</f>
        <v>21923</v>
      </c>
      <c r="O7" s="25">
        <f>M7*2.75%</f>
        <v>587.125</v>
      </c>
      <c r="P7" s="26"/>
      <c r="Q7" s="26">
        <v>120</v>
      </c>
      <c r="R7" s="24">
        <f>M7-(M7*2.75%)+I7*191+J7*191+K7*182+L7*100-Q7</f>
        <v>21215.875</v>
      </c>
      <c r="S7" s="25">
        <f>M7*0.95%</f>
        <v>202.82499999999999</v>
      </c>
      <c r="T7" s="27">
        <f>S7-Q7</f>
        <v>82.824999999999989</v>
      </c>
      <c r="U7" s="67">
        <v>91</v>
      </c>
      <c r="V7" s="68">
        <f>R7-U7</f>
        <v>21124.875</v>
      </c>
    </row>
    <row r="8" spans="1:23" ht="15.75" x14ac:dyDescent="0.25">
      <c r="A8" s="28">
        <v>2</v>
      </c>
      <c r="B8" s="20">
        <v>1908446135</v>
      </c>
      <c r="C8" s="23" t="s">
        <v>24</v>
      </c>
      <c r="D8" s="29">
        <v>6446</v>
      </c>
      <c r="E8" s="30">
        <v>10</v>
      </c>
      <c r="F8" s="30">
        <v>10</v>
      </c>
      <c r="G8" s="30">
        <v>20</v>
      </c>
      <c r="H8" s="30">
        <v>70</v>
      </c>
      <c r="I8" s="20">
        <v>1</v>
      </c>
      <c r="J8" s="20"/>
      <c r="K8" s="20"/>
      <c r="L8" s="20"/>
      <c r="M8" s="20">
        <f t="shared" ref="M8:M27" si="0">D8+E8*20+F8*10+G8*9+H8*9</f>
        <v>7556</v>
      </c>
      <c r="N8" s="24">
        <f t="shared" ref="N8:N27" si="1">D8+E8*20+F8*10+G8*9+H8*9+I8*191+J8*191+K8*182+L8*100</f>
        <v>7747</v>
      </c>
      <c r="O8" s="25">
        <f t="shared" ref="O8:O27" si="2">M8*2.75%</f>
        <v>207.79</v>
      </c>
      <c r="P8" s="26"/>
      <c r="Q8" s="26">
        <v>70</v>
      </c>
      <c r="R8" s="24">
        <f t="shared" ref="R8:R27" si="3">M8-(M8*2.75%)+I8*191+J8*191+K8*182+L8*100-Q8</f>
        <v>7469.21</v>
      </c>
      <c r="S8" s="25">
        <f t="shared" ref="S8:S27" si="4">M8*0.95%</f>
        <v>71.781999999999996</v>
      </c>
      <c r="T8" s="27">
        <f t="shared" ref="T8:T27" si="5">S8-Q8</f>
        <v>1.7819999999999965</v>
      </c>
      <c r="U8" s="67"/>
      <c r="V8" s="68">
        <f t="shared" ref="V8:V27" si="6">R8-U8</f>
        <v>7469.21</v>
      </c>
      <c r="W8">
        <v>464</v>
      </c>
    </row>
    <row r="9" spans="1:23" ht="15.75" x14ac:dyDescent="0.25">
      <c r="A9" s="28">
        <v>3</v>
      </c>
      <c r="B9" s="20">
        <v>1908446136</v>
      </c>
      <c r="C9" s="20" t="s">
        <v>25</v>
      </c>
      <c r="D9" s="29">
        <v>28191</v>
      </c>
      <c r="E9" s="30">
        <v>110</v>
      </c>
      <c r="F9" s="30">
        <v>200</v>
      </c>
      <c r="G9" s="30"/>
      <c r="H9" s="30">
        <v>500</v>
      </c>
      <c r="I9" s="20">
        <v>7</v>
      </c>
      <c r="J9" s="20"/>
      <c r="K9" s="20"/>
      <c r="L9" s="20"/>
      <c r="M9" s="20">
        <f t="shared" si="0"/>
        <v>36891</v>
      </c>
      <c r="N9" s="24">
        <f t="shared" si="1"/>
        <v>38228</v>
      </c>
      <c r="O9" s="25">
        <f t="shared" si="2"/>
        <v>1014.5025000000001</v>
      </c>
      <c r="P9" s="26"/>
      <c r="Q9" s="26">
        <v>249</v>
      </c>
      <c r="R9" s="24">
        <f t="shared" si="3"/>
        <v>36964.497499999998</v>
      </c>
      <c r="S9" s="25">
        <f t="shared" si="4"/>
        <v>350.46449999999999</v>
      </c>
      <c r="T9" s="27">
        <f t="shared" si="5"/>
        <v>101.46449999999999</v>
      </c>
      <c r="U9" s="67">
        <v>154</v>
      </c>
      <c r="V9" s="68">
        <f t="shared" si="6"/>
        <v>36810.497499999998</v>
      </c>
    </row>
    <row r="10" spans="1:23" ht="15.75" x14ac:dyDescent="0.25">
      <c r="A10" s="28">
        <v>4</v>
      </c>
      <c r="B10" s="20">
        <v>1908446137</v>
      </c>
      <c r="C10" s="20" t="s">
        <v>26</v>
      </c>
      <c r="D10" s="29">
        <v>8447</v>
      </c>
      <c r="E10" s="30"/>
      <c r="F10" s="30"/>
      <c r="G10" s="30"/>
      <c r="H10" s="30"/>
      <c r="I10" s="20"/>
      <c r="J10" s="20">
        <v>2</v>
      </c>
      <c r="K10" s="20">
        <v>2</v>
      </c>
      <c r="L10" s="20"/>
      <c r="M10" s="20">
        <f t="shared" si="0"/>
        <v>8447</v>
      </c>
      <c r="N10" s="24">
        <f t="shared" si="1"/>
        <v>9193</v>
      </c>
      <c r="O10" s="25">
        <f t="shared" si="2"/>
        <v>232.29249999999999</v>
      </c>
      <c r="P10" s="26"/>
      <c r="Q10" s="26">
        <v>30</v>
      </c>
      <c r="R10" s="24">
        <f t="shared" si="3"/>
        <v>8930.7075000000004</v>
      </c>
      <c r="S10" s="25">
        <f t="shared" si="4"/>
        <v>80.246499999999997</v>
      </c>
      <c r="T10" s="27">
        <f t="shared" si="5"/>
        <v>50.246499999999997</v>
      </c>
      <c r="U10" s="67">
        <v>30</v>
      </c>
      <c r="V10" s="68">
        <f t="shared" si="6"/>
        <v>8900.7075000000004</v>
      </c>
    </row>
    <row r="11" spans="1:23" ht="15.75" x14ac:dyDescent="0.25">
      <c r="A11" s="28">
        <v>5</v>
      </c>
      <c r="B11" s="20">
        <v>1908446138</v>
      </c>
      <c r="C11" s="31" t="s">
        <v>27</v>
      </c>
      <c r="D11" s="29">
        <v>6377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6377</v>
      </c>
      <c r="N11" s="24">
        <f t="shared" si="1"/>
        <v>6377</v>
      </c>
      <c r="O11" s="25">
        <f t="shared" si="2"/>
        <v>175.36750000000001</v>
      </c>
      <c r="P11" s="26"/>
      <c r="Q11" s="26">
        <v>40</v>
      </c>
      <c r="R11" s="24">
        <f t="shared" si="3"/>
        <v>6161.6324999999997</v>
      </c>
      <c r="S11" s="25">
        <f t="shared" si="4"/>
        <v>60.581499999999998</v>
      </c>
      <c r="T11" s="27">
        <f t="shared" si="5"/>
        <v>20.581499999999998</v>
      </c>
      <c r="U11" s="67"/>
      <c r="V11" s="68">
        <f t="shared" si="6"/>
        <v>6161.6324999999997</v>
      </c>
    </row>
    <row r="12" spans="1:23" ht="15.75" x14ac:dyDescent="0.25">
      <c r="A12" s="28">
        <v>6</v>
      </c>
      <c r="B12" s="20">
        <v>1908446139</v>
      </c>
      <c r="C12" s="20" t="s">
        <v>28</v>
      </c>
      <c r="D12" s="29">
        <v>12000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12000</v>
      </c>
      <c r="N12" s="24">
        <f t="shared" si="1"/>
        <v>12000</v>
      </c>
      <c r="O12" s="25">
        <f t="shared" si="2"/>
        <v>330</v>
      </c>
      <c r="P12" s="26"/>
      <c r="Q12" s="26">
        <v>30</v>
      </c>
      <c r="R12" s="24">
        <f t="shared" si="3"/>
        <v>11640</v>
      </c>
      <c r="S12" s="25">
        <f t="shared" si="4"/>
        <v>114</v>
      </c>
      <c r="T12" s="27">
        <f t="shared" si="5"/>
        <v>84</v>
      </c>
      <c r="U12" s="67">
        <v>70</v>
      </c>
      <c r="V12" s="68">
        <f t="shared" si="6"/>
        <v>11570</v>
      </c>
    </row>
    <row r="13" spans="1:23" ht="15.75" x14ac:dyDescent="0.25">
      <c r="A13" s="28">
        <v>7</v>
      </c>
      <c r="B13" s="20">
        <v>1908446140</v>
      </c>
      <c r="C13" s="20" t="s">
        <v>29</v>
      </c>
      <c r="D13" s="29">
        <v>10716</v>
      </c>
      <c r="E13" s="30"/>
      <c r="F13" s="30"/>
      <c r="G13" s="30"/>
      <c r="H13" s="30"/>
      <c r="I13" s="20">
        <v>5</v>
      </c>
      <c r="J13" s="20"/>
      <c r="K13" s="20"/>
      <c r="L13" s="20"/>
      <c r="M13" s="20">
        <f t="shared" si="0"/>
        <v>10716</v>
      </c>
      <c r="N13" s="24">
        <f t="shared" si="1"/>
        <v>11671</v>
      </c>
      <c r="O13" s="25">
        <f t="shared" si="2"/>
        <v>294.69</v>
      </c>
      <c r="P13" s="26"/>
      <c r="Q13" s="26">
        <v>55</v>
      </c>
      <c r="R13" s="24">
        <f t="shared" si="3"/>
        <v>11321.31</v>
      </c>
      <c r="S13" s="25">
        <f t="shared" si="4"/>
        <v>101.80199999999999</v>
      </c>
      <c r="T13" s="27">
        <f t="shared" si="5"/>
        <v>46.801999999999992</v>
      </c>
      <c r="U13" s="67">
        <v>14</v>
      </c>
      <c r="V13" s="68">
        <f t="shared" si="6"/>
        <v>11307.31</v>
      </c>
    </row>
    <row r="14" spans="1:23" ht="15.75" x14ac:dyDescent="0.25">
      <c r="A14" s="28">
        <v>8</v>
      </c>
      <c r="B14" s="20">
        <v>1908446141</v>
      </c>
      <c r="C14" s="20" t="s">
        <v>30</v>
      </c>
      <c r="D14" s="29">
        <v>29910</v>
      </c>
      <c r="E14" s="30"/>
      <c r="F14" s="30"/>
      <c r="G14" s="30"/>
      <c r="H14" s="30">
        <v>500</v>
      </c>
      <c r="I14" s="20"/>
      <c r="J14" s="20"/>
      <c r="K14" s="20"/>
      <c r="L14" s="20"/>
      <c r="M14" s="20">
        <f t="shared" si="0"/>
        <v>34410</v>
      </c>
      <c r="N14" s="24">
        <f t="shared" si="1"/>
        <v>34410</v>
      </c>
      <c r="O14" s="25">
        <f t="shared" si="2"/>
        <v>946.27499999999998</v>
      </c>
      <c r="P14" s="26"/>
      <c r="Q14" s="26">
        <v>118</v>
      </c>
      <c r="R14" s="24">
        <f t="shared" si="3"/>
        <v>33345.724999999999</v>
      </c>
      <c r="S14" s="25">
        <f t="shared" si="4"/>
        <v>326.89499999999998</v>
      </c>
      <c r="T14" s="27">
        <f t="shared" si="5"/>
        <v>208.89499999999998</v>
      </c>
      <c r="U14" s="67">
        <v>175</v>
      </c>
      <c r="V14" s="68">
        <f t="shared" si="6"/>
        <v>33170.724999999999</v>
      </c>
    </row>
    <row r="15" spans="1:23" ht="15.75" x14ac:dyDescent="0.25">
      <c r="A15" s="28">
        <v>9</v>
      </c>
      <c r="B15" s="20">
        <v>1908446142</v>
      </c>
      <c r="C15" s="33" t="s">
        <v>31</v>
      </c>
      <c r="D15" s="29">
        <v>19895</v>
      </c>
      <c r="E15" s="30"/>
      <c r="F15" s="30"/>
      <c r="G15" s="30">
        <v>10</v>
      </c>
      <c r="H15" s="30">
        <v>20</v>
      </c>
      <c r="I15" s="20">
        <v>17</v>
      </c>
      <c r="J15" s="20">
        <v>2</v>
      </c>
      <c r="K15" s="20"/>
      <c r="L15" s="20"/>
      <c r="M15" s="20">
        <f t="shared" si="0"/>
        <v>20165</v>
      </c>
      <c r="N15" s="24">
        <f t="shared" si="1"/>
        <v>23794</v>
      </c>
      <c r="O15" s="25">
        <f t="shared" si="2"/>
        <v>554.53750000000002</v>
      </c>
      <c r="P15" s="26"/>
      <c r="Q15" s="26">
        <v>150</v>
      </c>
      <c r="R15" s="24">
        <f t="shared" si="3"/>
        <v>23089.462500000001</v>
      </c>
      <c r="S15" s="25">
        <f t="shared" si="4"/>
        <v>191.5675</v>
      </c>
      <c r="T15" s="27">
        <f t="shared" si="5"/>
        <v>41.567499999999995</v>
      </c>
      <c r="U15" s="67">
        <v>56</v>
      </c>
      <c r="V15" s="68">
        <f t="shared" si="6"/>
        <v>23033.462500000001</v>
      </c>
    </row>
    <row r="16" spans="1:23" ht="15.75" x14ac:dyDescent="0.25">
      <c r="A16" s="28">
        <v>10</v>
      </c>
      <c r="B16" s="20">
        <v>1908446143</v>
      </c>
      <c r="C16" s="20" t="s">
        <v>32</v>
      </c>
      <c r="D16" s="29">
        <v>15375</v>
      </c>
      <c r="E16" s="30"/>
      <c r="F16" s="30">
        <v>100</v>
      </c>
      <c r="G16" s="30"/>
      <c r="H16" s="30">
        <v>100</v>
      </c>
      <c r="I16" s="20"/>
      <c r="J16" s="20"/>
      <c r="K16" s="20"/>
      <c r="L16" s="20"/>
      <c r="M16" s="20">
        <f t="shared" si="0"/>
        <v>17275</v>
      </c>
      <c r="N16" s="24">
        <f t="shared" si="1"/>
        <v>17275</v>
      </c>
      <c r="O16" s="25">
        <f t="shared" si="2"/>
        <v>475.0625</v>
      </c>
      <c r="P16" s="26"/>
      <c r="Q16" s="26">
        <v>106</v>
      </c>
      <c r="R16" s="24">
        <f t="shared" si="3"/>
        <v>16693.9375</v>
      </c>
      <c r="S16" s="25">
        <f t="shared" si="4"/>
        <v>164.11249999999998</v>
      </c>
      <c r="T16" s="27">
        <f t="shared" si="5"/>
        <v>58.112499999999983</v>
      </c>
      <c r="U16" s="67">
        <v>49</v>
      </c>
      <c r="V16" s="68">
        <f t="shared" si="6"/>
        <v>16644.9375</v>
      </c>
    </row>
    <row r="17" spans="1:22" ht="15.75" x14ac:dyDescent="0.25">
      <c r="A17" s="28">
        <v>11</v>
      </c>
      <c r="B17" s="20">
        <v>1908446144</v>
      </c>
      <c r="C17" s="33" t="s">
        <v>33</v>
      </c>
      <c r="D17" s="29">
        <v>8982</v>
      </c>
      <c r="E17" s="30"/>
      <c r="F17" s="30">
        <v>30</v>
      </c>
      <c r="G17" s="30"/>
      <c r="H17" s="30">
        <v>50</v>
      </c>
      <c r="I17" s="20">
        <v>20</v>
      </c>
      <c r="J17" s="20"/>
      <c r="K17" s="20"/>
      <c r="L17" s="20"/>
      <c r="M17" s="20">
        <f t="shared" si="0"/>
        <v>9732</v>
      </c>
      <c r="N17" s="24">
        <f t="shared" si="1"/>
        <v>13552</v>
      </c>
      <c r="O17" s="25">
        <f t="shared" si="2"/>
        <v>267.63</v>
      </c>
      <c r="P17" s="26"/>
      <c r="Q17" s="26">
        <v>84</v>
      </c>
      <c r="R17" s="24">
        <f t="shared" si="3"/>
        <v>13200.37</v>
      </c>
      <c r="S17" s="25">
        <f t="shared" si="4"/>
        <v>92.453999999999994</v>
      </c>
      <c r="T17" s="27">
        <f t="shared" si="5"/>
        <v>8.4539999999999935</v>
      </c>
      <c r="U17" s="67"/>
      <c r="V17" s="68">
        <f t="shared" si="6"/>
        <v>13200.37</v>
      </c>
    </row>
    <row r="18" spans="1:22" ht="15.75" x14ac:dyDescent="0.25">
      <c r="A18" s="28">
        <v>12</v>
      </c>
      <c r="B18" s="20">
        <v>1908446145</v>
      </c>
      <c r="C18" s="31" t="s">
        <v>34</v>
      </c>
      <c r="D18" s="29">
        <v>15209</v>
      </c>
      <c r="E18" s="30"/>
      <c r="F18" s="30">
        <v>10</v>
      </c>
      <c r="G18" s="30"/>
      <c r="H18" s="30"/>
      <c r="I18" s="20"/>
      <c r="J18" s="20"/>
      <c r="K18" s="20"/>
      <c r="L18" s="20"/>
      <c r="M18" s="20">
        <f t="shared" si="0"/>
        <v>15309</v>
      </c>
      <c r="N18" s="24">
        <f t="shared" si="1"/>
        <v>15309</v>
      </c>
      <c r="O18" s="25">
        <f t="shared" si="2"/>
        <v>420.9975</v>
      </c>
      <c r="P18" s="26"/>
      <c r="Q18" s="26">
        <v>100</v>
      </c>
      <c r="R18" s="24">
        <f t="shared" si="3"/>
        <v>14788.002500000001</v>
      </c>
      <c r="S18" s="25">
        <f t="shared" si="4"/>
        <v>145.43549999999999</v>
      </c>
      <c r="T18" s="27">
        <f t="shared" si="5"/>
        <v>45.43549999999999</v>
      </c>
      <c r="U18" s="67">
        <v>84</v>
      </c>
      <c r="V18" s="68">
        <f t="shared" si="6"/>
        <v>14704.002500000001</v>
      </c>
    </row>
    <row r="19" spans="1:22" ht="15.75" x14ac:dyDescent="0.25">
      <c r="A19" s="28">
        <v>13</v>
      </c>
      <c r="B19" s="20">
        <v>1908446146</v>
      </c>
      <c r="C19" s="20" t="s">
        <v>35</v>
      </c>
      <c r="D19" s="29">
        <v>13748</v>
      </c>
      <c r="E19" s="30"/>
      <c r="F19" s="30"/>
      <c r="G19" s="30"/>
      <c r="H19" s="30"/>
      <c r="I19" s="20">
        <v>10</v>
      </c>
      <c r="J19" s="20"/>
      <c r="K19" s="20"/>
      <c r="L19" s="20"/>
      <c r="M19" s="20">
        <f t="shared" si="0"/>
        <v>13748</v>
      </c>
      <c r="N19" s="24">
        <f t="shared" si="1"/>
        <v>15658</v>
      </c>
      <c r="O19" s="25">
        <f t="shared" si="2"/>
        <v>378.07</v>
      </c>
      <c r="P19" s="26"/>
      <c r="Q19" s="26">
        <v>170</v>
      </c>
      <c r="R19" s="24">
        <f t="shared" si="3"/>
        <v>15109.93</v>
      </c>
      <c r="S19" s="25">
        <f t="shared" si="4"/>
        <v>130.60599999999999</v>
      </c>
      <c r="T19" s="27">
        <f t="shared" si="5"/>
        <v>-39.394000000000005</v>
      </c>
      <c r="U19" s="67">
        <v>80</v>
      </c>
      <c r="V19" s="68">
        <f t="shared" si="6"/>
        <v>15029.93</v>
      </c>
    </row>
    <row r="20" spans="1:22" ht="15.75" x14ac:dyDescent="0.25">
      <c r="A20" s="28">
        <v>14</v>
      </c>
      <c r="B20" s="20">
        <v>1908446147</v>
      </c>
      <c r="C20" s="20" t="s">
        <v>52</v>
      </c>
      <c r="D20" s="29">
        <v>8815</v>
      </c>
      <c r="E20" s="30"/>
      <c r="F20" s="30"/>
      <c r="G20" s="30"/>
      <c r="H20" s="30"/>
      <c r="I20" s="20">
        <v>10</v>
      </c>
      <c r="J20" s="20"/>
      <c r="K20" s="20"/>
      <c r="L20" s="20"/>
      <c r="M20" s="20">
        <f t="shared" si="0"/>
        <v>8815</v>
      </c>
      <c r="N20" s="24">
        <f t="shared" si="1"/>
        <v>10725</v>
      </c>
      <c r="O20" s="25">
        <f t="shared" si="2"/>
        <v>242.41249999999999</v>
      </c>
      <c r="P20" s="26"/>
      <c r="Q20" s="26">
        <v>120</v>
      </c>
      <c r="R20" s="24">
        <f t="shared" si="3"/>
        <v>10362.5875</v>
      </c>
      <c r="S20" s="25">
        <f t="shared" si="4"/>
        <v>83.742499999999993</v>
      </c>
      <c r="T20" s="27">
        <f t="shared" si="5"/>
        <v>-36.257500000000007</v>
      </c>
      <c r="U20" s="67">
        <v>56</v>
      </c>
      <c r="V20" s="68">
        <f t="shared" si="6"/>
        <v>10306.5875</v>
      </c>
    </row>
    <row r="21" spans="1:22" ht="15.75" x14ac:dyDescent="0.25">
      <c r="A21" s="28">
        <v>15</v>
      </c>
      <c r="B21" s="20">
        <v>1908446148</v>
      </c>
      <c r="C21" s="20" t="s">
        <v>37</v>
      </c>
      <c r="D21" s="29">
        <v>5871</v>
      </c>
      <c r="E21" s="30"/>
      <c r="F21" s="30">
        <v>50</v>
      </c>
      <c r="G21" s="30"/>
      <c r="H21" s="30">
        <v>30</v>
      </c>
      <c r="I21" s="20"/>
      <c r="J21" s="20"/>
      <c r="K21" s="20">
        <v>5</v>
      </c>
      <c r="L21" s="20"/>
      <c r="M21" s="20">
        <f t="shared" si="0"/>
        <v>6641</v>
      </c>
      <c r="N21" s="24">
        <f t="shared" si="1"/>
        <v>7551</v>
      </c>
      <c r="O21" s="25">
        <f t="shared" si="2"/>
        <v>182.6275</v>
      </c>
      <c r="P21" s="26"/>
      <c r="Q21" s="26">
        <v>9</v>
      </c>
      <c r="R21" s="24">
        <f t="shared" si="3"/>
        <v>7359.3725000000004</v>
      </c>
      <c r="S21" s="25">
        <f t="shared" si="4"/>
        <v>63.089500000000001</v>
      </c>
      <c r="T21" s="27">
        <f t="shared" si="5"/>
        <v>54.089500000000001</v>
      </c>
      <c r="U21" s="67"/>
      <c r="V21" s="68">
        <f t="shared" si="6"/>
        <v>7359.3725000000004</v>
      </c>
    </row>
    <row r="22" spans="1:22" ht="15.75" x14ac:dyDescent="0.25">
      <c r="A22" s="28">
        <v>16</v>
      </c>
      <c r="B22" s="20">
        <v>1908446149</v>
      </c>
      <c r="C22" s="34" t="s">
        <v>38</v>
      </c>
      <c r="D22" s="29">
        <v>18001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18001</v>
      </c>
      <c r="N22" s="24">
        <f t="shared" si="1"/>
        <v>18001</v>
      </c>
      <c r="O22" s="25">
        <f t="shared" si="2"/>
        <v>495.02749999999997</v>
      </c>
      <c r="P22" s="26"/>
      <c r="Q22" s="26">
        <v>100</v>
      </c>
      <c r="R22" s="24">
        <f t="shared" si="3"/>
        <v>17405.9725</v>
      </c>
      <c r="S22" s="25">
        <f t="shared" si="4"/>
        <v>171.0095</v>
      </c>
      <c r="T22" s="27">
        <f t="shared" si="5"/>
        <v>71.009500000000003</v>
      </c>
      <c r="U22" s="67">
        <v>105</v>
      </c>
      <c r="V22" s="68">
        <f t="shared" si="6"/>
        <v>17300.9725</v>
      </c>
    </row>
    <row r="23" spans="1:22" ht="15.75" x14ac:dyDescent="0.25">
      <c r="A23" s="28">
        <v>17</v>
      </c>
      <c r="B23" s="20">
        <v>1908446150</v>
      </c>
      <c r="C23" s="20" t="s">
        <v>39</v>
      </c>
      <c r="D23" s="35">
        <v>10051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10051</v>
      </c>
      <c r="N23" s="24">
        <f t="shared" si="1"/>
        <v>10051</v>
      </c>
      <c r="O23" s="25">
        <f t="shared" si="2"/>
        <v>276.40249999999997</v>
      </c>
      <c r="P23" s="26"/>
      <c r="Q23" s="26">
        <v>100</v>
      </c>
      <c r="R23" s="24">
        <f t="shared" si="3"/>
        <v>9674.5974999999999</v>
      </c>
      <c r="S23" s="25">
        <f t="shared" si="4"/>
        <v>95.484499999999997</v>
      </c>
      <c r="T23" s="27">
        <f t="shared" si="5"/>
        <v>-4.515500000000003</v>
      </c>
      <c r="U23" s="67">
        <v>56</v>
      </c>
      <c r="V23" s="68">
        <f t="shared" si="6"/>
        <v>9618.5974999999999</v>
      </c>
    </row>
    <row r="24" spans="1:22" ht="15.75" x14ac:dyDescent="0.25">
      <c r="A24" s="28">
        <v>18</v>
      </c>
      <c r="B24" s="20">
        <v>1908446151</v>
      </c>
      <c r="C24" s="20" t="s">
        <v>40</v>
      </c>
      <c r="D24" s="29">
        <v>14323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14323</v>
      </c>
      <c r="N24" s="24">
        <f t="shared" si="1"/>
        <v>14323</v>
      </c>
      <c r="O24" s="25">
        <f t="shared" si="2"/>
        <v>393.88249999999999</v>
      </c>
      <c r="P24" s="26"/>
      <c r="Q24" s="26">
        <v>104</v>
      </c>
      <c r="R24" s="24">
        <f t="shared" si="3"/>
        <v>13825.1175</v>
      </c>
      <c r="S24" s="25">
        <f t="shared" si="4"/>
        <v>136.0685</v>
      </c>
      <c r="T24" s="27">
        <f t="shared" si="5"/>
        <v>32.0685</v>
      </c>
      <c r="U24" s="67">
        <v>42</v>
      </c>
      <c r="V24" s="68">
        <f t="shared" si="6"/>
        <v>13783.1175</v>
      </c>
    </row>
    <row r="25" spans="1:22" ht="15.75" x14ac:dyDescent="0.25">
      <c r="A25" s="28">
        <v>19</v>
      </c>
      <c r="B25" s="20">
        <v>1908446152</v>
      </c>
      <c r="C25" s="20" t="s">
        <v>41</v>
      </c>
      <c r="D25" s="29">
        <v>16929</v>
      </c>
      <c r="E25" s="30"/>
      <c r="F25" s="30"/>
      <c r="G25" s="30"/>
      <c r="H25" s="30"/>
      <c r="I25" s="20">
        <v>5</v>
      </c>
      <c r="J25" s="20"/>
      <c r="K25" s="20"/>
      <c r="L25" s="20"/>
      <c r="M25" s="20">
        <f t="shared" si="0"/>
        <v>16929</v>
      </c>
      <c r="N25" s="24">
        <f t="shared" si="1"/>
        <v>17884</v>
      </c>
      <c r="O25" s="25">
        <f t="shared" si="2"/>
        <v>465.54750000000001</v>
      </c>
      <c r="P25" s="26"/>
      <c r="Q25" s="26">
        <v>130</v>
      </c>
      <c r="R25" s="24">
        <f t="shared" si="3"/>
        <v>17288.452499999999</v>
      </c>
      <c r="S25" s="25">
        <f t="shared" si="4"/>
        <v>160.82550000000001</v>
      </c>
      <c r="T25" s="27">
        <f t="shared" si="5"/>
        <v>30.825500000000005</v>
      </c>
      <c r="U25" s="67">
        <v>112</v>
      </c>
      <c r="V25" s="68">
        <f t="shared" si="6"/>
        <v>17176.452499999999</v>
      </c>
    </row>
    <row r="26" spans="1:22" ht="15.75" x14ac:dyDescent="0.25">
      <c r="A26" s="28">
        <v>70</v>
      </c>
      <c r="B26" s="20">
        <v>1908446153</v>
      </c>
      <c r="C26" s="36" t="s">
        <v>42</v>
      </c>
      <c r="D26" s="29">
        <v>18564</v>
      </c>
      <c r="E26" s="29"/>
      <c r="F26" s="30"/>
      <c r="G26" s="30"/>
      <c r="H26" s="30">
        <v>200</v>
      </c>
      <c r="I26" s="20"/>
      <c r="J26" s="20"/>
      <c r="K26" s="20"/>
      <c r="L26" s="20"/>
      <c r="M26" s="20">
        <f t="shared" si="0"/>
        <v>20364</v>
      </c>
      <c r="N26" s="24">
        <f t="shared" si="1"/>
        <v>20364</v>
      </c>
      <c r="O26" s="25">
        <f t="shared" si="2"/>
        <v>560.01</v>
      </c>
      <c r="P26" s="26"/>
      <c r="Q26" s="26">
        <v>149</v>
      </c>
      <c r="R26" s="24">
        <f t="shared" si="3"/>
        <v>19654.990000000002</v>
      </c>
      <c r="S26" s="25">
        <f t="shared" si="4"/>
        <v>193.458</v>
      </c>
      <c r="T26" s="27">
        <f t="shared" si="5"/>
        <v>44.457999999999998</v>
      </c>
      <c r="U26" s="67">
        <v>105</v>
      </c>
      <c r="V26" s="68">
        <f t="shared" si="6"/>
        <v>19549.990000000002</v>
      </c>
    </row>
    <row r="27" spans="1:22" ht="19.5" thickBot="1" x14ac:dyDescent="0.35">
      <c r="A27" s="28">
        <v>21</v>
      </c>
      <c r="B27" s="20">
        <v>1908446154</v>
      </c>
      <c r="C27" s="20" t="s">
        <v>43</v>
      </c>
      <c r="D27" s="37">
        <v>15815</v>
      </c>
      <c r="E27" s="38"/>
      <c r="F27" s="39"/>
      <c r="G27" s="39"/>
      <c r="H27" s="39"/>
      <c r="I27" s="31">
        <v>1</v>
      </c>
      <c r="J27" s="31"/>
      <c r="K27" s="31"/>
      <c r="L27" s="31"/>
      <c r="M27" s="20">
        <f t="shared" si="0"/>
        <v>15815</v>
      </c>
      <c r="N27" s="24">
        <f t="shared" si="1"/>
        <v>16006</v>
      </c>
      <c r="O27" s="25">
        <f t="shared" si="2"/>
        <v>434.91250000000002</v>
      </c>
      <c r="P27" s="26"/>
      <c r="Q27" s="26">
        <v>100</v>
      </c>
      <c r="R27" s="24">
        <f t="shared" si="3"/>
        <v>15471.0875</v>
      </c>
      <c r="S27" s="25">
        <f t="shared" si="4"/>
        <v>150.24250000000001</v>
      </c>
      <c r="T27" s="27">
        <f t="shared" si="5"/>
        <v>50.242500000000007</v>
      </c>
      <c r="U27" s="67">
        <v>90</v>
      </c>
      <c r="V27" s="68">
        <f t="shared" si="6"/>
        <v>15381.0875</v>
      </c>
    </row>
    <row r="28" spans="1:22" ht="16.5" thickBot="1" x14ac:dyDescent="0.3">
      <c r="A28" s="93" t="s">
        <v>44</v>
      </c>
      <c r="B28" s="94"/>
      <c r="C28" s="95"/>
      <c r="D28" s="44">
        <f t="shared" ref="D28:E28" si="7">SUM(D7:D27)</f>
        <v>303665</v>
      </c>
      <c r="E28" s="45">
        <f t="shared" si="7"/>
        <v>120</v>
      </c>
      <c r="F28" s="45">
        <f t="shared" ref="F28:T28" si="8">SUM(F7:F27)</f>
        <v>400</v>
      </c>
      <c r="G28" s="45">
        <f t="shared" si="8"/>
        <v>30</v>
      </c>
      <c r="H28" s="45">
        <f t="shared" si="8"/>
        <v>1620</v>
      </c>
      <c r="I28" s="45">
        <f t="shared" si="8"/>
        <v>79</v>
      </c>
      <c r="J28" s="45">
        <f t="shared" si="8"/>
        <v>4</v>
      </c>
      <c r="K28" s="45">
        <f t="shared" si="8"/>
        <v>7</v>
      </c>
      <c r="L28" s="45">
        <f t="shared" si="8"/>
        <v>0</v>
      </c>
      <c r="M28" s="65">
        <f t="shared" si="8"/>
        <v>324915</v>
      </c>
      <c r="N28" s="65">
        <f t="shared" si="8"/>
        <v>342042</v>
      </c>
      <c r="O28" s="66">
        <f t="shared" si="8"/>
        <v>8935.1625000000004</v>
      </c>
      <c r="P28" s="65">
        <f t="shared" si="8"/>
        <v>0</v>
      </c>
      <c r="Q28" s="65">
        <f t="shared" si="8"/>
        <v>2134</v>
      </c>
      <c r="R28" s="65">
        <f t="shared" si="8"/>
        <v>330972.83749999997</v>
      </c>
      <c r="S28" s="65">
        <f t="shared" si="8"/>
        <v>3086.6925000000001</v>
      </c>
      <c r="T28" s="65">
        <f t="shared" si="8"/>
        <v>952.69249999999965</v>
      </c>
      <c r="U28" s="65">
        <f>SUM(U7:U27)</f>
        <v>1369</v>
      </c>
      <c r="V28" s="65">
        <f>SUM(V7:V27)</f>
        <v>329603.83749999997</v>
      </c>
    </row>
    <row r="29" spans="1:22" ht="15.75" thickBot="1" x14ac:dyDescent="0.3">
      <c r="A29" s="96" t="s">
        <v>45</v>
      </c>
      <c r="B29" s="97"/>
      <c r="C29" s="98"/>
      <c r="D29" s="48">
        <f>D4+D5-D28</f>
        <v>457876</v>
      </c>
      <c r="E29" s="48">
        <f t="shared" ref="E29:L29" si="9">E4+E5-E28</f>
        <v>7470</v>
      </c>
      <c r="F29" s="48">
        <f t="shared" si="9"/>
        <v>9950</v>
      </c>
      <c r="G29" s="48">
        <f t="shared" si="9"/>
        <v>400</v>
      </c>
      <c r="H29" s="48">
        <f t="shared" si="9"/>
        <v>13970</v>
      </c>
      <c r="I29" s="48">
        <f t="shared" si="9"/>
        <v>980</v>
      </c>
      <c r="J29" s="48">
        <f t="shared" si="9"/>
        <v>199</v>
      </c>
      <c r="K29" s="48">
        <f t="shared" si="9"/>
        <v>124</v>
      </c>
      <c r="L29" s="48">
        <f t="shared" si="9"/>
        <v>5</v>
      </c>
      <c r="M29" s="114"/>
      <c r="N29" s="115"/>
      <c r="O29" s="115"/>
      <c r="P29" s="115"/>
      <c r="Q29" s="115"/>
      <c r="R29" s="115"/>
      <c r="S29" s="115"/>
      <c r="T29" s="115"/>
      <c r="U29" s="115"/>
      <c r="V29" s="116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804" priority="61" operator="equal">
      <formula>212030016606640</formula>
    </cfRule>
  </conditionalFormatting>
  <conditionalFormatting sqref="D29 E4:E6 E28:K29">
    <cfRule type="cellIs" dxfId="803" priority="59" operator="equal">
      <formula>$E$4</formula>
    </cfRule>
    <cfRule type="cellIs" dxfId="802" priority="60" operator="equal">
      <formula>2120</formula>
    </cfRule>
  </conditionalFormatting>
  <conditionalFormatting sqref="D29:E29 F4:F6 F28:F29">
    <cfRule type="cellIs" dxfId="801" priority="57" operator="equal">
      <formula>$F$4</formula>
    </cfRule>
    <cfRule type="cellIs" dxfId="800" priority="58" operator="equal">
      <formula>300</formula>
    </cfRule>
  </conditionalFormatting>
  <conditionalFormatting sqref="G4:G6 G28:G29">
    <cfRule type="cellIs" dxfId="799" priority="55" operator="equal">
      <formula>$G$4</formula>
    </cfRule>
    <cfRule type="cellIs" dxfId="798" priority="56" operator="equal">
      <formula>1660</formula>
    </cfRule>
  </conditionalFormatting>
  <conditionalFormatting sqref="H4:H6 H28:H29">
    <cfRule type="cellIs" dxfId="797" priority="53" operator="equal">
      <formula>$H$4</formula>
    </cfRule>
    <cfRule type="cellIs" dxfId="796" priority="54" operator="equal">
      <formula>6640</formula>
    </cfRule>
  </conditionalFormatting>
  <conditionalFormatting sqref="T6:T28">
    <cfRule type="cellIs" dxfId="795" priority="52" operator="lessThan">
      <formula>0</formula>
    </cfRule>
  </conditionalFormatting>
  <conditionalFormatting sqref="T7:T27">
    <cfRule type="cellIs" dxfId="794" priority="49" operator="lessThan">
      <formula>0</formula>
    </cfRule>
    <cfRule type="cellIs" dxfId="793" priority="50" operator="lessThan">
      <formula>0</formula>
    </cfRule>
    <cfRule type="cellIs" dxfId="792" priority="51" operator="lessThan">
      <formula>0</formula>
    </cfRule>
  </conditionalFormatting>
  <conditionalFormatting sqref="E4:E6 E28:K28">
    <cfRule type="cellIs" dxfId="791" priority="48" operator="equal">
      <formula>$E$4</formula>
    </cfRule>
  </conditionalFormatting>
  <conditionalFormatting sqref="D28:D29 D6 D4:M4">
    <cfRule type="cellIs" dxfId="790" priority="47" operator="equal">
      <formula>$D$4</formula>
    </cfRule>
  </conditionalFormatting>
  <conditionalFormatting sqref="I4:I6 I28:I29">
    <cfRule type="cellIs" dxfId="789" priority="46" operator="equal">
      <formula>$I$4</formula>
    </cfRule>
  </conditionalFormatting>
  <conditionalFormatting sqref="J4:J6 J28:J29">
    <cfRule type="cellIs" dxfId="788" priority="45" operator="equal">
      <formula>$J$4</formula>
    </cfRule>
  </conditionalFormatting>
  <conditionalFormatting sqref="K4:K6 K28:K29">
    <cfRule type="cellIs" dxfId="787" priority="44" operator="equal">
      <formula>$K$4</formula>
    </cfRule>
  </conditionalFormatting>
  <conditionalFormatting sqref="M4:M6">
    <cfRule type="cellIs" dxfId="786" priority="43" operator="equal">
      <formula>$L$4</formula>
    </cfRule>
  </conditionalFormatting>
  <conditionalFormatting sqref="T7:T28">
    <cfRule type="cellIs" dxfId="785" priority="40" operator="lessThan">
      <formula>0</formula>
    </cfRule>
    <cfRule type="cellIs" dxfId="784" priority="41" operator="lessThan">
      <formula>0</formula>
    </cfRule>
    <cfRule type="cellIs" dxfId="783" priority="42" operator="lessThan">
      <formula>0</formula>
    </cfRule>
  </conditionalFormatting>
  <conditionalFormatting sqref="D5:K5">
    <cfRule type="cellIs" dxfId="782" priority="39" operator="greaterThan">
      <formula>0</formula>
    </cfRule>
  </conditionalFormatting>
  <conditionalFormatting sqref="T6:T28 U6:V6">
    <cfRule type="cellIs" dxfId="781" priority="38" operator="lessThan">
      <formula>0</formula>
    </cfRule>
  </conditionalFormatting>
  <conditionalFormatting sqref="T7:T27">
    <cfRule type="cellIs" dxfId="780" priority="35" operator="lessThan">
      <formula>0</formula>
    </cfRule>
    <cfRule type="cellIs" dxfId="779" priority="36" operator="lessThan">
      <formula>0</formula>
    </cfRule>
    <cfRule type="cellIs" dxfId="778" priority="37" operator="lessThan">
      <formula>0</formula>
    </cfRule>
  </conditionalFormatting>
  <conditionalFormatting sqref="T7:T28">
    <cfRule type="cellIs" dxfId="777" priority="32" operator="lessThan">
      <formula>0</formula>
    </cfRule>
    <cfRule type="cellIs" dxfId="776" priority="33" operator="lessThan">
      <formula>0</formula>
    </cfRule>
    <cfRule type="cellIs" dxfId="775" priority="34" operator="lessThan">
      <formula>0</formula>
    </cfRule>
  </conditionalFormatting>
  <conditionalFormatting sqref="D5:K5">
    <cfRule type="cellIs" dxfId="774" priority="31" operator="greaterThan">
      <formula>0</formula>
    </cfRule>
  </conditionalFormatting>
  <conditionalFormatting sqref="L4 L6 L28:L29">
    <cfRule type="cellIs" dxfId="773" priority="30" operator="equal">
      <formula>$L$4</formula>
    </cfRule>
  </conditionalFormatting>
  <conditionalFormatting sqref="D7:S7">
    <cfRule type="cellIs" dxfId="772" priority="29" operator="greaterThan">
      <formula>0</formula>
    </cfRule>
  </conditionalFormatting>
  <conditionalFormatting sqref="D9:S9">
    <cfRule type="cellIs" dxfId="771" priority="28" operator="greaterThan">
      <formula>0</formula>
    </cfRule>
  </conditionalFormatting>
  <conditionalFormatting sqref="D11:S11">
    <cfRule type="cellIs" dxfId="770" priority="27" operator="greaterThan">
      <formula>0</formula>
    </cfRule>
  </conditionalFormatting>
  <conditionalFormatting sqref="D13:S13">
    <cfRule type="cellIs" dxfId="769" priority="26" operator="greaterThan">
      <formula>0</formula>
    </cfRule>
  </conditionalFormatting>
  <conditionalFormatting sqref="D15:S15">
    <cfRule type="cellIs" dxfId="768" priority="25" operator="greaterThan">
      <formula>0</formula>
    </cfRule>
  </conditionalFormatting>
  <conditionalFormatting sqref="D17:S17">
    <cfRule type="cellIs" dxfId="767" priority="24" operator="greaterThan">
      <formula>0</formula>
    </cfRule>
  </conditionalFormatting>
  <conditionalFormatting sqref="D19:S19">
    <cfRule type="cellIs" dxfId="766" priority="23" operator="greaterThan">
      <formula>0</formula>
    </cfRule>
  </conditionalFormatting>
  <conditionalFormatting sqref="D21:S21">
    <cfRule type="cellIs" dxfId="765" priority="22" operator="greaterThan">
      <formula>0</formula>
    </cfRule>
  </conditionalFormatting>
  <conditionalFormatting sqref="D23:S23">
    <cfRule type="cellIs" dxfId="764" priority="21" operator="greaterThan">
      <formula>0</formula>
    </cfRule>
  </conditionalFormatting>
  <conditionalFormatting sqref="D25:S25">
    <cfRule type="cellIs" dxfId="763" priority="20" operator="greaterThan">
      <formula>0</formula>
    </cfRule>
  </conditionalFormatting>
  <conditionalFormatting sqref="D27:S27">
    <cfRule type="cellIs" dxfId="762" priority="19" operator="greaterThan">
      <formula>0</formula>
    </cfRule>
  </conditionalFormatting>
  <conditionalFormatting sqref="U6">
    <cfRule type="cellIs" dxfId="761" priority="18" operator="lessThan">
      <formula>0</formula>
    </cfRule>
  </conditionalFormatting>
  <conditionalFormatting sqref="V6">
    <cfRule type="cellIs" dxfId="760" priority="17" operator="lessThan">
      <formula>0</formula>
    </cfRule>
  </conditionalFormatting>
  <conditionalFormatting sqref="U28">
    <cfRule type="cellIs" dxfId="759" priority="16" operator="lessThan">
      <formula>0</formula>
    </cfRule>
  </conditionalFormatting>
  <conditionalFormatting sqref="U28">
    <cfRule type="cellIs" dxfId="758" priority="13" operator="lessThan">
      <formula>0</formula>
    </cfRule>
    <cfRule type="cellIs" dxfId="757" priority="14" operator="lessThan">
      <formula>0</formula>
    </cfRule>
    <cfRule type="cellIs" dxfId="756" priority="15" operator="lessThan">
      <formula>0</formula>
    </cfRule>
  </conditionalFormatting>
  <conditionalFormatting sqref="U28">
    <cfRule type="cellIs" dxfId="755" priority="12" operator="lessThan">
      <formula>0</formula>
    </cfRule>
  </conditionalFormatting>
  <conditionalFormatting sqref="U28">
    <cfRule type="cellIs" dxfId="754" priority="9" operator="lessThan">
      <formula>0</formula>
    </cfRule>
    <cfRule type="cellIs" dxfId="753" priority="10" operator="lessThan">
      <formula>0</formula>
    </cfRule>
    <cfRule type="cellIs" dxfId="752" priority="11" operator="lessThan">
      <formula>0</formula>
    </cfRule>
  </conditionalFormatting>
  <conditionalFormatting sqref="V28">
    <cfRule type="cellIs" dxfId="751" priority="8" operator="lessThan">
      <formula>0</formula>
    </cfRule>
  </conditionalFormatting>
  <conditionalFormatting sqref="V28">
    <cfRule type="cellIs" dxfId="750" priority="5" operator="lessThan">
      <formula>0</formula>
    </cfRule>
    <cfRule type="cellIs" dxfId="749" priority="6" operator="lessThan">
      <formula>0</formula>
    </cfRule>
    <cfRule type="cellIs" dxfId="748" priority="7" operator="lessThan">
      <formula>0</formula>
    </cfRule>
  </conditionalFormatting>
  <conditionalFormatting sqref="V28">
    <cfRule type="cellIs" dxfId="747" priority="4" operator="lessThan">
      <formula>0</formula>
    </cfRule>
  </conditionalFormatting>
  <conditionalFormatting sqref="V28">
    <cfRule type="cellIs" dxfId="746" priority="1" operator="lessThan">
      <formula>0</formula>
    </cfRule>
    <cfRule type="cellIs" dxfId="745" priority="2" operator="lessThan">
      <formula>0</formula>
    </cfRule>
    <cfRule type="cellIs" dxfId="744" priority="3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D13" sqref="D1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2" t="s">
        <v>0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</row>
    <row r="2" spans="1:20" ht="15.75" thickBot="1" x14ac:dyDescent="0.3">
      <c r="A2" s="102"/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</row>
    <row r="3" spans="1:20" ht="18.75" x14ac:dyDescent="0.25">
      <c r="A3" s="103" t="s">
        <v>65</v>
      </c>
      <c r="B3" s="104"/>
      <c r="C3" s="105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6"/>
    </row>
    <row r="4" spans="1:20" x14ac:dyDescent="0.25">
      <c r="A4" s="107" t="s">
        <v>1</v>
      </c>
      <c r="B4" s="107"/>
      <c r="C4" s="1"/>
      <c r="D4" s="2">
        <f>'15'!D29</f>
        <v>457876</v>
      </c>
      <c r="E4" s="2">
        <f>'15'!E29</f>
        <v>7470</v>
      </c>
      <c r="F4" s="2">
        <f>'15'!F29</f>
        <v>9950</v>
      </c>
      <c r="G4" s="2">
        <f>'15'!G29</f>
        <v>400</v>
      </c>
      <c r="H4" s="2">
        <f>'15'!H29</f>
        <v>13970</v>
      </c>
      <c r="I4" s="2">
        <f>'15'!I29</f>
        <v>980</v>
      </c>
      <c r="J4" s="2">
        <f>'15'!J29</f>
        <v>199</v>
      </c>
      <c r="K4" s="2">
        <f>'15'!K29</f>
        <v>124</v>
      </c>
      <c r="L4" s="2">
        <f>'15'!L29</f>
        <v>5</v>
      </c>
      <c r="M4" s="3"/>
      <c r="N4" s="108"/>
      <c r="O4" s="108"/>
      <c r="P4" s="108"/>
      <c r="Q4" s="108"/>
      <c r="R4" s="108"/>
      <c r="S4" s="108"/>
      <c r="T4" s="108"/>
    </row>
    <row r="5" spans="1:20" x14ac:dyDescent="0.25">
      <c r="A5" s="107" t="s">
        <v>2</v>
      </c>
      <c r="B5" s="107"/>
      <c r="C5" s="1"/>
      <c r="D5" s="1">
        <v>623377</v>
      </c>
      <c r="E5" s="4"/>
      <c r="F5" s="4"/>
      <c r="G5" s="4"/>
      <c r="H5" s="4"/>
      <c r="I5" s="1"/>
      <c r="J5" s="1"/>
      <c r="K5" s="1"/>
      <c r="L5" s="1"/>
      <c r="M5" s="5"/>
      <c r="N5" s="108"/>
      <c r="O5" s="108"/>
      <c r="P5" s="108"/>
      <c r="Q5" s="108"/>
      <c r="R5" s="108"/>
      <c r="S5" s="108"/>
      <c r="T5" s="10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6205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6205</v>
      </c>
      <c r="N7" s="24">
        <f>D7+E7*20+F7*10+G7*9+H7*9+I7*191+J7*191+K7*182+L7*100</f>
        <v>6205</v>
      </c>
      <c r="O7" s="25">
        <f>M7*2.75%</f>
        <v>170.63749999999999</v>
      </c>
      <c r="P7" s="26"/>
      <c r="Q7" s="26">
        <v>55</v>
      </c>
      <c r="R7" s="24">
        <f>M7-(M7*2.75%)+I7*191+J7*191+K7*182+L7*100-Q7</f>
        <v>5979.3625000000002</v>
      </c>
      <c r="S7" s="25">
        <f>M7*0.95%</f>
        <v>58.947499999999998</v>
      </c>
      <c r="T7" s="27">
        <f>S7-Q7</f>
        <v>3.947499999999998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5040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5040</v>
      </c>
      <c r="N8" s="24">
        <f t="shared" ref="N8:N27" si="1">D8+E8*20+F8*10+G8*9+H8*9+I8*191+J8*191+K8*182+L8*100</f>
        <v>5040</v>
      </c>
      <c r="O8" s="25">
        <f t="shared" ref="O8:O27" si="2">M8*2.75%</f>
        <v>138.6</v>
      </c>
      <c r="P8" s="26"/>
      <c r="Q8" s="26">
        <v>80</v>
      </c>
      <c r="R8" s="24">
        <f t="shared" ref="R8:R27" si="3">M8-(M8*2.75%)+I8*191+J8*191+K8*182+L8*100-Q8</f>
        <v>4821.3999999999996</v>
      </c>
      <c r="S8" s="25">
        <f t="shared" ref="S8:S27" si="4">M8*0.95%</f>
        <v>47.879999999999995</v>
      </c>
      <c r="T8" s="27">
        <f t="shared" ref="T8:T27" si="5">S8-Q8</f>
        <v>-32.120000000000005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11865</v>
      </c>
      <c r="E9" s="30"/>
      <c r="F9" s="30"/>
      <c r="G9" s="30"/>
      <c r="H9" s="30">
        <v>120</v>
      </c>
      <c r="I9" s="20">
        <v>9</v>
      </c>
      <c r="J9" s="20"/>
      <c r="K9" s="20"/>
      <c r="L9" s="20"/>
      <c r="M9" s="20">
        <f t="shared" si="0"/>
        <v>12945</v>
      </c>
      <c r="N9" s="24">
        <f t="shared" si="1"/>
        <v>14664</v>
      </c>
      <c r="O9" s="25">
        <f t="shared" si="2"/>
        <v>355.98750000000001</v>
      </c>
      <c r="P9" s="26"/>
      <c r="Q9" s="26">
        <v>108</v>
      </c>
      <c r="R9" s="24">
        <f t="shared" si="3"/>
        <v>14200.012500000001</v>
      </c>
      <c r="S9" s="25">
        <f t="shared" si="4"/>
        <v>122.97749999999999</v>
      </c>
      <c r="T9" s="27">
        <f t="shared" si="5"/>
        <v>14.977499999999992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3291</v>
      </c>
      <c r="E10" s="30"/>
      <c r="F10" s="30"/>
      <c r="G10" s="30"/>
      <c r="H10" s="30"/>
      <c r="I10" s="20">
        <v>12</v>
      </c>
      <c r="J10" s="20">
        <v>3</v>
      </c>
      <c r="K10" s="20">
        <v>1</v>
      </c>
      <c r="L10" s="20"/>
      <c r="M10" s="20">
        <f t="shared" si="0"/>
        <v>3291</v>
      </c>
      <c r="N10" s="24">
        <f t="shared" si="1"/>
        <v>6338</v>
      </c>
      <c r="O10" s="25">
        <f t="shared" si="2"/>
        <v>90.502499999999998</v>
      </c>
      <c r="P10" s="26"/>
      <c r="Q10" s="26">
        <v>27</v>
      </c>
      <c r="R10" s="24">
        <f t="shared" si="3"/>
        <v>6220.4974999999995</v>
      </c>
      <c r="S10" s="25">
        <f t="shared" si="4"/>
        <v>31.264499999999998</v>
      </c>
      <c r="T10" s="27">
        <f t="shared" si="5"/>
        <v>4.2644999999999982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4232</v>
      </c>
      <c r="E11" s="30">
        <v>50</v>
      </c>
      <c r="F11" s="30">
        <v>100</v>
      </c>
      <c r="G11" s="32"/>
      <c r="H11" s="30"/>
      <c r="I11" s="20"/>
      <c r="J11" s="20"/>
      <c r="K11" s="20"/>
      <c r="L11" s="20"/>
      <c r="M11" s="20">
        <f t="shared" si="0"/>
        <v>6232</v>
      </c>
      <c r="N11" s="24">
        <f t="shared" si="1"/>
        <v>6232</v>
      </c>
      <c r="O11" s="25">
        <f t="shared" si="2"/>
        <v>171.38</v>
      </c>
      <c r="P11" s="26"/>
      <c r="Q11" s="26">
        <v>40</v>
      </c>
      <c r="R11" s="24">
        <f t="shared" si="3"/>
        <v>6020.62</v>
      </c>
      <c r="S11" s="25">
        <f t="shared" si="4"/>
        <v>59.204000000000001</v>
      </c>
      <c r="T11" s="27">
        <f t="shared" si="5"/>
        <v>19.204000000000001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3116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3116</v>
      </c>
      <c r="N12" s="24">
        <f t="shared" si="1"/>
        <v>3116</v>
      </c>
      <c r="O12" s="25">
        <f t="shared" si="2"/>
        <v>85.69</v>
      </c>
      <c r="P12" s="26"/>
      <c r="Q12" s="26">
        <v>30</v>
      </c>
      <c r="R12" s="24">
        <f t="shared" si="3"/>
        <v>3000.31</v>
      </c>
      <c r="S12" s="25">
        <f t="shared" si="4"/>
        <v>29.602</v>
      </c>
      <c r="T12" s="27">
        <f t="shared" si="5"/>
        <v>-0.39799999999999969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4902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4902</v>
      </c>
      <c r="N13" s="24">
        <f t="shared" si="1"/>
        <v>4902</v>
      </c>
      <c r="O13" s="25">
        <f t="shared" si="2"/>
        <v>134.80500000000001</v>
      </c>
      <c r="P13" s="26"/>
      <c r="Q13" s="26">
        <v>55</v>
      </c>
      <c r="R13" s="24">
        <f t="shared" si="3"/>
        <v>4712.1949999999997</v>
      </c>
      <c r="S13" s="25">
        <f t="shared" si="4"/>
        <v>46.568999999999996</v>
      </c>
      <c r="T13" s="27">
        <f t="shared" si="5"/>
        <v>-8.4310000000000045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6168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6168</v>
      </c>
      <c r="N14" s="24">
        <f t="shared" si="1"/>
        <v>6168</v>
      </c>
      <c r="O14" s="25">
        <f t="shared" si="2"/>
        <v>169.62</v>
      </c>
      <c r="P14" s="26"/>
      <c r="Q14" s="26"/>
      <c r="R14" s="24">
        <f t="shared" si="3"/>
        <v>5998.38</v>
      </c>
      <c r="S14" s="25">
        <f t="shared" si="4"/>
        <v>58.595999999999997</v>
      </c>
      <c r="T14" s="27">
        <f t="shared" si="5"/>
        <v>58.595999999999997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13002</v>
      </c>
      <c r="E15" s="30">
        <v>110</v>
      </c>
      <c r="F15" s="30">
        <v>140</v>
      </c>
      <c r="G15" s="30"/>
      <c r="H15" s="30"/>
      <c r="I15" s="20"/>
      <c r="J15" s="20"/>
      <c r="K15" s="20"/>
      <c r="L15" s="20"/>
      <c r="M15" s="20">
        <f t="shared" si="0"/>
        <v>16602</v>
      </c>
      <c r="N15" s="24">
        <f t="shared" si="1"/>
        <v>16602</v>
      </c>
      <c r="O15" s="25">
        <f t="shared" si="2"/>
        <v>456.55500000000001</v>
      </c>
      <c r="P15" s="26"/>
      <c r="Q15" s="26">
        <v>120</v>
      </c>
      <c r="R15" s="24">
        <f t="shared" si="3"/>
        <v>16025.445</v>
      </c>
      <c r="S15" s="25">
        <f t="shared" si="4"/>
        <v>157.71899999999999</v>
      </c>
      <c r="T15" s="27">
        <f t="shared" si="5"/>
        <v>37.718999999999994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17549</v>
      </c>
      <c r="E16" s="30"/>
      <c r="F16" s="30"/>
      <c r="G16" s="30">
        <v>50</v>
      </c>
      <c r="H16" s="30">
        <v>90</v>
      </c>
      <c r="I16" s="20"/>
      <c r="J16" s="20"/>
      <c r="K16" s="20"/>
      <c r="L16" s="20"/>
      <c r="M16" s="20">
        <f t="shared" si="0"/>
        <v>18809</v>
      </c>
      <c r="N16" s="24">
        <f t="shared" si="1"/>
        <v>18809</v>
      </c>
      <c r="O16" s="25">
        <f t="shared" si="2"/>
        <v>517.24750000000006</v>
      </c>
      <c r="P16" s="26"/>
      <c r="Q16" s="26">
        <v>112</v>
      </c>
      <c r="R16" s="24">
        <f t="shared" si="3"/>
        <v>18179.752499999999</v>
      </c>
      <c r="S16" s="25">
        <f t="shared" si="4"/>
        <v>178.68549999999999</v>
      </c>
      <c r="T16" s="27">
        <f t="shared" si="5"/>
        <v>66.68549999999999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7981</v>
      </c>
      <c r="E17" s="30">
        <v>20</v>
      </c>
      <c r="F17" s="30">
        <v>50</v>
      </c>
      <c r="G17" s="30"/>
      <c r="H17" s="30">
        <v>50</v>
      </c>
      <c r="I17" s="20"/>
      <c r="J17" s="20"/>
      <c r="K17" s="20"/>
      <c r="L17" s="20"/>
      <c r="M17" s="20">
        <f t="shared" si="0"/>
        <v>9331</v>
      </c>
      <c r="N17" s="24">
        <f t="shared" si="1"/>
        <v>9331</v>
      </c>
      <c r="O17" s="25">
        <f t="shared" si="2"/>
        <v>256.60250000000002</v>
      </c>
      <c r="P17" s="26"/>
      <c r="Q17" s="26">
        <v>74</v>
      </c>
      <c r="R17" s="24">
        <f t="shared" si="3"/>
        <v>9000.3974999999991</v>
      </c>
      <c r="S17" s="25">
        <f t="shared" si="4"/>
        <v>88.644499999999994</v>
      </c>
      <c r="T17" s="27">
        <f t="shared" si="5"/>
        <v>14.644499999999994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>
        <v>6479</v>
      </c>
      <c r="E18" s="30"/>
      <c r="F18" s="30">
        <v>10</v>
      </c>
      <c r="G18" s="30"/>
      <c r="H18" s="30"/>
      <c r="I18" s="20">
        <v>5</v>
      </c>
      <c r="J18" s="20"/>
      <c r="K18" s="20"/>
      <c r="L18" s="20"/>
      <c r="M18" s="20">
        <f t="shared" si="0"/>
        <v>6579</v>
      </c>
      <c r="N18" s="24">
        <f t="shared" si="1"/>
        <v>7534</v>
      </c>
      <c r="O18" s="25">
        <f t="shared" si="2"/>
        <v>180.92250000000001</v>
      </c>
      <c r="P18" s="26"/>
      <c r="Q18" s="26">
        <v>150</v>
      </c>
      <c r="R18" s="24">
        <f t="shared" si="3"/>
        <v>7203.0775000000003</v>
      </c>
      <c r="S18" s="25">
        <f t="shared" si="4"/>
        <v>62.500499999999995</v>
      </c>
      <c r="T18" s="27">
        <f t="shared" si="5"/>
        <v>-87.499500000000012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12406</v>
      </c>
      <c r="E19" s="30"/>
      <c r="F19" s="30"/>
      <c r="G19" s="30"/>
      <c r="H19" s="30"/>
      <c r="I19" s="20">
        <v>5</v>
      </c>
      <c r="J19" s="20"/>
      <c r="K19" s="20">
        <v>1</v>
      </c>
      <c r="L19" s="20"/>
      <c r="M19" s="20">
        <f t="shared" si="0"/>
        <v>12406</v>
      </c>
      <c r="N19" s="24">
        <f t="shared" si="1"/>
        <v>13543</v>
      </c>
      <c r="O19" s="25">
        <f t="shared" si="2"/>
        <v>341.16500000000002</v>
      </c>
      <c r="P19" s="26"/>
      <c r="Q19" s="26">
        <v>170</v>
      </c>
      <c r="R19" s="24">
        <f t="shared" si="3"/>
        <v>13031.834999999999</v>
      </c>
      <c r="S19" s="25">
        <f t="shared" si="4"/>
        <v>117.857</v>
      </c>
      <c r="T19" s="27">
        <f t="shared" si="5"/>
        <v>-52.143000000000001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6685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6685</v>
      </c>
      <c r="N20" s="24">
        <f t="shared" si="1"/>
        <v>6685</v>
      </c>
      <c r="O20" s="25">
        <f t="shared" si="2"/>
        <v>183.83750000000001</v>
      </c>
      <c r="P20" s="26"/>
      <c r="Q20" s="26">
        <v>150</v>
      </c>
      <c r="R20" s="24">
        <f t="shared" si="3"/>
        <v>6351.1625000000004</v>
      </c>
      <c r="S20" s="25">
        <f t="shared" si="4"/>
        <v>63.5075</v>
      </c>
      <c r="T20" s="27">
        <f t="shared" si="5"/>
        <v>-86.492500000000007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6491</v>
      </c>
      <c r="E21" s="30"/>
      <c r="F21" s="30"/>
      <c r="G21" s="30"/>
      <c r="H21" s="30">
        <v>50</v>
      </c>
      <c r="I21" s="20"/>
      <c r="J21" s="20"/>
      <c r="K21" s="20"/>
      <c r="L21" s="20"/>
      <c r="M21" s="20">
        <f t="shared" si="0"/>
        <v>6941</v>
      </c>
      <c r="N21" s="24">
        <f t="shared" si="1"/>
        <v>6941</v>
      </c>
      <c r="O21" s="25">
        <f t="shared" si="2"/>
        <v>190.8775</v>
      </c>
      <c r="P21" s="26"/>
      <c r="Q21" s="26">
        <v>10</v>
      </c>
      <c r="R21" s="24">
        <f t="shared" si="3"/>
        <v>6740.1225000000004</v>
      </c>
      <c r="S21" s="25">
        <f t="shared" si="4"/>
        <v>65.939499999999995</v>
      </c>
      <c r="T21" s="27">
        <f t="shared" si="5"/>
        <v>55.939499999999995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8820</v>
      </c>
      <c r="E22" s="30"/>
      <c r="F22" s="30"/>
      <c r="G22" s="20"/>
      <c r="H22" s="30"/>
      <c r="I22" s="20">
        <v>5</v>
      </c>
      <c r="J22" s="20"/>
      <c r="K22" s="20">
        <v>5</v>
      </c>
      <c r="L22" s="20"/>
      <c r="M22" s="20">
        <f t="shared" si="0"/>
        <v>8820</v>
      </c>
      <c r="N22" s="24">
        <f t="shared" si="1"/>
        <v>10685</v>
      </c>
      <c r="O22" s="25">
        <f t="shared" si="2"/>
        <v>242.55</v>
      </c>
      <c r="P22" s="26"/>
      <c r="Q22" s="26">
        <v>150</v>
      </c>
      <c r="R22" s="24">
        <f t="shared" si="3"/>
        <v>10292.450000000001</v>
      </c>
      <c r="S22" s="25">
        <f t="shared" si="4"/>
        <v>83.789999999999992</v>
      </c>
      <c r="T22" s="27">
        <f t="shared" si="5"/>
        <v>-66.210000000000008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4524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4524</v>
      </c>
      <c r="N23" s="24">
        <f t="shared" si="1"/>
        <v>4524</v>
      </c>
      <c r="O23" s="25">
        <f t="shared" si="2"/>
        <v>124.41</v>
      </c>
      <c r="P23" s="26"/>
      <c r="Q23" s="26">
        <v>40</v>
      </c>
      <c r="R23" s="24">
        <f t="shared" si="3"/>
        <v>4359.59</v>
      </c>
      <c r="S23" s="25">
        <f t="shared" si="4"/>
        <v>42.978000000000002</v>
      </c>
      <c r="T23" s="27">
        <f t="shared" si="5"/>
        <v>2.9780000000000015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20199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20199</v>
      </c>
      <c r="N24" s="24">
        <f t="shared" si="1"/>
        <v>20199</v>
      </c>
      <c r="O24" s="25">
        <f t="shared" si="2"/>
        <v>555.47249999999997</v>
      </c>
      <c r="P24" s="26"/>
      <c r="Q24" s="26">
        <v>114</v>
      </c>
      <c r="R24" s="24">
        <f t="shared" si="3"/>
        <v>19529.5275</v>
      </c>
      <c r="S24" s="25">
        <f t="shared" si="4"/>
        <v>191.8905</v>
      </c>
      <c r="T24" s="27">
        <f t="shared" si="5"/>
        <v>77.890500000000003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7402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7402</v>
      </c>
      <c r="N25" s="24">
        <f t="shared" si="1"/>
        <v>7402</v>
      </c>
      <c r="O25" s="25">
        <f t="shared" si="2"/>
        <v>203.55500000000001</v>
      </c>
      <c r="P25" s="26"/>
      <c r="Q25" s="26">
        <v>70</v>
      </c>
      <c r="R25" s="24">
        <f t="shared" si="3"/>
        <v>7128.4449999999997</v>
      </c>
      <c r="S25" s="25">
        <f t="shared" si="4"/>
        <v>70.319000000000003</v>
      </c>
      <c r="T25" s="27">
        <f t="shared" si="5"/>
        <v>0.31900000000000261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3394</v>
      </c>
      <c r="E26" s="29"/>
      <c r="F26" s="30"/>
      <c r="G26" s="30"/>
      <c r="H26" s="30">
        <v>50</v>
      </c>
      <c r="I26" s="20">
        <v>15</v>
      </c>
      <c r="J26" s="20"/>
      <c r="K26" s="20"/>
      <c r="L26" s="20"/>
      <c r="M26" s="20">
        <f t="shared" si="0"/>
        <v>3844</v>
      </c>
      <c r="N26" s="24">
        <f t="shared" si="1"/>
        <v>6709</v>
      </c>
      <c r="O26" s="25">
        <f t="shared" si="2"/>
        <v>105.71</v>
      </c>
      <c r="P26" s="26"/>
      <c r="Q26" s="26">
        <v>23</v>
      </c>
      <c r="R26" s="24">
        <f t="shared" si="3"/>
        <v>6580.29</v>
      </c>
      <c r="S26" s="25">
        <f t="shared" si="4"/>
        <v>36.518000000000001</v>
      </c>
      <c r="T26" s="27">
        <f t="shared" si="5"/>
        <v>13.518000000000001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8210</v>
      </c>
      <c r="E27" s="38">
        <v>30</v>
      </c>
      <c r="F27" s="39"/>
      <c r="G27" s="39"/>
      <c r="H27" s="39"/>
      <c r="I27" s="31">
        <v>10</v>
      </c>
      <c r="J27" s="31"/>
      <c r="K27" s="31">
        <v>17</v>
      </c>
      <c r="L27" s="31"/>
      <c r="M27" s="31">
        <f t="shared" si="0"/>
        <v>8810</v>
      </c>
      <c r="N27" s="40">
        <f t="shared" si="1"/>
        <v>13814</v>
      </c>
      <c r="O27" s="25">
        <f t="shared" si="2"/>
        <v>242.27500000000001</v>
      </c>
      <c r="P27" s="41"/>
      <c r="Q27" s="41">
        <v>100</v>
      </c>
      <c r="R27" s="24">
        <f t="shared" si="3"/>
        <v>13471.725</v>
      </c>
      <c r="S27" s="42">
        <f t="shared" si="4"/>
        <v>83.694999999999993</v>
      </c>
      <c r="T27" s="43">
        <f t="shared" si="5"/>
        <v>-16.305000000000007</v>
      </c>
    </row>
    <row r="28" spans="1:20" ht="16.5" thickBot="1" x14ac:dyDescent="0.3">
      <c r="A28" s="93" t="s">
        <v>44</v>
      </c>
      <c r="B28" s="94"/>
      <c r="C28" s="95"/>
      <c r="D28" s="44">
        <f t="shared" ref="D28:E28" si="6">SUM(D7:D27)</f>
        <v>167961</v>
      </c>
      <c r="E28" s="45">
        <f t="shared" si="6"/>
        <v>210</v>
      </c>
      <c r="F28" s="45">
        <f t="shared" ref="F28:T28" si="7">SUM(F7:F27)</f>
        <v>300</v>
      </c>
      <c r="G28" s="45">
        <f t="shared" si="7"/>
        <v>50</v>
      </c>
      <c r="H28" s="45">
        <f t="shared" si="7"/>
        <v>360</v>
      </c>
      <c r="I28" s="45">
        <f t="shared" si="7"/>
        <v>61</v>
      </c>
      <c r="J28" s="45">
        <f t="shared" si="7"/>
        <v>3</v>
      </c>
      <c r="K28" s="45">
        <f t="shared" si="7"/>
        <v>24</v>
      </c>
      <c r="L28" s="45">
        <f t="shared" si="7"/>
        <v>0</v>
      </c>
      <c r="M28" s="45">
        <f t="shared" si="7"/>
        <v>178851</v>
      </c>
      <c r="N28" s="45">
        <f t="shared" si="7"/>
        <v>195443</v>
      </c>
      <c r="O28" s="46">
        <f t="shared" si="7"/>
        <v>4918.4025000000001</v>
      </c>
      <c r="P28" s="45">
        <f t="shared" si="7"/>
        <v>0</v>
      </c>
      <c r="Q28" s="45">
        <f t="shared" si="7"/>
        <v>1678</v>
      </c>
      <c r="R28" s="45">
        <f t="shared" si="7"/>
        <v>188846.59750000003</v>
      </c>
      <c r="S28" s="45">
        <f t="shared" si="7"/>
        <v>1699.0844999999997</v>
      </c>
      <c r="T28" s="47">
        <f t="shared" si="7"/>
        <v>21.084499999999927</v>
      </c>
    </row>
    <row r="29" spans="1:20" ht="15.75" thickBot="1" x14ac:dyDescent="0.3">
      <c r="A29" s="96" t="s">
        <v>45</v>
      </c>
      <c r="B29" s="97"/>
      <c r="C29" s="98"/>
      <c r="D29" s="48">
        <f>D4+D5-D28</f>
        <v>913292</v>
      </c>
      <c r="E29" s="48">
        <f t="shared" ref="E29:L29" si="8">E4+E5-E28</f>
        <v>7260</v>
      </c>
      <c r="F29" s="48">
        <f t="shared" si="8"/>
        <v>9650</v>
      </c>
      <c r="G29" s="48">
        <f t="shared" si="8"/>
        <v>350</v>
      </c>
      <c r="H29" s="48">
        <f t="shared" si="8"/>
        <v>13610</v>
      </c>
      <c r="I29" s="48">
        <f t="shared" si="8"/>
        <v>919</v>
      </c>
      <c r="J29" s="48">
        <f t="shared" si="8"/>
        <v>196</v>
      </c>
      <c r="K29" s="48">
        <f t="shared" si="8"/>
        <v>100</v>
      </c>
      <c r="L29" s="48">
        <f t="shared" si="8"/>
        <v>5</v>
      </c>
      <c r="M29" s="99"/>
      <c r="N29" s="100"/>
      <c r="O29" s="100"/>
      <c r="P29" s="100"/>
      <c r="Q29" s="100"/>
      <c r="R29" s="100"/>
      <c r="S29" s="100"/>
      <c r="T29" s="10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43" priority="43" operator="equal">
      <formula>212030016606640</formula>
    </cfRule>
  </conditionalFormatting>
  <conditionalFormatting sqref="D29 E4:E6 E28:K29">
    <cfRule type="cellIs" dxfId="742" priority="41" operator="equal">
      <formula>$E$4</formula>
    </cfRule>
    <cfRule type="cellIs" dxfId="741" priority="42" operator="equal">
      <formula>2120</formula>
    </cfRule>
  </conditionalFormatting>
  <conditionalFormatting sqref="D29:E29 F4:F6 F28:F29">
    <cfRule type="cellIs" dxfId="740" priority="39" operator="equal">
      <formula>$F$4</formula>
    </cfRule>
    <cfRule type="cellIs" dxfId="739" priority="40" operator="equal">
      <formula>300</formula>
    </cfRule>
  </conditionalFormatting>
  <conditionalFormatting sqref="G4:G6 G28:G29">
    <cfRule type="cellIs" dxfId="738" priority="37" operator="equal">
      <formula>$G$4</formula>
    </cfRule>
    <cfRule type="cellIs" dxfId="737" priority="38" operator="equal">
      <formula>1660</formula>
    </cfRule>
  </conditionalFormatting>
  <conditionalFormatting sqref="H4:H6 H28:H29">
    <cfRule type="cellIs" dxfId="736" priority="35" operator="equal">
      <formula>$H$4</formula>
    </cfRule>
    <cfRule type="cellIs" dxfId="735" priority="36" operator="equal">
      <formula>6640</formula>
    </cfRule>
  </conditionalFormatting>
  <conditionalFormatting sqref="T6:T28">
    <cfRule type="cellIs" dxfId="734" priority="34" operator="lessThan">
      <formula>0</formula>
    </cfRule>
  </conditionalFormatting>
  <conditionalFormatting sqref="T7:T27">
    <cfRule type="cellIs" dxfId="733" priority="31" operator="lessThan">
      <formula>0</formula>
    </cfRule>
    <cfRule type="cellIs" dxfId="732" priority="32" operator="lessThan">
      <formula>0</formula>
    </cfRule>
    <cfRule type="cellIs" dxfId="731" priority="33" operator="lessThan">
      <formula>0</formula>
    </cfRule>
  </conditionalFormatting>
  <conditionalFormatting sqref="E4:E6 E28:K28">
    <cfRule type="cellIs" dxfId="730" priority="30" operator="equal">
      <formula>$E$4</formula>
    </cfRule>
  </conditionalFormatting>
  <conditionalFormatting sqref="D28:D29 D6 D4:M4">
    <cfRule type="cellIs" dxfId="729" priority="29" operator="equal">
      <formula>$D$4</formula>
    </cfRule>
  </conditionalFormatting>
  <conditionalFormatting sqref="I4:I6 I28:I29">
    <cfRule type="cellIs" dxfId="728" priority="28" operator="equal">
      <formula>$I$4</formula>
    </cfRule>
  </conditionalFormatting>
  <conditionalFormatting sqref="J4:J6 J28:J29">
    <cfRule type="cellIs" dxfId="727" priority="27" operator="equal">
      <formula>$J$4</formula>
    </cfRule>
  </conditionalFormatting>
  <conditionalFormatting sqref="K4:K6 K28:K29">
    <cfRule type="cellIs" dxfId="726" priority="26" operator="equal">
      <formula>$K$4</formula>
    </cfRule>
  </conditionalFormatting>
  <conditionalFormatting sqref="M4:M6">
    <cfRule type="cellIs" dxfId="725" priority="25" operator="equal">
      <formula>$L$4</formula>
    </cfRule>
  </conditionalFormatting>
  <conditionalFormatting sqref="T7:T28">
    <cfRule type="cellIs" dxfId="724" priority="22" operator="lessThan">
      <formula>0</formula>
    </cfRule>
    <cfRule type="cellIs" dxfId="723" priority="23" operator="lessThan">
      <formula>0</formula>
    </cfRule>
    <cfRule type="cellIs" dxfId="722" priority="24" operator="lessThan">
      <formula>0</formula>
    </cfRule>
  </conditionalFormatting>
  <conditionalFormatting sqref="D5:K5">
    <cfRule type="cellIs" dxfId="721" priority="21" operator="greaterThan">
      <formula>0</formula>
    </cfRule>
  </conditionalFormatting>
  <conditionalFormatting sqref="T6:T28">
    <cfRule type="cellIs" dxfId="720" priority="20" operator="lessThan">
      <formula>0</formula>
    </cfRule>
  </conditionalFormatting>
  <conditionalFormatting sqref="T7:T27">
    <cfRule type="cellIs" dxfId="719" priority="17" operator="lessThan">
      <formula>0</formula>
    </cfRule>
    <cfRule type="cellIs" dxfId="718" priority="18" operator="lessThan">
      <formula>0</formula>
    </cfRule>
    <cfRule type="cellIs" dxfId="717" priority="19" operator="lessThan">
      <formula>0</formula>
    </cfRule>
  </conditionalFormatting>
  <conditionalFormatting sqref="T7:T28">
    <cfRule type="cellIs" dxfId="716" priority="14" operator="lessThan">
      <formula>0</formula>
    </cfRule>
    <cfRule type="cellIs" dxfId="715" priority="15" operator="lessThan">
      <formula>0</formula>
    </cfRule>
    <cfRule type="cellIs" dxfId="714" priority="16" operator="lessThan">
      <formula>0</formula>
    </cfRule>
  </conditionalFormatting>
  <conditionalFormatting sqref="D5:K5">
    <cfRule type="cellIs" dxfId="713" priority="13" operator="greaterThan">
      <formula>0</formula>
    </cfRule>
  </conditionalFormatting>
  <conditionalFormatting sqref="L4 L6 L28:L29">
    <cfRule type="cellIs" dxfId="712" priority="12" operator="equal">
      <formula>$L$4</formula>
    </cfRule>
  </conditionalFormatting>
  <conditionalFormatting sqref="D7:S7">
    <cfRule type="cellIs" dxfId="711" priority="11" operator="greaterThan">
      <formula>0</formula>
    </cfRule>
  </conditionalFormatting>
  <conditionalFormatting sqref="D9:S9">
    <cfRule type="cellIs" dxfId="710" priority="10" operator="greaterThan">
      <formula>0</formula>
    </cfRule>
  </conditionalFormatting>
  <conditionalFormatting sqref="D11:S11">
    <cfRule type="cellIs" dxfId="709" priority="9" operator="greaterThan">
      <formula>0</formula>
    </cfRule>
  </conditionalFormatting>
  <conditionalFormatting sqref="D13:S13">
    <cfRule type="cellIs" dxfId="708" priority="8" operator="greaterThan">
      <formula>0</formula>
    </cfRule>
  </conditionalFormatting>
  <conditionalFormatting sqref="D15:S15">
    <cfRule type="cellIs" dxfId="707" priority="7" operator="greaterThan">
      <formula>0</formula>
    </cfRule>
  </conditionalFormatting>
  <conditionalFormatting sqref="D17:S17">
    <cfRule type="cellIs" dxfId="706" priority="6" operator="greaterThan">
      <formula>0</formula>
    </cfRule>
  </conditionalFormatting>
  <conditionalFormatting sqref="D19:S19">
    <cfRule type="cellIs" dxfId="705" priority="5" operator="greaterThan">
      <formula>0</formula>
    </cfRule>
  </conditionalFormatting>
  <conditionalFormatting sqref="D21:S21">
    <cfRule type="cellIs" dxfId="704" priority="4" operator="greaterThan">
      <formula>0</formula>
    </cfRule>
  </conditionalFormatting>
  <conditionalFormatting sqref="D23:S23">
    <cfRule type="cellIs" dxfId="703" priority="3" operator="greaterThan">
      <formula>0</formula>
    </cfRule>
  </conditionalFormatting>
  <conditionalFormatting sqref="D25:S25">
    <cfRule type="cellIs" dxfId="702" priority="2" operator="greaterThan">
      <formula>0</formula>
    </cfRule>
  </conditionalFormatting>
  <conditionalFormatting sqref="D27:S27">
    <cfRule type="cellIs" dxfId="701" priority="1" operator="greaterThan">
      <formula>0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workbookViewId="0">
      <pane ySplit="6" topLeftCell="A7" activePane="bottomLeft" state="frozen"/>
      <selection pane="bottomLeft" activeCell="D7" sqref="D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1" x14ac:dyDescent="0.25">
      <c r="A1" s="102" t="s">
        <v>0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</row>
    <row r="2" spans="1:21" ht="15.75" thickBot="1" x14ac:dyDescent="0.3">
      <c r="A2" s="102"/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</row>
    <row r="3" spans="1:21" ht="18.75" x14ac:dyDescent="0.25">
      <c r="A3" s="103" t="s">
        <v>67</v>
      </c>
      <c r="B3" s="104"/>
      <c r="C3" s="105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6"/>
    </row>
    <row r="4" spans="1:21" x14ac:dyDescent="0.25">
      <c r="A4" s="107" t="s">
        <v>1</v>
      </c>
      <c r="B4" s="107"/>
      <c r="C4" s="1"/>
      <c r="D4" s="2">
        <f>'16'!D29</f>
        <v>913292</v>
      </c>
      <c r="E4" s="2">
        <f>'16'!E29</f>
        <v>7260</v>
      </c>
      <c r="F4" s="2">
        <f>'16'!F29</f>
        <v>9650</v>
      </c>
      <c r="G4" s="2">
        <f>'16'!G29</f>
        <v>350</v>
      </c>
      <c r="H4" s="2">
        <f>'16'!H29</f>
        <v>13610</v>
      </c>
      <c r="I4" s="2">
        <f>'16'!I29</f>
        <v>919</v>
      </c>
      <c r="J4" s="2">
        <f>'16'!J29</f>
        <v>196</v>
      </c>
      <c r="K4" s="2">
        <f>'16'!K29</f>
        <v>100</v>
      </c>
      <c r="L4" s="2">
        <f>'16'!L29</f>
        <v>5</v>
      </c>
      <c r="M4" s="3"/>
      <c r="N4" s="108"/>
      <c r="O4" s="108"/>
      <c r="P4" s="108"/>
      <c r="Q4" s="108"/>
      <c r="R4" s="108"/>
      <c r="S4" s="108"/>
      <c r="T4" s="108"/>
    </row>
    <row r="5" spans="1:21" x14ac:dyDescent="0.25">
      <c r="A5" s="107" t="s">
        <v>2</v>
      </c>
      <c r="B5" s="10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8"/>
      <c r="O5" s="108"/>
      <c r="P5" s="108"/>
      <c r="Q5" s="108"/>
      <c r="R5" s="108"/>
      <c r="S5" s="108"/>
      <c r="T5" s="108"/>
    </row>
    <row r="6" spans="1:21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54" t="s">
        <v>22</v>
      </c>
      <c r="U6" s="76"/>
    </row>
    <row r="7" spans="1:21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55">
        <f>S7-Q7</f>
        <v>0</v>
      </c>
      <c r="U7" s="76">
        <v>5187</v>
      </c>
    </row>
    <row r="8" spans="1:21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55">
        <f t="shared" ref="T8:T27" si="5">S8-Q8</f>
        <v>0</v>
      </c>
      <c r="U8" s="76">
        <v>2576</v>
      </c>
    </row>
    <row r="9" spans="1:21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55">
        <f t="shared" si="5"/>
        <v>0</v>
      </c>
      <c r="U9" s="76">
        <v>12336</v>
      </c>
    </row>
    <row r="10" spans="1:21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55">
        <f t="shared" si="5"/>
        <v>0</v>
      </c>
      <c r="U10" s="76">
        <v>2469</v>
      </c>
    </row>
    <row r="11" spans="1:21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55">
        <f t="shared" si="5"/>
        <v>0</v>
      </c>
      <c r="U11" s="76">
        <v>2161</v>
      </c>
    </row>
    <row r="12" spans="1:21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55">
        <f t="shared" si="5"/>
        <v>0</v>
      </c>
      <c r="U12" s="76">
        <v>3611</v>
      </c>
    </row>
    <row r="13" spans="1:21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55">
        <f t="shared" si="5"/>
        <v>0</v>
      </c>
      <c r="U13" s="76">
        <v>3190</v>
      </c>
    </row>
    <row r="14" spans="1:21" ht="15.75" x14ac:dyDescent="0.25">
      <c r="A14" s="28">
        <v>8</v>
      </c>
      <c r="B14" s="20">
        <v>1908446141</v>
      </c>
      <c r="C14" s="20" t="s">
        <v>30</v>
      </c>
      <c r="D14" s="29">
        <v>8021</v>
      </c>
      <c r="E14" s="30"/>
      <c r="F14" s="30"/>
      <c r="G14" s="30"/>
      <c r="H14" s="30"/>
      <c r="I14" s="20">
        <v>7</v>
      </c>
      <c r="J14" s="20"/>
      <c r="K14" s="20"/>
      <c r="L14" s="20"/>
      <c r="M14" s="20">
        <f t="shared" si="0"/>
        <v>8021</v>
      </c>
      <c r="N14" s="24">
        <f t="shared" si="1"/>
        <v>9358</v>
      </c>
      <c r="O14" s="25">
        <f t="shared" si="2"/>
        <v>220.57750000000001</v>
      </c>
      <c r="P14" s="26"/>
      <c r="Q14" s="26">
        <v>108</v>
      </c>
      <c r="R14" s="24">
        <f t="shared" si="3"/>
        <v>9029.4225000000006</v>
      </c>
      <c r="S14" s="25">
        <f t="shared" si="4"/>
        <v>76.1995</v>
      </c>
      <c r="T14" s="55">
        <f t="shared" si="5"/>
        <v>-31.8005</v>
      </c>
      <c r="U14" s="76">
        <v>8021</v>
      </c>
    </row>
    <row r="15" spans="1:21" ht="15.75" x14ac:dyDescent="0.25">
      <c r="A15" s="28">
        <v>9</v>
      </c>
      <c r="B15" s="20">
        <v>1908446142</v>
      </c>
      <c r="C15" s="33" t="s">
        <v>31</v>
      </c>
      <c r="D15" s="29">
        <v>14728</v>
      </c>
      <c r="E15" s="30"/>
      <c r="F15" s="30"/>
      <c r="G15" s="30"/>
      <c r="H15" s="30">
        <v>60</v>
      </c>
      <c r="I15" s="20">
        <v>17</v>
      </c>
      <c r="J15" s="20"/>
      <c r="K15" s="20">
        <v>5</v>
      </c>
      <c r="L15" s="20"/>
      <c r="M15" s="20">
        <f t="shared" si="0"/>
        <v>15268</v>
      </c>
      <c r="N15" s="24">
        <f t="shared" si="1"/>
        <v>19425</v>
      </c>
      <c r="O15" s="25">
        <f t="shared" si="2"/>
        <v>419.87</v>
      </c>
      <c r="P15" s="26"/>
      <c r="Q15" s="26">
        <v>130</v>
      </c>
      <c r="R15" s="24">
        <f t="shared" si="3"/>
        <v>18875.129999999997</v>
      </c>
      <c r="S15" s="25">
        <f t="shared" si="4"/>
        <v>145.04599999999999</v>
      </c>
      <c r="T15" s="55">
        <f t="shared" si="5"/>
        <v>15.045999999999992</v>
      </c>
      <c r="U15" s="76">
        <v>14728</v>
      </c>
    </row>
    <row r="16" spans="1:21" ht="15.75" x14ac:dyDescent="0.25">
      <c r="A16" s="28">
        <v>10</v>
      </c>
      <c r="B16" s="20">
        <v>1908446143</v>
      </c>
      <c r="C16" s="20" t="s">
        <v>32</v>
      </c>
      <c r="D16" s="29">
        <v>7805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7805</v>
      </c>
      <c r="N16" s="24">
        <f t="shared" si="1"/>
        <v>7805</v>
      </c>
      <c r="O16" s="25">
        <f t="shared" si="2"/>
        <v>214.63749999999999</v>
      </c>
      <c r="P16" s="26"/>
      <c r="Q16" s="26">
        <v>100</v>
      </c>
      <c r="R16" s="24">
        <f t="shared" si="3"/>
        <v>7490.3625000000002</v>
      </c>
      <c r="S16" s="25">
        <f t="shared" si="4"/>
        <v>74.147499999999994</v>
      </c>
      <c r="T16" s="55">
        <f t="shared" si="5"/>
        <v>-25.852500000000006</v>
      </c>
      <c r="U16" s="76">
        <v>7805</v>
      </c>
    </row>
    <row r="17" spans="1:21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55">
        <f t="shared" si="5"/>
        <v>0</v>
      </c>
      <c r="U17" s="76">
        <v>8326</v>
      </c>
    </row>
    <row r="18" spans="1:21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55">
        <f t="shared" si="5"/>
        <v>0</v>
      </c>
      <c r="U18" s="76">
        <v>4628</v>
      </c>
    </row>
    <row r="19" spans="1:21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55">
        <f t="shared" si="5"/>
        <v>0</v>
      </c>
      <c r="U19" s="76">
        <v>9468</v>
      </c>
    </row>
    <row r="20" spans="1:21" ht="15.75" x14ac:dyDescent="0.25">
      <c r="A20" s="28">
        <v>14</v>
      </c>
      <c r="B20" s="20">
        <v>1908446147</v>
      </c>
      <c r="C20" s="20" t="s">
        <v>36</v>
      </c>
      <c r="D20" s="29">
        <v>3804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3804</v>
      </c>
      <c r="N20" s="24">
        <f t="shared" si="1"/>
        <v>3804</v>
      </c>
      <c r="O20" s="25">
        <f t="shared" si="2"/>
        <v>104.61</v>
      </c>
      <c r="P20" s="26"/>
      <c r="Q20" s="26">
        <v>100</v>
      </c>
      <c r="R20" s="24">
        <f t="shared" si="3"/>
        <v>3599.39</v>
      </c>
      <c r="S20" s="25">
        <f t="shared" si="4"/>
        <v>36.137999999999998</v>
      </c>
      <c r="T20" s="55">
        <f t="shared" si="5"/>
        <v>-63.862000000000002</v>
      </c>
      <c r="U20" s="76">
        <v>3804</v>
      </c>
    </row>
    <row r="21" spans="1:21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55">
        <f t="shared" si="5"/>
        <v>0</v>
      </c>
      <c r="U21" s="76">
        <v>3241</v>
      </c>
    </row>
    <row r="22" spans="1:21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55">
        <f t="shared" si="5"/>
        <v>0</v>
      </c>
      <c r="U22" s="76">
        <v>9067</v>
      </c>
    </row>
    <row r="23" spans="1:21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55">
        <f t="shared" si="5"/>
        <v>0</v>
      </c>
      <c r="U23" s="76">
        <v>3394</v>
      </c>
    </row>
    <row r="24" spans="1:21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55">
        <f t="shared" si="5"/>
        <v>0</v>
      </c>
      <c r="U24" s="76">
        <v>14334</v>
      </c>
    </row>
    <row r="25" spans="1:21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55">
        <f t="shared" si="5"/>
        <v>0</v>
      </c>
      <c r="U25" s="76">
        <v>6362</v>
      </c>
    </row>
    <row r="26" spans="1:21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55">
        <f t="shared" si="5"/>
        <v>0</v>
      </c>
      <c r="U26" s="76">
        <v>3401</v>
      </c>
    </row>
    <row r="27" spans="1:21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56">
        <f t="shared" si="5"/>
        <v>0</v>
      </c>
      <c r="U27" s="76">
        <v>3394</v>
      </c>
    </row>
    <row r="28" spans="1:21" ht="16.5" thickBot="1" x14ac:dyDescent="0.3">
      <c r="A28" s="93" t="s">
        <v>44</v>
      </c>
      <c r="B28" s="94"/>
      <c r="C28" s="95"/>
      <c r="D28" s="44">
        <f t="shared" ref="D28:E28" si="6">SUM(D7:D27)</f>
        <v>34358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60</v>
      </c>
      <c r="I28" s="45">
        <f t="shared" si="7"/>
        <v>24</v>
      </c>
      <c r="J28" s="45">
        <f t="shared" si="7"/>
        <v>0</v>
      </c>
      <c r="K28" s="45">
        <f t="shared" si="7"/>
        <v>5</v>
      </c>
      <c r="L28" s="45">
        <f t="shared" si="7"/>
        <v>0</v>
      </c>
      <c r="M28" s="45">
        <f t="shared" si="7"/>
        <v>34898</v>
      </c>
      <c r="N28" s="45">
        <f t="shared" si="7"/>
        <v>40392</v>
      </c>
      <c r="O28" s="46">
        <f t="shared" si="7"/>
        <v>959.69500000000005</v>
      </c>
      <c r="P28" s="45">
        <f t="shared" si="7"/>
        <v>0</v>
      </c>
      <c r="Q28" s="45">
        <f t="shared" si="7"/>
        <v>438</v>
      </c>
      <c r="R28" s="45">
        <f t="shared" si="7"/>
        <v>38994.305</v>
      </c>
      <c r="S28" s="45">
        <f t="shared" si="7"/>
        <v>331.53099999999995</v>
      </c>
      <c r="T28" s="75">
        <f t="shared" si="7"/>
        <v>-106.46900000000002</v>
      </c>
      <c r="U28" s="65">
        <f>SUM(U7:U27)</f>
        <v>131503</v>
      </c>
    </row>
    <row r="29" spans="1:21" ht="15.75" thickBot="1" x14ac:dyDescent="0.3">
      <c r="A29" s="96" t="s">
        <v>45</v>
      </c>
      <c r="B29" s="97"/>
      <c r="C29" s="98"/>
      <c r="D29" s="48">
        <f>D4+D5-D28</f>
        <v>878934</v>
      </c>
      <c r="E29" s="48">
        <f t="shared" ref="E29:L29" si="8">E4+E5-E28</f>
        <v>7260</v>
      </c>
      <c r="F29" s="48">
        <f t="shared" si="8"/>
        <v>9650</v>
      </c>
      <c r="G29" s="48">
        <f t="shared" si="8"/>
        <v>350</v>
      </c>
      <c r="H29" s="48">
        <f t="shared" si="8"/>
        <v>13550</v>
      </c>
      <c r="I29" s="48">
        <f t="shared" si="8"/>
        <v>895</v>
      </c>
      <c r="J29" s="48">
        <f t="shared" si="8"/>
        <v>196</v>
      </c>
      <c r="K29" s="48">
        <f t="shared" si="8"/>
        <v>95</v>
      </c>
      <c r="L29" s="48">
        <f t="shared" si="8"/>
        <v>5</v>
      </c>
      <c r="M29" s="99"/>
      <c r="N29" s="100"/>
      <c r="O29" s="100"/>
      <c r="P29" s="100"/>
      <c r="Q29" s="100"/>
      <c r="R29" s="100"/>
      <c r="S29" s="100"/>
      <c r="T29" s="100"/>
      <c r="U29" s="76"/>
    </row>
    <row r="30" spans="1:21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00" priority="43" operator="equal">
      <formula>212030016606640</formula>
    </cfRule>
  </conditionalFormatting>
  <conditionalFormatting sqref="D29 E4:E6 E28:K29">
    <cfRule type="cellIs" dxfId="699" priority="41" operator="equal">
      <formula>$E$4</formula>
    </cfRule>
    <cfRule type="cellIs" dxfId="698" priority="42" operator="equal">
      <formula>2120</formula>
    </cfRule>
  </conditionalFormatting>
  <conditionalFormatting sqref="D29:E29 F4:F6 F28:F29">
    <cfRule type="cellIs" dxfId="697" priority="39" operator="equal">
      <formula>$F$4</formula>
    </cfRule>
    <cfRule type="cellIs" dxfId="696" priority="40" operator="equal">
      <formula>300</formula>
    </cfRule>
  </conditionalFormatting>
  <conditionalFormatting sqref="G4:G6 G28:G29">
    <cfRule type="cellIs" dxfId="695" priority="37" operator="equal">
      <formula>$G$4</formula>
    </cfRule>
    <cfRule type="cellIs" dxfId="694" priority="38" operator="equal">
      <formula>1660</formula>
    </cfRule>
  </conditionalFormatting>
  <conditionalFormatting sqref="H4:H6 H28:H29">
    <cfRule type="cellIs" dxfId="693" priority="35" operator="equal">
      <formula>$H$4</formula>
    </cfRule>
    <cfRule type="cellIs" dxfId="692" priority="36" operator="equal">
      <formula>6640</formula>
    </cfRule>
  </conditionalFormatting>
  <conditionalFormatting sqref="T6:T28 U28">
    <cfRule type="cellIs" dxfId="691" priority="34" operator="lessThan">
      <formula>0</formula>
    </cfRule>
  </conditionalFormatting>
  <conditionalFormatting sqref="T7:T27">
    <cfRule type="cellIs" dxfId="690" priority="31" operator="lessThan">
      <formula>0</formula>
    </cfRule>
    <cfRule type="cellIs" dxfId="689" priority="32" operator="lessThan">
      <formula>0</formula>
    </cfRule>
    <cfRule type="cellIs" dxfId="688" priority="33" operator="lessThan">
      <formula>0</formula>
    </cfRule>
  </conditionalFormatting>
  <conditionalFormatting sqref="E4:E6 E28:K28">
    <cfRule type="cellIs" dxfId="687" priority="30" operator="equal">
      <formula>$E$4</formula>
    </cfRule>
  </conditionalFormatting>
  <conditionalFormatting sqref="D28:D29 D6 D4:M4">
    <cfRule type="cellIs" dxfId="686" priority="29" operator="equal">
      <formula>$D$4</formula>
    </cfRule>
  </conditionalFormatting>
  <conditionalFormatting sqref="I4:I6 I28:I29">
    <cfRule type="cellIs" dxfId="685" priority="28" operator="equal">
      <formula>$I$4</formula>
    </cfRule>
  </conditionalFormatting>
  <conditionalFormatting sqref="J4:J6 J28:J29">
    <cfRule type="cellIs" dxfId="684" priority="27" operator="equal">
      <formula>$J$4</formula>
    </cfRule>
  </conditionalFormatting>
  <conditionalFormatting sqref="K4:K6 K28:K29">
    <cfRule type="cellIs" dxfId="683" priority="26" operator="equal">
      <formula>$K$4</formula>
    </cfRule>
  </conditionalFormatting>
  <conditionalFormatting sqref="M4:M6">
    <cfRule type="cellIs" dxfId="682" priority="25" operator="equal">
      <formula>$L$4</formula>
    </cfRule>
  </conditionalFormatting>
  <conditionalFormatting sqref="T7:T28 U28">
    <cfRule type="cellIs" dxfId="681" priority="22" operator="lessThan">
      <formula>0</formula>
    </cfRule>
    <cfRule type="cellIs" dxfId="680" priority="23" operator="lessThan">
      <formula>0</formula>
    </cfRule>
    <cfRule type="cellIs" dxfId="679" priority="24" operator="lessThan">
      <formula>0</formula>
    </cfRule>
  </conditionalFormatting>
  <conditionalFormatting sqref="D5:K5">
    <cfRule type="cellIs" dxfId="678" priority="21" operator="greaterThan">
      <formula>0</formula>
    </cfRule>
  </conditionalFormatting>
  <conditionalFormatting sqref="T6:T28 U28">
    <cfRule type="cellIs" dxfId="677" priority="20" operator="lessThan">
      <formula>0</formula>
    </cfRule>
  </conditionalFormatting>
  <conditionalFormatting sqref="T7:T27">
    <cfRule type="cellIs" dxfId="676" priority="17" operator="lessThan">
      <formula>0</formula>
    </cfRule>
    <cfRule type="cellIs" dxfId="675" priority="18" operator="lessThan">
      <formula>0</formula>
    </cfRule>
    <cfRule type="cellIs" dxfId="674" priority="19" operator="lessThan">
      <formula>0</formula>
    </cfRule>
  </conditionalFormatting>
  <conditionalFormatting sqref="T7:T28 U28">
    <cfRule type="cellIs" dxfId="673" priority="14" operator="lessThan">
      <formula>0</formula>
    </cfRule>
    <cfRule type="cellIs" dxfId="672" priority="15" operator="lessThan">
      <formula>0</formula>
    </cfRule>
    <cfRule type="cellIs" dxfId="671" priority="16" operator="lessThan">
      <formula>0</formula>
    </cfRule>
  </conditionalFormatting>
  <conditionalFormatting sqref="D5:K5">
    <cfRule type="cellIs" dxfId="670" priority="13" operator="greaterThan">
      <formula>0</formula>
    </cfRule>
  </conditionalFormatting>
  <conditionalFormatting sqref="L4 L6 L28:L29">
    <cfRule type="cellIs" dxfId="669" priority="12" operator="equal">
      <formula>$L$4</formula>
    </cfRule>
  </conditionalFormatting>
  <conditionalFormatting sqref="D7:S7">
    <cfRule type="cellIs" dxfId="668" priority="11" operator="greaterThan">
      <formula>0</formula>
    </cfRule>
  </conditionalFormatting>
  <conditionalFormatting sqref="D9:S9">
    <cfRule type="cellIs" dxfId="667" priority="10" operator="greaterThan">
      <formula>0</formula>
    </cfRule>
  </conditionalFormatting>
  <conditionalFormatting sqref="D11:S11">
    <cfRule type="cellIs" dxfId="666" priority="9" operator="greaterThan">
      <formula>0</formula>
    </cfRule>
  </conditionalFormatting>
  <conditionalFormatting sqref="D13:S13">
    <cfRule type="cellIs" dxfId="665" priority="8" operator="greaterThan">
      <formula>0</formula>
    </cfRule>
  </conditionalFormatting>
  <conditionalFormatting sqref="D15:S15">
    <cfRule type="cellIs" dxfId="664" priority="7" operator="greaterThan">
      <formula>0</formula>
    </cfRule>
  </conditionalFormatting>
  <conditionalFormatting sqref="D17:S17">
    <cfRule type="cellIs" dxfId="663" priority="6" operator="greaterThan">
      <formula>0</formula>
    </cfRule>
  </conditionalFormatting>
  <conditionalFormatting sqref="D19:S19">
    <cfRule type="cellIs" dxfId="662" priority="5" operator="greaterThan">
      <formula>0</formula>
    </cfRule>
  </conditionalFormatting>
  <conditionalFormatting sqref="D21:S21">
    <cfRule type="cellIs" dxfId="661" priority="4" operator="greaterThan">
      <formula>0</formula>
    </cfRule>
  </conditionalFormatting>
  <conditionalFormatting sqref="D23:S23">
    <cfRule type="cellIs" dxfId="660" priority="3" operator="greaterThan">
      <formula>0</formula>
    </cfRule>
  </conditionalFormatting>
  <conditionalFormatting sqref="D25:S25">
    <cfRule type="cellIs" dxfId="659" priority="2" operator="greaterThan">
      <formula>0</formula>
    </cfRule>
  </conditionalFormatting>
  <conditionalFormatting sqref="D27:S27">
    <cfRule type="cellIs" dxfId="658" priority="1" operator="greaterThan">
      <formula>0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workbookViewId="0">
      <pane ySplit="6" topLeftCell="A7" activePane="bottomLeft" state="frozen"/>
      <selection pane="bottomLeft" activeCell="D13" sqref="D1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2.140625" bestFit="1" customWidth="1"/>
    <col min="21" max="21" width="10.140625" bestFit="1" customWidth="1"/>
  </cols>
  <sheetData>
    <row r="1" spans="1:21" x14ac:dyDescent="0.25">
      <c r="A1" s="102" t="s">
        <v>0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</row>
    <row r="2" spans="1:21" ht="15.75" thickBot="1" x14ac:dyDescent="0.3">
      <c r="A2" s="102"/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</row>
    <row r="3" spans="1:21" ht="18.75" x14ac:dyDescent="0.25">
      <c r="A3" s="103" t="s">
        <v>66</v>
      </c>
      <c r="B3" s="104"/>
      <c r="C3" s="105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6"/>
    </row>
    <row r="4" spans="1:21" x14ac:dyDescent="0.25">
      <c r="A4" s="107" t="s">
        <v>1</v>
      </c>
      <c r="B4" s="107"/>
      <c r="C4" s="1"/>
      <c r="D4" s="2">
        <f>'17'!D29</f>
        <v>878934</v>
      </c>
      <c r="E4" s="2">
        <f>'17'!E29</f>
        <v>7260</v>
      </c>
      <c r="F4" s="2">
        <f>'17'!F29</f>
        <v>9650</v>
      </c>
      <c r="G4" s="2">
        <f>'17'!G29</f>
        <v>350</v>
      </c>
      <c r="H4" s="2">
        <f>'17'!H29</f>
        <v>13550</v>
      </c>
      <c r="I4" s="2">
        <f>'17'!I29</f>
        <v>895</v>
      </c>
      <c r="J4" s="2">
        <f>'17'!J29</f>
        <v>196</v>
      </c>
      <c r="K4" s="2">
        <f>'17'!K29</f>
        <v>95</v>
      </c>
      <c r="L4" s="2">
        <f>'17'!L29</f>
        <v>5</v>
      </c>
      <c r="M4" s="3"/>
      <c r="N4" s="108"/>
      <c r="O4" s="108"/>
      <c r="P4" s="108"/>
      <c r="Q4" s="108"/>
      <c r="R4" s="108"/>
      <c r="S4" s="108"/>
      <c r="T4" s="108"/>
    </row>
    <row r="5" spans="1:21" x14ac:dyDescent="0.25">
      <c r="A5" s="107" t="s">
        <v>2</v>
      </c>
      <c r="B5" s="107"/>
      <c r="C5" s="1"/>
      <c r="D5" s="1">
        <v>70961</v>
      </c>
      <c r="E5" s="4"/>
      <c r="F5" s="4"/>
      <c r="G5" s="4"/>
      <c r="H5" s="4"/>
      <c r="I5" s="1"/>
      <c r="J5" s="1"/>
      <c r="K5" s="1"/>
      <c r="L5" s="1"/>
      <c r="M5" s="5"/>
      <c r="N5" s="108"/>
      <c r="O5" s="108"/>
      <c r="P5" s="108"/>
      <c r="Q5" s="108"/>
      <c r="R5" s="108"/>
      <c r="S5" s="108"/>
      <c r="T5" s="108"/>
    </row>
    <row r="6" spans="1:21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54" t="s">
        <v>22</v>
      </c>
      <c r="U6" s="54" t="s">
        <v>68</v>
      </c>
    </row>
    <row r="7" spans="1:21" ht="15.75" x14ac:dyDescent="0.25">
      <c r="A7" s="19">
        <v>1</v>
      </c>
      <c r="B7" s="20">
        <v>1908446134</v>
      </c>
      <c r="C7" s="20" t="s">
        <v>23</v>
      </c>
      <c r="D7" s="21">
        <v>26625</v>
      </c>
      <c r="E7" s="22">
        <v>50</v>
      </c>
      <c r="F7" s="22">
        <v>50</v>
      </c>
      <c r="G7" s="22"/>
      <c r="H7" s="22">
        <v>50</v>
      </c>
      <c r="I7" s="23">
        <v>65</v>
      </c>
      <c r="J7" s="23">
        <v>1</v>
      </c>
      <c r="K7" s="23"/>
      <c r="L7" s="23"/>
      <c r="M7" s="20">
        <f>D7+E7*20+F7*10+G7*9+H7*9</f>
        <v>28575</v>
      </c>
      <c r="N7" s="24">
        <f>D7+E7*20+F7*10+G7*9+H7*9+I7*191+J7*191+K7*182+L7*100</f>
        <v>41181</v>
      </c>
      <c r="O7" s="25">
        <f>M7*2.75%</f>
        <v>785.8125</v>
      </c>
      <c r="P7" s="26"/>
      <c r="Q7" s="26">
        <v>136</v>
      </c>
      <c r="R7" s="24">
        <f>M7-(M7*2.75%)+I7*191+J7*191+K7*182+L7*100-Q7</f>
        <v>40259.1875</v>
      </c>
      <c r="S7" s="25">
        <f>M7*0.95%</f>
        <v>271.46249999999998</v>
      </c>
      <c r="T7" s="55">
        <f>S7-Q7</f>
        <v>135.46249999999998</v>
      </c>
      <c r="U7" s="76">
        <v>5187</v>
      </c>
    </row>
    <row r="8" spans="1:21" ht="15.75" x14ac:dyDescent="0.25">
      <c r="A8" s="28">
        <v>2</v>
      </c>
      <c r="B8" s="20">
        <v>1908446135</v>
      </c>
      <c r="C8" s="23" t="s">
        <v>24</v>
      </c>
      <c r="D8" s="29">
        <v>14321</v>
      </c>
      <c r="E8" s="30">
        <v>20</v>
      </c>
      <c r="F8" s="30">
        <v>20</v>
      </c>
      <c r="G8" s="30"/>
      <c r="H8" s="30">
        <v>100</v>
      </c>
      <c r="I8" s="20">
        <v>1</v>
      </c>
      <c r="J8" s="20"/>
      <c r="K8" s="20">
        <v>5</v>
      </c>
      <c r="L8" s="20"/>
      <c r="M8" s="20">
        <f t="shared" ref="M8:M27" si="0">D8+E8*20+F8*10+G8*9+H8*9</f>
        <v>15821</v>
      </c>
      <c r="N8" s="24">
        <f t="shared" ref="N8:N27" si="1">D8+E8*20+F8*10+G8*9+H8*9+I8*191+J8*191+K8*182+L8*100</f>
        <v>16922</v>
      </c>
      <c r="O8" s="25">
        <f t="shared" ref="O8:O27" si="2">M8*2.75%</f>
        <v>435.07749999999999</v>
      </c>
      <c r="P8" s="26"/>
      <c r="Q8" s="26">
        <v>160</v>
      </c>
      <c r="R8" s="24">
        <f t="shared" ref="R8:R27" si="3">M8-(M8*2.75%)+I8*191+J8*191+K8*182+L8*100-Q8</f>
        <v>16326.922500000001</v>
      </c>
      <c r="S8" s="25">
        <f t="shared" ref="S8:S27" si="4">M8*0.95%</f>
        <v>150.29949999999999</v>
      </c>
      <c r="T8" s="55">
        <f t="shared" ref="T8:T27" si="5">S8-Q8</f>
        <v>-9.7005000000000052</v>
      </c>
      <c r="U8" s="76">
        <v>2576</v>
      </c>
    </row>
    <row r="9" spans="1:21" ht="15.75" x14ac:dyDescent="0.25">
      <c r="A9" s="28">
        <v>3</v>
      </c>
      <c r="B9" s="20">
        <v>1908446136</v>
      </c>
      <c r="C9" s="20" t="s">
        <v>25</v>
      </c>
      <c r="D9" s="29">
        <v>35479</v>
      </c>
      <c r="E9" s="30"/>
      <c r="F9" s="30"/>
      <c r="G9" s="30"/>
      <c r="H9" s="30">
        <v>20</v>
      </c>
      <c r="I9" s="20">
        <v>3</v>
      </c>
      <c r="J9" s="20"/>
      <c r="K9" s="20"/>
      <c r="L9" s="20"/>
      <c r="M9" s="20">
        <f t="shared" si="0"/>
        <v>35659</v>
      </c>
      <c r="N9" s="24">
        <f t="shared" si="1"/>
        <v>36232</v>
      </c>
      <c r="O9" s="25">
        <f t="shared" si="2"/>
        <v>980.62250000000006</v>
      </c>
      <c r="P9" s="26"/>
      <c r="Q9" s="26">
        <v>152</v>
      </c>
      <c r="R9" s="24">
        <f t="shared" si="3"/>
        <v>35099.377500000002</v>
      </c>
      <c r="S9" s="25">
        <f t="shared" si="4"/>
        <v>338.76049999999998</v>
      </c>
      <c r="T9" s="55">
        <f t="shared" si="5"/>
        <v>186.76049999999998</v>
      </c>
      <c r="U9" s="76">
        <v>12336</v>
      </c>
    </row>
    <row r="10" spans="1:21" ht="15.75" x14ac:dyDescent="0.25">
      <c r="A10" s="28">
        <v>4</v>
      </c>
      <c r="B10" s="20">
        <v>1908446137</v>
      </c>
      <c r="C10" s="20" t="s">
        <v>26</v>
      </c>
      <c r="D10" s="29">
        <v>11404</v>
      </c>
      <c r="E10" s="30"/>
      <c r="F10" s="30"/>
      <c r="G10" s="30"/>
      <c r="H10" s="30"/>
      <c r="I10" s="20">
        <v>6</v>
      </c>
      <c r="J10" s="20">
        <v>1</v>
      </c>
      <c r="K10" s="20"/>
      <c r="L10" s="20"/>
      <c r="M10" s="20">
        <f t="shared" si="0"/>
        <v>11404</v>
      </c>
      <c r="N10" s="24">
        <f t="shared" si="1"/>
        <v>12741</v>
      </c>
      <c r="O10" s="25">
        <f t="shared" si="2"/>
        <v>313.61</v>
      </c>
      <c r="P10" s="26"/>
      <c r="Q10" s="26">
        <v>51</v>
      </c>
      <c r="R10" s="24">
        <f t="shared" si="3"/>
        <v>12376.39</v>
      </c>
      <c r="S10" s="25">
        <f t="shared" si="4"/>
        <v>108.33799999999999</v>
      </c>
      <c r="T10" s="55">
        <f t="shared" si="5"/>
        <v>57.337999999999994</v>
      </c>
      <c r="U10" s="76">
        <v>2469</v>
      </c>
    </row>
    <row r="11" spans="1:21" ht="15.75" x14ac:dyDescent="0.25">
      <c r="A11" s="28">
        <v>5</v>
      </c>
      <c r="B11" s="20">
        <v>1908446138</v>
      </c>
      <c r="C11" s="31" t="s">
        <v>27</v>
      </c>
      <c r="D11" s="29">
        <v>8131</v>
      </c>
      <c r="E11" s="30">
        <v>50</v>
      </c>
      <c r="F11" s="30">
        <v>50</v>
      </c>
      <c r="G11" s="32"/>
      <c r="H11" s="30">
        <v>250</v>
      </c>
      <c r="I11" s="20">
        <v>16</v>
      </c>
      <c r="J11" s="20"/>
      <c r="K11" s="20"/>
      <c r="L11" s="20"/>
      <c r="M11" s="20">
        <f t="shared" si="0"/>
        <v>11881</v>
      </c>
      <c r="N11" s="24">
        <f t="shared" si="1"/>
        <v>14937</v>
      </c>
      <c r="O11" s="25">
        <f t="shared" si="2"/>
        <v>326.72750000000002</v>
      </c>
      <c r="P11" s="26"/>
      <c r="Q11" s="26">
        <v>50</v>
      </c>
      <c r="R11" s="24">
        <f t="shared" si="3"/>
        <v>14560.272499999999</v>
      </c>
      <c r="S11" s="25">
        <f t="shared" si="4"/>
        <v>112.8695</v>
      </c>
      <c r="T11" s="55">
        <f t="shared" si="5"/>
        <v>62.869500000000002</v>
      </c>
      <c r="U11" s="76">
        <v>2161</v>
      </c>
    </row>
    <row r="12" spans="1:21" ht="15.75" x14ac:dyDescent="0.25">
      <c r="A12" s="28">
        <v>6</v>
      </c>
      <c r="B12" s="20">
        <v>1908446139</v>
      </c>
      <c r="C12" s="20" t="s">
        <v>28</v>
      </c>
      <c r="D12" s="29">
        <v>18942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18942</v>
      </c>
      <c r="N12" s="24">
        <f t="shared" si="1"/>
        <v>18942</v>
      </c>
      <c r="O12" s="25">
        <f t="shared" si="2"/>
        <v>520.90499999999997</v>
      </c>
      <c r="P12" s="26"/>
      <c r="Q12" s="26">
        <v>71</v>
      </c>
      <c r="R12" s="24">
        <f t="shared" si="3"/>
        <v>18350.095000000001</v>
      </c>
      <c r="S12" s="25">
        <f t="shared" si="4"/>
        <v>179.94899999999998</v>
      </c>
      <c r="T12" s="55">
        <f t="shared" si="5"/>
        <v>108.94899999999998</v>
      </c>
      <c r="U12" s="76">
        <v>3611</v>
      </c>
    </row>
    <row r="13" spans="1:21" ht="15.75" x14ac:dyDescent="0.25">
      <c r="A13" s="28">
        <v>7</v>
      </c>
      <c r="B13" s="20">
        <v>1908446140</v>
      </c>
      <c r="C13" s="20" t="s">
        <v>29</v>
      </c>
      <c r="D13" s="29">
        <v>12842</v>
      </c>
      <c r="E13" s="30"/>
      <c r="F13" s="30"/>
      <c r="G13" s="30"/>
      <c r="H13" s="30">
        <v>50</v>
      </c>
      <c r="I13" s="20">
        <v>5</v>
      </c>
      <c r="J13" s="20"/>
      <c r="K13" s="20"/>
      <c r="L13" s="20"/>
      <c r="M13" s="20">
        <f t="shared" si="0"/>
        <v>13292</v>
      </c>
      <c r="N13" s="24">
        <f t="shared" si="1"/>
        <v>14247</v>
      </c>
      <c r="O13" s="25">
        <f t="shared" si="2"/>
        <v>365.53000000000003</v>
      </c>
      <c r="P13" s="26"/>
      <c r="Q13" s="26">
        <v>110</v>
      </c>
      <c r="R13" s="24">
        <f t="shared" si="3"/>
        <v>13771.47</v>
      </c>
      <c r="S13" s="25">
        <f t="shared" si="4"/>
        <v>126.274</v>
      </c>
      <c r="T13" s="55">
        <f t="shared" si="5"/>
        <v>16.274000000000001</v>
      </c>
      <c r="U13" s="76">
        <v>3190</v>
      </c>
    </row>
    <row r="14" spans="1:21" ht="15.75" x14ac:dyDescent="0.25">
      <c r="A14" s="28">
        <v>8</v>
      </c>
      <c r="B14" s="20">
        <v>1908446141</v>
      </c>
      <c r="C14" s="20" t="s">
        <v>30</v>
      </c>
      <c r="D14" s="29">
        <v>20951</v>
      </c>
      <c r="E14" s="30"/>
      <c r="F14" s="30"/>
      <c r="G14" s="30"/>
      <c r="H14" s="30"/>
      <c r="I14" s="20">
        <v>20</v>
      </c>
      <c r="J14" s="20"/>
      <c r="K14" s="20"/>
      <c r="L14" s="20"/>
      <c r="M14" s="20">
        <f t="shared" si="0"/>
        <v>20951</v>
      </c>
      <c r="N14" s="24">
        <f t="shared" si="1"/>
        <v>24771</v>
      </c>
      <c r="O14" s="25">
        <f t="shared" si="2"/>
        <v>576.15250000000003</v>
      </c>
      <c r="P14" s="26"/>
      <c r="Q14" s="26">
        <v>155</v>
      </c>
      <c r="R14" s="24">
        <f t="shared" si="3"/>
        <v>24039.8475</v>
      </c>
      <c r="S14" s="25">
        <f t="shared" si="4"/>
        <v>199.03450000000001</v>
      </c>
      <c r="T14" s="55">
        <f t="shared" si="5"/>
        <v>44.034500000000008</v>
      </c>
      <c r="U14" s="76">
        <v>8021</v>
      </c>
    </row>
    <row r="15" spans="1:21" ht="15.75" x14ac:dyDescent="0.25">
      <c r="A15" s="28">
        <v>9</v>
      </c>
      <c r="B15" s="20">
        <v>1908446142</v>
      </c>
      <c r="C15" s="33" t="s">
        <v>31</v>
      </c>
      <c r="D15" s="29">
        <v>17491</v>
      </c>
      <c r="E15" s="30"/>
      <c r="F15" s="30">
        <v>50</v>
      </c>
      <c r="G15" s="30"/>
      <c r="H15" s="30">
        <v>60</v>
      </c>
      <c r="I15" s="20"/>
      <c r="J15" s="20"/>
      <c r="K15" s="20"/>
      <c r="L15" s="20"/>
      <c r="M15" s="20">
        <f t="shared" si="0"/>
        <v>18531</v>
      </c>
      <c r="N15" s="24">
        <f t="shared" si="1"/>
        <v>18531</v>
      </c>
      <c r="O15" s="25">
        <f t="shared" si="2"/>
        <v>509.60250000000002</v>
      </c>
      <c r="P15" s="26"/>
      <c r="Q15" s="26">
        <v>130</v>
      </c>
      <c r="R15" s="24">
        <f t="shared" si="3"/>
        <v>17891.397499999999</v>
      </c>
      <c r="S15" s="25">
        <f t="shared" si="4"/>
        <v>176.0445</v>
      </c>
      <c r="T15" s="55">
        <f t="shared" si="5"/>
        <v>46.044499999999999</v>
      </c>
      <c r="U15" s="76">
        <v>14728</v>
      </c>
    </row>
    <row r="16" spans="1:21" ht="15.75" x14ac:dyDescent="0.25">
      <c r="A16" s="28">
        <v>10</v>
      </c>
      <c r="B16" s="20">
        <v>1908446143</v>
      </c>
      <c r="C16" s="20" t="s">
        <v>32</v>
      </c>
      <c r="D16" s="29">
        <v>20088</v>
      </c>
      <c r="E16" s="30">
        <v>40</v>
      </c>
      <c r="F16" s="30">
        <v>70</v>
      </c>
      <c r="G16" s="30"/>
      <c r="H16" s="30">
        <v>250</v>
      </c>
      <c r="I16" s="20">
        <v>10</v>
      </c>
      <c r="J16" s="20"/>
      <c r="K16" s="20"/>
      <c r="L16" s="20"/>
      <c r="M16" s="20">
        <f t="shared" si="0"/>
        <v>23838</v>
      </c>
      <c r="N16" s="24">
        <f t="shared" si="1"/>
        <v>25748</v>
      </c>
      <c r="O16" s="25">
        <f t="shared" si="2"/>
        <v>655.54499999999996</v>
      </c>
      <c r="P16" s="26"/>
      <c r="Q16" s="26">
        <v>122</v>
      </c>
      <c r="R16" s="24">
        <f t="shared" si="3"/>
        <v>24970.455000000002</v>
      </c>
      <c r="S16" s="25">
        <f t="shared" si="4"/>
        <v>226.46099999999998</v>
      </c>
      <c r="T16" s="55">
        <f t="shared" si="5"/>
        <v>104.46099999999998</v>
      </c>
      <c r="U16" s="76">
        <v>7805</v>
      </c>
    </row>
    <row r="17" spans="1:21" ht="15.75" x14ac:dyDescent="0.25">
      <c r="A17" s="28">
        <v>11</v>
      </c>
      <c r="B17" s="20">
        <v>1908446144</v>
      </c>
      <c r="C17" s="33" t="s">
        <v>33</v>
      </c>
      <c r="D17" s="29">
        <v>26459</v>
      </c>
      <c r="E17" s="30"/>
      <c r="F17" s="30"/>
      <c r="G17" s="30"/>
      <c r="H17" s="30"/>
      <c r="I17" s="20">
        <v>4</v>
      </c>
      <c r="J17" s="20"/>
      <c r="K17" s="20"/>
      <c r="L17" s="20"/>
      <c r="M17" s="20">
        <f t="shared" si="0"/>
        <v>26459</v>
      </c>
      <c r="N17" s="24">
        <f t="shared" si="1"/>
        <v>27223</v>
      </c>
      <c r="O17" s="25">
        <f t="shared" si="2"/>
        <v>727.62250000000006</v>
      </c>
      <c r="P17" s="26"/>
      <c r="Q17" s="26">
        <v>205</v>
      </c>
      <c r="R17" s="24">
        <f t="shared" si="3"/>
        <v>26290.377499999999</v>
      </c>
      <c r="S17" s="25">
        <f t="shared" si="4"/>
        <v>251.3605</v>
      </c>
      <c r="T17" s="55">
        <f t="shared" si="5"/>
        <v>46.360500000000002</v>
      </c>
      <c r="U17" s="76">
        <v>8326</v>
      </c>
    </row>
    <row r="18" spans="1:21" ht="15.75" x14ac:dyDescent="0.25">
      <c r="A18" s="28">
        <v>12</v>
      </c>
      <c r="B18" s="20">
        <v>1908446145</v>
      </c>
      <c r="C18" s="31" t="s">
        <v>34</v>
      </c>
      <c r="D18" s="29">
        <v>14500</v>
      </c>
      <c r="E18" s="30"/>
      <c r="F18" s="30"/>
      <c r="G18" s="30"/>
      <c r="H18" s="30"/>
      <c r="I18" s="20">
        <v>3</v>
      </c>
      <c r="J18" s="20"/>
      <c r="K18" s="20"/>
      <c r="L18" s="20"/>
      <c r="M18" s="20">
        <f t="shared" si="0"/>
        <v>14500</v>
      </c>
      <c r="N18" s="24">
        <f t="shared" si="1"/>
        <v>15073</v>
      </c>
      <c r="O18" s="25">
        <f t="shared" si="2"/>
        <v>398.75</v>
      </c>
      <c r="P18" s="26"/>
      <c r="Q18" s="26">
        <v>250</v>
      </c>
      <c r="R18" s="24">
        <f t="shared" si="3"/>
        <v>14424.25</v>
      </c>
      <c r="S18" s="25">
        <f t="shared" si="4"/>
        <v>137.75</v>
      </c>
      <c r="T18" s="55">
        <f t="shared" si="5"/>
        <v>-112.25</v>
      </c>
      <c r="U18" s="76">
        <v>4628</v>
      </c>
    </row>
    <row r="19" spans="1:21" ht="15.75" x14ac:dyDescent="0.25">
      <c r="A19" s="28">
        <v>13</v>
      </c>
      <c r="B19" s="20">
        <v>1908446146</v>
      </c>
      <c r="C19" s="20" t="s">
        <v>35</v>
      </c>
      <c r="D19" s="29">
        <v>27916</v>
      </c>
      <c r="E19" s="30"/>
      <c r="F19" s="30"/>
      <c r="G19" s="30"/>
      <c r="H19" s="30"/>
      <c r="I19" s="20"/>
      <c r="J19" s="20"/>
      <c r="K19" s="20">
        <v>5</v>
      </c>
      <c r="L19" s="20"/>
      <c r="M19" s="20">
        <f t="shared" si="0"/>
        <v>27916</v>
      </c>
      <c r="N19" s="24">
        <f t="shared" si="1"/>
        <v>28826</v>
      </c>
      <c r="O19" s="25">
        <f t="shared" si="2"/>
        <v>767.69</v>
      </c>
      <c r="P19" s="26"/>
      <c r="Q19" s="26">
        <v>340</v>
      </c>
      <c r="R19" s="24">
        <f t="shared" si="3"/>
        <v>27718.31</v>
      </c>
      <c r="S19" s="25">
        <f t="shared" si="4"/>
        <v>265.202</v>
      </c>
      <c r="T19" s="55">
        <f t="shared" si="5"/>
        <v>-74.798000000000002</v>
      </c>
      <c r="U19" s="76">
        <v>9468</v>
      </c>
    </row>
    <row r="20" spans="1:21" ht="15.75" x14ac:dyDescent="0.25">
      <c r="A20" s="28">
        <v>14</v>
      </c>
      <c r="B20" s="20">
        <v>1908446147</v>
      </c>
      <c r="C20" s="20" t="s">
        <v>52</v>
      </c>
      <c r="D20" s="29">
        <v>10825</v>
      </c>
      <c r="E20" s="30">
        <v>30</v>
      </c>
      <c r="F20" s="30"/>
      <c r="G20" s="30"/>
      <c r="H20" s="30">
        <v>50</v>
      </c>
      <c r="I20" s="20">
        <v>5</v>
      </c>
      <c r="J20" s="20"/>
      <c r="K20" s="20"/>
      <c r="L20" s="20"/>
      <c r="M20" s="20">
        <f t="shared" si="0"/>
        <v>11875</v>
      </c>
      <c r="N20" s="24">
        <f t="shared" si="1"/>
        <v>12830</v>
      </c>
      <c r="O20" s="25">
        <f t="shared" si="2"/>
        <v>326.5625</v>
      </c>
      <c r="P20" s="26"/>
      <c r="Q20" s="26">
        <v>150</v>
      </c>
      <c r="R20" s="24">
        <f t="shared" si="3"/>
        <v>12353.4375</v>
      </c>
      <c r="S20" s="25">
        <f t="shared" si="4"/>
        <v>112.8125</v>
      </c>
      <c r="T20" s="55">
        <f t="shared" si="5"/>
        <v>-37.1875</v>
      </c>
      <c r="U20" s="76">
        <v>3804</v>
      </c>
    </row>
    <row r="21" spans="1:21" ht="15.75" x14ac:dyDescent="0.25">
      <c r="A21" s="28">
        <v>15</v>
      </c>
      <c r="B21" s="20">
        <v>1908446148</v>
      </c>
      <c r="C21" s="20" t="s">
        <v>37</v>
      </c>
      <c r="D21" s="29">
        <v>10897</v>
      </c>
      <c r="E21" s="30"/>
      <c r="F21" s="30"/>
      <c r="G21" s="30"/>
      <c r="H21" s="30">
        <v>50</v>
      </c>
      <c r="I21" s="20">
        <v>5</v>
      </c>
      <c r="J21" s="20"/>
      <c r="K21" s="20"/>
      <c r="L21" s="20"/>
      <c r="M21" s="20">
        <f t="shared" si="0"/>
        <v>11347</v>
      </c>
      <c r="N21" s="24">
        <f t="shared" si="1"/>
        <v>12302</v>
      </c>
      <c r="O21" s="25">
        <f t="shared" si="2"/>
        <v>312.04250000000002</v>
      </c>
      <c r="P21" s="26"/>
      <c r="Q21" s="26">
        <v>20</v>
      </c>
      <c r="R21" s="24">
        <f t="shared" si="3"/>
        <v>11969.9575</v>
      </c>
      <c r="S21" s="25">
        <f t="shared" si="4"/>
        <v>107.79649999999999</v>
      </c>
      <c r="T21" s="55">
        <f t="shared" si="5"/>
        <v>87.796499999999995</v>
      </c>
      <c r="U21" s="76">
        <v>3241</v>
      </c>
    </row>
    <row r="22" spans="1:21" ht="15.75" x14ac:dyDescent="0.25">
      <c r="A22" s="28">
        <v>16</v>
      </c>
      <c r="B22" s="20">
        <v>1908446149</v>
      </c>
      <c r="C22" s="34" t="s">
        <v>38</v>
      </c>
      <c r="D22" s="29">
        <v>39161</v>
      </c>
      <c r="E22" s="30">
        <v>10</v>
      </c>
      <c r="F22" s="30">
        <v>40</v>
      </c>
      <c r="G22" s="20"/>
      <c r="H22" s="30">
        <v>90</v>
      </c>
      <c r="I22" s="20">
        <v>9</v>
      </c>
      <c r="J22" s="20"/>
      <c r="K22" s="20">
        <v>5</v>
      </c>
      <c r="L22" s="20"/>
      <c r="M22" s="20">
        <f t="shared" si="0"/>
        <v>40571</v>
      </c>
      <c r="N22" s="24">
        <f t="shared" si="1"/>
        <v>43200</v>
      </c>
      <c r="O22" s="25">
        <f t="shared" si="2"/>
        <v>1115.7025000000001</v>
      </c>
      <c r="P22" s="26"/>
      <c r="Q22" s="26">
        <v>250</v>
      </c>
      <c r="R22" s="24">
        <f t="shared" si="3"/>
        <v>41834.297500000001</v>
      </c>
      <c r="S22" s="25">
        <f t="shared" si="4"/>
        <v>385.42449999999997</v>
      </c>
      <c r="T22" s="55">
        <f t="shared" si="5"/>
        <v>135.42449999999997</v>
      </c>
      <c r="U22" s="76">
        <v>9067</v>
      </c>
    </row>
    <row r="23" spans="1:21" ht="15.75" x14ac:dyDescent="0.25">
      <c r="A23" s="28">
        <v>17</v>
      </c>
      <c r="B23" s="20">
        <v>1908446150</v>
      </c>
      <c r="C23" s="20" t="s">
        <v>39</v>
      </c>
      <c r="D23" s="35">
        <v>11464</v>
      </c>
      <c r="E23" s="30"/>
      <c r="F23" s="30"/>
      <c r="G23" s="30"/>
      <c r="H23" s="30"/>
      <c r="I23" s="20">
        <v>20</v>
      </c>
      <c r="J23" s="20"/>
      <c r="K23" s="20"/>
      <c r="L23" s="20"/>
      <c r="M23" s="20">
        <f t="shared" si="0"/>
        <v>11464</v>
      </c>
      <c r="N23" s="24">
        <f t="shared" si="1"/>
        <v>15284</v>
      </c>
      <c r="O23" s="25">
        <f t="shared" si="2"/>
        <v>315.26</v>
      </c>
      <c r="P23" s="26"/>
      <c r="Q23" s="26">
        <v>110</v>
      </c>
      <c r="R23" s="24">
        <f t="shared" si="3"/>
        <v>14858.74</v>
      </c>
      <c r="S23" s="25">
        <f t="shared" si="4"/>
        <v>108.908</v>
      </c>
      <c r="T23" s="55">
        <f t="shared" si="5"/>
        <v>-1.0919999999999987</v>
      </c>
      <c r="U23" s="76">
        <v>3394</v>
      </c>
    </row>
    <row r="24" spans="1:21" ht="15.75" x14ac:dyDescent="0.25">
      <c r="A24" s="28">
        <v>18</v>
      </c>
      <c r="B24" s="20">
        <v>1908446151</v>
      </c>
      <c r="C24" s="20" t="s">
        <v>40</v>
      </c>
      <c r="D24" s="29">
        <v>40000</v>
      </c>
      <c r="E24" s="30">
        <v>100</v>
      </c>
      <c r="F24" s="30">
        <v>100</v>
      </c>
      <c r="G24" s="30"/>
      <c r="H24" s="30">
        <v>500</v>
      </c>
      <c r="I24" s="20">
        <v>10</v>
      </c>
      <c r="J24" s="20"/>
      <c r="K24" s="20"/>
      <c r="L24" s="20"/>
      <c r="M24" s="20">
        <f t="shared" si="0"/>
        <v>47500</v>
      </c>
      <c r="N24" s="24">
        <f t="shared" si="1"/>
        <v>49410</v>
      </c>
      <c r="O24" s="25">
        <f t="shared" si="2"/>
        <v>1306.25</v>
      </c>
      <c r="P24" s="26"/>
      <c r="Q24" s="26">
        <v>243</v>
      </c>
      <c r="R24" s="24">
        <f t="shared" si="3"/>
        <v>47860.75</v>
      </c>
      <c r="S24" s="25">
        <f t="shared" si="4"/>
        <v>451.25</v>
      </c>
      <c r="T24" s="55">
        <f t="shared" si="5"/>
        <v>208.25</v>
      </c>
      <c r="U24" s="76">
        <v>14334</v>
      </c>
    </row>
    <row r="25" spans="1:21" ht="15.75" x14ac:dyDescent="0.25">
      <c r="A25" s="28">
        <v>19</v>
      </c>
      <c r="B25" s="20">
        <v>1908446152</v>
      </c>
      <c r="C25" s="20" t="s">
        <v>41</v>
      </c>
      <c r="D25" s="29">
        <v>20000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20000</v>
      </c>
      <c r="N25" s="24">
        <f t="shared" si="1"/>
        <v>20000</v>
      </c>
      <c r="O25" s="25">
        <f t="shared" si="2"/>
        <v>550</v>
      </c>
      <c r="P25" s="26"/>
      <c r="Q25" s="26">
        <v>150</v>
      </c>
      <c r="R25" s="24">
        <f t="shared" si="3"/>
        <v>19300</v>
      </c>
      <c r="S25" s="25">
        <f t="shared" si="4"/>
        <v>190</v>
      </c>
      <c r="T25" s="55">
        <f t="shared" si="5"/>
        <v>40</v>
      </c>
      <c r="U25" s="76">
        <v>6362</v>
      </c>
    </row>
    <row r="26" spans="1:21" ht="15.75" x14ac:dyDescent="0.25">
      <c r="A26" s="28">
        <v>70</v>
      </c>
      <c r="B26" s="20">
        <v>1908446153</v>
      </c>
      <c r="C26" s="36" t="s">
        <v>42</v>
      </c>
      <c r="D26" s="29">
        <v>13401</v>
      </c>
      <c r="E26" s="29"/>
      <c r="F26" s="30"/>
      <c r="G26" s="30"/>
      <c r="H26" s="30">
        <v>50</v>
      </c>
      <c r="I26" s="20">
        <v>30</v>
      </c>
      <c r="J26" s="20"/>
      <c r="K26" s="20">
        <v>5</v>
      </c>
      <c r="L26" s="20"/>
      <c r="M26" s="20">
        <f t="shared" si="0"/>
        <v>13851</v>
      </c>
      <c r="N26" s="24">
        <f t="shared" si="1"/>
        <v>20491</v>
      </c>
      <c r="O26" s="25">
        <f t="shared" si="2"/>
        <v>380.90249999999997</v>
      </c>
      <c r="P26" s="26"/>
      <c r="Q26" s="26">
        <v>200</v>
      </c>
      <c r="R26" s="24">
        <f t="shared" si="3"/>
        <v>19910.0975</v>
      </c>
      <c r="S26" s="25">
        <f t="shared" si="4"/>
        <v>131.58449999999999</v>
      </c>
      <c r="T26" s="55">
        <f t="shared" si="5"/>
        <v>-68.415500000000009</v>
      </c>
      <c r="U26" s="76">
        <v>3401</v>
      </c>
    </row>
    <row r="27" spans="1:21" ht="19.5" thickBot="1" x14ac:dyDescent="0.35">
      <c r="A27" s="28">
        <v>21</v>
      </c>
      <c r="B27" s="20">
        <v>1908446154</v>
      </c>
      <c r="C27" s="20" t="s">
        <v>43</v>
      </c>
      <c r="D27" s="37">
        <v>18520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18520</v>
      </c>
      <c r="N27" s="40">
        <f t="shared" si="1"/>
        <v>18520</v>
      </c>
      <c r="O27" s="25">
        <f t="shared" si="2"/>
        <v>509.3</v>
      </c>
      <c r="P27" s="41"/>
      <c r="Q27" s="41">
        <v>200</v>
      </c>
      <c r="R27" s="24">
        <f t="shared" si="3"/>
        <v>17810.7</v>
      </c>
      <c r="S27" s="42">
        <f t="shared" si="4"/>
        <v>175.94</v>
      </c>
      <c r="T27" s="56">
        <f t="shared" si="5"/>
        <v>-24.060000000000002</v>
      </c>
      <c r="U27" s="76">
        <v>3394</v>
      </c>
    </row>
    <row r="28" spans="1:21" ht="16.5" thickBot="1" x14ac:dyDescent="0.3">
      <c r="A28" s="93" t="s">
        <v>44</v>
      </c>
      <c r="B28" s="94"/>
      <c r="C28" s="95"/>
      <c r="D28" s="44">
        <f t="shared" ref="D28:E28" si="6">SUM(D7:D27)</f>
        <v>419417</v>
      </c>
      <c r="E28" s="45">
        <f t="shared" si="6"/>
        <v>300</v>
      </c>
      <c r="F28" s="45">
        <f t="shared" ref="F28:T28" si="7">SUM(F7:F27)</f>
        <v>380</v>
      </c>
      <c r="G28" s="45">
        <f t="shared" si="7"/>
        <v>0</v>
      </c>
      <c r="H28" s="45">
        <f t="shared" si="7"/>
        <v>1520</v>
      </c>
      <c r="I28" s="45">
        <f t="shared" si="7"/>
        <v>212</v>
      </c>
      <c r="J28" s="45">
        <f t="shared" si="7"/>
        <v>2</v>
      </c>
      <c r="K28" s="45">
        <f t="shared" si="7"/>
        <v>20</v>
      </c>
      <c r="L28" s="45">
        <f t="shared" si="7"/>
        <v>0</v>
      </c>
      <c r="M28" s="61">
        <f t="shared" si="7"/>
        <v>442897</v>
      </c>
      <c r="N28" s="61">
        <f t="shared" si="7"/>
        <v>487411</v>
      </c>
      <c r="O28" s="62">
        <f t="shared" si="7"/>
        <v>12179.6675</v>
      </c>
      <c r="P28" s="61">
        <f t="shared" si="7"/>
        <v>0</v>
      </c>
      <c r="Q28" s="61">
        <f t="shared" si="7"/>
        <v>3255</v>
      </c>
      <c r="R28" s="61">
        <f t="shared" si="7"/>
        <v>471976.33249999996</v>
      </c>
      <c r="S28" s="61">
        <f t="shared" si="7"/>
        <v>4207.5214999999998</v>
      </c>
      <c r="T28" s="77">
        <f t="shared" si="7"/>
        <v>952.52149999999983</v>
      </c>
      <c r="U28" s="78">
        <f>SUM(U7:U27)</f>
        <v>131503</v>
      </c>
    </row>
    <row r="29" spans="1:21" ht="15.75" thickBot="1" x14ac:dyDescent="0.3">
      <c r="A29" s="96" t="s">
        <v>45</v>
      </c>
      <c r="B29" s="97"/>
      <c r="C29" s="98"/>
      <c r="D29" s="48">
        <f>D4+D5-D28</f>
        <v>530478</v>
      </c>
      <c r="E29" s="48">
        <f t="shared" ref="E29:L29" si="8">E4+E5-E28</f>
        <v>6960</v>
      </c>
      <c r="F29" s="48">
        <f t="shared" si="8"/>
        <v>9270</v>
      </c>
      <c r="G29" s="48">
        <f t="shared" si="8"/>
        <v>350</v>
      </c>
      <c r="H29" s="48">
        <f t="shared" si="8"/>
        <v>12030</v>
      </c>
      <c r="I29" s="48">
        <f t="shared" si="8"/>
        <v>683</v>
      </c>
      <c r="J29" s="48">
        <f t="shared" si="8"/>
        <v>194</v>
      </c>
      <c r="K29" s="48">
        <f t="shared" si="8"/>
        <v>75</v>
      </c>
      <c r="L29" s="48">
        <f t="shared" si="8"/>
        <v>5</v>
      </c>
      <c r="M29" s="112"/>
      <c r="N29" s="112"/>
      <c r="O29" s="112"/>
      <c r="P29" s="112"/>
      <c r="Q29" s="112"/>
      <c r="R29" s="112"/>
      <c r="S29" s="112"/>
      <c r="T29" s="112"/>
      <c r="U29" s="112"/>
    </row>
    <row r="30" spans="1:21" x14ac:dyDescent="0.25">
      <c r="A30" s="49"/>
      <c r="B30" s="49"/>
      <c r="C30" s="50"/>
      <c r="D30" s="49"/>
      <c r="E30" s="51"/>
      <c r="F30" s="51"/>
      <c r="G30" s="51"/>
      <c r="H30" s="51"/>
      <c r="I30" s="50">
        <v>7</v>
      </c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N4:T4"/>
    <mergeCell ref="A5:B5"/>
    <mergeCell ref="N5:T5"/>
    <mergeCell ref="M29:U29"/>
  </mergeCells>
  <conditionalFormatting sqref="D29 E4:H6 E28:K29">
    <cfRule type="cellIs" dxfId="657" priority="45" operator="equal">
      <formula>212030016606640</formula>
    </cfRule>
  </conditionalFormatting>
  <conditionalFormatting sqref="D29 E4:E6 E28:K29">
    <cfRule type="cellIs" dxfId="656" priority="43" operator="equal">
      <formula>$E$4</formula>
    </cfRule>
    <cfRule type="cellIs" dxfId="655" priority="44" operator="equal">
      <formula>2120</formula>
    </cfRule>
  </conditionalFormatting>
  <conditionalFormatting sqref="D29:E29 F4:F6 F28:F29">
    <cfRule type="cellIs" dxfId="654" priority="41" operator="equal">
      <formula>$F$4</formula>
    </cfRule>
    <cfRule type="cellIs" dxfId="653" priority="42" operator="equal">
      <formula>300</formula>
    </cfRule>
  </conditionalFormatting>
  <conditionalFormatting sqref="G4:G6 G28:G29">
    <cfRule type="cellIs" dxfId="652" priority="39" operator="equal">
      <formula>$G$4</formula>
    </cfRule>
    <cfRule type="cellIs" dxfId="651" priority="40" operator="equal">
      <formula>1660</formula>
    </cfRule>
  </conditionalFormatting>
  <conditionalFormatting sqref="H4:H6 H28:H29">
    <cfRule type="cellIs" dxfId="650" priority="37" operator="equal">
      <formula>$H$4</formula>
    </cfRule>
    <cfRule type="cellIs" dxfId="649" priority="38" operator="equal">
      <formula>6640</formula>
    </cfRule>
  </conditionalFormatting>
  <conditionalFormatting sqref="T6:T28 U28">
    <cfRule type="cellIs" dxfId="648" priority="36" operator="lessThan">
      <formula>0</formula>
    </cfRule>
  </conditionalFormatting>
  <conditionalFormatting sqref="T7:T27">
    <cfRule type="cellIs" dxfId="647" priority="33" operator="lessThan">
      <formula>0</formula>
    </cfRule>
    <cfRule type="cellIs" dxfId="646" priority="34" operator="lessThan">
      <formula>0</formula>
    </cfRule>
    <cfRule type="cellIs" dxfId="645" priority="35" operator="lessThan">
      <formula>0</formula>
    </cfRule>
  </conditionalFormatting>
  <conditionalFormatting sqref="E4:E6 E28:K28">
    <cfRule type="cellIs" dxfId="644" priority="32" operator="equal">
      <formula>$E$4</formula>
    </cfRule>
  </conditionalFormatting>
  <conditionalFormatting sqref="D28:D29 D6 D4:M4">
    <cfRule type="cellIs" dxfId="643" priority="31" operator="equal">
      <formula>$D$4</formula>
    </cfRule>
  </conditionalFormatting>
  <conditionalFormatting sqref="I4:I6 I28:I29">
    <cfRule type="cellIs" dxfId="642" priority="30" operator="equal">
      <formula>$I$4</formula>
    </cfRule>
  </conditionalFormatting>
  <conditionalFormatting sqref="J4:J6 J28:J29">
    <cfRule type="cellIs" dxfId="641" priority="29" operator="equal">
      <formula>$J$4</formula>
    </cfRule>
  </conditionalFormatting>
  <conditionalFormatting sqref="K4:K6 K28:K29">
    <cfRule type="cellIs" dxfId="640" priority="28" operator="equal">
      <formula>$K$4</formula>
    </cfRule>
  </conditionalFormatting>
  <conditionalFormatting sqref="M4:M6">
    <cfRule type="cellIs" dxfId="639" priority="27" operator="equal">
      <formula>$L$4</formula>
    </cfRule>
  </conditionalFormatting>
  <conditionalFormatting sqref="T7:T28 U28">
    <cfRule type="cellIs" dxfId="638" priority="24" operator="lessThan">
      <formula>0</formula>
    </cfRule>
    <cfRule type="cellIs" dxfId="637" priority="25" operator="lessThan">
      <formula>0</formula>
    </cfRule>
    <cfRule type="cellIs" dxfId="636" priority="26" operator="lessThan">
      <formula>0</formula>
    </cfRule>
  </conditionalFormatting>
  <conditionalFormatting sqref="D5:K5">
    <cfRule type="cellIs" dxfId="635" priority="23" operator="greaterThan">
      <formula>0</formula>
    </cfRule>
  </conditionalFormatting>
  <conditionalFormatting sqref="T6:T28 U28">
    <cfRule type="cellIs" dxfId="634" priority="22" operator="lessThan">
      <formula>0</formula>
    </cfRule>
  </conditionalFormatting>
  <conditionalFormatting sqref="T7:T27">
    <cfRule type="cellIs" dxfId="633" priority="19" operator="lessThan">
      <formula>0</formula>
    </cfRule>
    <cfRule type="cellIs" dxfId="632" priority="20" operator="lessThan">
      <formula>0</formula>
    </cfRule>
    <cfRule type="cellIs" dxfId="631" priority="21" operator="lessThan">
      <formula>0</formula>
    </cfRule>
  </conditionalFormatting>
  <conditionalFormatting sqref="T7:T28 U28">
    <cfRule type="cellIs" dxfId="630" priority="16" operator="lessThan">
      <formula>0</formula>
    </cfRule>
    <cfRule type="cellIs" dxfId="629" priority="17" operator="lessThan">
      <formula>0</formula>
    </cfRule>
    <cfRule type="cellIs" dxfId="628" priority="18" operator="lessThan">
      <formula>0</formula>
    </cfRule>
  </conditionalFormatting>
  <conditionalFormatting sqref="D5:K5">
    <cfRule type="cellIs" dxfId="627" priority="15" operator="greaterThan">
      <formula>0</formula>
    </cfRule>
  </conditionalFormatting>
  <conditionalFormatting sqref="L4 L6 L28:L29">
    <cfRule type="cellIs" dxfId="626" priority="14" operator="equal">
      <formula>$L$4</formula>
    </cfRule>
  </conditionalFormatting>
  <conditionalFormatting sqref="D7:S7">
    <cfRule type="cellIs" dxfId="625" priority="13" operator="greaterThan">
      <formula>0</formula>
    </cfRule>
  </conditionalFormatting>
  <conditionalFormatting sqref="D9:S9">
    <cfRule type="cellIs" dxfId="624" priority="12" operator="greaterThan">
      <formula>0</formula>
    </cfRule>
  </conditionalFormatting>
  <conditionalFormatting sqref="D11:S11">
    <cfRule type="cellIs" dxfId="623" priority="11" operator="greaterThan">
      <formula>0</formula>
    </cfRule>
  </conditionalFormatting>
  <conditionalFormatting sqref="D13:S13">
    <cfRule type="cellIs" dxfId="622" priority="10" operator="greaterThan">
      <formula>0</formula>
    </cfRule>
  </conditionalFormatting>
  <conditionalFormatting sqref="D15:S15">
    <cfRule type="cellIs" dxfId="621" priority="9" operator="greaterThan">
      <formula>0</formula>
    </cfRule>
  </conditionalFormatting>
  <conditionalFormatting sqref="D17:S17">
    <cfRule type="cellIs" dxfId="620" priority="8" operator="greaterThan">
      <formula>0</formula>
    </cfRule>
  </conditionalFormatting>
  <conditionalFormatting sqref="D19:S19">
    <cfRule type="cellIs" dxfId="619" priority="7" operator="greaterThan">
      <formula>0</formula>
    </cfRule>
  </conditionalFormatting>
  <conditionalFormatting sqref="D21:S21">
    <cfRule type="cellIs" dxfId="618" priority="6" operator="greaterThan">
      <formula>0</formula>
    </cfRule>
  </conditionalFormatting>
  <conditionalFormatting sqref="D23:S23">
    <cfRule type="cellIs" dxfId="617" priority="5" operator="greaterThan">
      <formula>0</formula>
    </cfRule>
  </conditionalFormatting>
  <conditionalFormatting sqref="D25:S25">
    <cfRule type="cellIs" dxfId="616" priority="4" operator="greaterThan">
      <formula>0</formula>
    </cfRule>
  </conditionalFormatting>
  <conditionalFormatting sqref="D27:S27">
    <cfRule type="cellIs" dxfId="615" priority="3" operator="greaterThan">
      <formula>0</formula>
    </cfRule>
  </conditionalFormatting>
  <conditionalFormatting sqref="U6">
    <cfRule type="cellIs" dxfId="614" priority="2" operator="lessThan">
      <formula>0</formula>
    </cfRule>
  </conditionalFormatting>
  <conditionalFormatting sqref="U6">
    <cfRule type="cellIs" dxfId="613" priority="1" operator="lessThan">
      <formula>0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D12" sqref="D1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2" t="s">
        <v>0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</row>
    <row r="2" spans="1:20" ht="15.75" thickBot="1" x14ac:dyDescent="0.3">
      <c r="A2" s="102"/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</row>
    <row r="3" spans="1:20" ht="18.75" x14ac:dyDescent="0.25">
      <c r="A3" s="103" t="s">
        <v>72</v>
      </c>
      <c r="B3" s="104"/>
      <c r="C3" s="105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6"/>
    </row>
    <row r="4" spans="1:20" x14ac:dyDescent="0.25">
      <c r="A4" s="107" t="s">
        <v>1</v>
      </c>
      <c r="B4" s="107"/>
      <c r="C4" s="1"/>
      <c r="D4" s="2">
        <f>'18'!D29</f>
        <v>530478</v>
      </c>
      <c r="E4" s="2">
        <f>'18'!E29</f>
        <v>6960</v>
      </c>
      <c r="F4" s="2">
        <f>'18'!F29</f>
        <v>9270</v>
      </c>
      <c r="G4" s="2">
        <f>'18'!G29</f>
        <v>350</v>
      </c>
      <c r="H4" s="2">
        <f>'18'!H29</f>
        <v>12030</v>
      </c>
      <c r="I4" s="2">
        <f>'18'!I29</f>
        <v>683</v>
      </c>
      <c r="J4" s="2">
        <f>'18'!J29</f>
        <v>194</v>
      </c>
      <c r="K4" s="2">
        <f>'18'!K29</f>
        <v>75</v>
      </c>
      <c r="L4" s="2">
        <f>'18'!L29</f>
        <v>5</v>
      </c>
      <c r="M4" s="3"/>
      <c r="N4" s="108"/>
      <c r="O4" s="108"/>
      <c r="P4" s="108"/>
      <c r="Q4" s="108"/>
      <c r="R4" s="108"/>
      <c r="S4" s="108"/>
      <c r="T4" s="108"/>
    </row>
    <row r="5" spans="1:20" x14ac:dyDescent="0.25">
      <c r="A5" s="107" t="s">
        <v>2</v>
      </c>
      <c r="B5" s="10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8"/>
      <c r="O5" s="108"/>
      <c r="P5" s="108"/>
      <c r="Q5" s="108"/>
      <c r="R5" s="108"/>
      <c r="S5" s="108"/>
      <c r="T5" s="10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3" t="s">
        <v>44</v>
      </c>
      <c r="B28" s="94"/>
      <c r="C28" s="9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96" t="s">
        <v>45</v>
      </c>
      <c r="B29" s="97"/>
      <c r="C29" s="98"/>
      <c r="D29" s="48">
        <f>D4+D5-D28</f>
        <v>530478</v>
      </c>
      <c r="E29" s="48">
        <f t="shared" ref="E29:L29" si="8">E4+E5-E28</f>
        <v>6960</v>
      </c>
      <c r="F29" s="48">
        <f t="shared" si="8"/>
        <v>9270</v>
      </c>
      <c r="G29" s="48">
        <f t="shared" si="8"/>
        <v>350</v>
      </c>
      <c r="H29" s="48">
        <f t="shared" si="8"/>
        <v>12030</v>
      </c>
      <c r="I29" s="48">
        <f t="shared" si="8"/>
        <v>683</v>
      </c>
      <c r="J29" s="48">
        <f t="shared" si="8"/>
        <v>194</v>
      </c>
      <c r="K29" s="48">
        <f t="shared" si="8"/>
        <v>75</v>
      </c>
      <c r="L29" s="48">
        <f t="shared" si="8"/>
        <v>5</v>
      </c>
      <c r="M29" s="99"/>
      <c r="N29" s="100"/>
      <c r="O29" s="100"/>
      <c r="P29" s="100"/>
      <c r="Q29" s="100"/>
      <c r="R29" s="100"/>
      <c r="S29" s="100"/>
      <c r="T29" s="10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12" priority="43" operator="equal">
      <formula>212030016606640</formula>
    </cfRule>
  </conditionalFormatting>
  <conditionalFormatting sqref="D29 E4:E6 E28:K29">
    <cfRule type="cellIs" dxfId="611" priority="41" operator="equal">
      <formula>$E$4</formula>
    </cfRule>
    <cfRule type="cellIs" dxfId="610" priority="42" operator="equal">
      <formula>2120</formula>
    </cfRule>
  </conditionalFormatting>
  <conditionalFormatting sqref="D29:E29 F4:F6 F28:F29">
    <cfRule type="cellIs" dxfId="609" priority="39" operator="equal">
      <formula>$F$4</formula>
    </cfRule>
    <cfRule type="cellIs" dxfId="608" priority="40" operator="equal">
      <formula>300</formula>
    </cfRule>
  </conditionalFormatting>
  <conditionalFormatting sqref="G4:G6 G28:G29">
    <cfRule type="cellIs" dxfId="607" priority="37" operator="equal">
      <formula>$G$4</formula>
    </cfRule>
    <cfRule type="cellIs" dxfId="606" priority="38" operator="equal">
      <formula>1660</formula>
    </cfRule>
  </conditionalFormatting>
  <conditionalFormatting sqref="H4:H6 H28:H29">
    <cfRule type="cellIs" dxfId="605" priority="35" operator="equal">
      <formula>$H$4</formula>
    </cfRule>
    <cfRule type="cellIs" dxfId="604" priority="36" operator="equal">
      <formula>6640</formula>
    </cfRule>
  </conditionalFormatting>
  <conditionalFormatting sqref="T6:T28">
    <cfRule type="cellIs" dxfId="603" priority="34" operator="lessThan">
      <formula>0</formula>
    </cfRule>
  </conditionalFormatting>
  <conditionalFormatting sqref="T7:T27">
    <cfRule type="cellIs" dxfId="602" priority="31" operator="lessThan">
      <formula>0</formula>
    </cfRule>
    <cfRule type="cellIs" dxfId="601" priority="32" operator="lessThan">
      <formula>0</formula>
    </cfRule>
    <cfRule type="cellIs" dxfId="600" priority="33" operator="lessThan">
      <formula>0</formula>
    </cfRule>
  </conditionalFormatting>
  <conditionalFormatting sqref="E4:E6 E28:K28">
    <cfRule type="cellIs" dxfId="599" priority="30" operator="equal">
      <formula>$E$4</formula>
    </cfRule>
  </conditionalFormatting>
  <conditionalFormatting sqref="D28:D29 D6 D4:M4">
    <cfRule type="cellIs" dxfId="598" priority="29" operator="equal">
      <formula>$D$4</formula>
    </cfRule>
  </conditionalFormatting>
  <conditionalFormatting sqref="I4:I6 I28:I29">
    <cfRule type="cellIs" dxfId="597" priority="28" operator="equal">
      <formula>$I$4</formula>
    </cfRule>
  </conditionalFormatting>
  <conditionalFormatting sqref="J4:J6 J28:J29">
    <cfRule type="cellIs" dxfId="596" priority="27" operator="equal">
      <formula>$J$4</formula>
    </cfRule>
  </conditionalFormatting>
  <conditionalFormatting sqref="K4:K6 K28:K29">
    <cfRule type="cellIs" dxfId="595" priority="26" operator="equal">
      <formula>$K$4</formula>
    </cfRule>
  </conditionalFormatting>
  <conditionalFormatting sqref="M4:M6">
    <cfRule type="cellIs" dxfId="594" priority="25" operator="equal">
      <formula>$L$4</formula>
    </cfRule>
  </conditionalFormatting>
  <conditionalFormatting sqref="T7:T28">
    <cfRule type="cellIs" dxfId="593" priority="22" operator="lessThan">
      <formula>0</formula>
    </cfRule>
    <cfRule type="cellIs" dxfId="592" priority="23" operator="lessThan">
      <formula>0</formula>
    </cfRule>
    <cfRule type="cellIs" dxfId="591" priority="24" operator="lessThan">
      <formula>0</formula>
    </cfRule>
  </conditionalFormatting>
  <conditionalFormatting sqref="D5:K5">
    <cfRule type="cellIs" dxfId="590" priority="21" operator="greaterThan">
      <formula>0</formula>
    </cfRule>
  </conditionalFormatting>
  <conditionalFormatting sqref="T6:T28">
    <cfRule type="cellIs" dxfId="589" priority="20" operator="lessThan">
      <formula>0</formula>
    </cfRule>
  </conditionalFormatting>
  <conditionalFormatting sqref="T7:T27">
    <cfRule type="cellIs" dxfId="588" priority="17" operator="lessThan">
      <formula>0</formula>
    </cfRule>
    <cfRule type="cellIs" dxfId="587" priority="18" operator="lessThan">
      <formula>0</formula>
    </cfRule>
    <cfRule type="cellIs" dxfId="586" priority="19" operator="lessThan">
      <formula>0</formula>
    </cfRule>
  </conditionalFormatting>
  <conditionalFormatting sqref="T7:T28">
    <cfRule type="cellIs" dxfId="585" priority="14" operator="lessThan">
      <formula>0</formula>
    </cfRule>
    <cfRule type="cellIs" dxfId="584" priority="15" operator="lessThan">
      <formula>0</formula>
    </cfRule>
    <cfRule type="cellIs" dxfId="583" priority="16" operator="lessThan">
      <formula>0</formula>
    </cfRule>
  </conditionalFormatting>
  <conditionalFormatting sqref="D5:K5">
    <cfRule type="cellIs" dxfId="582" priority="13" operator="greaterThan">
      <formula>0</formula>
    </cfRule>
  </conditionalFormatting>
  <conditionalFormatting sqref="L4 L6 L28:L29">
    <cfRule type="cellIs" dxfId="581" priority="12" operator="equal">
      <formula>$L$4</formula>
    </cfRule>
  </conditionalFormatting>
  <conditionalFormatting sqref="D7:S7">
    <cfRule type="cellIs" dxfId="580" priority="11" operator="greaterThan">
      <formula>0</formula>
    </cfRule>
  </conditionalFormatting>
  <conditionalFormatting sqref="D9:S9">
    <cfRule type="cellIs" dxfId="579" priority="10" operator="greaterThan">
      <formula>0</formula>
    </cfRule>
  </conditionalFormatting>
  <conditionalFormatting sqref="D11:S11">
    <cfRule type="cellIs" dxfId="578" priority="9" operator="greaterThan">
      <formula>0</formula>
    </cfRule>
  </conditionalFormatting>
  <conditionalFormatting sqref="D13:S13">
    <cfRule type="cellIs" dxfId="577" priority="8" operator="greaterThan">
      <formula>0</formula>
    </cfRule>
  </conditionalFormatting>
  <conditionalFormatting sqref="D15:S15">
    <cfRule type="cellIs" dxfId="576" priority="7" operator="greaterThan">
      <formula>0</formula>
    </cfRule>
  </conditionalFormatting>
  <conditionalFormatting sqref="D17:S17">
    <cfRule type="cellIs" dxfId="575" priority="6" operator="greaterThan">
      <formula>0</formula>
    </cfRule>
  </conditionalFormatting>
  <conditionalFormatting sqref="D19:S19">
    <cfRule type="cellIs" dxfId="574" priority="5" operator="greaterThan">
      <formula>0</formula>
    </cfRule>
  </conditionalFormatting>
  <conditionalFormatting sqref="D21:S21">
    <cfRule type="cellIs" dxfId="573" priority="4" operator="greaterThan">
      <formula>0</formula>
    </cfRule>
  </conditionalFormatting>
  <conditionalFormatting sqref="D23:S23">
    <cfRule type="cellIs" dxfId="572" priority="3" operator="greaterThan">
      <formula>0</formula>
    </cfRule>
  </conditionalFormatting>
  <conditionalFormatting sqref="D25:S25">
    <cfRule type="cellIs" dxfId="571" priority="2" operator="greaterThan">
      <formula>0</formula>
    </cfRule>
  </conditionalFormatting>
  <conditionalFormatting sqref="D27:S27">
    <cfRule type="cellIs" dxfId="570" priority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T30"/>
  <sheetViews>
    <sheetView workbookViewId="0">
      <pane ySplit="6" topLeftCell="A16" activePane="bottomLeft" state="frozen"/>
      <selection pane="bottomLeft" activeCell="H31" sqref="H3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2" t="s">
        <v>0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</row>
    <row r="2" spans="1:20" ht="15.75" thickBot="1" x14ac:dyDescent="0.3">
      <c r="A2" s="102"/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</row>
    <row r="3" spans="1:20" ht="18.75" x14ac:dyDescent="0.25">
      <c r="A3" s="103" t="s">
        <v>49</v>
      </c>
      <c r="B3" s="104"/>
      <c r="C3" s="105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6"/>
    </row>
    <row r="4" spans="1:20" x14ac:dyDescent="0.25">
      <c r="A4" s="107" t="s">
        <v>1</v>
      </c>
      <c r="B4" s="107"/>
      <c r="C4" s="1"/>
      <c r="D4" s="2">
        <f>'1'!D29</f>
        <v>537222</v>
      </c>
      <c r="E4" s="2">
        <f>'1'!E29</f>
        <v>1690</v>
      </c>
      <c r="F4" s="2">
        <f>'1'!F29</f>
        <v>3900</v>
      </c>
      <c r="G4" s="2">
        <f>'1'!G29</f>
        <v>520</v>
      </c>
      <c r="H4" s="2">
        <f>'1'!H29</f>
        <v>1810</v>
      </c>
      <c r="I4" s="2">
        <f>'1'!I29</f>
        <v>1463</v>
      </c>
      <c r="J4" s="2">
        <f>'1'!J29</f>
        <v>311</v>
      </c>
      <c r="K4" s="2">
        <f>'1'!K29</f>
        <v>312</v>
      </c>
      <c r="L4" s="2">
        <f>'1'!L29</f>
        <v>5</v>
      </c>
      <c r="M4" s="3"/>
      <c r="N4" s="108"/>
      <c r="O4" s="108"/>
      <c r="P4" s="108"/>
      <c r="Q4" s="108"/>
      <c r="R4" s="108"/>
      <c r="S4" s="108"/>
      <c r="T4" s="108"/>
    </row>
    <row r="5" spans="1:20" x14ac:dyDescent="0.25">
      <c r="A5" s="107" t="s">
        <v>2</v>
      </c>
      <c r="B5" s="107"/>
      <c r="C5" s="1"/>
      <c r="D5" s="1">
        <v>474480</v>
      </c>
      <c r="E5" s="4"/>
      <c r="F5" s="4"/>
      <c r="G5" s="4"/>
      <c r="H5" s="4"/>
      <c r="I5" s="1"/>
      <c r="J5" s="1"/>
      <c r="K5" s="1"/>
      <c r="L5" s="1"/>
      <c r="M5" s="5"/>
      <c r="N5" s="108"/>
      <c r="O5" s="108"/>
      <c r="P5" s="108"/>
      <c r="Q5" s="108"/>
      <c r="R5" s="108"/>
      <c r="S5" s="108"/>
      <c r="T5" s="108"/>
    </row>
    <row r="6" spans="1:20" ht="39" customHeight="1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8017</v>
      </c>
      <c r="E7" s="22"/>
      <c r="F7" s="22">
        <v>40</v>
      </c>
      <c r="G7" s="22">
        <v>10</v>
      </c>
      <c r="H7" s="22">
        <v>40</v>
      </c>
      <c r="I7" s="23">
        <v>37</v>
      </c>
      <c r="J7" s="23">
        <v>9</v>
      </c>
      <c r="K7" s="23">
        <v>5</v>
      </c>
      <c r="L7" s="23"/>
      <c r="M7" s="20">
        <f>D7+E7*20+F7*10+G7*9+H7*9</f>
        <v>8867</v>
      </c>
      <c r="N7" s="24">
        <f>D7+E7*20+F7*10+G7*9+H7*9+I7*191+J7*191+K7*182+L7*100</f>
        <v>18563</v>
      </c>
      <c r="O7" s="25">
        <f>M7*2.75%</f>
        <v>243.8425</v>
      </c>
      <c r="P7" s="26"/>
      <c r="Q7" s="26">
        <v>79</v>
      </c>
      <c r="R7" s="24">
        <f>M7-(M7*2.75%)+I7*191+J7*191+K7*182+L7*100-Q7</f>
        <v>18240.157500000001</v>
      </c>
      <c r="S7" s="25">
        <f>M7*0.95%</f>
        <v>84.236499999999992</v>
      </c>
      <c r="T7" s="27">
        <f>S7-Q7</f>
        <v>5.2364999999999924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3702</v>
      </c>
      <c r="E8" s="30"/>
      <c r="F8" s="30"/>
      <c r="G8" s="30"/>
      <c r="H8" s="30"/>
      <c r="I8" s="20">
        <v>40</v>
      </c>
      <c r="J8" s="20"/>
      <c r="K8" s="20"/>
      <c r="L8" s="20"/>
      <c r="M8" s="20">
        <f t="shared" ref="M8:M27" si="0">D8+E8*20+F8*10+G8*9+H8*9</f>
        <v>3702</v>
      </c>
      <c r="N8" s="24">
        <f t="shared" ref="N8:N27" si="1">D8+E8*20+F8*10+G8*9+H8*9+I8*191+J8*191+K8*182+L8*100</f>
        <v>11342</v>
      </c>
      <c r="O8" s="25">
        <f t="shared" ref="O8:O27" si="2">M8*2.75%</f>
        <v>101.80500000000001</v>
      </c>
      <c r="P8" s="26"/>
      <c r="Q8" s="26">
        <v>75</v>
      </c>
      <c r="R8" s="24">
        <f t="shared" ref="R8:R27" si="3">M8-(M8*2.75%)+I8*191+J8*191+K8*182+L8*100-Q8</f>
        <v>11165.195</v>
      </c>
      <c r="S8" s="25">
        <f t="shared" ref="S8:S27" si="4">M8*0.95%</f>
        <v>35.168999999999997</v>
      </c>
      <c r="T8" s="27">
        <f t="shared" ref="T8:T27" si="5">S8-Q8</f>
        <v>-39.831000000000003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9344</v>
      </c>
      <c r="E9" s="30"/>
      <c r="F9" s="30"/>
      <c r="G9" s="30"/>
      <c r="H9" s="30"/>
      <c r="I9" s="20">
        <v>41</v>
      </c>
      <c r="J9" s="20"/>
      <c r="K9" s="20"/>
      <c r="L9" s="20"/>
      <c r="M9" s="20">
        <f t="shared" si="0"/>
        <v>9344</v>
      </c>
      <c r="N9" s="24">
        <f t="shared" si="1"/>
        <v>17175</v>
      </c>
      <c r="O9" s="25">
        <f t="shared" si="2"/>
        <v>256.95999999999998</v>
      </c>
      <c r="P9" s="26"/>
      <c r="Q9" s="26">
        <v>88</v>
      </c>
      <c r="R9" s="24">
        <f t="shared" si="3"/>
        <v>16830.04</v>
      </c>
      <c r="S9" s="25">
        <f t="shared" si="4"/>
        <v>88.768000000000001</v>
      </c>
      <c r="T9" s="27">
        <f t="shared" si="5"/>
        <v>0.76800000000000068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4834</v>
      </c>
      <c r="E10" s="30"/>
      <c r="F10" s="30"/>
      <c r="G10" s="30"/>
      <c r="H10" s="30"/>
      <c r="I10" s="20">
        <v>2</v>
      </c>
      <c r="J10" s="20"/>
      <c r="K10" s="20"/>
      <c r="L10" s="20"/>
      <c r="M10" s="20">
        <f t="shared" si="0"/>
        <v>4834</v>
      </c>
      <c r="N10" s="24">
        <f t="shared" si="1"/>
        <v>5216</v>
      </c>
      <c r="O10" s="25">
        <f t="shared" si="2"/>
        <v>132.935</v>
      </c>
      <c r="P10" s="26"/>
      <c r="Q10" s="26">
        <v>33</v>
      </c>
      <c r="R10" s="24">
        <f t="shared" si="3"/>
        <v>5050.0649999999996</v>
      </c>
      <c r="S10" s="25">
        <f t="shared" si="4"/>
        <v>45.923000000000002</v>
      </c>
      <c r="T10" s="27">
        <f t="shared" si="5"/>
        <v>12.923000000000002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3946</v>
      </c>
      <c r="E11" s="30">
        <v>50</v>
      </c>
      <c r="F11" s="30">
        <v>50</v>
      </c>
      <c r="G11" s="32"/>
      <c r="H11" s="30">
        <v>10</v>
      </c>
      <c r="I11" s="53">
        <v>191</v>
      </c>
      <c r="J11" s="53">
        <v>58</v>
      </c>
      <c r="K11" s="53">
        <v>29</v>
      </c>
      <c r="L11" s="20"/>
      <c r="M11" s="20">
        <f t="shared" si="0"/>
        <v>5536</v>
      </c>
      <c r="N11" s="24">
        <f t="shared" si="1"/>
        <v>58373</v>
      </c>
      <c r="O11" s="25">
        <f t="shared" si="2"/>
        <v>152.24</v>
      </c>
      <c r="P11" s="26"/>
      <c r="Q11" s="26">
        <v>30</v>
      </c>
      <c r="R11" s="24">
        <f t="shared" si="3"/>
        <v>58190.76</v>
      </c>
      <c r="S11" s="25">
        <f t="shared" si="4"/>
        <v>52.591999999999999</v>
      </c>
      <c r="T11" s="27">
        <f t="shared" si="5"/>
        <v>22.591999999999999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5258</v>
      </c>
      <c r="E12" s="30">
        <v>50</v>
      </c>
      <c r="F12" s="30">
        <v>50</v>
      </c>
      <c r="G12" s="30"/>
      <c r="H12" s="30">
        <v>50</v>
      </c>
      <c r="I12" s="20">
        <v>15</v>
      </c>
      <c r="J12" s="20"/>
      <c r="K12" s="20">
        <v>10</v>
      </c>
      <c r="L12" s="20"/>
      <c r="M12" s="20">
        <f t="shared" si="0"/>
        <v>7208</v>
      </c>
      <c r="N12" s="24">
        <f t="shared" si="1"/>
        <v>11893</v>
      </c>
      <c r="O12" s="25">
        <f t="shared" si="2"/>
        <v>198.22</v>
      </c>
      <c r="P12" s="26"/>
      <c r="Q12" s="26">
        <v>34</v>
      </c>
      <c r="R12" s="24">
        <f t="shared" si="3"/>
        <v>11660.779999999999</v>
      </c>
      <c r="S12" s="25">
        <f t="shared" si="4"/>
        <v>68.475999999999999</v>
      </c>
      <c r="T12" s="27">
        <f t="shared" si="5"/>
        <v>34.475999999999999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3503</v>
      </c>
      <c r="E13" s="30"/>
      <c r="F13" s="30"/>
      <c r="G13" s="30"/>
      <c r="H13" s="30"/>
      <c r="I13" s="20">
        <v>3</v>
      </c>
      <c r="J13" s="20"/>
      <c r="K13" s="20"/>
      <c r="L13" s="20"/>
      <c r="M13" s="20">
        <f t="shared" si="0"/>
        <v>3503</v>
      </c>
      <c r="N13" s="24">
        <f t="shared" si="1"/>
        <v>4076</v>
      </c>
      <c r="O13" s="25">
        <f t="shared" si="2"/>
        <v>96.332499999999996</v>
      </c>
      <c r="P13" s="26"/>
      <c r="Q13" s="26">
        <v>30</v>
      </c>
      <c r="R13" s="24">
        <f t="shared" si="3"/>
        <v>3949.6675</v>
      </c>
      <c r="S13" s="25">
        <f t="shared" si="4"/>
        <v>33.278500000000001</v>
      </c>
      <c r="T13" s="27">
        <f t="shared" si="5"/>
        <v>3.2785000000000011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6076</v>
      </c>
      <c r="E14" s="30"/>
      <c r="F14" s="30"/>
      <c r="G14" s="30"/>
      <c r="H14" s="30"/>
      <c r="I14" s="20">
        <v>10</v>
      </c>
      <c r="J14" s="20"/>
      <c r="K14" s="20"/>
      <c r="L14" s="20"/>
      <c r="M14" s="20">
        <f t="shared" si="0"/>
        <v>6076</v>
      </c>
      <c r="N14" s="24">
        <f t="shared" si="1"/>
        <v>7986</v>
      </c>
      <c r="O14" s="25">
        <f t="shared" si="2"/>
        <v>167.09</v>
      </c>
      <c r="P14" s="26"/>
      <c r="Q14" s="26">
        <v>78</v>
      </c>
      <c r="R14" s="24">
        <f t="shared" si="3"/>
        <v>7740.91</v>
      </c>
      <c r="S14" s="25">
        <f t="shared" si="4"/>
        <v>57.722000000000001</v>
      </c>
      <c r="T14" s="27">
        <f t="shared" si="5"/>
        <v>-20.277999999999999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8860</v>
      </c>
      <c r="E15" s="30">
        <v>30</v>
      </c>
      <c r="F15" s="30"/>
      <c r="G15" s="30"/>
      <c r="H15" s="30"/>
      <c r="I15" s="20">
        <v>6</v>
      </c>
      <c r="J15" s="20"/>
      <c r="K15" s="20"/>
      <c r="L15" s="20"/>
      <c r="M15" s="20">
        <f t="shared" si="0"/>
        <v>9460</v>
      </c>
      <c r="N15" s="24">
        <f t="shared" si="1"/>
        <v>10606</v>
      </c>
      <c r="O15" s="25">
        <f t="shared" si="2"/>
        <v>260.14999999999998</v>
      </c>
      <c r="P15" s="26"/>
      <c r="Q15" s="26">
        <v>80</v>
      </c>
      <c r="R15" s="24">
        <f t="shared" si="3"/>
        <v>10265.85</v>
      </c>
      <c r="S15" s="25">
        <f t="shared" si="4"/>
        <v>89.87</v>
      </c>
      <c r="T15" s="27">
        <f t="shared" si="5"/>
        <v>9.8700000000000045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5242</v>
      </c>
      <c r="E16" s="30">
        <v>50</v>
      </c>
      <c r="F16" s="30"/>
      <c r="G16" s="30"/>
      <c r="H16" s="30">
        <v>100</v>
      </c>
      <c r="I16" s="20">
        <v>1</v>
      </c>
      <c r="J16" s="20"/>
      <c r="K16" s="20">
        <v>2</v>
      </c>
      <c r="L16" s="20"/>
      <c r="M16" s="20">
        <f t="shared" si="0"/>
        <v>7142</v>
      </c>
      <c r="N16" s="24">
        <f t="shared" si="1"/>
        <v>7697</v>
      </c>
      <c r="O16" s="25">
        <f t="shared" si="2"/>
        <v>196.405</v>
      </c>
      <c r="P16" s="26"/>
      <c r="Q16" s="26">
        <v>60</v>
      </c>
      <c r="R16" s="24">
        <f t="shared" si="3"/>
        <v>7440.5950000000003</v>
      </c>
      <c r="S16" s="25">
        <f t="shared" si="4"/>
        <v>67.849000000000004</v>
      </c>
      <c r="T16" s="27">
        <f t="shared" si="5"/>
        <v>7.8490000000000038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4419</v>
      </c>
      <c r="E17" s="30"/>
      <c r="F17" s="30">
        <v>30</v>
      </c>
      <c r="G17" s="30"/>
      <c r="H17" s="30">
        <v>20</v>
      </c>
      <c r="I17" s="20">
        <v>2</v>
      </c>
      <c r="J17" s="20"/>
      <c r="K17" s="20">
        <v>3</v>
      </c>
      <c r="L17" s="20"/>
      <c r="M17" s="20">
        <f t="shared" si="0"/>
        <v>4899</v>
      </c>
      <c r="N17" s="24">
        <f t="shared" si="1"/>
        <v>5827</v>
      </c>
      <c r="O17" s="25">
        <f t="shared" si="2"/>
        <v>134.7225</v>
      </c>
      <c r="P17" s="26"/>
      <c r="Q17" s="26">
        <v>45</v>
      </c>
      <c r="R17" s="24">
        <f t="shared" si="3"/>
        <v>5647.2775000000001</v>
      </c>
      <c r="S17" s="25">
        <f t="shared" si="4"/>
        <v>46.540500000000002</v>
      </c>
      <c r="T17" s="27">
        <f t="shared" si="5"/>
        <v>1.5405000000000015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>
        <v>3705</v>
      </c>
      <c r="E18" s="30">
        <v>30</v>
      </c>
      <c r="F18" s="30">
        <v>60</v>
      </c>
      <c r="G18" s="30"/>
      <c r="H18" s="30">
        <v>20</v>
      </c>
      <c r="I18" s="20">
        <v>5</v>
      </c>
      <c r="J18" s="20"/>
      <c r="K18" s="20"/>
      <c r="L18" s="20"/>
      <c r="M18" s="20">
        <f t="shared" si="0"/>
        <v>5085</v>
      </c>
      <c r="N18" s="24">
        <f t="shared" si="1"/>
        <v>6040</v>
      </c>
      <c r="O18" s="25">
        <f t="shared" si="2"/>
        <v>139.83750000000001</v>
      </c>
      <c r="P18" s="26"/>
      <c r="Q18" s="26">
        <v>100</v>
      </c>
      <c r="R18" s="24">
        <f t="shared" si="3"/>
        <v>5800.1625000000004</v>
      </c>
      <c r="S18" s="25">
        <f t="shared" si="4"/>
        <v>48.307499999999997</v>
      </c>
      <c r="T18" s="27">
        <f t="shared" si="5"/>
        <v>-51.692500000000003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9149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9149</v>
      </c>
      <c r="N19" s="24">
        <f t="shared" si="1"/>
        <v>9149</v>
      </c>
      <c r="O19" s="25">
        <f t="shared" si="2"/>
        <v>251.5975</v>
      </c>
      <c r="P19" s="26"/>
      <c r="Q19" s="26">
        <v>157</v>
      </c>
      <c r="R19" s="24">
        <f t="shared" si="3"/>
        <v>8740.4025000000001</v>
      </c>
      <c r="S19" s="25">
        <f t="shared" si="4"/>
        <v>86.915499999999994</v>
      </c>
      <c r="T19" s="27">
        <f t="shared" si="5"/>
        <v>-70.084500000000006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>
        <v>3703</v>
      </c>
      <c r="E20" s="30"/>
      <c r="F20" s="30"/>
      <c r="G20" s="30"/>
      <c r="H20" s="30"/>
      <c r="I20" s="20">
        <v>58</v>
      </c>
      <c r="J20" s="20">
        <v>3</v>
      </c>
      <c r="K20" s="20">
        <v>15</v>
      </c>
      <c r="L20" s="20"/>
      <c r="M20" s="20">
        <f t="shared" si="0"/>
        <v>3703</v>
      </c>
      <c r="N20" s="24">
        <f t="shared" si="1"/>
        <v>18084</v>
      </c>
      <c r="O20" s="25">
        <f t="shared" si="2"/>
        <v>101.8325</v>
      </c>
      <c r="P20" s="26"/>
      <c r="Q20" s="26">
        <v>100</v>
      </c>
      <c r="R20" s="24">
        <f t="shared" si="3"/>
        <v>17882.1675</v>
      </c>
      <c r="S20" s="25">
        <f t="shared" si="4"/>
        <v>35.1785</v>
      </c>
      <c r="T20" s="27">
        <f t="shared" si="5"/>
        <v>-64.8215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3316</v>
      </c>
      <c r="E21" s="30">
        <v>50</v>
      </c>
      <c r="F21" s="30">
        <v>50</v>
      </c>
      <c r="G21" s="30"/>
      <c r="H21" s="30">
        <v>20</v>
      </c>
      <c r="I21" s="20">
        <v>5</v>
      </c>
      <c r="J21" s="20"/>
      <c r="K21" s="20"/>
      <c r="L21" s="20"/>
      <c r="M21" s="20">
        <f t="shared" si="0"/>
        <v>4996</v>
      </c>
      <c r="N21" s="24">
        <f t="shared" si="1"/>
        <v>5951</v>
      </c>
      <c r="O21" s="25">
        <f t="shared" si="2"/>
        <v>137.39000000000001</v>
      </c>
      <c r="P21" s="26"/>
      <c r="Q21" s="26">
        <v>33</v>
      </c>
      <c r="R21" s="24">
        <f t="shared" si="3"/>
        <v>5780.61</v>
      </c>
      <c r="S21" s="25">
        <f t="shared" si="4"/>
        <v>47.461999999999996</v>
      </c>
      <c r="T21" s="27">
        <f t="shared" si="5"/>
        <v>14.461999999999996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7000</v>
      </c>
      <c r="E22" s="30"/>
      <c r="F22" s="30"/>
      <c r="G22" s="20"/>
      <c r="H22" s="30">
        <v>100</v>
      </c>
      <c r="I22" s="20">
        <v>30</v>
      </c>
      <c r="J22" s="20"/>
      <c r="K22" s="20">
        <v>1</v>
      </c>
      <c r="L22" s="20"/>
      <c r="M22" s="20">
        <f t="shared" si="0"/>
        <v>7900</v>
      </c>
      <c r="N22" s="24">
        <f t="shared" si="1"/>
        <v>13812</v>
      </c>
      <c r="O22" s="25">
        <f t="shared" si="2"/>
        <v>217.25</v>
      </c>
      <c r="P22" s="26"/>
      <c r="Q22" s="26">
        <v>87</v>
      </c>
      <c r="R22" s="24">
        <f t="shared" si="3"/>
        <v>13507.75</v>
      </c>
      <c r="S22" s="25">
        <f t="shared" si="4"/>
        <v>75.05</v>
      </c>
      <c r="T22" s="27">
        <f t="shared" si="5"/>
        <v>-11.950000000000003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5527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5527</v>
      </c>
      <c r="N23" s="24">
        <f t="shared" si="1"/>
        <v>5527</v>
      </c>
      <c r="O23" s="25">
        <f t="shared" si="2"/>
        <v>151.99250000000001</v>
      </c>
      <c r="P23" s="26"/>
      <c r="Q23" s="26">
        <v>50</v>
      </c>
      <c r="R23" s="24">
        <f t="shared" si="3"/>
        <v>5325.0074999999997</v>
      </c>
      <c r="S23" s="25">
        <f t="shared" si="4"/>
        <v>52.506499999999996</v>
      </c>
      <c r="T23" s="27">
        <f t="shared" si="5"/>
        <v>2.5064999999999955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10588</v>
      </c>
      <c r="E24" s="30"/>
      <c r="F24" s="30"/>
      <c r="G24" s="30"/>
      <c r="H24" s="30">
        <v>100</v>
      </c>
      <c r="I24" s="20">
        <v>10</v>
      </c>
      <c r="J24" s="20"/>
      <c r="K24" s="20">
        <v>5</v>
      </c>
      <c r="L24" s="20"/>
      <c r="M24" s="20">
        <f t="shared" si="0"/>
        <v>11488</v>
      </c>
      <c r="N24" s="24">
        <f t="shared" si="1"/>
        <v>14308</v>
      </c>
      <c r="O24" s="25">
        <f t="shared" si="2"/>
        <v>315.92</v>
      </c>
      <c r="P24" s="26"/>
      <c r="Q24" s="26">
        <v>97</v>
      </c>
      <c r="R24" s="24">
        <f t="shared" si="3"/>
        <v>13895.08</v>
      </c>
      <c r="S24" s="25">
        <f t="shared" si="4"/>
        <v>109.136</v>
      </c>
      <c r="T24" s="27">
        <f t="shared" si="5"/>
        <v>12.135999999999996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3396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3396</v>
      </c>
      <c r="N25" s="24">
        <f t="shared" si="1"/>
        <v>3396</v>
      </c>
      <c r="O25" s="25">
        <f t="shared" si="2"/>
        <v>93.39</v>
      </c>
      <c r="P25" s="26"/>
      <c r="Q25" s="26">
        <v>30</v>
      </c>
      <c r="R25" s="24">
        <f t="shared" si="3"/>
        <v>3272.61</v>
      </c>
      <c r="S25" s="25">
        <f t="shared" si="4"/>
        <v>32.262</v>
      </c>
      <c r="T25" s="27">
        <f t="shared" si="5"/>
        <v>2.2620000000000005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2365</v>
      </c>
      <c r="E26" s="29"/>
      <c r="F26" s="30">
        <v>10</v>
      </c>
      <c r="G26" s="30"/>
      <c r="H26" s="30">
        <v>70</v>
      </c>
      <c r="I26" s="20"/>
      <c r="J26" s="20"/>
      <c r="K26" s="20"/>
      <c r="L26" s="20"/>
      <c r="M26" s="20">
        <f t="shared" si="0"/>
        <v>3095</v>
      </c>
      <c r="N26" s="24">
        <f t="shared" si="1"/>
        <v>3095</v>
      </c>
      <c r="O26" s="25">
        <f t="shared" si="2"/>
        <v>85.112499999999997</v>
      </c>
      <c r="P26" s="26"/>
      <c r="Q26" s="26">
        <v>110</v>
      </c>
      <c r="R26" s="24">
        <f t="shared" si="3"/>
        <v>2899.8874999999998</v>
      </c>
      <c r="S26" s="25">
        <f t="shared" si="4"/>
        <v>29.4025</v>
      </c>
      <c r="T26" s="27">
        <f t="shared" si="5"/>
        <v>-80.597499999999997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5550</v>
      </c>
      <c r="E27" s="38"/>
      <c r="F27" s="39"/>
      <c r="G27" s="39"/>
      <c r="H27" s="39"/>
      <c r="I27" s="31">
        <v>5</v>
      </c>
      <c r="J27" s="31"/>
      <c r="K27" s="31"/>
      <c r="L27" s="31"/>
      <c r="M27" s="31">
        <f t="shared" si="0"/>
        <v>5550</v>
      </c>
      <c r="N27" s="40">
        <f t="shared" si="1"/>
        <v>6505</v>
      </c>
      <c r="O27" s="25">
        <f t="shared" si="2"/>
        <v>152.625</v>
      </c>
      <c r="P27" s="41"/>
      <c r="Q27" s="41">
        <v>100</v>
      </c>
      <c r="R27" s="24">
        <f t="shared" si="3"/>
        <v>6252.375</v>
      </c>
      <c r="S27" s="42">
        <f t="shared" si="4"/>
        <v>52.725000000000001</v>
      </c>
      <c r="T27" s="43">
        <f t="shared" si="5"/>
        <v>-47.274999999999999</v>
      </c>
    </row>
    <row r="28" spans="1:20" ht="16.5" thickBot="1" x14ac:dyDescent="0.3">
      <c r="A28" s="93" t="s">
        <v>44</v>
      </c>
      <c r="B28" s="94"/>
      <c r="C28" s="95"/>
      <c r="D28" s="44">
        <f t="shared" ref="D28:E28" si="6">SUM(D7:D27)</f>
        <v>117500</v>
      </c>
      <c r="E28" s="45">
        <f t="shared" si="6"/>
        <v>260</v>
      </c>
      <c r="F28" s="45">
        <f t="shared" ref="F28:T28" si="7">SUM(F7:F27)</f>
        <v>290</v>
      </c>
      <c r="G28" s="45">
        <f t="shared" si="7"/>
        <v>10</v>
      </c>
      <c r="H28" s="45">
        <f t="shared" si="7"/>
        <v>530</v>
      </c>
      <c r="I28" s="45">
        <f t="shared" si="7"/>
        <v>461</v>
      </c>
      <c r="J28" s="45">
        <f t="shared" si="7"/>
        <v>70</v>
      </c>
      <c r="K28" s="45">
        <f t="shared" si="7"/>
        <v>70</v>
      </c>
      <c r="L28" s="45">
        <f t="shared" si="7"/>
        <v>0</v>
      </c>
      <c r="M28" s="45">
        <f t="shared" si="7"/>
        <v>130460</v>
      </c>
      <c r="N28" s="45">
        <f t="shared" si="7"/>
        <v>244621</v>
      </c>
      <c r="O28" s="46">
        <f t="shared" si="7"/>
        <v>3587.6499999999996</v>
      </c>
      <c r="P28" s="45">
        <f t="shared" si="7"/>
        <v>0</v>
      </c>
      <c r="Q28" s="45">
        <f t="shared" si="7"/>
        <v>1496</v>
      </c>
      <c r="R28" s="45">
        <f t="shared" si="7"/>
        <v>239537.34999999998</v>
      </c>
      <c r="S28" s="45">
        <f t="shared" si="7"/>
        <v>1239.3699999999997</v>
      </c>
      <c r="T28" s="47">
        <f t="shared" si="7"/>
        <v>-256.63000000000005</v>
      </c>
    </row>
    <row r="29" spans="1:20" ht="15.75" thickBot="1" x14ac:dyDescent="0.3">
      <c r="A29" s="96" t="s">
        <v>45</v>
      </c>
      <c r="B29" s="97"/>
      <c r="C29" s="98"/>
      <c r="D29" s="48">
        <f>D4+D5-D28</f>
        <v>894202</v>
      </c>
      <c r="E29" s="48">
        <f t="shared" ref="E29:L29" si="8">E4+E5-E28</f>
        <v>1430</v>
      </c>
      <c r="F29" s="48">
        <f t="shared" si="8"/>
        <v>3610</v>
      </c>
      <c r="G29" s="48">
        <f t="shared" si="8"/>
        <v>510</v>
      </c>
      <c r="H29" s="48">
        <f t="shared" si="8"/>
        <v>1280</v>
      </c>
      <c r="I29" s="48">
        <f t="shared" si="8"/>
        <v>1002</v>
      </c>
      <c r="J29" s="48">
        <f t="shared" si="8"/>
        <v>241</v>
      </c>
      <c r="K29" s="48">
        <f t="shared" si="8"/>
        <v>242</v>
      </c>
      <c r="L29" s="48">
        <f t="shared" si="8"/>
        <v>5</v>
      </c>
      <c r="M29" s="99"/>
      <c r="N29" s="100"/>
      <c r="O29" s="100"/>
      <c r="P29" s="100"/>
      <c r="Q29" s="100"/>
      <c r="R29" s="100"/>
      <c r="S29" s="100"/>
      <c r="T29" s="10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63" priority="43" operator="equal">
      <formula>212030016606640</formula>
    </cfRule>
  </conditionalFormatting>
  <conditionalFormatting sqref="D29 E4:E6 E28:K29">
    <cfRule type="cellIs" dxfId="1362" priority="41" operator="equal">
      <formula>$E$4</formula>
    </cfRule>
    <cfRule type="cellIs" dxfId="1361" priority="42" operator="equal">
      <formula>2120</formula>
    </cfRule>
  </conditionalFormatting>
  <conditionalFormatting sqref="D29:E29 F4:F6 F28:F29">
    <cfRule type="cellIs" dxfId="1360" priority="39" operator="equal">
      <formula>$F$4</formula>
    </cfRule>
    <cfRule type="cellIs" dxfId="1359" priority="40" operator="equal">
      <formula>300</formula>
    </cfRule>
  </conditionalFormatting>
  <conditionalFormatting sqref="G4:G6 G28:G29">
    <cfRule type="cellIs" dxfId="1358" priority="37" operator="equal">
      <formula>$G$4</formula>
    </cfRule>
    <cfRule type="cellIs" dxfId="1357" priority="38" operator="equal">
      <formula>1660</formula>
    </cfRule>
  </conditionalFormatting>
  <conditionalFormatting sqref="H4:H6 H28:H29">
    <cfRule type="cellIs" dxfId="1356" priority="35" operator="equal">
      <formula>$H$4</formula>
    </cfRule>
    <cfRule type="cellIs" dxfId="1355" priority="36" operator="equal">
      <formula>6640</formula>
    </cfRule>
  </conditionalFormatting>
  <conditionalFormatting sqref="T6:T28">
    <cfRule type="cellIs" dxfId="1354" priority="34" operator="lessThan">
      <formula>0</formula>
    </cfRule>
  </conditionalFormatting>
  <conditionalFormatting sqref="T7:T27">
    <cfRule type="cellIs" dxfId="1353" priority="31" operator="lessThan">
      <formula>0</formula>
    </cfRule>
    <cfRule type="cellIs" dxfId="1352" priority="32" operator="lessThan">
      <formula>0</formula>
    </cfRule>
    <cfRule type="cellIs" dxfId="1351" priority="33" operator="lessThan">
      <formula>0</formula>
    </cfRule>
  </conditionalFormatting>
  <conditionalFormatting sqref="E4:E6 E28:K28">
    <cfRule type="cellIs" dxfId="1350" priority="30" operator="equal">
      <formula>$E$4</formula>
    </cfRule>
  </conditionalFormatting>
  <conditionalFormatting sqref="D28:D29 D6 D4:M4">
    <cfRule type="cellIs" dxfId="1349" priority="29" operator="equal">
      <formula>$D$4</formula>
    </cfRule>
  </conditionalFormatting>
  <conditionalFormatting sqref="I4:I6 I28:I29">
    <cfRule type="cellIs" dxfId="1348" priority="28" operator="equal">
      <formula>$I$4</formula>
    </cfRule>
  </conditionalFormatting>
  <conditionalFormatting sqref="J4:J6 J28:J29">
    <cfRule type="cellIs" dxfId="1347" priority="27" operator="equal">
      <formula>$J$4</formula>
    </cfRule>
  </conditionalFormatting>
  <conditionalFormatting sqref="K4:K6 K28:K29">
    <cfRule type="cellIs" dxfId="1346" priority="26" operator="equal">
      <formula>$K$4</formula>
    </cfRule>
  </conditionalFormatting>
  <conditionalFormatting sqref="M4:M6">
    <cfRule type="cellIs" dxfId="1345" priority="25" operator="equal">
      <formula>$L$4</formula>
    </cfRule>
  </conditionalFormatting>
  <conditionalFormatting sqref="T7:T28">
    <cfRule type="cellIs" dxfId="1344" priority="22" operator="lessThan">
      <formula>0</formula>
    </cfRule>
    <cfRule type="cellIs" dxfId="1343" priority="23" operator="lessThan">
      <formula>0</formula>
    </cfRule>
    <cfRule type="cellIs" dxfId="1342" priority="24" operator="lessThan">
      <formula>0</formula>
    </cfRule>
  </conditionalFormatting>
  <conditionalFormatting sqref="D5:K5">
    <cfRule type="cellIs" dxfId="1341" priority="21" operator="greaterThan">
      <formula>0</formula>
    </cfRule>
  </conditionalFormatting>
  <conditionalFormatting sqref="T6:T28">
    <cfRule type="cellIs" dxfId="1340" priority="20" operator="lessThan">
      <formula>0</formula>
    </cfRule>
  </conditionalFormatting>
  <conditionalFormatting sqref="T7:T27">
    <cfRule type="cellIs" dxfId="1339" priority="17" operator="lessThan">
      <formula>0</formula>
    </cfRule>
    <cfRule type="cellIs" dxfId="1338" priority="18" operator="lessThan">
      <formula>0</formula>
    </cfRule>
    <cfRule type="cellIs" dxfId="1337" priority="19" operator="lessThan">
      <formula>0</formula>
    </cfRule>
  </conditionalFormatting>
  <conditionalFormatting sqref="T7:T28">
    <cfRule type="cellIs" dxfId="1336" priority="14" operator="lessThan">
      <formula>0</formula>
    </cfRule>
    <cfRule type="cellIs" dxfId="1335" priority="15" operator="lessThan">
      <formula>0</formula>
    </cfRule>
    <cfRule type="cellIs" dxfId="1334" priority="16" operator="lessThan">
      <formula>0</formula>
    </cfRule>
  </conditionalFormatting>
  <conditionalFormatting sqref="D5:K5">
    <cfRule type="cellIs" dxfId="1333" priority="13" operator="greaterThan">
      <formula>0</formula>
    </cfRule>
  </conditionalFormatting>
  <conditionalFormatting sqref="L4 L6 L28:L29">
    <cfRule type="cellIs" dxfId="1332" priority="12" operator="equal">
      <formula>$L$4</formula>
    </cfRule>
  </conditionalFormatting>
  <conditionalFormatting sqref="D7:S7">
    <cfRule type="cellIs" dxfId="1331" priority="11" operator="greaterThan">
      <formula>0</formula>
    </cfRule>
  </conditionalFormatting>
  <conditionalFormatting sqref="D9:S9">
    <cfRule type="cellIs" dxfId="1330" priority="10" operator="greaterThan">
      <formula>0</formula>
    </cfRule>
  </conditionalFormatting>
  <conditionalFormatting sqref="D11:S11">
    <cfRule type="cellIs" dxfId="1329" priority="9" operator="greaterThan">
      <formula>0</formula>
    </cfRule>
  </conditionalFormatting>
  <conditionalFormatting sqref="D13:S13">
    <cfRule type="cellIs" dxfId="1328" priority="8" operator="greaterThan">
      <formula>0</formula>
    </cfRule>
  </conditionalFormatting>
  <conditionalFormatting sqref="D15:S15">
    <cfRule type="cellIs" dxfId="1327" priority="7" operator="greaterThan">
      <formula>0</formula>
    </cfRule>
  </conditionalFormatting>
  <conditionalFormatting sqref="D17:S17">
    <cfRule type="cellIs" dxfId="1326" priority="6" operator="greaterThan">
      <formula>0</formula>
    </cfRule>
  </conditionalFormatting>
  <conditionalFormatting sqref="D19:S19">
    <cfRule type="cellIs" dxfId="1325" priority="5" operator="greaterThan">
      <formula>0</formula>
    </cfRule>
  </conditionalFormatting>
  <conditionalFormatting sqref="D21:S21">
    <cfRule type="cellIs" dxfId="1324" priority="4" operator="greaterThan">
      <formula>0</formula>
    </cfRule>
  </conditionalFormatting>
  <conditionalFormatting sqref="D23:S23">
    <cfRule type="cellIs" dxfId="1323" priority="3" operator="greaterThan">
      <formula>0</formula>
    </cfRule>
  </conditionalFormatting>
  <conditionalFormatting sqref="D25:S25">
    <cfRule type="cellIs" dxfId="1322" priority="2" operator="greaterThan">
      <formula>0</formula>
    </cfRule>
  </conditionalFormatting>
  <conditionalFormatting sqref="D27:S27">
    <cfRule type="cellIs" dxfId="1321" priority="1" operator="greaterThan">
      <formula>0</formula>
    </cfRule>
  </conditionalFormatting>
  <pageMargins left="0.7" right="0.7" top="0.75" bottom="0.75" header="0.3" footer="0.3"/>
  <pageSetup scale="66" orientation="landscape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D9" sqref="D9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2" t="s">
        <v>0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</row>
    <row r="2" spans="1:20" ht="15.75" thickBot="1" x14ac:dyDescent="0.3">
      <c r="A2" s="102"/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</row>
    <row r="3" spans="1:20" ht="18.75" x14ac:dyDescent="0.25">
      <c r="A3" s="103" t="s">
        <v>73</v>
      </c>
      <c r="B3" s="104"/>
      <c r="C3" s="105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6"/>
    </row>
    <row r="4" spans="1:20" x14ac:dyDescent="0.25">
      <c r="A4" s="107" t="s">
        <v>1</v>
      </c>
      <c r="B4" s="107"/>
      <c r="C4" s="1"/>
      <c r="D4" s="2">
        <f>'19'!D29</f>
        <v>530478</v>
      </c>
      <c r="E4" s="2">
        <f>'19'!E29</f>
        <v>6960</v>
      </c>
      <c r="F4" s="2">
        <f>'19'!F29</f>
        <v>9270</v>
      </c>
      <c r="G4" s="2">
        <f>'19'!G29</f>
        <v>350</v>
      </c>
      <c r="H4" s="2">
        <f>'19'!H29</f>
        <v>12030</v>
      </c>
      <c r="I4" s="2">
        <f>'19'!I29</f>
        <v>683</v>
      </c>
      <c r="J4" s="2">
        <f>'19'!J29</f>
        <v>194</v>
      </c>
      <c r="K4" s="2">
        <f>'19'!K29</f>
        <v>75</v>
      </c>
      <c r="L4" s="2">
        <f>'19'!L29</f>
        <v>5</v>
      </c>
      <c r="M4" s="3"/>
      <c r="N4" s="108"/>
      <c r="O4" s="108"/>
      <c r="P4" s="108"/>
      <c r="Q4" s="108"/>
      <c r="R4" s="108"/>
      <c r="S4" s="108"/>
      <c r="T4" s="108"/>
    </row>
    <row r="5" spans="1:20" x14ac:dyDescent="0.25">
      <c r="A5" s="107" t="s">
        <v>2</v>
      </c>
      <c r="B5" s="107"/>
      <c r="C5" s="1"/>
      <c r="D5" s="1"/>
      <c r="E5" s="4">
        <v>2500</v>
      </c>
      <c r="F5" s="4">
        <v>7500</v>
      </c>
      <c r="G5" s="4"/>
      <c r="H5" s="4">
        <v>27000</v>
      </c>
      <c r="I5" s="1">
        <v>1000</v>
      </c>
      <c r="J5" s="1"/>
      <c r="K5" s="1">
        <v>500</v>
      </c>
      <c r="L5" s="1"/>
      <c r="M5" s="5"/>
      <c r="N5" s="108"/>
      <c r="O5" s="108"/>
      <c r="P5" s="108"/>
      <c r="Q5" s="108"/>
      <c r="R5" s="108"/>
      <c r="S5" s="108"/>
      <c r="T5" s="108"/>
    </row>
    <row r="6" spans="1:20" ht="45.75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2" t="s">
        <v>11</v>
      </c>
      <c r="J6" s="12" t="s">
        <v>12</v>
      </c>
      <c r="K6" s="12" t="s">
        <v>13</v>
      </c>
      <c r="L6" s="12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14107</v>
      </c>
      <c r="E7" s="22">
        <v>10</v>
      </c>
      <c r="F7" s="22">
        <v>100</v>
      </c>
      <c r="G7" s="22"/>
      <c r="H7" s="22">
        <v>100</v>
      </c>
      <c r="I7" s="23"/>
      <c r="J7" s="23">
        <v>2</v>
      </c>
      <c r="K7" s="23"/>
      <c r="L7" s="23"/>
      <c r="M7" s="20">
        <f>D7+E7*20+F7*10+G7*9+H7*9</f>
        <v>16207</v>
      </c>
      <c r="N7" s="24">
        <f>D7+E7*20+F7*10+G7*9+H7*9+I7*191+J7*191+K7*182+L7*100</f>
        <v>16589</v>
      </c>
      <c r="O7" s="25">
        <f>M7*2.75%</f>
        <v>445.6925</v>
      </c>
      <c r="P7" s="26"/>
      <c r="Q7" s="26">
        <v>120</v>
      </c>
      <c r="R7" s="24">
        <f>M7-(M7*2.75%)+I7*191+J7*191+K7*182+L7*100-Q7</f>
        <v>16023.307500000001</v>
      </c>
      <c r="S7" s="25">
        <f>M7*0.95%</f>
        <v>153.9665</v>
      </c>
      <c r="T7" s="27">
        <f>S7-Q7</f>
        <v>33.966499999999996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6184</v>
      </c>
      <c r="E8" s="30"/>
      <c r="F8" s="30"/>
      <c r="G8" s="30"/>
      <c r="H8" s="30"/>
      <c r="I8" s="20">
        <v>9</v>
      </c>
      <c r="J8" s="20"/>
      <c r="K8" s="20"/>
      <c r="L8" s="20"/>
      <c r="M8" s="20">
        <f t="shared" ref="M8:M27" si="0">D8+E8*20+F8*10+G8*9+H8*9</f>
        <v>6184</v>
      </c>
      <c r="N8" s="24">
        <f t="shared" ref="N8:N27" si="1">D8+E8*20+F8*10+G8*9+H8*9+I8*191+J8*191+K8*182+L8*100</f>
        <v>7903</v>
      </c>
      <c r="O8" s="25">
        <f t="shared" ref="O8:O27" si="2">M8*2.75%</f>
        <v>170.06</v>
      </c>
      <c r="P8" s="26"/>
      <c r="Q8" s="26">
        <v>80</v>
      </c>
      <c r="R8" s="24">
        <f t="shared" ref="R8:R27" si="3">M8-(M8*2.75%)+I8*191+J8*191+K8*182+L8*100-Q8</f>
        <v>7652.94</v>
      </c>
      <c r="S8" s="25">
        <f t="shared" ref="S8:S27" si="4">M8*0.95%</f>
        <v>58.747999999999998</v>
      </c>
      <c r="T8" s="27">
        <f t="shared" ref="T8:T27" si="5">S8-Q8</f>
        <v>-21.252000000000002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20046</v>
      </c>
      <c r="E9" s="30"/>
      <c r="F9" s="30"/>
      <c r="G9" s="30"/>
      <c r="H9" s="30"/>
      <c r="I9" s="20">
        <v>14</v>
      </c>
      <c r="J9" s="20"/>
      <c r="K9" s="20"/>
      <c r="L9" s="20"/>
      <c r="M9" s="20">
        <f t="shared" si="0"/>
        <v>20046</v>
      </c>
      <c r="N9" s="24">
        <f t="shared" si="1"/>
        <v>22720</v>
      </c>
      <c r="O9" s="25">
        <f t="shared" si="2"/>
        <v>551.26499999999999</v>
      </c>
      <c r="P9" s="26"/>
      <c r="Q9" s="26">
        <v>168</v>
      </c>
      <c r="R9" s="24">
        <f t="shared" si="3"/>
        <v>22000.735000000001</v>
      </c>
      <c r="S9" s="25">
        <f t="shared" si="4"/>
        <v>190.43699999999998</v>
      </c>
      <c r="T9" s="27">
        <f t="shared" si="5"/>
        <v>22.436999999999983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5976</v>
      </c>
      <c r="E10" s="30"/>
      <c r="F10" s="30"/>
      <c r="G10" s="30"/>
      <c r="H10" s="30"/>
      <c r="I10" s="20">
        <v>4</v>
      </c>
      <c r="J10" s="20">
        <v>1</v>
      </c>
      <c r="K10" s="20"/>
      <c r="L10" s="20"/>
      <c r="M10" s="20">
        <f t="shared" si="0"/>
        <v>5976</v>
      </c>
      <c r="N10" s="24">
        <f t="shared" si="1"/>
        <v>6931</v>
      </c>
      <c r="O10" s="25">
        <f t="shared" si="2"/>
        <v>164.34</v>
      </c>
      <c r="P10" s="26"/>
      <c r="Q10" s="26">
        <v>30</v>
      </c>
      <c r="R10" s="24">
        <f t="shared" si="3"/>
        <v>6736.66</v>
      </c>
      <c r="S10" s="25">
        <f t="shared" si="4"/>
        <v>56.771999999999998</v>
      </c>
      <c r="T10" s="27">
        <f t="shared" si="5"/>
        <v>26.771999999999998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6926</v>
      </c>
      <c r="E11" s="30"/>
      <c r="F11" s="30"/>
      <c r="G11" s="32"/>
      <c r="H11" s="30">
        <v>100</v>
      </c>
      <c r="I11" s="20">
        <v>19</v>
      </c>
      <c r="J11" s="20"/>
      <c r="K11" s="20"/>
      <c r="L11" s="20"/>
      <c r="M11" s="20">
        <f t="shared" si="0"/>
        <v>7826</v>
      </c>
      <c r="N11" s="24">
        <f t="shared" si="1"/>
        <v>11455</v>
      </c>
      <c r="O11" s="25">
        <f t="shared" si="2"/>
        <v>215.215</v>
      </c>
      <c r="P11" s="26"/>
      <c r="Q11" s="26">
        <v>50</v>
      </c>
      <c r="R11" s="24">
        <f t="shared" si="3"/>
        <v>11189.785</v>
      </c>
      <c r="S11" s="25">
        <f t="shared" si="4"/>
        <v>74.346999999999994</v>
      </c>
      <c r="T11" s="27">
        <f t="shared" si="5"/>
        <v>24.346999999999994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3959</v>
      </c>
      <c r="E12" s="30"/>
      <c r="F12" s="30"/>
      <c r="G12" s="30"/>
      <c r="H12" s="30"/>
      <c r="I12" s="20">
        <v>15</v>
      </c>
      <c r="J12" s="20"/>
      <c r="K12" s="20">
        <v>10</v>
      </c>
      <c r="L12" s="20"/>
      <c r="M12" s="20">
        <f t="shared" si="0"/>
        <v>3959</v>
      </c>
      <c r="N12" s="24">
        <f t="shared" si="1"/>
        <v>8644</v>
      </c>
      <c r="O12" s="25">
        <f t="shared" si="2"/>
        <v>108.8725</v>
      </c>
      <c r="P12" s="26"/>
      <c r="Q12" s="26">
        <v>35</v>
      </c>
      <c r="R12" s="24">
        <f t="shared" si="3"/>
        <v>8500.1275000000005</v>
      </c>
      <c r="S12" s="25">
        <f t="shared" si="4"/>
        <v>37.610500000000002</v>
      </c>
      <c r="T12" s="27">
        <f t="shared" si="5"/>
        <v>2.6105000000000018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8441</v>
      </c>
      <c r="E13" s="30"/>
      <c r="F13" s="30"/>
      <c r="G13" s="30"/>
      <c r="H13" s="30"/>
      <c r="I13" s="20">
        <v>3</v>
      </c>
      <c r="J13" s="20"/>
      <c r="K13" s="20"/>
      <c r="L13" s="20"/>
      <c r="M13" s="20">
        <f t="shared" si="0"/>
        <v>8441</v>
      </c>
      <c r="N13" s="24">
        <f t="shared" si="1"/>
        <v>9014</v>
      </c>
      <c r="O13" s="25">
        <f t="shared" si="2"/>
        <v>232.1275</v>
      </c>
      <c r="P13" s="26"/>
      <c r="Q13" s="26">
        <v>55</v>
      </c>
      <c r="R13" s="24">
        <f t="shared" si="3"/>
        <v>8726.8724999999995</v>
      </c>
      <c r="S13" s="25">
        <f t="shared" si="4"/>
        <v>80.189499999999995</v>
      </c>
      <c r="T13" s="27">
        <f t="shared" si="5"/>
        <v>25.189499999999995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29992</v>
      </c>
      <c r="E14" s="30"/>
      <c r="F14" s="30"/>
      <c r="G14" s="30"/>
      <c r="H14" s="30"/>
      <c r="I14" s="20">
        <v>6</v>
      </c>
      <c r="J14" s="20">
        <v>5</v>
      </c>
      <c r="K14" s="20"/>
      <c r="L14" s="20"/>
      <c r="M14" s="20">
        <f t="shared" si="0"/>
        <v>29992</v>
      </c>
      <c r="N14" s="24">
        <f t="shared" si="1"/>
        <v>32093</v>
      </c>
      <c r="O14" s="25">
        <f t="shared" si="2"/>
        <v>824.78</v>
      </c>
      <c r="P14" s="26"/>
      <c r="Q14" s="26">
        <v>158</v>
      </c>
      <c r="R14" s="24">
        <f t="shared" si="3"/>
        <v>31110.22</v>
      </c>
      <c r="S14" s="25">
        <f t="shared" si="4"/>
        <v>284.92399999999998</v>
      </c>
      <c r="T14" s="27">
        <f t="shared" si="5"/>
        <v>126.92399999999998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19558</v>
      </c>
      <c r="E15" s="30">
        <v>10</v>
      </c>
      <c r="F15" s="30">
        <v>10</v>
      </c>
      <c r="G15" s="30">
        <v>70</v>
      </c>
      <c r="H15" s="30">
        <v>10</v>
      </c>
      <c r="I15" s="20">
        <v>23</v>
      </c>
      <c r="J15" s="20"/>
      <c r="K15" s="20"/>
      <c r="L15" s="20"/>
      <c r="M15" s="20">
        <f t="shared" si="0"/>
        <v>20578</v>
      </c>
      <c r="N15" s="24">
        <f t="shared" si="1"/>
        <v>24971</v>
      </c>
      <c r="O15" s="25">
        <f t="shared" si="2"/>
        <v>565.89499999999998</v>
      </c>
      <c r="P15" s="26"/>
      <c r="Q15" s="26">
        <v>140</v>
      </c>
      <c r="R15" s="24">
        <f t="shared" si="3"/>
        <v>24265.105</v>
      </c>
      <c r="S15" s="25">
        <f t="shared" si="4"/>
        <v>195.49099999999999</v>
      </c>
      <c r="T15" s="27">
        <f t="shared" si="5"/>
        <v>55.490999999999985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17736</v>
      </c>
      <c r="E16" s="30"/>
      <c r="F16" s="30">
        <v>200</v>
      </c>
      <c r="G16" s="30"/>
      <c r="H16" s="30">
        <v>100</v>
      </c>
      <c r="I16" s="20">
        <v>14</v>
      </c>
      <c r="J16" s="20"/>
      <c r="K16" s="20">
        <v>11</v>
      </c>
      <c r="L16" s="20"/>
      <c r="M16" s="20">
        <f t="shared" si="0"/>
        <v>20636</v>
      </c>
      <c r="N16" s="24">
        <f t="shared" si="1"/>
        <v>25312</v>
      </c>
      <c r="O16" s="25">
        <f t="shared" si="2"/>
        <v>567.49</v>
      </c>
      <c r="P16" s="26"/>
      <c r="Q16" s="26">
        <v>124</v>
      </c>
      <c r="R16" s="24">
        <f t="shared" si="3"/>
        <v>24620.51</v>
      </c>
      <c r="S16" s="25">
        <f t="shared" si="4"/>
        <v>196.042</v>
      </c>
      <c r="T16" s="27">
        <f t="shared" si="5"/>
        <v>72.042000000000002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11106</v>
      </c>
      <c r="E17" s="30"/>
      <c r="F17" s="30">
        <v>10</v>
      </c>
      <c r="G17" s="30"/>
      <c r="H17" s="30">
        <v>100</v>
      </c>
      <c r="I17" s="20">
        <v>32</v>
      </c>
      <c r="J17" s="20"/>
      <c r="K17" s="20"/>
      <c r="L17" s="20"/>
      <c r="M17" s="20">
        <f t="shared" si="0"/>
        <v>12106</v>
      </c>
      <c r="N17" s="24">
        <f t="shared" si="1"/>
        <v>18218</v>
      </c>
      <c r="O17" s="25">
        <f t="shared" si="2"/>
        <v>332.91500000000002</v>
      </c>
      <c r="P17" s="26"/>
      <c r="Q17" s="26">
        <v>100</v>
      </c>
      <c r="R17" s="24">
        <f t="shared" si="3"/>
        <v>17785.084999999999</v>
      </c>
      <c r="S17" s="25">
        <f t="shared" si="4"/>
        <v>115.00699999999999</v>
      </c>
      <c r="T17" s="27">
        <f t="shared" si="5"/>
        <v>15.006999999999991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26000</v>
      </c>
      <c r="E19" s="30"/>
      <c r="F19" s="30"/>
      <c r="G19" s="30"/>
      <c r="H19" s="30"/>
      <c r="I19" s="20">
        <v>20</v>
      </c>
      <c r="J19" s="20"/>
      <c r="K19" s="20"/>
      <c r="L19" s="20"/>
      <c r="M19" s="20">
        <f t="shared" si="0"/>
        <v>26000</v>
      </c>
      <c r="N19" s="24">
        <f t="shared" si="1"/>
        <v>29820</v>
      </c>
      <c r="O19" s="25">
        <f t="shared" si="2"/>
        <v>715</v>
      </c>
      <c r="P19" s="26"/>
      <c r="Q19" s="26">
        <v>170</v>
      </c>
      <c r="R19" s="24">
        <f t="shared" si="3"/>
        <v>28935</v>
      </c>
      <c r="S19" s="25">
        <f t="shared" si="4"/>
        <v>247</v>
      </c>
      <c r="T19" s="27">
        <f t="shared" si="5"/>
        <v>77</v>
      </c>
    </row>
    <row r="20" spans="1:20" ht="15.75" x14ac:dyDescent="0.25">
      <c r="A20" s="28">
        <v>14</v>
      </c>
      <c r="B20" s="20">
        <v>1908446147</v>
      </c>
      <c r="C20" s="20" t="s">
        <v>74</v>
      </c>
      <c r="D20" s="29">
        <v>9186</v>
      </c>
      <c r="E20" s="30"/>
      <c r="F20" s="30"/>
      <c r="G20" s="30"/>
      <c r="H20" s="30"/>
      <c r="I20" s="20">
        <v>7</v>
      </c>
      <c r="J20" s="20"/>
      <c r="K20" s="20"/>
      <c r="L20" s="20"/>
      <c r="M20" s="20">
        <f t="shared" si="0"/>
        <v>9186</v>
      </c>
      <c r="N20" s="24">
        <f t="shared" si="1"/>
        <v>10523</v>
      </c>
      <c r="O20" s="25">
        <f t="shared" si="2"/>
        <v>252.61500000000001</v>
      </c>
      <c r="P20" s="26"/>
      <c r="Q20" s="26">
        <v>130</v>
      </c>
      <c r="R20" s="24">
        <f t="shared" si="3"/>
        <v>10140.385</v>
      </c>
      <c r="S20" s="25">
        <f t="shared" si="4"/>
        <v>87.266999999999996</v>
      </c>
      <c r="T20" s="27">
        <f t="shared" si="5"/>
        <v>-42.733000000000004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8018</v>
      </c>
      <c r="E21" s="30">
        <v>10</v>
      </c>
      <c r="F21" s="30">
        <v>30</v>
      </c>
      <c r="G21" s="30"/>
      <c r="H21" s="30"/>
      <c r="I21" s="20">
        <v>10</v>
      </c>
      <c r="J21" s="20"/>
      <c r="K21" s="20">
        <v>2</v>
      </c>
      <c r="L21" s="20"/>
      <c r="M21" s="20">
        <f t="shared" si="0"/>
        <v>8518</v>
      </c>
      <c r="N21" s="24">
        <f t="shared" si="1"/>
        <v>10792</v>
      </c>
      <c r="O21" s="25">
        <f t="shared" si="2"/>
        <v>234.245</v>
      </c>
      <c r="P21" s="26"/>
      <c r="Q21" s="26">
        <v>60</v>
      </c>
      <c r="R21" s="24">
        <f t="shared" si="3"/>
        <v>10497.754999999999</v>
      </c>
      <c r="S21" s="25">
        <f t="shared" si="4"/>
        <v>80.920999999999992</v>
      </c>
      <c r="T21" s="27">
        <f t="shared" si="5"/>
        <v>20.920999999999992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12891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12891</v>
      </c>
      <c r="N22" s="24">
        <f t="shared" si="1"/>
        <v>12891</v>
      </c>
      <c r="O22" s="25">
        <f t="shared" si="2"/>
        <v>354.5025</v>
      </c>
      <c r="P22" s="26"/>
      <c r="Q22" s="26">
        <v>100</v>
      </c>
      <c r="R22" s="24">
        <f t="shared" si="3"/>
        <v>12436.497499999999</v>
      </c>
      <c r="S22" s="25">
        <f t="shared" si="4"/>
        <v>122.4645</v>
      </c>
      <c r="T22" s="27">
        <f t="shared" si="5"/>
        <v>22.464500000000001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9215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9215</v>
      </c>
      <c r="N23" s="24">
        <f t="shared" si="1"/>
        <v>9215</v>
      </c>
      <c r="O23" s="25">
        <f t="shared" si="2"/>
        <v>253.41249999999999</v>
      </c>
      <c r="P23" s="26"/>
      <c r="Q23" s="26">
        <v>90</v>
      </c>
      <c r="R23" s="24">
        <f t="shared" si="3"/>
        <v>8871.5874999999996</v>
      </c>
      <c r="S23" s="25">
        <f t="shared" si="4"/>
        <v>87.542500000000004</v>
      </c>
      <c r="T23" s="27">
        <f t="shared" si="5"/>
        <v>-2.457499999999996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22000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22000</v>
      </c>
      <c r="N24" s="24">
        <f t="shared" si="1"/>
        <v>22000</v>
      </c>
      <c r="O24" s="25">
        <f t="shared" si="2"/>
        <v>605</v>
      </c>
      <c r="P24" s="26"/>
      <c r="Q24" s="26">
        <v>125</v>
      </c>
      <c r="R24" s="24">
        <f t="shared" si="3"/>
        <v>21270</v>
      </c>
      <c r="S24" s="25">
        <f t="shared" si="4"/>
        <v>209</v>
      </c>
      <c r="T24" s="27">
        <f t="shared" si="5"/>
        <v>84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7332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7332</v>
      </c>
      <c r="N25" s="24">
        <f t="shared" si="1"/>
        <v>7332</v>
      </c>
      <c r="O25" s="25">
        <f t="shared" si="2"/>
        <v>201.63</v>
      </c>
      <c r="P25" s="26"/>
      <c r="Q25" s="26">
        <v>50</v>
      </c>
      <c r="R25" s="24">
        <f t="shared" si="3"/>
        <v>7080.37</v>
      </c>
      <c r="S25" s="25">
        <f t="shared" si="4"/>
        <v>69.653999999999996</v>
      </c>
      <c r="T25" s="27">
        <f t="shared" si="5"/>
        <v>19.653999999999996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7619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7619</v>
      </c>
      <c r="N26" s="24">
        <f t="shared" si="1"/>
        <v>7619</v>
      </c>
      <c r="O26" s="25">
        <f t="shared" si="2"/>
        <v>209.52250000000001</v>
      </c>
      <c r="P26" s="26"/>
      <c r="Q26" s="26">
        <v>99</v>
      </c>
      <c r="R26" s="24">
        <f t="shared" si="3"/>
        <v>7310.4775</v>
      </c>
      <c r="S26" s="25">
        <f t="shared" si="4"/>
        <v>72.380499999999998</v>
      </c>
      <c r="T26" s="27">
        <f t="shared" si="5"/>
        <v>-26.619500000000002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12306</v>
      </c>
      <c r="E27" s="38"/>
      <c r="F27" s="39"/>
      <c r="G27" s="39"/>
      <c r="H27" s="39"/>
      <c r="I27" s="31"/>
      <c r="J27" s="31"/>
      <c r="K27" s="31">
        <v>10</v>
      </c>
      <c r="L27" s="31"/>
      <c r="M27" s="31">
        <f t="shared" si="0"/>
        <v>12306</v>
      </c>
      <c r="N27" s="40">
        <f t="shared" si="1"/>
        <v>14126</v>
      </c>
      <c r="O27" s="25">
        <f t="shared" si="2"/>
        <v>338.41500000000002</v>
      </c>
      <c r="P27" s="41"/>
      <c r="Q27" s="41">
        <v>100</v>
      </c>
      <c r="R27" s="24">
        <f t="shared" si="3"/>
        <v>13687.584999999999</v>
      </c>
      <c r="S27" s="42">
        <f t="shared" si="4"/>
        <v>116.907</v>
      </c>
      <c r="T27" s="43">
        <f t="shared" si="5"/>
        <v>16.906999999999996</v>
      </c>
    </row>
    <row r="28" spans="1:20" ht="16.5" thickBot="1" x14ac:dyDescent="0.3">
      <c r="A28" s="93" t="s">
        <v>44</v>
      </c>
      <c r="B28" s="94"/>
      <c r="C28" s="95"/>
      <c r="D28" s="44">
        <f t="shared" ref="D28:E28" si="6">SUM(D7:D27)</f>
        <v>258598</v>
      </c>
      <c r="E28" s="45">
        <f t="shared" si="6"/>
        <v>30</v>
      </c>
      <c r="F28" s="45">
        <f t="shared" ref="F28:T28" si="7">SUM(F7:F27)</f>
        <v>350</v>
      </c>
      <c r="G28" s="45">
        <f t="shared" si="7"/>
        <v>70</v>
      </c>
      <c r="H28" s="45">
        <f t="shared" si="7"/>
        <v>410</v>
      </c>
      <c r="I28" s="45">
        <f t="shared" si="7"/>
        <v>176</v>
      </c>
      <c r="J28" s="45">
        <f t="shared" si="7"/>
        <v>8</v>
      </c>
      <c r="K28" s="45">
        <f t="shared" si="7"/>
        <v>33</v>
      </c>
      <c r="L28" s="45">
        <f t="shared" si="7"/>
        <v>0</v>
      </c>
      <c r="M28" s="45">
        <f t="shared" si="7"/>
        <v>267018</v>
      </c>
      <c r="N28" s="45">
        <f t="shared" si="7"/>
        <v>308168</v>
      </c>
      <c r="O28" s="46">
        <f t="shared" si="7"/>
        <v>7342.9949999999999</v>
      </c>
      <c r="P28" s="45">
        <f t="shared" si="7"/>
        <v>0</v>
      </c>
      <c r="Q28" s="45">
        <f t="shared" si="7"/>
        <v>1984</v>
      </c>
      <c r="R28" s="45">
        <f t="shared" si="7"/>
        <v>298841.005</v>
      </c>
      <c r="S28" s="45">
        <f t="shared" si="7"/>
        <v>2536.6710000000003</v>
      </c>
      <c r="T28" s="47">
        <f t="shared" si="7"/>
        <v>552.67099999999994</v>
      </c>
    </row>
    <row r="29" spans="1:20" ht="15.75" thickBot="1" x14ac:dyDescent="0.3">
      <c r="A29" s="96" t="s">
        <v>45</v>
      </c>
      <c r="B29" s="97"/>
      <c r="C29" s="98"/>
      <c r="D29" s="48">
        <f>D4+D5-D28</f>
        <v>271880</v>
      </c>
      <c r="E29" s="48">
        <f t="shared" ref="E29:L29" si="8">E4+E5-E28</f>
        <v>9430</v>
      </c>
      <c r="F29" s="48">
        <f t="shared" si="8"/>
        <v>16420</v>
      </c>
      <c r="G29" s="48">
        <f t="shared" si="8"/>
        <v>280</v>
      </c>
      <c r="H29" s="48">
        <f t="shared" si="8"/>
        <v>38620</v>
      </c>
      <c r="I29" s="48">
        <f t="shared" si="8"/>
        <v>1507</v>
      </c>
      <c r="J29" s="48">
        <f t="shared" si="8"/>
        <v>186</v>
      </c>
      <c r="K29" s="48">
        <f t="shared" si="8"/>
        <v>542</v>
      </c>
      <c r="L29" s="48">
        <f t="shared" si="8"/>
        <v>5</v>
      </c>
      <c r="M29" s="99"/>
      <c r="N29" s="100"/>
      <c r="O29" s="100"/>
      <c r="P29" s="100"/>
      <c r="Q29" s="100"/>
      <c r="R29" s="100"/>
      <c r="S29" s="100"/>
      <c r="T29" s="10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69" priority="55" operator="equal">
      <formula>212030016606640</formula>
    </cfRule>
  </conditionalFormatting>
  <conditionalFormatting sqref="D29 E4:E6 E28:K29">
    <cfRule type="cellIs" dxfId="568" priority="53" operator="equal">
      <formula>$E$4</formula>
    </cfRule>
    <cfRule type="cellIs" dxfId="567" priority="54" operator="equal">
      <formula>2120</formula>
    </cfRule>
  </conditionalFormatting>
  <conditionalFormatting sqref="D29:E29 F4:F6 F28:F29">
    <cfRule type="cellIs" dxfId="566" priority="51" operator="equal">
      <formula>$F$4</formula>
    </cfRule>
    <cfRule type="cellIs" dxfId="565" priority="52" operator="equal">
      <formula>300</formula>
    </cfRule>
  </conditionalFormatting>
  <conditionalFormatting sqref="G4:G6 G28:G29">
    <cfRule type="cellIs" dxfId="564" priority="49" operator="equal">
      <formula>$G$4</formula>
    </cfRule>
    <cfRule type="cellIs" dxfId="563" priority="50" operator="equal">
      <formula>1660</formula>
    </cfRule>
  </conditionalFormatting>
  <conditionalFormatting sqref="H4:H6 H28:H29">
    <cfRule type="cellIs" dxfId="562" priority="47" operator="equal">
      <formula>$H$4</formula>
    </cfRule>
    <cfRule type="cellIs" dxfId="561" priority="48" operator="equal">
      <formula>6640</formula>
    </cfRule>
  </conditionalFormatting>
  <conditionalFormatting sqref="T6:T28">
    <cfRule type="cellIs" dxfId="560" priority="46" operator="lessThan">
      <formula>0</formula>
    </cfRule>
  </conditionalFormatting>
  <conditionalFormatting sqref="T7:T27">
    <cfRule type="cellIs" dxfId="559" priority="43" operator="lessThan">
      <formula>0</formula>
    </cfRule>
    <cfRule type="cellIs" dxfId="558" priority="44" operator="lessThan">
      <formula>0</formula>
    </cfRule>
    <cfRule type="cellIs" dxfId="557" priority="45" operator="lessThan">
      <formula>0</formula>
    </cfRule>
  </conditionalFormatting>
  <conditionalFormatting sqref="E4:E6 E28:K28">
    <cfRule type="cellIs" dxfId="556" priority="42" operator="equal">
      <formula>$E$4</formula>
    </cfRule>
  </conditionalFormatting>
  <conditionalFormatting sqref="D28:D29 D6 D4:M4">
    <cfRule type="cellIs" dxfId="555" priority="41" operator="equal">
      <formula>$D$4</formula>
    </cfRule>
  </conditionalFormatting>
  <conditionalFormatting sqref="I4:I5 I28:I29">
    <cfRule type="cellIs" dxfId="554" priority="40" operator="equal">
      <formula>$I$4</formula>
    </cfRule>
  </conditionalFormatting>
  <conditionalFormatting sqref="J4:J5 J28:J29">
    <cfRule type="cellIs" dxfId="553" priority="39" operator="equal">
      <formula>$J$4</formula>
    </cfRule>
  </conditionalFormatting>
  <conditionalFormatting sqref="K4:K5 K28:K29">
    <cfRule type="cellIs" dxfId="552" priority="38" operator="equal">
      <formula>$K$4</formula>
    </cfRule>
  </conditionalFormatting>
  <conditionalFormatting sqref="M4:M6">
    <cfRule type="cellIs" dxfId="551" priority="37" operator="equal">
      <formula>$L$4</formula>
    </cfRule>
  </conditionalFormatting>
  <conditionalFormatting sqref="T7:T28">
    <cfRule type="cellIs" dxfId="550" priority="34" operator="lessThan">
      <formula>0</formula>
    </cfRule>
    <cfRule type="cellIs" dxfId="549" priority="35" operator="lessThan">
      <formula>0</formula>
    </cfRule>
    <cfRule type="cellIs" dxfId="548" priority="36" operator="lessThan">
      <formula>0</formula>
    </cfRule>
  </conditionalFormatting>
  <conditionalFormatting sqref="D5:K5">
    <cfRule type="cellIs" dxfId="547" priority="33" operator="greaterThan">
      <formula>0</formula>
    </cfRule>
  </conditionalFormatting>
  <conditionalFormatting sqref="T6:T28">
    <cfRule type="cellIs" dxfId="546" priority="32" operator="lessThan">
      <formula>0</formula>
    </cfRule>
  </conditionalFormatting>
  <conditionalFormatting sqref="T7:T27">
    <cfRule type="cellIs" dxfId="545" priority="29" operator="lessThan">
      <formula>0</formula>
    </cfRule>
    <cfRule type="cellIs" dxfId="544" priority="30" operator="lessThan">
      <formula>0</formula>
    </cfRule>
    <cfRule type="cellIs" dxfId="543" priority="31" operator="lessThan">
      <formula>0</formula>
    </cfRule>
  </conditionalFormatting>
  <conditionalFormatting sqref="T7:T28">
    <cfRule type="cellIs" dxfId="542" priority="26" operator="lessThan">
      <formula>0</formula>
    </cfRule>
    <cfRule type="cellIs" dxfId="541" priority="27" operator="lessThan">
      <formula>0</formula>
    </cfRule>
    <cfRule type="cellIs" dxfId="540" priority="28" operator="lessThan">
      <formula>0</formula>
    </cfRule>
  </conditionalFormatting>
  <conditionalFormatting sqref="D5:K5">
    <cfRule type="cellIs" dxfId="539" priority="25" operator="greaterThan">
      <formula>0</formula>
    </cfRule>
  </conditionalFormatting>
  <conditionalFormatting sqref="L4 L28:L29">
    <cfRule type="cellIs" dxfId="538" priority="24" operator="equal">
      <formula>$L$4</formula>
    </cfRule>
  </conditionalFormatting>
  <conditionalFormatting sqref="D7:S7">
    <cfRule type="cellIs" dxfId="537" priority="23" operator="greaterThan">
      <formula>0</formula>
    </cfRule>
  </conditionalFormatting>
  <conditionalFormatting sqref="D9:S9">
    <cfRule type="cellIs" dxfId="536" priority="22" operator="greaterThan">
      <formula>0</formula>
    </cfRule>
  </conditionalFormatting>
  <conditionalFormatting sqref="D11:S11">
    <cfRule type="cellIs" dxfId="535" priority="21" operator="greaterThan">
      <formula>0</formula>
    </cfRule>
  </conditionalFormatting>
  <conditionalFormatting sqref="D13:S13">
    <cfRule type="cellIs" dxfId="534" priority="20" operator="greaterThan">
      <formula>0</formula>
    </cfRule>
  </conditionalFormatting>
  <conditionalFormatting sqref="D15:S15">
    <cfRule type="cellIs" dxfId="533" priority="19" operator="greaterThan">
      <formula>0</formula>
    </cfRule>
  </conditionalFormatting>
  <conditionalFormatting sqref="D17:S17">
    <cfRule type="cellIs" dxfId="532" priority="18" operator="greaterThan">
      <formula>0</formula>
    </cfRule>
  </conditionalFormatting>
  <conditionalFormatting sqref="D19:S19">
    <cfRule type="cellIs" dxfId="531" priority="17" operator="greaterThan">
      <formula>0</formula>
    </cfRule>
  </conditionalFormatting>
  <conditionalFormatting sqref="D21:S21">
    <cfRule type="cellIs" dxfId="530" priority="16" operator="greaterThan">
      <formula>0</formula>
    </cfRule>
  </conditionalFormatting>
  <conditionalFormatting sqref="D23:S23">
    <cfRule type="cellIs" dxfId="529" priority="15" operator="greaterThan">
      <formula>0</formula>
    </cfRule>
  </conditionalFormatting>
  <conditionalFormatting sqref="D25:S25">
    <cfRule type="cellIs" dxfId="528" priority="14" operator="greaterThan">
      <formula>0</formula>
    </cfRule>
  </conditionalFormatting>
  <conditionalFormatting sqref="D27:S27">
    <cfRule type="cellIs" dxfId="527" priority="13" operator="greaterThan">
      <formula>0</formula>
    </cfRule>
  </conditionalFormatting>
  <conditionalFormatting sqref="I6">
    <cfRule type="cellIs" dxfId="526" priority="12" operator="equal">
      <formula>212030016606640</formula>
    </cfRule>
  </conditionalFormatting>
  <conditionalFormatting sqref="I6">
    <cfRule type="cellIs" dxfId="525" priority="10" operator="equal">
      <formula>$H$4</formula>
    </cfRule>
    <cfRule type="cellIs" dxfId="524" priority="11" operator="equal">
      <formula>6640</formula>
    </cfRule>
  </conditionalFormatting>
  <conditionalFormatting sqref="J6">
    <cfRule type="cellIs" dxfId="523" priority="9" operator="equal">
      <formula>212030016606640</formula>
    </cfRule>
  </conditionalFormatting>
  <conditionalFormatting sqref="J6">
    <cfRule type="cellIs" dxfId="522" priority="7" operator="equal">
      <formula>$H$4</formula>
    </cfRule>
    <cfRule type="cellIs" dxfId="521" priority="8" operator="equal">
      <formula>6640</formula>
    </cfRule>
  </conditionalFormatting>
  <conditionalFormatting sqref="K6">
    <cfRule type="cellIs" dxfId="520" priority="6" operator="equal">
      <formula>212030016606640</formula>
    </cfRule>
  </conditionalFormatting>
  <conditionalFormatting sqref="K6">
    <cfRule type="cellIs" dxfId="519" priority="4" operator="equal">
      <formula>$H$4</formula>
    </cfRule>
    <cfRule type="cellIs" dxfId="518" priority="5" operator="equal">
      <formula>6640</formula>
    </cfRule>
  </conditionalFormatting>
  <conditionalFormatting sqref="L6">
    <cfRule type="cellIs" dxfId="517" priority="3" operator="equal">
      <formula>212030016606640</formula>
    </cfRule>
  </conditionalFormatting>
  <conditionalFormatting sqref="L6">
    <cfRule type="cellIs" dxfId="516" priority="1" operator="equal">
      <formula>$H$4</formula>
    </cfRule>
    <cfRule type="cellIs" dxfId="515" priority="2" operator="equal">
      <formula>6640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zoomScaleNormal="100" workbookViewId="0">
      <pane ySplit="6" topLeftCell="A7" activePane="bottomLeft" state="frozen"/>
      <selection pane="bottomLeft" activeCell="G15" sqref="G1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2" t="s">
        <v>0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</row>
    <row r="2" spans="1:20" ht="15.75" thickBot="1" x14ac:dyDescent="0.3">
      <c r="A2" s="102"/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</row>
    <row r="3" spans="1:20" ht="18.75" x14ac:dyDescent="0.25">
      <c r="A3" s="103" t="s">
        <v>75</v>
      </c>
      <c r="B3" s="104"/>
      <c r="C3" s="105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6"/>
    </row>
    <row r="4" spans="1:20" x14ac:dyDescent="0.25">
      <c r="A4" s="107" t="s">
        <v>1</v>
      </c>
      <c r="B4" s="107"/>
      <c r="C4" s="1"/>
      <c r="D4" s="2">
        <f>'20'!D29</f>
        <v>271880</v>
      </c>
      <c r="E4" s="2">
        <f>'20'!E29</f>
        <v>9430</v>
      </c>
      <c r="F4" s="2">
        <f>'20'!F29</f>
        <v>16420</v>
      </c>
      <c r="G4" s="2">
        <f>'20'!G29</f>
        <v>280</v>
      </c>
      <c r="H4" s="2">
        <f>'20'!H29</f>
        <v>38620</v>
      </c>
      <c r="I4" s="2">
        <f>'20'!I29</f>
        <v>1507</v>
      </c>
      <c r="J4" s="2">
        <f>'20'!J29</f>
        <v>186</v>
      </c>
      <c r="K4" s="2">
        <f>'20'!K29</f>
        <v>542</v>
      </c>
      <c r="L4" s="2">
        <f>'20'!L29</f>
        <v>5</v>
      </c>
      <c r="M4" s="3"/>
      <c r="N4" s="108"/>
      <c r="O4" s="108"/>
      <c r="P4" s="108"/>
      <c r="Q4" s="108"/>
      <c r="R4" s="108"/>
      <c r="S4" s="108"/>
      <c r="T4" s="108"/>
    </row>
    <row r="5" spans="1:20" x14ac:dyDescent="0.25">
      <c r="A5" s="107" t="s">
        <v>2</v>
      </c>
      <c r="B5" s="107"/>
      <c r="C5" s="1"/>
      <c r="D5" s="1">
        <v>415584</v>
      </c>
      <c r="E5" s="4"/>
      <c r="F5" s="4"/>
      <c r="G5" s="4"/>
      <c r="H5" s="4"/>
      <c r="I5" s="1"/>
      <c r="J5" s="1"/>
      <c r="K5" s="1"/>
      <c r="L5" s="1"/>
      <c r="M5" s="5"/>
      <c r="N5" s="108"/>
      <c r="O5" s="108"/>
      <c r="P5" s="108"/>
      <c r="Q5" s="108"/>
      <c r="R5" s="108"/>
      <c r="S5" s="108"/>
      <c r="T5" s="10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81">
        <v>1</v>
      </c>
      <c r="B7" s="82">
        <v>1908446134</v>
      </c>
      <c r="C7" s="83" t="s">
        <v>23</v>
      </c>
      <c r="D7" s="79">
        <v>5040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5040</v>
      </c>
      <c r="N7" s="24">
        <f>D7+E7*20+F7*10+G7*9+H7*9+I7*191+J7*191+K7*182+L7*100</f>
        <v>5040</v>
      </c>
      <c r="O7" s="25">
        <f>M7*2.75%</f>
        <v>138.6</v>
      </c>
      <c r="P7" s="26"/>
      <c r="Q7" s="26">
        <v>42</v>
      </c>
      <c r="R7" s="24">
        <f>M7-(M7*2.75%)+I7*191+J7*191+K7*182+L7*100-Q7</f>
        <v>4859.3999999999996</v>
      </c>
      <c r="S7" s="25">
        <f>M7*0.95%</f>
        <v>47.879999999999995</v>
      </c>
      <c r="T7" s="27">
        <f>S7-Q7</f>
        <v>5.8799999999999955</v>
      </c>
    </row>
    <row r="8" spans="1:20" ht="15.75" x14ac:dyDescent="0.25">
      <c r="A8" s="28">
        <v>2</v>
      </c>
      <c r="B8" s="20">
        <v>1908446135</v>
      </c>
      <c r="C8" s="84" t="s">
        <v>24</v>
      </c>
      <c r="D8" s="80">
        <v>3505</v>
      </c>
      <c r="E8" s="30"/>
      <c r="F8" s="30">
        <v>20</v>
      </c>
      <c r="G8" s="30"/>
      <c r="H8" s="30">
        <v>20</v>
      </c>
      <c r="I8" s="20">
        <v>1</v>
      </c>
      <c r="J8" s="20"/>
      <c r="K8" s="20"/>
      <c r="L8" s="20"/>
      <c r="M8" s="20">
        <f t="shared" ref="M8:M27" si="0">D8+E8*20+F8*10+G8*9+H8*9</f>
        <v>3885</v>
      </c>
      <c r="N8" s="24">
        <f t="shared" ref="N8:N27" si="1">D8+E8*20+F8*10+G8*9+H8*9+I8*191+J8*191+K8*182+L8*100</f>
        <v>4076</v>
      </c>
      <c r="O8" s="25">
        <f t="shared" ref="O8:O27" si="2">M8*2.75%</f>
        <v>106.83750000000001</v>
      </c>
      <c r="P8" s="26"/>
      <c r="Q8" s="26">
        <v>69</v>
      </c>
      <c r="R8" s="24">
        <f t="shared" ref="R8:R27" si="3">M8-(M8*2.75%)+I8*191+J8*191+K8*182+L8*100-Q8</f>
        <v>3900.1624999999999</v>
      </c>
      <c r="S8" s="25">
        <f t="shared" ref="S8:S27" si="4">M8*0.95%</f>
        <v>36.907499999999999</v>
      </c>
      <c r="T8" s="27">
        <f t="shared" ref="T8:T27" si="5">S8-Q8</f>
        <v>-32.092500000000001</v>
      </c>
    </row>
    <row r="9" spans="1:20" ht="15.75" x14ac:dyDescent="0.25">
      <c r="A9" s="28">
        <v>3</v>
      </c>
      <c r="B9" s="20">
        <v>1908446136</v>
      </c>
      <c r="C9" s="85" t="s">
        <v>25</v>
      </c>
      <c r="D9" s="80">
        <v>14340</v>
      </c>
      <c r="E9" s="30"/>
      <c r="F9" s="30">
        <v>100</v>
      </c>
      <c r="G9" s="30"/>
      <c r="H9" s="30">
        <v>160</v>
      </c>
      <c r="I9" s="20">
        <v>5</v>
      </c>
      <c r="J9" s="20"/>
      <c r="K9" s="20"/>
      <c r="L9" s="20"/>
      <c r="M9" s="20">
        <f t="shared" si="0"/>
        <v>16780</v>
      </c>
      <c r="N9" s="24">
        <f t="shared" si="1"/>
        <v>17735</v>
      </c>
      <c r="O9" s="25">
        <f t="shared" si="2"/>
        <v>461.45</v>
      </c>
      <c r="P9" s="26"/>
      <c r="Q9" s="26">
        <v>134</v>
      </c>
      <c r="R9" s="24">
        <f t="shared" si="3"/>
        <v>17139.55</v>
      </c>
      <c r="S9" s="25">
        <f t="shared" si="4"/>
        <v>159.41</v>
      </c>
      <c r="T9" s="27">
        <f t="shared" si="5"/>
        <v>25.409999999999997</v>
      </c>
    </row>
    <row r="10" spans="1:20" ht="15.75" x14ac:dyDescent="0.25">
      <c r="A10" s="28">
        <v>4</v>
      </c>
      <c r="B10" s="20">
        <v>1908446137</v>
      </c>
      <c r="C10" s="85" t="s">
        <v>26</v>
      </c>
      <c r="D10" s="80">
        <v>4120</v>
      </c>
      <c r="E10" s="30"/>
      <c r="F10" s="30"/>
      <c r="G10" s="30"/>
      <c r="H10" s="30"/>
      <c r="I10" s="20">
        <v>2</v>
      </c>
      <c r="J10" s="20">
        <v>1</v>
      </c>
      <c r="K10" s="20"/>
      <c r="L10" s="20"/>
      <c r="M10" s="20">
        <f t="shared" si="0"/>
        <v>4120</v>
      </c>
      <c r="N10" s="24">
        <f t="shared" si="1"/>
        <v>4693</v>
      </c>
      <c r="O10" s="25">
        <f t="shared" si="2"/>
        <v>113.3</v>
      </c>
      <c r="P10" s="26"/>
      <c r="Q10" s="26">
        <v>29</v>
      </c>
      <c r="R10" s="24">
        <f t="shared" si="3"/>
        <v>4550.7</v>
      </c>
      <c r="S10" s="25">
        <f t="shared" si="4"/>
        <v>39.14</v>
      </c>
      <c r="T10" s="27">
        <f t="shared" si="5"/>
        <v>10.14</v>
      </c>
    </row>
    <row r="11" spans="1:20" ht="15.75" x14ac:dyDescent="0.25">
      <c r="A11" s="28">
        <v>5</v>
      </c>
      <c r="B11" s="20">
        <v>1908446138</v>
      </c>
      <c r="C11" s="86" t="s">
        <v>27</v>
      </c>
      <c r="D11" s="80">
        <v>4392</v>
      </c>
      <c r="E11" s="30"/>
      <c r="F11" s="30"/>
      <c r="G11" s="32"/>
      <c r="H11" s="30"/>
      <c r="I11" s="20"/>
      <c r="J11" s="20"/>
      <c r="K11" s="20">
        <v>10</v>
      </c>
      <c r="L11" s="20"/>
      <c r="M11" s="20">
        <f t="shared" si="0"/>
        <v>4392</v>
      </c>
      <c r="N11" s="24">
        <f t="shared" si="1"/>
        <v>6212</v>
      </c>
      <c r="O11" s="25">
        <f t="shared" si="2"/>
        <v>120.78</v>
      </c>
      <c r="P11" s="26"/>
      <c r="Q11" s="26">
        <v>41</v>
      </c>
      <c r="R11" s="24">
        <f t="shared" si="3"/>
        <v>6050.22</v>
      </c>
      <c r="S11" s="25">
        <f t="shared" si="4"/>
        <v>41.723999999999997</v>
      </c>
      <c r="T11" s="27">
        <f t="shared" si="5"/>
        <v>0.72399999999999665</v>
      </c>
    </row>
    <row r="12" spans="1:20" ht="15.75" x14ac:dyDescent="0.25">
      <c r="A12" s="28">
        <v>6</v>
      </c>
      <c r="B12" s="20">
        <v>1908446139</v>
      </c>
      <c r="C12" s="85" t="s">
        <v>28</v>
      </c>
      <c r="D12" s="80">
        <v>4317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4317</v>
      </c>
      <c r="N12" s="24">
        <f t="shared" si="1"/>
        <v>4317</v>
      </c>
      <c r="O12" s="25">
        <f t="shared" si="2"/>
        <v>118.7175</v>
      </c>
      <c r="P12" s="26"/>
      <c r="Q12" s="26">
        <v>28</v>
      </c>
      <c r="R12" s="24">
        <f t="shared" si="3"/>
        <v>4170.2825000000003</v>
      </c>
      <c r="S12" s="25">
        <f t="shared" si="4"/>
        <v>41.011499999999998</v>
      </c>
      <c r="T12" s="27">
        <f t="shared" si="5"/>
        <v>13.011499999999998</v>
      </c>
    </row>
    <row r="13" spans="1:20" ht="15.75" x14ac:dyDescent="0.25">
      <c r="A13" s="28">
        <v>7</v>
      </c>
      <c r="B13" s="20">
        <v>1908446140</v>
      </c>
      <c r="C13" s="85" t="s">
        <v>29</v>
      </c>
      <c r="D13" s="80">
        <v>4798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4798</v>
      </c>
      <c r="N13" s="24">
        <f t="shared" si="1"/>
        <v>4798</v>
      </c>
      <c r="O13" s="25">
        <f t="shared" si="2"/>
        <v>131.94499999999999</v>
      </c>
      <c r="P13" s="26"/>
      <c r="Q13" s="26">
        <v>55</v>
      </c>
      <c r="R13" s="24">
        <f t="shared" si="3"/>
        <v>4611.0550000000003</v>
      </c>
      <c r="S13" s="25">
        <f t="shared" si="4"/>
        <v>45.580999999999996</v>
      </c>
      <c r="T13" s="27">
        <f t="shared" si="5"/>
        <v>-9.419000000000004</v>
      </c>
    </row>
    <row r="14" spans="1:20" ht="16.5" customHeight="1" x14ac:dyDescent="0.25">
      <c r="A14" s="28">
        <v>8</v>
      </c>
      <c r="B14" s="20">
        <v>1908446141</v>
      </c>
      <c r="C14" s="85" t="s">
        <v>30</v>
      </c>
      <c r="D14" s="80">
        <v>9740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9740</v>
      </c>
      <c r="N14" s="24">
        <f t="shared" si="1"/>
        <v>9740</v>
      </c>
      <c r="O14" s="25">
        <f t="shared" si="2"/>
        <v>267.85000000000002</v>
      </c>
      <c r="P14" s="26"/>
      <c r="Q14" s="26">
        <v>112</v>
      </c>
      <c r="R14" s="24">
        <f t="shared" si="3"/>
        <v>9360.15</v>
      </c>
      <c r="S14" s="25">
        <f t="shared" si="4"/>
        <v>92.53</v>
      </c>
      <c r="T14" s="27">
        <f t="shared" si="5"/>
        <v>-19.47</v>
      </c>
    </row>
    <row r="15" spans="1:20" ht="15.75" x14ac:dyDescent="0.25">
      <c r="A15" s="28">
        <v>9</v>
      </c>
      <c r="B15" s="20">
        <v>1908446142</v>
      </c>
      <c r="C15" s="87" t="s">
        <v>31</v>
      </c>
      <c r="D15" s="80">
        <v>15556</v>
      </c>
      <c r="E15" s="30">
        <v>30</v>
      </c>
      <c r="F15" s="30">
        <v>10</v>
      </c>
      <c r="G15" s="30">
        <v>10</v>
      </c>
      <c r="H15" s="30">
        <v>60</v>
      </c>
      <c r="I15" s="20"/>
      <c r="J15" s="20"/>
      <c r="K15" s="20"/>
      <c r="L15" s="20"/>
      <c r="M15" s="20">
        <f t="shared" si="0"/>
        <v>16886</v>
      </c>
      <c r="N15" s="24">
        <f t="shared" si="1"/>
        <v>16886</v>
      </c>
      <c r="O15" s="25">
        <f t="shared" si="2"/>
        <v>464.36500000000001</v>
      </c>
      <c r="P15" s="26"/>
      <c r="Q15" s="26">
        <v>130</v>
      </c>
      <c r="R15" s="24">
        <f t="shared" si="3"/>
        <v>16291.634999999998</v>
      </c>
      <c r="S15" s="25">
        <f t="shared" si="4"/>
        <v>160.417</v>
      </c>
      <c r="T15" s="27">
        <f t="shared" si="5"/>
        <v>30.417000000000002</v>
      </c>
    </row>
    <row r="16" spans="1:20" ht="15.75" x14ac:dyDescent="0.25">
      <c r="A16" s="28">
        <v>10</v>
      </c>
      <c r="B16" s="20">
        <v>1908446143</v>
      </c>
      <c r="C16" s="85" t="s">
        <v>32</v>
      </c>
      <c r="D16" s="80">
        <v>11409</v>
      </c>
      <c r="E16" s="30"/>
      <c r="F16" s="30"/>
      <c r="G16" s="30"/>
      <c r="H16" s="30">
        <v>200</v>
      </c>
      <c r="I16" s="20"/>
      <c r="J16" s="20">
        <v>1</v>
      </c>
      <c r="K16" s="20"/>
      <c r="L16" s="20"/>
      <c r="M16" s="20">
        <f t="shared" si="0"/>
        <v>13209</v>
      </c>
      <c r="N16" s="24">
        <f t="shared" si="1"/>
        <v>13400</v>
      </c>
      <c r="O16" s="25">
        <f t="shared" si="2"/>
        <v>363.2475</v>
      </c>
      <c r="P16" s="26"/>
      <c r="Q16" s="26">
        <v>106</v>
      </c>
      <c r="R16" s="24">
        <f t="shared" si="3"/>
        <v>12930.752500000001</v>
      </c>
      <c r="S16" s="25">
        <f t="shared" si="4"/>
        <v>125.4855</v>
      </c>
      <c r="T16" s="27">
        <f t="shared" si="5"/>
        <v>19.485500000000002</v>
      </c>
    </row>
    <row r="17" spans="1:20" ht="15.75" x14ac:dyDescent="0.25">
      <c r="A17" s="28">
        <v>11</v>
      </c>
      <c r="B17" s="20">
        <v>1908446144</v>
      </c>
      <c r="C17" s="87" t="s">
        <v>33</v>
      </c>
      <c r="D17" s="80">
        <v>5769</v>
      </c>
      <c r="E17" s="30">
        <v>40</v>
      </c>
      <c r="F17" s="30">
        <v>100</v>
      </c>
      <c r="G17" s="30"/>
      <c r="H17" s="30">
        <v>150</v>
      </c>
      <c r="I17" s="20"/>
      <c r="J17" s="20"/>
      <c r="K17" s="20"/>
      <c r="L17" s="20"/>
      <c r="M17" s="20">
        <f t="shared" si="0"/>
        <v>8919</v>
      </c>
      <c r="N17" s="24">
        <f t="shared" si="1"/>
        <v>8919</v>
      </c>
      <c r="O17" s="25">
        <f t="shared" si="2"/>
        <v>245.27250000000001</v>
      </c>
      <c r="P17" s="26"/>
      <c r="Q17" s="26">
        <v>73</v>
      </c>
      <c r="R17" s="24">
        <f t="shared" si="3"/>
        <v>8600.7275000000009</v>
      </c>
      <c r="S17" s="25">
        <f t="shared" si="4"/>
        <v>84.730499999999992</v>
      </c>
      <c r="T17" s="27">
        <f t="shared" si="5"/>
        <v>11.730499999999992</v>
      </c>
    </row>
    <row r="18" spans="1:20" ht="15.75" x14ac:dyDescent="0.25">
      <c r="A18" s="28">
        <v>12</v>
      </c>
      <c r="B18" s="20">
        <v>1908446145</v>
      </c>
      <c r="C18" s="86" t="s">
        <v>34</v>
      </c>
      <c r="D18" s="80">
        <v>19235</v>
      </c>
      <c r="E18" s="30"/>
      <c r="F18" s="30">
        <v>50</v>
      </c>
      <c r="G18" s="30"/>
      <c r="H18" s="30">
        <v>50</v>
      </c>
      <c r="I18" s="20"/>
      <c r="J18" s="20"/>
      <c r="K18" s="20"/>
      <c r="L18" s="20"/>
      <c r="M18" s="20">
        <f t="shared" si="0"/>
        <v>20185</v>
      </c>
      <c r="N18" s="24">
        <f t="shared" si="1"/>
        <v>20185</v>
      </c>
      <c r="O18" s="25">
        <f t="shared" si="2"/>
        <v>555.08749999999998</v>
      </c>
      <c r="P18" s="26"/>
      <c r="Q18" s="26">
        <v>250</v>
      </c>
      <c r="R18" s="24">
        <f t="shared" si="3"/>
        <v>19379.912499999999</v>
      </c>
      <c r="S18" s="25">
        <f t="shared" si="4"/>
        <v>191.75749999999999</v>
      </c>
      <c r="T18" s="27">
        <f t="shared" si="5"/>
        <v>-58.242500000000007</v>
      </c>
    </row>
    <row r="19" spans="1:20" ht="15.75" x14ac:dyDescent="0.25">
      <c r="A19" s="28">
        <v>13</v>
      </c>
      <c r="B19" s="20">
        <v>1908446146</v>
      </c>
      <c r="C19" s="85" t="s">
        <v>35</v>
      </c>
      <c r="D19" s="80">
        <v>5758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5758</v>
      </c>
      <c r="N19" s="24">
        <f t="shared" si="1"/>
        <v>5758</v>
      </c>
      <c r="O19" s="25">
        <f t="shared" si="2"/>
        <v>158.345</v>
      </c>
      <c r="P19" s="26"/>
      <c r="Q19" s="26">
        <v>48</v>
      </c>
      <c r="R19" s="24">
        <f t="shared" si="3"/>
        <v>5551.6549999999997</v>
      </c>
      <c r="S19" s="25">
        <f t="shared" si="4"/>
        <v>54.701000000000001</v>
      </c>
      <c r="T19" s="27">
        <f t="shared" si="5"/>
        <v>6.7010000000000005</v>
      </c>
    </row>
    <row r="20" spans="1:20" ht="15.75" x14ac:dyDescent="0.25">
      <c r="A20" s="28">
        <v>14</v>
      </c>
      <c r="B20" s="20">
        <v>1908446147</v>
      </c>
      <c r="C20" s="85" t="s">
        <v>52</v>
      </c>
      <c r="D20" s="80">
        <v>4217</v>
      </c>
      <c r="E20" s="30"/>
      <c r="F20" s="30"/>
      <c r="G20" s="30"/>
      <c r="H20" s="30"/>
      <c r="I20" s="20">
        <v>6</v>
      </c>
      <c r="J20" s="20"/>
      <c r="K20" s="20"/>
      <c r="L20" s="20"/>
      <c r="M20" s="20">
        <f t="shared" si="0"/>
        <v>4217</v>
      </c>
      <c r="N20" s="24">
        <f t="shared" si="1"/>
        <v>5363</v>
      </c>
      <c r="O20" s="25">
        <f t="shared" si="2"/>
        <v>115.9675</v>
      </c>
      <c r="P20" s="26"/>
      <c r="Q20" s="26">
        <v>100</v>
      </c>
      <c r="R20" s="24">
        <f t="shared" si="3"/>
        <v>5147.0325000000003</v>
      </c>
      <c r="S20" s="25">
        <f t="shared" si="4"/>
        <v>40.061500000000002</v>
      </c>
      <c r="T20" s="27">
        <f t="shared" si="5"/>
        <v>-59.938499999999998</v>
      </c>
    </row>
    <row r="21" spans="1:20" ht="15.75" x14ac:dyDescent="0.25">
      <c r="A21" s="28">
        <v>15</v>
      </c>
      <c r="B21" s="20">
        <v>1908446148</v>
      </c>
      <c r="C21" s="85" t="s">
        <v>37</v>
      </c>
      <c r="D21" s="80">
        <v>4383</v>
      </c>
      <c r="E21" s="30">
        <v>10</v>
      </c>
      <c r="F21" s="30"/>
      <c r="G21" s="30"/>
      <c r="H21" s="30">
        <v>50</v>
      </c>
      <c r="I21" s="20">
        <v>5</v>
      </c>
      <c r="J21" s="20"/>
      <c r="K21" s="20"/>
      <c r="L21" s="20"/>
      <c r="M21" s="20">
        <f t="shared" si="0"/>
        <v>5033</v>
      </c>
      <c r="N21" s="24">
        <f t="shared" si="1"/>
        <v>5988</v>
      </c>
      <c r="O21" s="25">
        <f t="shared" si="2"/>
        <v>138.4075</v>
      </c>
      <c r="P21" s="26"/>
      <c r="Q21" s="26">
        <v>10</v>
      </c>
      <c r="R21" s="24">
        <f t="shared" si="3"/>
        <v>5839.5924999999997</v>
      </c>
      <c r="S21" s="25">
        <f t="shared" si="4"/>
        <v>47.813499999999998</v>
      </c>
      <c r="T21" s="27">
        <f t="shared" si="5"/>
        <v>37.813499999999998</v>
      </c>
    </row>
    <row r="22" spans="1:20" ht="15.75" x14ac:dyDescent="0.25">
      <c r="A22" s="28">
        <v>16</v>
      </c>
      <c r="B22" s="20">
        <v>1908446149</v>
      </c>
      <c r="C22" s="88" t="s">
        <v>38</v>
      </c>
      <c r="D22" s="80">
        <v>11322</v>
      </c>
      <c r="E22" s="30"/>
      <c r="F22" s="30"/>
      <c r="G22" s="20"/>
      <c r="H22" s="30"/>
      <c r="I22" s="20"/>
      <c r="J22" s="20"/>
      <c r="K22" s="20">
        <v>10</v>
      </c>
      <c r="L22" s="20"/>
      <c r="M22" s="20">
        <f t="shared" si="0"/>
        <v>11322</v>
      </c>
      <c r="N22" s="24">
        <f t="shared" si="1"/>
        <v>13142</v>
      </c>
      <c r="O22" s="25">
        <f t="shared" si="2"/>
        <v>311.35500000000002</v>
      </c>
      <c r="P22" s="26"/>
      <c r="Q22" s="26"/>
      <c r="R22" s="24">
        <f t="shared" si="3"/>
        <v>12830.645</v>
      </c>
      <c r="S22" s="25">
        <f t="shared" si="4"/>
        <v>107.559</v>
      </c>
      <c r="T22" s="27">
        <f t="shared" si="5"/>
        <v>107.559</v>
      </c>
    </row>
    <row r="23" spans="1:20" ht="18.75" x14ac:dyDescent="0.3">
      <c r="A23" s="28">
        <v>17</v>
      </c>
      <c r="B23" s="20">
        <v>1908446150</v>
      </c>
      <c r="C23" s="85" t="s">
        <v>39</v>
      </c>
      <c r="D23" s="37">
        <v>5033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5033</v>
      </c>
      <c r="N23" s="24">
        <f t="shared" si="1"/>
        <v>5033</v>
      </c>
      <c r="O23" s="25">
        <f t="shared" si="2"/>
        <v>138.4075</v>
      </c>
      <c r="P23" s="26"/>
      <c r="Q23" s="26">
        <v>50</v>
      </c>
      <c r="R23" s="24">
        <f t="shared" si="3"/>
        <v>4844.5924999999997</v>
      </c>
      <c r="S23" s="25">
        <f t="shared" si="4"/>
        <v>47.813499999999998</v>
      </c>
      <c r="T23" s="27">
        <f t="shared" si="5"/>
        <v>-2.1865000000000023</v>
      </c>
    </row>
    <row r="24" spans="1:20" ht="15.75" x14ac:dyDescent="0.25">
      <c r="A24" s="28">
        <v>18</v>
      </c>
      <c r="B24" s="20">
        <v>1908446151</v>
      </c>
      <c r="C24" s="85" t="s">
        <v>40</v>
      </c>
      <c r="D24" s="80">
        <v>17423</v>
      </c>
      <c r="E24" s="30">
        <v>100</v>
      </c>
      <c r="F24" s="30">
        <v>200</v>
      </c>
      <c r="G24" s="30"/>
      <c r="H24" s="30">
        <v>500</v>
      </c>
      <c r="I24" s="20"/>
      <c r="J24" s="20"/>
      <c r="K24" s="20"/>
      <c r="L24" s="20"/>
      <c r="M24" s="20">
        <f t="shared" si="0"/>
        <v>25923</v>
      </c>
      <c r="N24" s="24">
        <f t="shared" si="1"/>
        <v>25923</v>
      </c>
      <c r="O24" s="25">
        <f t="shared" si="2"/>
        <v>712.88250000000005</v>
      </c>
      <c r="P24" s="26"/>
      <c r="Q24" s="26">
        <v>120</v>
      </c>
      <c r="R24" s="24">
        <f t="shared" si="3"/>
        <v>25090.1175</v>
      </c>
      <c r="S24" s="25">
        <f t="shared" si="4"/>
        <v>246.26849999999999</v>
      </c>
      <c r="T24" s="27">
        <f t="shared" si="5"/>
        <v>126.26849999999999</v>
      </c>
    </row>
    <row r="25" spans="1:20" ht="15.75" x14ac:dyDescent="0.25">
      <c r="A25" s="28">
        <v>19</v>
      </c>
      <c r="B25" s="20">
        <v>1908446152</v>
      </c>
      <c r="C25" s="85" t="s">
        <v>41</v>
      </c>
      <c r="D25" s="80">
        <v>8431</v>
      </c>
      <c r="E25" s="30">
        <v>30</v>
      </c>
      <c r="F25" s="30"/>
      <c r="G25" s="30"/>
      <c r="H25" s="30">
        <v>250</v>
      </c>
      <c r="I25" s="20">
        <v>20</v>
      </c>
      <c r="J25" s="20"/>
      <c r="K25" s="20">
        <v>4</v>
      </c>
      <c r="L25" s="20"/>
      <c r="M25" s="20">
        <f t="shared" si="0"/>
        <v>11281</v>
      </c>
      <c r="N25" s="24">
        <f t="shared" si="1"/>
        <v>15829</v>
      </c>
      <c r="O25" s="25">
        <f t="shared" si="2"/>
        <v>310.22750000000002</v>
      </c>
      <c r="P25" s="26"/>
      <c r="Q25" s="26">
        <v>60</v>
      </c>
      <c r="R25" s="24">
        <f t="shared" si="3"/>
        <v>15458.772499999999</v>
      </c>
      <c r="S25" s="25">
        <f t="shared" si="4"/>
        <v>107.1695</v>
      </c>
      <c r="T25" s="27">
        <f t="shared" si="5"/>
        <v>47.169499999999999</v>
      </c>
    </row>
    <row r="26" spans="1:20" ht="15.75" x14ac:dyDescent="0.25">
      <c r="A26" s="28">
        <v>70</v>
      </c>
      <c r="B26" s="20">
        <v>1908446153</v>
      </c>
      <c r="C26" s="89" t="s">
        <v>42</v>
      </c>
      <c r="D26" s="80">
        <v>3497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3497</v>
      </c>
      <c r="N26" s="24">
        <f t="shared" si="1"/>
        <v>3497</v>
      </c>
      <c r="O26" s="25">
        <f t="shared" si="2"/>
        <v>96.167500000000004</v>
      </c>
      <c r="P26" s="26"/>
      <c r="Q26" s="26"/>
      <c r="R26" s="24">
        <f t="shared" si="3"/>
        <v>3400.8325</v>
      </c>
      <c r="S26" s="25">
        <f t="shared" si="4"/>
        <v>33.221499999999999</v>
      </c>
      <c r="T26" s="27">
        <f t="shared" si="5"/>
        <v>33.221499999999999</v>
      </c>
    </row>
    <row r="27" spans="1:20" ht="19.5" thickBot="1" x14ac:dyDescent="0.35">
      <c r="A27" s="90">
        <v>21</v>
      </c>
      <c r="B27" s="91">
        <v>1908446154</v>
      </c>
      <c r="C27" s="92" t="s">
        <v>43</v>
      </c>
      <c r="D27" s="37">
        <v>4592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4592</v>
      </c>
      <c r="N27" s="40">
        <f t="shared" si="1"/>
        <v>4592</v>
      </c>
      <c r="O27" s="25">
        <f t="shared" si="2"/>
        <v>126.28</v>
      </c>
      <c r="P27" s="41"/>
      <c r="Q27" s="41">
        <v>100</v>
      </c>
      <c r="R27" s="24">
        <f t="shared" si="3"/>
        <v>4365.72</v>
      </c>
      <c r="S27" s="42">
        <f t="shared" si="4"/>
        <v>43.624000000000002</v>
      </c>
      <c r="T27" s="43">
        <f t="shared" si="5"/>
        <v>-56.375999999999998</v>
      </c>
    </row>
    <row r="28" spans="1:20" ht="16.5" thickBot="1" x14ac:dyDescent="0.3">
      <c r="A28" s="93" t="s">
        <v>44</v>
      </c>
      <c r="B28" s="94"/>
      <c r="C28" s="95"/>
      <c r="D28" s="44">
        <f t="shared" ref="D28:E28" si="6">SUM(D7:D27)</f>
        <v>166877</v>
      </c>
      <c r="E28" s="45">
        <f t="shared" si="6"/>
        <v>210</v>
      </c>
      <c r="F28" s="45">
        <f t="shared" ref="F28:T28" si="7">SUM(F7:F27)</f>
        <v>480</v>
      </c>
      <c r="G28" s="45">
        <f t="shared" si="7"/>
        <v>10</v>
      </c>
      <c r="H28" s="45">
        <f t="shared" si="7"/>
        <v>1440</v>
      </c>
      <c r="I28" s="45">
        <f t="shared" si="7"/>
        <v>39</v>
      </c>
      <c r="J28" s="45">
        <f t="shared" si="7"/>
        <v>2</v>
      </c>
      <c r="K28" s="45">
        <f t="shared" si="7"/>
        <v>24</v>
      </c>
      <c r="L28" s="45">
        <f t="shared" si="7"/>
        <v>0</v>
      </c>
      <c r="M28" s="45">
        <f t="shared" si="7"/>
        <v>188927</v>
      </c>
      <c r="N28" s="45">
        <f t="shared" si="7"/>
        <v>201126</v>
      </c>
      <c r="O28" s="46">
        <f t="shared" si="7"/>
        <v>5195.4924999999994</v>
      </c>
      <c r="P28" s="45">
        <f t="shared" si="7"/>
        <v>0</v>
      </c>
      <c r="Q28" s="45">
        <f t="shared" si="7"/>
        <v>1557</v>
      </c>
      <c r="R28" s="45">
        <f t="shared" si="7"/>
        <v>194373.50749999998</v>
      </c>
      <c r="S28" s="45">
        <f t="shared" si="7"/>
        <v>1794.8064999999999</v>
      </c>
      <c r="T28" s="47">
        <f t="shared" si="7"/>
        <v>237.80649999999994</v>
      </c>
    </row>
    <row r="29" spans="1:20" ht="15.75" thickBot="1" x14ac:dyDescent="0.3">
      <c r="A29" s="96" t="s">
        <v>45</v>
      </c>
      <c r="B29" s="97"/>
      <c r="C29" s="98"/>
      <c r="D29" s="48">
        <f>D4+D5-D28</f>
        <v>520587</v>
      </c>
      <c r="E29" s="48">
        <f t="shared" ref="E29:L29" si="8">E4+E5-E28</f>
        <v>9220</v>
      </c>
      <c r="F29" s="48">
        <f t="shared" si="8"/>
        <v>15940</v>
      </c>
      <c r="G29" s="48">
        <f t="shared" si="8"/>
        <v>270</v>
      </c>
      <c r="H29" s="48">
        <f t="shared" si="8"/>
        <v>37180</v>
      </c>
      <c r="I29" s="48">
        <f t="shared" si="8"/>
        <v>1468</v>
      </c>
      <c r="J29" s="48">
        <f t="shared" si="8"/>
        <v>184</v>
      </c>
      <c r="K29" s="48">
        <f t="shared" si="8"/>
        <v>518</v>
      </c>
      <c r="L29" s="48">
        <f t="shared" si="8"/>
        <v>5</v>
      </c>
      <c r="M29" s="99"/>
      <c r="N29" s="100"/>
      <c r="O29" s="100"/>
      <c r="P29" s="100"/>
      <c r="Q29" s="100"/>
      <c r="R29" s="100"/>
      <c r="S29" s="100"/>
      <c r="T29" s="10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14" priority="43" operator="equal">
      <formula>212030016606640</formula>
    </cfRule>
  </conditionalFormatting>
  <conditionalFormatting sqref="D29 E4:E6 E28:K29">
    <cfRule type="cellIs" dxfId="513" priority="41" operator="equal">
      <formula>$E$4</formula>
    </cfRule>
    <cfRule type="cellIs" dxfId="512" priority="42" operator="equal">
      <formula>2120</formula>
    </cfRule>
  </conditionalFormatting>
  <conditionalFormatting sqref="D29:E29 F4:F6 F28:F29">
    <cfRule type="cellIs" dxfId="511" priority="39" operator="equal">
      <formula>$F$4</formula>
    </cfRule>
    <cfRule type="cellIs" dxfId="510" priority="40" operator="equal">
      <formula>300</formula>
    </cfRule>
  </conditionalFormatting>
  <conditionalFormatting sqref="G4:G6 G28:G29">
    <cfRule type="cellIs" dxfId="509" priority="37" operator="equal">
      <formula>$G$4</formula>
    </cfRule>
    <cfRule type="cellIs" dxfId="508" priority="38" operator="equal">
      <formula>1660</formula>
    </cfRule>
  </conditionalFormatting>
  <conditionalFormatting sqref="H4:H6 H28:H29">
    <cfRule type="cellIs" dxfId="507" priority="35" operator="equal">
      <formula>$H$4</formula>
    </cfRule>
    <cfRule type="cellIs" dxfId="506" priority="36" operator="equal">
      <formula>6640</formula>
    </cfRule>
  </conditionalFormatting>
  <conditionalFormatting sqref="T6:T28">
    <cfRule type="cellIs" dxfId="505" priority="34" operator="lessThan">
      <formula>0</formula>
    </cfRule>
  </conditionalFormatting>
  <conditionalFormatting sqref="T7:T27">
    <cfRule type="cellIs" dxfId="504" priority="31" operator="lessThan">
      <formula>0</formula>
    </cfRule>
    <cfRule type="cellIs" dxfId="503" priority="32" operator="lessThan">
      <formula>0</formula>
    </cfRule>
    <cfRule type="cellIs" dxfId="502" priority="33" operator="lessThan">
      <formula>0</formula>
    </cfRule>
  </conditionalFormatting>
  <conditionalFormatting sqref="E4:E6 E28:K28">
    <cfRule type="cellIs" dxfId="501" priority="30" operator="equal">
      <formula>$E$4</formula>
    </cfRule>
  </conditionalFormatting>
  <conditionalFormatting sqref="D28:D29 D6 D4:M4">
    <cfRule type="cellIs" dxfId="500" priority="29" operator="equal">
      <formula>$D$4</formula>
    </cfRule>
  </conditionalFormatting>
  <conditionalFormatting sqref="I4:I6 I28:I29">
    <cfRule type="cellIs" dxfId="499" priority="28" operator="equal">
      <formula>$I$4</formula>
    </cfRule>
  </conditionalFormatting>
  <conditionalFormatting sqref="J4:J6 J28:J29">
    <cfRule type="cellIs" dxfId="498" priority="27" operator="equal">
      <formula>$J$4</formula>
    </cfRule>
  </conditionalFormatting>
  <conditionalFormatting sqref="K4:K6 K28:K29">
    <cfRule type="cellIs" dxfId="497" priority="26" operator="equal">
      <formula>$K$4</formula>
    </cfRule>
  </conditionalFormatting>
  <conditionalFormatting sqref="M4:M6">
    <cfRule type="cellIs" dxfId="496" priority="25" operator="equal">
      <formula>$L$4</formula>
    </cfRule>
  </conditionalFormatting>
  <conditionalFormatting sqref="T7:T28">
    <cfRule type="cellIs" dxfId="495" priority="22" operator="lessThan">
      <formula>0</formula>
    </cfRule>
    <cfRule type="cellIs" dxfId="494" priority="23" operator="lessThan">
      <formula>0</formula>
    </cfRule>
    <cfRule type="cellIs" dxfId="493" priority="24" operator="lessThan">
      <formula>0</formula>
    </cfRule>
  </conditionalFormatting>
  <conditionalFormatting sqref="D5:K5">
    <cfRule type="cellIs" dxfId="492" priority="21" operator="greaterThan">
      <formula>0</formula>
    </cfRule>
  </conditionalFormatting>
  <conditionalFormatting sqref="T6:T28">
    <cfRule type="cellIs" dxfId="491" priority="20" operator="lessThan">
      <formula>0</formula>
    </cfRule>
  </conditionalFormatting>
  <conditionalFormatting sqref="T7:T27">
    <cfRule type="cellIs" dxfId="490" priority="17" operator="lessThan">
      <formula>0</formula>
    </cfRule>
    <cfRule type="cellIs" dxfId="489" priority="18" operator="lessThan">
      <formula>0</formula>
    </cfRule>
    <cfRule type="cellIs" dxfId="488" priority="19" operator="lessThan">
      <formula>0</formula>
    </cfRule>
  </conditionalFormatting>
  <conditionalFormatting sqref="T7:T28">
    <cfRule type="cellIs" dxfId="487" priority="14" operator="lessThan">
      <formula>0</formula>
    </cfRule>
    <cfRule type="cellIs" dxfId="486" priority="15" operator="lessThan">
      <formula>0</formula>
    </cfRule>
    <cfRule type="cellIs" dxfId="485" priority="16" operator="lessThan">
      <formula>0</formula>
    </cfRule>
  </conditionalFormatting>
  <conditionalFormatting sqref="D5:K5">
    <cfRule type="cellIs" dxfId="484" priority="13" operator="greaterThan">
      <formula>0</formula>
    </cfRule>
  </conditionalFormatting>
  <conditionalFormatting sqref="L4 L6 L28:L29">
    <cfRule type="cellIs" dxfId="483" priority="12" operator="equal">
      <formula>$L$4</formula>
    </cfRule>
  </conditionalFormatting>
  <conditionalFormatting sqref="D7:S7">
    <cfRule type="cellIs" dxfId="482" priority="11" operator="greaterThan">
      <formula>0</formula>
    </cfRule>
  </conditionalFormatting>
  <conditionalFormatting sqref="D9:S9">
    <cfRule type="cellIs" dxfId="481" priority="10" operator="greaterThan">
      <formula>0</formula>
    </cfRule>
  </conditionalFormatting>
  <conditionalFormatting sqref="D11:S11">
    <cfRule type="cellIs" dxfId="480" priority="9" operator="greaterThan">
      <formula>0</formula>
    </cfRule>
  </conditionalFormatting>
  <conditionalFormatting sqref="D13:S13">
    <cfRule type="cellIs" dxfId="479" priority="8" operator="greaterThan">
      <formula>0</formula>
    </cfRule>
  </conditionalFormatting>
  <conditionalFormatting sqref="D15:S15">
    <cfRule type="cellIs" dxfId="478" priority="7" operator="greaterThan">
      <formula>0</formula>
    </cfRule>
  </conditionalFormatting>
  <conditionalFormatting sqref="D17:S17">
    <cfRule type="cellIs" dxfId="477" priority="6" operator="greaterThan">
      <formula>0</formula>
    </cfRule>
  </conditionalFormatting>
  <conditionalFormatting sqref="D19:S19">
    <cfRule type="cellIs" dxfId="476" priority="5" operator="greaterThan">
      <formula>0</formula>
    </cfRule>
  </conditionalFormatting>
  <conditionalFormatting sqref="D21:S21">
    <cfRule type="cellIs" dxfId="475" priority="4" operator="greaterThan">
      <formula>0</formula>
    </cfRule>
  </conditionalFormatting>
  <conditionalFormatting sqref="E23:S23">
    <cfRule type="cellIs" dxfId="474" priority="3" operator="greaterThan">
      <formula>0</formula>
    </cfRule>
  </conditionalFormatting>
  <conditionalFormatting sqref="D25:S25">
    <cfRule type="cellIs" dxfId="473" priority="2" operator="greaterThan">
      <formula>0</formula>
    </cfRule>
  </conditionalFormatting>
  <conditionalFormatting sqref="D27:S27">
    <cfRule type="cellIs" dxfId="472" priority="1" operator="greaterThan">
      <formula>0</formula>
    </cfRule>
  </conditionalFormatting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Q28" sqref="Q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2" t="s">
        <v>0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</row>
    <row r="2" spans="1:20" ht="15.75" thickBot="1" x14ac:dyDescent="0.3">
      <c r="A2" s="102"/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</row>
    <row r="3" spans="1:20" ht="18.75" x14ac:dyDescent="0.25">
      <c r="A3" s="103" t="s">
        <v>76</v>
      </c>
      <c r="B3" s="104"/>
      <c r="C3" s="105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6"/>
    </row>
    <row r="4" spans="1:20" x14ac:dyDescent="0.25">
      <c r="A4" s="107" t="s">
        <v>1</v>
      </c>
      <c r="B4" s="107"/>
      <c r="C4" s="1"/>
      <c r="D4" s="2">
        <f>'21'!D29</f>
        <v>520587</v>
      </c>
      <c r="E4" s="2">
        <f>'21'!E29</f>
        <v>9220</v>
      </c>
      <c r="F4" s="2">
        <f>'21'!F29</f>
        <v>15940</v>
      </c>
      <c r="G4" s="2">
        <f>'21'!G29</f>
        <v>270</v>
      </c>
      <c r="H4" s="2">
        <f>'21'!H29</f>
        <v>37180</v>
      </c>
      <c r="I4" s="2">
        <f>'21'!I29</f>
        <v>1468</v>
      </c>
      <c r="J4" s="2">
        <f>'21'!J29</f>
        <v>184</v>
      </c>
      <c r="K4" s="2">
        <f>'21'!K29</f>
        <v>518</v>
      </c>
      <c r="L4" s="2">
        <f>'21'!L29</f>
        <v>5</v>
      </c>
      <c r="M4" s="3"/>
      <c r="N4" s="108"/>
      <c r="O4" s="108"/>
      <c r="P4" s="108"/>
      <c r="Q4" s="108"/>
      <c r="R4" s="108"/>
      <c r="S4" s="108"/>
      <c r="T4" s="108"/>
    </row>
    <row r="5" spans="1:20" x14ac:dyDescent="0.25">
      <c r="A5" s="107" t="s">
        <v>2</v>
      </c>
      <c r="B5" s="107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108"/>
      <c r="O5" s="108"/>
      <c r="P5" s="108"/>
      <c r="Q5" s="108"/>
      <c r="R5" s="108"/>
      <c r="S5" s="108"/>
      <c r="T5" s="10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10095</v>
      </c>
      <c r="E7" s="22"/>
      <c r="F7" s="22"/>
      <c r="G7" s="22"/>
      <c r="H7" s="22">
        <v>150</v>
      </c>
      <c r="I7" s="23">
        <v>4</v>
      </c>
      <c r="J7" s="23">
        <v>1</v>
      </c>
      <c r="K7" s="23"/>
      <c r="L7" s="23"/>
      <c r="M7" s="20">
        <f>D7+E7*20+F7*10+G7*9+H7*9</f>
        <v>11445</v>
      </c>
      <c r="N7" s="24">
        <f>D7+E7*20+F7*10+G7*9+H7*9+I7*191+J7*191+K7*182+L7*100</f>
        <v>12400</v>
      </c>
      <c r="O7" s="25">
        <f>M7*2.75%</f>
        <v>314.73750000000001</v>
      </c>
      <c r="P7" s="26"/>
      <c r="Q7" s="26">
        <v>85</v>
      </c>
      <c r="R7" s="24">
        <f>M7-(M7*2.75%)+I7*191+J7*191+K7*182+L7*100-Q7</f>
        <v>12000.262500000001</v>
      </c>
      <c r="S7" s="25">
        <f>M7*0.95%</f>
        <v>108.72749999999999</v>
      </c>
      <c r="T7" s="27">
        <f>S7-Q7</f>
        <v>23.727499999999992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4566</v>
      </c>
      <c r="E8" s="30"/>
      <c r="F8" s="30">
        <v>10</v>
      </c>
      <c r="G8" s="30"/>
      <c r="H8" s="30">
        <v>20</v>
      </c>
      <c r="I8" s="20"/>
      <c r="J8" s="20"/>
      <c r="K8" s="20">
        <v>1</v>
      </c>
      <c r="L8" s="20"/>
      <c r="M8" s="20">
        <f t="shared" ref="M8:M27" si="0">D8+E8*20+F8*10+G8*9+H8*9</f>
        <v>4846</v>
      </c>
      <c r="N8" s="24">
        <f t="shared" ref="N8:N27" si="1">D8+E8*20+F8*10+G8*9+H8*9+I8*191+J8*191+K8*182+L8*100</f>
        <v>5028</v>
      </c>
      <c r="O8" s="25">
        <f t="shared" ref="O8:O27" si="2">M8*2.75%</f>
        <v>133.26500000000001</v>
      </c>
      <c r="P8" s="26"/>
      <c r="Q8" s="26">
        <v>50</v>
      </c>
      <c r="R8" s="24">
        <f t="shared" ref="R8:R27" si="3">M8-(M8*2.75%)+I8*191+J8*191+K8*182+L8*100-Q8</f>
        <v>4844.7349999999997</v>
      </c>
      <c r="S8" s="25">
        <f t="shared" ref="S8:S27" si="4">M8*0.95%</f>
        <v>46.036999999999999</v>
      </c>
      <c r="T8" s="27">
        <f t="shared" ref="T8:T27" si="5">S8-Q8</f>
        <v>-3.963000000000001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13455</v>
      </c>
      <c r="E9" s="30"/>
      <c r="F9" s="30"/>
      <c r="G9" s="30"/>
      <c r="H9" s="30">
        <v>150</v>
      </c>
      <c r="I9" s="20">
        <v>1</v>
      </c>
      <c r="J9" s="20"/>
      <c r="K9" s="20"/>
      <c r="L9" s="20"/>
      <c r="M9" s="20">
        <f t="shared" si="0"/>
        <v>14805</v>
      </c>
      <c r="N9" s="24">
        <f t="shared" si="1"/>
        <v>14996</v>
      </c>
      <c r="O9" s="25">
        <f t="shared" si="2"/>
        <v>407.13749999999999</v>
      </c>
      <c r="P9" s="26"/>
      <c r="Q9" s="26">
        <v>103</v>
      </c>
      <c r="R9" s="24">
        <f t="shared" si="3"/>
        <v>14485.862499999999</v>
      </c>
      <c r="S9" s="25">
        <f t="shared" si="4"/>
        <v>140.64750000000001</v>
      </c>
      <c r="T9" s="27">
        <f t="shared" si="5"/>
        <v>37.647500000000008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5290</v>
      </c>
      <c r="E10" s="30">
        <v>40</v>
      </c>
      <c r="F10" s="30">
        <v>30</v>
      </c>
      <c r="G10" s="30"/>
      <c r="H10" s="30">
        <v>10</v>
      </c>
      <c r="I10" s="20">
        <v>1</v>
      </c>
      <c r="J10" s="20"/>
      <c r="K10" s="20"/>
      <c r="L10" s="20"/>
      <c r="M10" s="20">
        <f t="shared" si="0"/>
        <v>6480</v>
      </c>
      <c r="N10" s="24">
        <f t="shared" si="1"/>
        <v>6671</v>
      </c>
      <c r="O10" s="25">
        <f t="shared" si="2"/>
        <v>178.2</v>
      </c>
      <c r="P10" s="26"/>
      <c r="Q10" s="26">
        <v>27</v>
      </c>
      <c r="R10" s="24">
        <f t="shared" si="3"/>
        <v>6465.8</v>
      </c>
      <c r="S10" s="25">
        <f t="shared" si="4"/>
        <v>61.559999999999995</v>
      </c>
      <c r="T10" s="27">
        <f t="shared" si="5"/>
        <v>34.559999999999995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3601</v>
      </c>
      <c r="E11" s="30"/>
      <c r="F11" s="30">
        <v>100</v>
      </c>
      <c r="G11" s="32"/>
      <c r="H11" s="30">
        <v>300</v>
      </c>
      <c r="I11" s="20"/>
      <c r="J11" s="20"/>
      <c r="K11" s="20"/>
      <c r="L11" s="20"/>
      <c r="M11" s="20">
        <f t="shared" si="0"/>
        <v>7301</v>
      </c>
      <c r="N11" s="24">
        <f t="shared" si="1"/>
        <v>7301</v>
      </c>
      <c r="O11" s="25">
        <f t="shared" si="2"/>
        <v>200.7775</v>
      </c>
      <c r="P11" s="26"/>
      <c r="Q11" s="26">
        <v>40</v>
      </c>
      <c r="R11" s="24">
        <f t="shared" si="3"/>
        <v>7060.2224999999999</v>
      </c>
      <c r="S11" s="25">
        <f t="shared" si="4"/>
        <v>69.359499999999997</v>
      </c>
      <c r="T11" s="27">
        <f t="shared" si="5"/>
        <v>29.359499999999997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4969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4969</v>
      </c>
      <c r="N12" s="24">
        <f t="shared" si="1"/>
        <v>4969</v>
      </c>
      <c r="O12" s="25">
        <f t="shared" si="2"/>
        <v>136.64750000000001</v>
      </c>
      <c r="P12" s="26"/>
      <c r="Q12" s="26">
        <v>32</v>
      </c>
      <c r="R12" s="24">
        <f t="shared" si="3"/>
        <v>4800.3525</v>
      </c>
      <c r="S12" s="25">
        <f t="shared" si="4"/>
        <v>47.205500000000001</v>
      </c>
      <c r="T12" s="27">
        <f t="shared" si="5"/>
        <v>15.205500000000001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4224</v>
      </c>
      <c r="E13" s="30">
        <v>30</v>
      </c>
      <c r="F13" s="30"/>
      <c r="G13" s="30"/>
      <c r="H13" s="30">
        <v>200</v>
      </c>
      <c r="I13" s="20"/>
      <c r="J13" s="20"/>
      <c r="K13" s="20"/>
      <c r="L13" s="20"/>
      <c r="M13" s="20">
        <f t="shared" si="0"/>
        <v>6624</v>
      </c>
      <c r="N13" s="24">
        <f t="shared" si="1"/>
        <v>6624</v>
      </c>
      <c r="O13" s="25">
        <f t="shared" si="2"/>
        <v>182.16</v>
      </c>
      <c r="P13" s="26"/>
      <c r="Q13" s="26">
        <v>55</v>
      </c>
      <c r="R13" s="24">
        <f t="shared" si="3"/>
        <v>6386.84</v>
      </c>
      <c r="S13" s="25">
        <f t="shared" si="4"/>
        <v>62.927999999999997</v>
      </c>
      <c r="T13" s="27">
        <f t="shared" si="5"/>
        <v>7.9279999999999973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15009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15009</v>
      </c>
      <c r="N14" s="24">
        <f t="shared" si="1"/>
        <v>15009</v>
      </c>
      <c r="O14" s="25">
        <f t="shared" si="2"/>
        <v>412.7475</v>
      </c>
      <c r="P14" s="26"/>
      <c r="Q14" s="26">
        <v>107</v>
      </c>
      <c r="R14" s="24">
        <f t="shared" si="3"/>
        <v>14489.252500000001</v>
      </c>
      <c r="S14" s="25">
        <f t="shared" si="4"/>
        <v>142.5855</v>
      </c>
      <c r="T14" s="27">
        <f t="shared" si="5"/>
        <v>35.585499999999996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23340</v>
      </c>
      <c r="E15" s="30">
        <v>20</v>
      </c>
      <c r="F15" s="30">
        <v>10</v>
      </c>
      <c r="G15" s="30"/>
      <c r="H15" s="30">
        <v>100</v>
      </c>
      <c r="I15" s="20"/>
      <c r="J15" s="20"/>
      <c r="K15" s="20"/>
      <c r="L15" s="20"/>
      <c r="M15" s="20">
        <f t="shared" si="0"/>
        <v>24740</v>
      </c>
      <c r="N15" s="24">
        <f t="shared" si="1"/>
        <v>24740</v>
      </c>
      <c r="O15" s="25">
        <f t="shared" si="2"/>
        <v>680.35</v>
      </c>
      <c r="P15" s="26"/>
      <c r="Q15" s="26">
        <v>150</v>
      </c>
      <c r="R15" s="24">
        <f t="shared" si="3"/>
        <v>23909.65</v>
      </c>
      <c r="S15" s="25">
        <f t="shared" si="4"/>
        <v>235.03</v>
      </c>
      <c r="T15" s="27">
        <f t="shared" si="5"/>
        <v>85.03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9451</v>
      </c>
      <c r="E16" s="30"/>
      <c r="F16" s="30"/>
      <c r="G16" s="30">
        <v>50</v>
      </c>
      <c r="H16" s="30">
        <v>100</v>
      </c>
      <c r="I16" s="20">
        <v>35</v>
      </c>
      <c r="J16" s="20"/>
      <c r="K16" s="20"/>
      <c r="L16" s="20"/>
      <c r="M16" s="20">
        <f t="shared" si="0"/>
        <v>10801</v>
      </c>
      <c r="N16" s="24">
        <f t="shared" si="1"/>
        <v>17486</v>
      </c>
      <c r="O16" s="25">
        <f t="shared" si="2"/>
        <v>297.02749999999997</v>
      </c>
      <c r="P16" s="26"/>
      <c r="Q16" s="26">
        <v>98</v>
      </c>
      <c r="R16" s="24">
        <f t="shared" si="3"/>
        <v>17090.9725</v>
      </c>
      <c r="S16" s="25">
        <f t="shared" si="4"/>
        <v>102.6095</v>
      </c>
      <c r="T16" s="27">
        <f>S16-Q16</f>
        <v>4.609499999999997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8384</v>
      </c>
      <c r="E17" s="30"/>
      <c r="F17" s="30"/>
      <c r="G17" s="30"/>
      <c r="H17" s="30">
        <v>50</v>
      </c>
      <c r="I17" s="20">
        <v>10</v>
      </c>
      <c r="J17" s="20"/>
      <c r="K17" s="20"/>
      <c r="L17" s="20"/>
      <c r="M17" s="20">
        <f t="shared" si="0"/>
        <v>8834</v>
      </c>
      <c r="N17" s="24">
        <f t="shared" si="1"/>
        <v>10744</v>
      </c>
      <c r="O17" s="25">
        <f t="shared" si="2"/>
        <v>242.935</v>
      </c>
      <c r="P17" s="26"/>
      <c r="Q17" s="26">
        <v>70</v>
      </c>
      <c r="R17" s="24">
        <f t="shared" si="3"/>
        <v>10431.065000000001</v>
      </c>
      <c r="S17" s="25">
        <f t="shared" si="4"/>
        <v>83.923000000000002</v>
      </c>
      <c r="T17" s="27">
        <f t="shared" si="5"/>
        <v>13.923000000000002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>
        <v>7305</v>
      </c>
      <c r="E18" s="30">
        <v>20</v>
      </c>
      <c r="F18" s="30">
        <v>20</v>
      </c>
      <c r="G18" s="30"/>
      <c r="H18" s="30">
        <v>50</v>
      </c>
      <c r="I18" s="20">
        <v>7</v>
      </c>
      <c r="J18" s="20"/>
      <c r="K18" s="20"/>
      <c r="L18" s="20"/>
      <c r="M18" s="20">
        <f t="shared" si="0"/>
        <v>8355</v>
      </c>
      <c r="N18" s="24">
        <f t="shared" si="1"/>
        <v>9692</v>
      </c>
      <c r="O18" s="25">
        <f t="shared" si="2"/>
        <v>229.76249999999999</v>
      </c>
      <c r="P18" s="26"/>
      <c r="Q18" s="26">
        <v>400</v>
      </c>
      <c r="R18" s="24">
        <f t="shared" si="3"/>
        <v>9062.2374999999993</v>
      </c>
      <c r="S18" s="25">
        <f t="shared" si="4"/>
        <v>79.372500000000002</v>
      </c>
      <c r="T18" s="27">
        <f t="shared" si="5"/>
        <v>-320.6275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11755</v>
      </c>
      <c r="E19" s="30">
        <v>50</v>
      </c>
      <c r="F19" s="30">
        <v>50</v>
      </c>
      <c r="G19" s="30"/>
      <c r="H19" s="30">
        <v>180</v>
      </c>
      <c r="I19" s="20">
        <v>15</v>
      </c>
      <c r="J19" s="20"/>
      <c r="K19" s="20">
        <v>10</v>
      </c>
      <c r="L19" s="20"/>
      <c r="M19" s="20">
        <f t="shared" si="0"/>
        <v>14875</v>
      </c>
      <c r="N19" s="24">
        <f t="shared" si="1"/>
        <v>19560</v>
      </c>
      <c r="O19" s="25">
        <f t="shared" si="2"/>
        <v>409.0625</v>
      </c>
      <c r="P19" s="26"/>
      <c r="Q19" s="26">
        <v>170</v>
      </c>
      <c r="R19" s="24">
        <f t="shared" si="3"/>
        <v>18980.9375</v>
      </c>
      <c r="S19" s="25">
        <f t="shared" si="4"/>
        <v>141.3125</v>
      </c>
      <c r="T19" s="27">
        <f t="shared" si="5"/>
        <v>-28.6875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3480</v>
      </c>
      <c r="E20" s="30">
        <v>50</v>
      </c>
      <c r="F20" s="30">
        <v>200</v>
      </c>
      <c r="G20" s="30"/>
      <c r="H20" s="30">
        <v>250</v>
      </c>
      <c r="I20" s="20">
        <v>7</v>
      </c>
      <c r="J20" s="20"/>
      <c r="K20" s="20"/>
      <c r="L20" s="20"/>
      <c r="M20" s="20">
        <f t="shared" si="0"/>
        <v>8730</v>
      </c>
      <c r="N20" s="24">
        <f t="shared" si="1"/>
        <v>10067</v>
      </c>
      <c r="O20" s="25">
        <f t="shared" si="2"/>
        <v>240.07499999999999</v>
      </c>
      <c r="P20" s="26"/>
      <c r="Q20" s="26">
        <v>120</v>
      </c>
      <c r="R20" s="24">
        <f t="shared" si="3"/>
        <v>9706.9249999999993</v>
      </c>
      <c r="S20" s="25">
        <f t="shared" si="4"/>
        <v>82.935000000000002</v>
      </c>
      <c r="T20" s="27">
        <f t="shared" si="5"/>
        <v>-37.064999999999998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2528</v>
      </c>
      <c r="E21" s="30"/>
      <c r="F21" s="30">
        <v>20</v>
      </c>
      <c r="G21" s="30"/>
      <c r="H21" s="30"/>
      <c r="I21" s="20">
        <v>7</v>
      </c>
      <c r="J21" s="20"/>
      <c r="K21" s="20">
        <v>10</v>
      </c>
      <c r="L21" s="20"/>
      <c r="M21" s="20">
        <f t="shared" si="0"/>
        <v>2728</v>
      </c>
      <c r="N21" s="24">
        <f t="shared" si="1"/>
        <v>5885</v>
      </c>
      <c r="O21" s="25">
        <f t="shared" si="2"/>
        <v>75.02</v>
      </c>
      <c r="P21" s="26"/>
      <c r="Q21" s="26">
        <v>60</v>
      </c>
      <c r="R21" s="24">
        <f t="shared" si="3"/>
        <v>5749.98</v>
      </c>
      <c r="S21" s="25">
        <f t="shared" si="4"/>
        <v>25.916</v>
      </c>
      <c r="T21" s="27">
        <f t="shared" si="5"/>
        <v>-34.084000000000003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8774</v>
      </c>
      <c r="E22" s="30">
        <v>30</v>
      </c>
      <c r="F22" s="30">
        <v>50</v>
      </c>
      <c r="G22" s="20"/>
      <c r="H22" s="30">
        <v>110</v>
      </c>
      <c r="I22" s="20"/>
      <c r="J22" s="20"/>
      <c r="K22" s="20"/>
      <c r="L22" s="20"/>
      <c r="M22" s="20">
        <f t="shared" si="0"/>
        <v>10864</v>
      </c>
      <c r="N22" s="24">
        <f t="shared" si="1"/>
        <v>10864</v>
      </c>
      <c r="O22" s="25">
        <f t="shared" si="2"/>
        <v>298.76</v>
      </c>
      <c r="P22" s="26"/>
      <c r="Q22" s="26">
        <v>100</v>
      </c>
      <c r="R22" s="24">
        <f t="shared" si="3"/>
        <v>10465.24</v>
      </c>
      <c r="S22" s="25">
        <f t="shared" si="4"/>
        <v>103.208</v>
      </c>
      <c r="T22" s="27">
        <f t="shared" si="5"/>
        <v>3.2079999999999984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5167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5167</v>
      </c>
      <c r="N23" s="24">
        <f t="shared" si="1"/>
        <v>5167</v>
      </c>
      <c r="O23" s="25">
        <f t="shared" si="2"/>
        <v>142.0925</v>
      </c>
      <c r="P23" s="26"/>
      <c r="Q23" s="26">
        <v>50</v>
      </c>
      <c r="R23" s="24">
        <f t="shared" si="3"/>
        <v>4974.9075000000003</v>
      </c>
      <c r="S23" s="25">
        <f t="shared" si="4"/>
        <v>49.086500000000001</v>
      </c>
      <c r="T23" s="27">
        <f t="shared" si="5"/>
        <v>-0.91349999999999909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11204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11204</v>
      </c>
      <c r="N24" s="24">
        <f t="shared" si="1"/>
        <v>11204</v>
      </c>
      <c r="O24" s="25">
        <f t="shared" si="2"/>
        <v>308.11</v>
      </c>
      <c r="P24" s="26"/>
      <c r="Q24" s="26">
        <v>96</v>
      </c>
      <c r="R24" s="24">
        <f t="shared" si="3"/>
        <v>10799.89</v>
      </c>
      <c r="S24" s="25">
        <f t="shared" si="4"/>
        <v>106.438</v>
      </c>
      <c r="T24" s="27">
        <f t="shared" si="5"/>
        <v>10.438000000000002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3600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3600</v>
      </c>
      <c r="N25" s="24">
        <f t="shared" si="1"/>
        <v>3600</v>
      </c>
      <c r="O25" s="25">
        <f t="shared" si="2"/>
        <v>99</v>
      </c>
      <c r="P25" s="26"/>
      <c r="Q25" s="26">
        <v>30</v>
      </c>
      <c r="R25" s="24">
        <f t="shared" si="3"/>
        <v>3471</v>
      </c>
      <c r="S25" s="25">
        <f t="shared" si="4"/>
        <v>34.199999999999996</v>
      </c>
      <c r="T25" s="27">
        <f t="shared" si="5"/>
        <v>4.1999999999999957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6.5" customHeight="1" thickBot="1" x14ac:dyDescent="0.35">
      <c r="A27" s="28">
        <v>21</v>
      </c>
      <c r="B27" s="20">
        <v>1908446154</v>
      </c>
      <c r="C27" s="20" t="s">
        <v>43</v>
      </c>
      <c r="D27" s="37">
        <v>4466</v>
      </c>
      <c r="E27" s="38">
        <v>70</v>
      </c>
      <c r="F27" s="39">
        <v>50</v>
      </c>
      <c r="G27" s="39"/>
      <c r="H27" s="39">
        <v>30</v>
      </c>
      <c r="I27" s="31">
        <v>5</v>
      </c>
      <c r="J27" s="31"/>
      <c r="K27" s="31"/>
      <c r="L27" s="31"/>
      <c r="M27" s="31">
        <f t="shared" si="0"/>
        <v>6636</v>
      </c>
      <c r="N27" s="40">
        <f t="shared" si="1"/>
        <v>7591</v>
      </c>
      <c r="O27" s="25">
        <f t="shared" si="2"/>
        <v>182.49</v>
      </c>
      <c r="P27" s="41"/>
      <c r="Q27" s="41">
        <v>100</v>
      </c>
      <c r="R27" s="24">
        <f t="shared" si="3"/>
        <v>7308.51</v>
      </c>
      <c r="S27" s="42">
        <f t="shared" si="4"/>
        <v>63.042000000000002</v>
      </c>
      <c r="T27" s="43">
        <f t="shared" si="5"/>
        <v>-36.957999999999998</v>
      </c>
    </row>
    <row r="28" spans="1:20" ht="16.5" thickBot="1" x14ac:dyDescent="0.3">
      <c r="A28" s="93" t="s">
        <v>44</v>
      </c>
      <c r="B28" s="94"/>
      <c r="C28" s="95"/>
      <c r="D28" s="44">
        <f t="shared" ref="D28:E28" si="6">SUM(D7:D27)</f>
        <v>160663</v>
      </c>
      <c r="E28" s="45">
        <f t="shared" si="6"/>
        <v>310</v>
      </c>
      <c r="F28" s="45">
        <f t="shared" ref="F28:T28" si="7">SUM(F7:F27)</f>
        <v>540</v>
      </c>
      <c r="G28" s="45">
        <f t="shared" si="7"/>
        <v>50</v>
      </c>
      <c r="H28" s="45">
        <f t="shared" si="7"/>
        <v>1700</v>
      </c>
      <c r="I28" s="45">
        <f t="shared" si="7"/>
        <v>92</v>
      </c>
      <c r="J28" s="45">
        <f t="shared" si="7"/>
        <v>1</v>
      </c>
      <c r="K28" s="45">
        <f t="shared" si="7"/>
        <v>21</v>
      </c>
      <c r="L28" s="45">
        <f t="shared" si="7"/>
        <v>0</v>
      </c>
      <c r="M28" s="45">
        <f t="shared" si="7"/>
        <v>188013</v>
      </c>
      <c r="N28" s="45">
        <f t="shared" si="7"/>
        <v>209598</v>
      </c>
      <c r="O28" s="46">
        <f t="shared" si="7"/>
        <v>5170.3574999999992</v>
      </c>
      <c r="P28" s="45">
        <f t="shared" si="7"/>
        <v>0</v>
      </c>
      <c r="Q28" s="45">
        <f t="shared" si="7"/>
        <v>1943</v>
      </c>
      <c r="R28" s="45">
        <f t="shared" si="7"/>
        <v>202484.64250000002</v>
      </c>
      <c r="S28" s="45">
        <f t="shared" si="7"/>
        <v>1786.1234999999999</v>
      </c>
      <c r="T28" s="47">
        <f t="shared" si="7"/>
        <v>-156.87650000000005</v>
      </c>
    </row>
    <row r="29" spans="1:20" ht="15.75" thickBot="1" x14ac:dyDescent="0.3">
      <c r="A29" s="96" t="s">
        <v>45</v>
      </c>
      <c r="B29" s="97"/>
      <c r="C29" s="98"/>
      <c r="D29" s="48">
        <f>D4+D5-D28</f>
        <v>671612</v>
      </c>
      <c r="E29" s="48">
        <f t="shared" ref="E29:L29" si="8">E4+E5-E28</f>
        <v>8910</v>
      </c>
      <c r="F29" s="48">
        <f t="shared" si="8"/>
        <v>15400</v>
      </c>
      <c r="G29" s="48">
        <f t="shared" si="8"/>
        <v>220</v>
      </c>
      <c r="H29" s="48">
        <f t="shared" si="8"/>
        <v>35480</v>
      </c>
      <c r="I29" s="48">
        <f t="shared" si="8"/>
        <v>1376</v>
      </c>
      <c r="J29" s="48">
        <f t="shared" si="8"/>
        <v>183</v>
      </c>
      <c r="K29" s="48">
        <f t="shared" si="8"/>
        <v>497</v>
      </c>
      <c r="L29" s="48">
        <f t="shared" si="8"/>
        <v>5</v>
      </c>
      <c r="M29" s="99"/>
      <c r="N29" s="100"/>
      <c r="O29" s="100"/>
      <c r="P29" s="100"/>
      <c r="Q29" s="100"/>
      <c r="R29" s="100"/>
      <c r="S29" s="100"/>
      <c r="T29" s="10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71" priority="43" operator="equal">
      <formula>212030016606640</formula>
    </cfRule>
  </conditionalFormatting>
  <conditionalFormatting sqref="D29 E4:E6 E28:K29">
    <cfRule type="cellIs" dxfId="470" priority="41" operator="equal">
      <formula>$E$4</formula>
    </cfRule>
    <cfRule type="cellIs" dxfId="469" priority="42" operator="equal">
      <formula>2120</formula>
    </cfRule>
  </conditionalFormatting>
  <conditionalFormatting sqref="D29:E29 F4:F6 F28:F29">
    <cfRule type="cellIs" dxfId="468" priority="39" operator="equal">
      <formula>$F$4</formula>
    </cfRule>
    <cfRule type="cellIs" dxfId="467" priority="40" operator="equal">
      <formula>300</formula>
    </cfRule>
  </conditionalFormatting>
  <conditionalFormatting sqref="G4:G6 G28:G29">
    <cfRule type="cellIs" dxfId="466" priority="37" operator="equal">
      <formula>$G$4</formula>
    </cfRule>
    <cfRule type="cellIs" dxfId="465" priority="38" operator="equal">
      <formula>1660</formula>
    </cfRule>
  </conditionalFormatting>
  <conditionalFormatting sqref="H4:H6 H28:H29">
    <cfRule type="cellIs" dxfId="464" priority="35" operator="equal">
      <formula>$H$4</formula>
    </cfRule>
    <cfRule type="cellIs" dxfId="463" priority="36" operator="equal">
      <formula>6640</formula>
    </cfRule>
  </conditionalFormatting>
  <conditionalFormatting sqref="T6:T28">
    <cfRule type="cellIs" dxfId="462" priority="34" operator="lessThan">
      <formula>0</formula>
    </cfRule>
  </conditionalFormatting>
  <conditionalFormatting sqref="T7:T27">
    <cfRule type="cellIs" dxfId="461" priority="31" operator="lessThan">
      <formula>0</formula>
    </cfRule>
    <cfRule type="cellIs" dxfId="460" priority="32" operator="lessThan">
      <formula>0</formula>
    </cfRule>
    <cfRule type="cellIs" dxfId="459" priority="33" operator="lessThan">
      <formula>0</formula>
    </cfRule>
  </conditionalFormatting>
  <conditionalFormatting sqref="E4:E6 E28:K28">
    <cfRule type="cellIs" dxfId="458" priority="30" operator="equal">
      <formula>$E$4</formula>
    </cfRule>
  </conditionalFormatting>
  <conditionalFormatting sqref="D28:D29 D6 D4:M4">
    <cfRule type="cellIs" dxfId="457" priority="29" operator="equal">
      <formula>$D$4</formula>
    </cfRule>
  </conditionalFormatting>
  <conditionalFormatting sqref="I4:I6 I28:I29">
    <cfRule type="cellIs" dxfId="456" priority="28" operator="equal">
      <formula>$I$4</formula>
    </cfRule>
  </conditionalFormatting>
  <conditionalFormatting sqref="J4:J6 J28:J29">
    <cfRule type="cellIs" dxfId="455" priority="27" operator="equal">
      <formula>$J$4</formula>
    </cfRule>
  </conditionalFormatting>
  <conditionalFormatting sqref="K4:K6 K28:K29">
    <cfRule type="cellIs" dxfId="454" priority="26" operator="equal">
      <formula>$K$4</formula>
    </cfRule>
  </conditionalFormatting>
  <conditionalFormatting sqref="M4:M6">
    <cfRule type="cellIs" dxfId="453" priority="25" operator="equal">
      <formula>$L$4</formula>
    </cfRule>
  </conditionalFormatting>
  <conditionalFormatting sqref="T7:T28">
    <cfRule type="cellIs" dxfId="452" priority="22" operator="lessThan">
      <formula>0</formula>
    </cfRule>
    <cfRule type="cellIs" dxfId="451" priority="23" operator="lessThan">
      <formula>0</formula>
    </cfRule>
    <cfRule type="cellIs" dxfId="450" priority="24" operator="lessThan">
      <formula>0</formula>
    </cfRule>
  </conditionalFormatting>
  <conditionalFormatting sqref="D5:K5">
    <cfRule type="cellIs" dxfId="449" priority="21" operator="greaterThan">
      <formula>0</formula>
    </cfRule>
  </conditionalFormatting>
  <conditionalFormatting sqref="T6:T28">
    <cfRule type="cellIs" dxfId="448" priority="20" operator="lessThan">
      <formula>0</formula>
    </cfRule>
  </conditionalFormatting>
  <conditionalFormatting sqref="T7:T27">
    <cfRule type="cellIs" dxfId="447" priority="17" operator="lessThan">
      <formula>0</formula>
    </cfRule>
    <cfRule type="cellIs" dxfId="446" priority="18" operator="lessThan">
      <formula>0</formula>
    </cfRule>
    <cfRule type="cellIs" dxfId="445" priority="19" operator="lessThan">
      <formula>0</formula>
    </cfRule>
  </conditionalFormatting>
  <conditionalFormatting sqref="T7:T28">
    <cfRule type="cellIs" dxfId="444" priority="14" operator="lessThan">
      <formula>0</formula>
    </cfRule>
    <cfRule type="cellIs" dxfId="443" priority="15" operator="lessThan">
      <formula>0</formula>
    </cfRule>
    <cfRule type="cellIs" dxfId="442" priority="16" operator="lessThan">
      <formula>0</formula>
    </cfRule>
  </conditionalFormatting>
  <conditionalFormatting sqref="D5:K5">
    <cfRule type="cellIs" dxfId="441" priority="13" operator="greaterThan">
      <formula>0</formula>
    </cfRule>
  </conditionalFormatting>
  <conditionalFormatting sqref="L4 L6 L28:L29">
    <cfRule type="cellIs" dxfId="440" priority="12" operator="equal">
      <formula>$L$4</formula>
    </cfRule>
  </conditionalFormatting>
  <conditionalFormatting sqref="D7:S7">
    <cfRule type="cellIs" dxfId="439" priority="11" operator="greaterThan">
      <formula>0</formula>
    </cfRule>
  </conditionalFormatting>
  <conditionalFormatting sqref="D9:S9">
    <cfRule type="cellIs" dxfId="438" priority="10" operator="greaterThan">
      <formula>0</formula>
    </cfRule>
  </conditionalFormatting>
  <conditionalFormatting sqref="D11:S11">
    <cfRule type="cellIs" dxfId="437" priority="9" operator="greaterThan">
      <formula>0</formula>
    </cfRule>
  </conditionalFormatting>
  <conditionalFormatting sqref="D13:S13">
    <cfRule type="cellIs" dxfId="436" priority="8" operator="greaterThan">
      <formula>0</formula>
    </cfRule>
  </conditionalFormatting>
  <conditionalFormatting sqref="D15:S15">
    <cfRule type="cellIs" dxfId="435" priority="7" operator="greaterThan">
      <formula>0</formula>
    </cfRule>
  </conditionalFormatting>
  <conditionalFormatting sqref="D17:S17">
    <cfRule type="cellIs" dxfId="434" priority="6" operator="greaterThan">
      <formula>0</formula>
    </cfRule>
  </conditionalFormatting>
  <conditionalFormatting sqref="D19:S19">
    <cfRule type="cellIs" dxfId="433" priority="5" operator="greaterThan">
      <formula>0</formula>
    </cfRule>
  </conditionalFormatting>
  <conditionalFormatting sqref="D21:S21">
    <cfRule type="cellIs" dxfId="432" priority="4" operator="greaterThan">
      <formula>0</formula>
    </cfRule>
  </conditionalFormatting>
  <conditionalFormatting sqref="D23:S23">
    <cfRule type="cellIs" dxfId="431" priority="3" operator="greaterThan">
      <formula>0</formula>
    </cfRule>
  </conditionalFormatting>
  <conditionalFormatting sqref="D25:S25">
    <cfRule type="cellIs" dxfId="430" priority="2" operator="greaterThan">
      <formula>0</formula>
    </cfRule>
  </conditionalFormatting>
  <conditionalFormatting sqref="D27:S27">
    <cfRule type="cellIs" dxfId="429" priority="1" operator="greaterThan">
      <formula>0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abSelected="1" zoomScaleNormal="100" workbookViewId="0">
      <pane ySplit="6" topLeftCell="A19" activePane="bottomLeft" state="frozen"/>
      <selection pane="bottomLeft" activeCell="D29" sqref="D29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2" t="s">
        <v>0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</row>
    <row r="2" spans="1:20" ht="15.75" thickBot="1" x14ac:dyDescent="0.3">
      <c r="A2" s="102"/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</row>
    <row r="3" spans="1:20" ht="18.75" x14ac:dyDescent="0.25">
      <c r="A3" s="103" t="s">
        <v>77</v>
      </c>
      <c r="B3" s="104"/>
      <c r="C3" s="105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6"/>
    </row>
    <row r="4" spans="1:20" x14ac:dyDescent="0.25">
      <c r="A4" s="107" t="s">
        <v>1</v>
      </c>
      <c r="B4" s="107"/>
      <c r="C4" s="1"/>
      <c r="D4" s="2">
        <f>'22'!D29</f>
        <v>671612</v>
      </c>
      <c r="E4" s="2">
        <f>'22'!E29</f>
        <v>8910</v>
      </c>
      <c r="F4" s="2">
        <f>'22'!F29</f>
        <v>15400</v>
      </c>
      <c r="G4" s="2">
        <f>'22'!G29</f>
        <v>220</v>
      </c>
      <c r="H4" s="2">
        <f>'22'!H29</f>
        <v>35480</v>
      </c>
      <c r="I4" s="2">
        <f>'22'!I29</f>
        <v>1376</v>
      </c>
      <c r="J4" s="2">
        <f>'22'!J29</f>
        <v>183</v>
      </c>
      <c r="K4" s="2">
        <f>'22'!K29</f>
        <v>497</v>
      </c>
      <c r="L4" s="2">
        <f>'22'!L29</f>
        <v>5</v>
      </c>
      <c r="M4" s="3"/>
      <c r="N4" s="108"/>
      <c r="O4" s="108"/>
      <c r="P4" s="108"/>
      <c r="Q4" s="108"/>
      <c r="R4" s="108"/>
      <c r="S4" s="108"/>
      <c r="T4" s="108"/>
    </row>
    <row r="5" spans="1:20" x14ac:dyDescent="0.25">
      <c r="A5" s="107" t="s">
        <v>2</v>
      </c>
      <c r="B5" s="10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8"/>
      <c r="O5" s="108"/>
      <c r="P5" s="108"/>
      <c r="Q5" s="108"/>
      <c r="R5" s="108"/>
      <c r="S5" s="108"/>
      <c r="T5" s="10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9240</v>
      </c>
      <c r="E7" s="22">
        <v>50</v>
      </c>
      <c r="F7" s="22">
        <v>50</v>
      </c>
      <c r="G7" s="22"/>
      <c r="H7" s="22"/>
      <c r="I7" s="23"/>
      <c r="J7" s="23"/>
      <c r="K7" s="23">
        <v>1</v>
      </c>
      <c r="L7" s="23"/>
      <c r="M7" s="20">
        <f>D7+E7*20+F7*10+G7*9+H7*9</f>
        <v>10740</v>
      </c>
      <c r="N7" s="24">
        <f>D7+E7*20+F7*10+G7*9+H7*9+I7*191+J7*191+K7*182+L7*100</f>
        <v>10922</v>
      </c>
      <c r="O7" s="25">
        <f>M7*2.75%</f>
        <v>295.35000000000002</v>
      </c>
      <c r="P7" s="26"/>
      <c r="Q7" s="26">
        <v>76</v>
      </c>
      <c r="R7" s="24">
        <f>M7-(M7*2.75%)+I7*191+J7*191+K7*182+L7*100-Q7</f>
        <v>10550.65</v>
      </c>
      <c r="S7" s="25">
        <f>M7*0.95%</f>
        <v>102.03</v>
      </c>
      <c r="T7" s="27">
        <f>S7-Q7</f>
        <v>26.03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5278</v>
      </c>
      <c r="E8" s="30"/>
      <c r="F8" s="30"/>
      <c r="G8" s="30"/>
      <c r="H8" s="30">
        <v>30</v>
      </c>
      <c r="I8" s="20">
        <v>3</v>
      </c>
      <c r="J8" s="20"/>
      <c r="K8" s="20">
        <v>1</v>
      </c>
      <c r="L8" s="20"/>
      <c r="M8" s="20">
        <f t="shared" ref="M8:M27" si="0">D8+E8*20+F8*10+G8*9+H8*9</f>
        <v>5548</v>
      </c>
      <c r="N8" s="24">
        <f t="shared" ref="N8:N27" si="1">D8+E8*20+F8*10+G8*9+H8*9+I8*191+J8*191+K8*182+L8*100</f>
        <v>6303</v>
      </c>
      <c r="O8" s="25">
        <f t="shared" ref="O8:O27" si="2">M8*2.75%</f>
        <v>152.57</v>
      </c>
      <c r="P8" s="26"/>
      <c r="Q8" s="26">
        <v>84</v>
      </c>
      <c r="R8" s="24">
        <f t="shared" ref="R8:R27" si="3">M8-(M8*2.75%)+I8*191+J8*191+K8*182+L8*100-Q8</f>
        <v>6066.43</v>
      </c>
      <c r="S8" s="25">
        <f t="shared" ref="S8:S27" si="4">M8*0.95%</f>
        <v>52.705999999999996</v>
      </c>
      <c r="T8" s="27">
        <f t="shared" ref="T8:T27" si="5">S8-Q8</f>
        <v>-31.294000000000004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16738</v>
      </c>
      <c r="E9" s="30">
        <v>60</v>
      </c>
      <c r="F9" s="30">
        <v>50</v>
      </c>
      <c r="G9" s="30"/>
      <c r="H9" s="30">
        <v>20</v>
      </c>
      <c r="I9" s="20">
        <v>4</v>
      </c>
      <c r="J9" s="20"/>
      <c r="K9" s="20"/>
      <c r="L9" s="20"/>
      <c r="M9" s="20">
        <f t="shared" si="0"/>
        <v>18618</v>
      </c>
      <c r="N9" s="24">
        <f t="shared" si="1"/>
        <v>19382</v>
      </c>
      <c r="O9" s="25">
        <f t="shared" si="2"/>
        <v>511.995</v>
      </c>
      <c r="P9" s="26"/>
      <c r="Q9" s="26">
        <v>140</v>
      </c>
      <c r="R9" s="24">
        <f t="shared" si="3"/>
        <v>18730.005000000001</v>
      </c>
      <c r="S9" s="25">
        <f t="shared" si="4"/>
        <v>176.87100000000001</v>
      </c>
      <c r="T9" s="27">
        <f t="shared" si="5"/>
        <v>36.871000000000009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4835</v>
      </c>
      <c r="E10" s="30"/>
      <c r="F10" s="30"/>
      <c r="G10" s="30"/>
      <c r="H10" s="30"/>
      <c r="I10" s="20">
        <v>8</v>
      </c>
      <c r="J10" s="20">
        <v>1</v>
      </c>
      <c r="K10" s="20">
        <v>1</v>
      </c>
      <c r="L10" s="20"/>
      <c r="M10" s="20">
        <f t="shared" si="0"/>
        <v>4835</v>
      </c>
      <c r="N10" s="24">
        <f t="shared" si="1"/>
        <v>6736</v>
      </c>
      <c r="O10" s="25">
        <f t="shared" si="2"/>
        <v>132.96250000000001</v>
      </c>
      <c r="P10" s="26"/>
      <c r="Q10" s="26">
        <v>28</v>
      </c>
      <c r="R10" s="24">
        <f t="shared" si="3"/>
        <v>6575.0375000000004</v>
      </c>
      <c r="S10" s="25">
        <f t="shared" si="4"/>
        <v>45.932499999999997</v>
      </c>
      <c r="T10" s="27">
        <f t="shared" si="5"/>
        <v>17.932499999999997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5039</v>
      </c>
      <c r="E11" s="30"/>
      <c r="F11" s="30">
        <v>100</v>
      </c>
      <c r="G11" s="32"/>
      <c r="H11" s="30">
        <v>100</v>
      </c>
      <c r="I11" s="20"/>
      <c r="J11" s="20"/>
      <c r="K11" s="20"/>
      <c r="L11" s="20"/>
      <c r="M11" s="20">
        <f t="shared" si="0"/>
        <v>6939</v>
      </c>
      <c r="N11" s="24">
        <f t="shared" si="1"/>
        <v>6939</v>
      </c>
      <c r="O11" s="25">
        <f t="shared" si="2"/>
        <v>190.82249999999999</v>
      </c>
      <c r="P11" s="26"/>
      <c r="Q11" s="26">
        <v>38</v>
      </c>
      <c r="R11" s="24">
        <f t="shared" si="3"/>
        <v>6710.1774999999998</v>
      </c>
      <c r="S11" s="25">
        <f t="shared" si="4"/>
        <v>65.920500000000004</v>
      </c>
      <c r="T11" s="27">
        <f t="shared" si="5"/>
        <v>27.920500000000004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5686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5686</v>
      </c>
      <c r="N12" s="24">
        <f t="shared" si="1"/>
        <v>5686</v>
      </c>
      <c r="O12" s="25">
        <f t="shared" si="2"/>
        <v>156.36500000000001</v>
      </c>
      <c r="P12" s="26"/>
      <c r="Q12" s="26">
        <v>29</v>
      </c>
      <c r="R12" s="24">
        <f t="shared" si="3"/>
        <v>5500.6350000000002</v>
      </c>
      <c r="S12" s="25">
        <f t="shared" si="4"/>
        <v>54.016999999999996</v>
      </c>
      <c r="T12" s="27">
        <f t="shared" si="5"/>
        <v>25.016999999999996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4484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4484</v>
      </c>
      <c r="N13" s="24">
        <f t="shared" si="1"/>
        <v>4484</v>
      </c>
      <c r="O13" s="25">
        <f t="shared" si="2"/>
        <v>123.31</v>
      </c>
      <c r="P13" s="26"/>
      <c r="Q13" s="26">
        <v>55</v>
      </c>
      <c r="R13" s="24">
        <f t="shared" si="3"/>
        <v>4305.6899999999996</v>
      </c>
      <c r="S13" s="25">
        <f t="shared" si="4"/>
        <v>42.597999999999999</v>
      </c>
      <c r="T13" s="27">
        <f t="shared" si="5"/>
        <v>-12.402000000000001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13814</v>
      </c>
      <c r="E14" s="30">
        <v>100</v>
      </c>
      <c r="F14" s="30">
        <v>100</v>
      </c>
      <c r="G14" s="30"/>
      <c r="H14" s="30">
        <v>200</v>
      </c>
      <c r="I14" s="20">
        <v>3</v>
      </c>
      <c r="J14" s="20"/>
      <c r="K14" s="20"/>
      <c r="L14" s="20"/>
      <c r="M14" s="20">
        <f t="shared" si="0"/>
        <v>18614</v>
      </c>
      <c r="N14" s="24">
        <f t="shared" si="1"/>
        <v>19187</v>
      </c>
      <c r="O14" s="25">
        <f t="shared" si="2"/>
        <v>511.88499999999999</v>
      </c>
      <c r="P14" s="26"/>
      <c r="Q14" s="26">
        <v>125</v>
      </c>
      <c r="R14" s="24">
        <f t="shared" si="3"/>
        <v>18550.115000000002</v>
      </c>
      <c r="S14" s="25">
        <f t="shared" si="4"/>
        <v>176.833</v>
      </c>
      <c r="T14" s="27">
        <f t="shared" si="5"/>
        <v>51.832999999999998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19062</v>
      </c>
      <c r="E15" s="30">
        <v>20</v>
      </c>
      <c r="F15" s="30">
        <v>20</v>
      </c>
      <c r="G15" s="30"/>
      <c r="H15" s="30"/>
      <c r="I15" s="20">
        <v>3</v>
      </c>
      <c r="J15" s="20"/>
      <c r="K15" s="20"/>
      <c r="L15" s="20"/>
      <c r="M15" s="20">
        <f t="shared" si="0"/>
        <v>19662</v>
      </c>
      <c r="N15" s="24">
        <f t="shared" si="1"/>
        <v>20235</v>
      </c>
      <c r="O15" s="25">
        <f t="shared" si="2"/>
        <v>540.70500000000004</v>
      </c>
      <c r="P15" s="26"/>
      <c r="Q15" s="26">
        <v>180</v>
      </c>
      <c r="R15" s="24">
        <f t="shared" si="3"/>
        <v>19514.294999999998</v>
      </c>
      <c r="S15" s="25">
        <f t="shared" si="4"/>
        <v>186.78899999999999</v>
      </c>
      <c r="T15" s="27">
        <f t="shared" si="5"/>
        <v>6.7889999999999873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9661</v>
      </c>
      <c r="E16" s="30"/>
      <c r="F16" s="30"/>
      <c r="G16" s="30">
        <v>50</v>
      </c>
      <c r="H16" s="30">
        <v>130</v>
      </c>
      <c r="I16" s="20"/>
      <c r="J16" s="20"/>
      <c r="K16" s="20"/>
      <c r="L16" s="20"/>
      <c r="M16" s="20">
        <f t="shared" si="0"/>
        <v>11281</v>
      </c>
      <c r="N16" s="24">
        <f t="shared" si="1"/>
        <v>11281</v>
      </c>
      <c r="O16" s="25">
        <f t="shared" si="2"/>
        <v>310.22750000000002</v>
      </c>
      <c r="P16" s="26"/>
      <c r="Q16" s="26">
        <v>91</v>
      </c>
      <c r="R16" s="24">
        <f t="shared" si="3"/>
        <v>10879.772499999999</v>
      </c>
      <c r="S16" s="25">
        <f t="shared" si="4"/>
        <v>107.1695</v>
      </c>
      <c r="T16" s="27">
        <f t="shared" si="5"/>
        <v>16.169499999999999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4477</v>
      </c>
      <c r="E17" s="30">
        <v>40</v>
      </c>
      <c r="F17" s="30">
        <v>50</v>
      </c>
      <c r="G17" s="30"/>
      <c r="H17" s="30">
        <v>100</v>
      </c>
      <c r="I17" s="20"/>
      <c r="J17" s="20"/>
      <c r="K17" s="20"/>
      <c r="L17" s="20"/>
      <c r="M17" s="20">
        <f t="shared" si="0"/>
        <v>6677</v>
      </c>
      <c r="N17" s="24">
        <f t="shared" si="1"/>
        <v>6677</v>
      </c>
      <c r="O17" s="25">
        <f t="shared" si="2"/>
        <v>183.61750000000001</v>
      </c>
      <c r="P17" s="26"/>
      <c r="Q17" s="26">
        <v>50</v>
      </c>
      <c r="R17" s="24">
        <f t="shared" si="3"/>
        <v>6443.3824999999997</v>
      </c>
      <c r="S17" s="25">
        <f t="shared" si="4"/>
        <v>63.4315</v>
      </c>
      <c r="T17" s="27">
        <f t="shared" si="5"/>
        <v>13.4315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>
        <v>6377</v>
      </c>
      <c r="E18" s="30"/>
      <c r="F18" s="30">
        <v>30</v>
      </c>
      <c r="G18" s="30"/>
      <c r="H18" s="30">
        <v>50</v>
      </c>
      <c r="I18" s="20"/>
      <c r="J18" s="20"/>
      <c r="K18" s="20"/>
      <c r="L18" s="20"/>
      <c r="M18" s="20">
        <f t="shared" si="0"/>
        <v>7127</v>
      </c>
      <c r="N18" s="24">
        <f t="shared" si="1"/>
        <v>7127</v>
      </c>
      <c r="O18" s="25">
        <f t="shared" si="2"/>
        <v>195.99250000000001</v>
      </c>
      <c r="P18" s="26"/>
      <c r="Q18" s="26">
        <v>150</v>
      </c>
      <c r="R18" s="24">
        <f>M18-(M18*2.75%)+I18*191+J18*191+K18*182+L18*100-Q18</f>
        <v>6781.0074999999997</v>
      </c>
      <c r="S18" s="25">
        <f t="shared" si="4"/>
        <v>67.706499999999991</v>
      </c>
      <c r="T18" s="27">
        <f t="shared" si="5"/>
        <v>-82.293500000000009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9033</v>
      </c>
      <c r="E19" s="30">
        <v>20</v>
      </c>
      <c r="F19" s="30">
        <v>40</v>
      </c>
      <c r="G19" s="30"/>
      <c r="H19" s="30">
        <v>90</v>
      </c>
      <c r="I19" s="20">
        <v>12</v>
      </c>
      <c r="J19" s="20"/>
      <c r="K19" s="20"/>
      <c r="L19" s="20"/>
      <c r="M19" s="20">
        <f t="shared" si="0"/>
        <v>10643</v>
      </c>
      <c r="N19" s="24">
        <f t="shared" si="1"/>
        <v>12935</v>
      </c>
      <c r="O19" s="25">
        <f t="shared" si="2"/>
        <v>292.6825</v>
      </c>
      <c r="P19" s="26"/>
      <c r="Q19" s="26">
        <v>170</v>
      </c>
      <c r="R19" s="24">
        <f t="shared" si="3"/>
        <v>12472.317499999999</v>
      </c>
      <c r="S19" s="25">
        <f t="shared" si="4"/>
        <v>101.10849999999999</v>
      </c>
      <c r="T19" s="27">
        <f t="shared" si="5"/>
        <v>-68.891500000000008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1028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1028</v>
      </c>
      <c r="N20" s="24">
        <f t="shared" si="1"/>
        <v>1028</v>
      </c>
      <c r="O20" s="25">
        <f t="shared" si="2"/>
        <v>28.27</v>
      </c>
      <c r="P20" s="26"/>
      <c r="Q20" s="26"/>
      <c r="R20" s="24">
        <f t="shared" si="3"/>
        <v>999.73</v>
      </c>
      <c r="S20" s="25">
        <f t="shared" si="4"/>
        <v>9.766</v>
      </c>
      <c r="T20" s="27">
        <f t="shared" si="5"/>
        <v>9.766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6376</v>
      </c>
      <c r="E21" s="30"/>
      <c r="F21" s="30"/>
      <c r="G21" s="30"/>
      <c r="H21" s="30">
        <v>50</v>
      </c>
      <c r="I21" s="20">
        <v>5</v>
      </c>
      <c r="J21" s="20"/>
      <c r="K21" s="20">
        <v>5</v>
      </c>
      <c r="L21" s="20"/>
      <c r="M21" s="20">
        <f t="shared" si="0"/>
        <v>6826</v>
      </c>
      <c r="N21" s="24">
        <f t="shared" si="1"/>
        <v>8691</v>
      </c>
      <c r="O21" s="25">
        <f t="shared" si="2"/>
        <v>187.715</v>
      </c>
      <c r="P21" s="26"/>
      <c r="Q21" s="26">
        <v>60</v>
      </c>
      <c r="R21" s="24">
        <f t="shared" si="3"/>
        <v>8443.2849999999999</v>
      </c>
      <c r="S21" s="25">
        <f t="shared" si="4"/>
        <v>64.846999999999994</v>
      </c>
      <c r="T21" s="27">
        <f t="shared" si="5"/>
        <v>4.8469999999999942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15000</v>
      </c>
      <c r="E22" s="30">
        <v>120</v>
      </c>
      <c r="F22" s="30">
        <v>10</v>
      </c>
      <c r="G22" s="20"/>
      <c r="H22" s="30"/>
      <c r="I22" s="20"/>
      <c r="J22" s="20"/>
      <c r="K22" s="20"/>
      <c r="L22" s="20"/>
      <c r="M22" s="20">
        <f t="shared" si="0"/>
        <v>17500</v>
      </c>
      <c r="N22" s="24">
        <f t="shared" si="1"/>
        <v>17500</v>
      </c>
      <c r="O22" s="25">
        <f t="shared" si="2"/>
        <v>481.25</v>
      </c>
      <c r="P22" s="26"/>
      <c r="Q22" s="26">
        <v>150</v>
      </c>
      <c r="R22" s="24">
        <f t="shared" si="3"/>
        <v>16868.75</v>
      </c>
      <c r="S22" s="25">
        <f t="shared" si="4"/>
        <v>166.25</v>
      </c>
      <c r="T22" s="27">
        <f t="shared" si="5"/>
        <v>16.25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8669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8669</v>
      </c>
      <c r="N23" s="24">
        <f t="shared" si="1"/>
        <v>8669</v>
      </c>
      <c r="O23" s="25">
        <f t="shared" si="2"/>
        <v>238.39750000000001</v>
      </c>
      <c r="P23" s="26"/>
      <c r="Q23" s="26">
        <v>80</v>
      </c>
      <c r="R23" s="24">
        <f t="shared" si="3"/>
        <v>8350.6025000000009</v>
      </c>
      <c r="S23" s="25">
        <f t="shared" si="4"/>
        <v>82.355499999999992</v>
      </c>
      <c r="T23" s="27">
        <f t="shared" si="5"/>
        <v>2.3554999999999922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20265</v>
      </c>
      <c r="E24" s="30"/>
      <c r="F24" s="30"/>
      <c r="G24" s="30"/>
      <c r="H24" s="30">
        <v>20</v>
      </c>
      <c r="I24" s="20">
        <v>14</v>
      </c>
      <c r="J24" s="20"/>
      <c r="K24" s="20"/>
      <c r="L24" s="20"/>
      <c r="M24" s="20">
        <f t="shared" si="0"/>
        <v>20445</v>
      </c>
      <c r="N24" s="24">
        <f t="shared" si="1"/>
        <v>23119</v>
      </c>
      <c r="O24" s="25">
        <f t="shared" si="2"/>
        <v>562.23749999999995</v>
      </c>
      <c r="P24" s="26"/>
      <c r="Q24" s="26">
        <v>117</v>
      </c>
      <c r="R24" s="24">
        <f t="shared" si="3"/>
        <v>22439.762500000001</v>
      </c>
      <c r="S24" s="25">
        <f t="shared" si="4"/>
        <v>194.22749999999999</v>
      </c>
      <c r="T24" s="27">
        <f t="shared" si="5"/>
        <v>77.227499999999992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5861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5861</v>
      </c>
      <c r="N25" s="24">
        <f t="shared" si="1"/>
        <v>5861</v>
      </c>
      <c r="O25" s="25">
        <f t="shared" si="2"/>
        <v>161.17750000000001</v>
      </c>
      <c r="P25" s="26"/>
      <c r="Q25" s="26">
        <v>50</v>
      </c>
      <c r="R25" s="24">
        <f t="shared" si="3"/>
        <v>5649.8225000000002</v>
      </c>
      <c r="S25" s="25">
        <f t="shared" si="4"/>
        <v>55.679499999999997</v>
      </c>
      <c r="T25" s="27">
        <f t="shared" si="5"/>
        <v>5.6794999999999973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4086</v>
      </c>
      <c r="E26" s="29"/>
      <c r="F26" s="30"/>
      <c r="G26" s="30"/>
      <c r="H26" s="30">
        <v>20</v>
      </c>
      <c r="I26" s="20"/>
      <c r="J26" s="20"/>
      <c r="K26" s="20"/>
      <c r="L26" s="20"/>
      <c r="M26" s="20">
        <f t="shared" si="0"/>
        <v>4266</v>
      </c>
      <c r="N26" s="24">
        <f t="shared" si="1"/>
        <v>4266</v>
      </c>
      <c r="O26" s="25">
        <f t="shared" si="2"/>
        <v>117.315</v>
      </c>
      <c r="P26" s="26"/>
      <c r="Q26" s="26">
        <v>49</v>
      </c>
      <c r="R26" s="24">
        <f t="shared" si="3"/>
        <v>4099.6850000000004</v>
      </c>
      <c r="S26" s="25">
        <f t="shared" si="4"/>
        <v>40.527000000000001</v>
      </c>
      <c r="T26" s="27">
        <f t="shared" si="5"/>
        <v>-8.472999999999999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5965</v>
      </c>
      <c r="E27" s="38">
        <v>100</v>
      </c>
      <c r="F27" s="39">
        <v>100</v>
      </c>
      <c r="G27" s="39"/>
      <c r="H27" s="39">
        <v>100</v>
      </c>
      <c r="I27" s="31"/>
      <c r="J27" s="31"/>
      <c r="K27" s="31"/>
      <c r="L27" s="31"/>
      <c r="M27" s="31">
        <f t="shared" si="0"/>
        <v>9865</v>
      </c>
      <c r="N27" s="40">
        <f t="shared" si="1"/>
        <v>9865</v>
      </c>
      <c r="O27" s="25">
        <f t="shared" si="2"/>
        <v>271.28750000000002</v>
      </c>
      <c r="P27" s="41"/>
      <c r="Q27" s="41">
        <v>100</v>
      </c>
      <c r="R27" s="24">
        <f t="shared" si="3"/>
        <v>9493.7124999999996</v>
      </c>
      <c r="S27" s="42">
        <f t="shared" si="4"/>
        <v>93.717500000000001</v>
      </c>
      <c r="T27" s="43">
        <f t="shared" si="5"/>
        <v>-6.2824999999999989</v>
      </c>
    </row>
    <row r="28" spans="1:20" ht="16.5" thickBot="1" x14ac:dyDescent="0.3">
      <c r="A28" s="93" t="s">
        <v>44</v>
      </c>
      <c r="B28" s="94"/>
      <c r="C28" s="95"/>
      <c r="D28" s="44">
        <f t="shared" ref="D28:E28" si="6">SUM(D7:D27)</f>
        <v>180974</v>
      </c>
      <c r="E28" s="45">
        <f t="shared" si="6"/>
        <v>510</v>
      </c>
      <c r="F28" s="45">
        <f t="shared" ref="F28:T28" si="7">SUM(F7:F27)</f>
        <v>550</v>
      </c>
      <c r="G28" s="45">
        <f t="shared" si="7"/>
        <v>50</v>
      </c>
      <c r="H28" s="45">
        <f t="shared" si="7"/>
        <v>910</v>
      </c>
      <c r="I28" s="45">
        <f t="shared" si="7"/>
        <v>52</v>
      </c>
      <c r="J28" s="45">
        <f t="shared" si="7"/>
        <v>1</v>
      </c>
      <c r="K28" s="45">
        <f t="shared" si="7"/>
        <v>8</v>
      </c>
      <c r="L28" s="45">
        <f t="shared" si="7"/>
        <v>0</v>
      </c>
      <c r="M28" s="45">
        <f t="shared" si="7"/>
        <v>205314</v>
      </c>
      <c r="N28" s="45">
        <f t="shared" si="7"/>
        <v>216893</v>
      </c>
      <c r="O28" s="46">
        <f t="shared" si="7"/>
        <v>5646.1349999999993</v>
      </c>
      <c r="P28" s="45">
        <f t="shared" si="7"/>
        <v>0</v>
      </c>
      <c r="Q28" s="45">
        <f t="shared" si="7"/>
        <v>1822</v>
      </c>
      <c r="R28" s="45">
        <f t="shared" si="7"/>
        <v>209424.86500000005</v>
      </c>
      <c r="S28" s="45">
        <f t="shared" si="7"/>
        <v>1950.4829999999997</v>
      </c>
      <c r="T28" s="47">
        <f t="shared" si="7"/>
        <v>128.48299999999998</v>
      </c>
    </row>
    <row r="29" spans="1:20" ht="15.75" thickBot="1" x14ac:dyDescent="0.3">
      <c r="A29" s="96" t="s">
        <v>45</v>
      </c>
      <c r="B29" s="97"/>
      <c r="C29" s="98"/>
      <c r="D29" s="48">
        <f>D4+D5-D28</f>
        <v>490638</v>
      </c>
      <c r="E29" s="48">
        <f t="shared" ref="E29:L29" si="8">E4+E5-E28</f>
        <v>8400</v>
      </c>
      <c r="F29" s="48">
        <f t="shared" si="8"/>
        <v>14850</v>
      </c>
      <c r="G29" s="48">
        <f t="shared" si="8"/>
        <v>170</v>
      </c>
      <c r="H29" s="48">
        <f t="shared" si="8"/>
        <v>34570</v>
      </c>
      <c r="I29" s="48">
        <f t="shared" si="8"/>
        <v>1324</v>
      </c>
      <c r="J29" s="48">
        <f t="shared" si="8"/>
        <v>182</v>
      </c>
      <c r="K29" s="48">
        <f t="shared" si="8"/>
        <v>489</v>
      </c>
      <c r="L29" s="48">
        <f t="shared" si="8"/>
        <v>5</v>
      </c>
      <c r="M29" s="99"/>
      <c r="N29" s="100"/>
      <c r="O29" s="100"/>
      <c r="P29" s="100"/>
      <c r="Q29" s="100"/>
      <c r="R29" s="100"/>
      <c r="S29" s="100"/>
      <c r="T29" s="10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28" priority="43" operator="equal">
      <formula>212030016606640</formula>
    </cfRule>
  </conditionalFormatting>
  <conditionalFormatting sqref="D29 E4:E6 E28:K29">
    <cfRule type="cellIs" dxfId="427" priority="41" operator="equal">
      <formula>$E$4</formula>
    </cfRule>
    <cfRule type="cellIs" dxfId="426" priority="42" operator="equal">
      <formula>2120</formula>
    </cfRule>
  </conditionalFormatting>
  <conditionalFormatting sqref="D29:E29 F4:F6 F28:F29">
    <cfRule type="cellIs" dxfId="425" priority="39" operator="equal">
      <formula>$F$4</formula>
    </cfRule>
    <cfRule type="cellIs" dxfId="424" priority="40" operator="equal">
      <formula>300</formula>
    </cfRule>
  </conditionalFormatting>
  <conditionalFormatting sqref="G4:G6 G28:G29">
    <cfRule type="cellIs" dxfId="423" priority="37" operator="equal">
      <formula>$G$4</formula>
    </cfRule>
    <cfRule type="cellIs" dxfId="422" priority="38" operator="equal">
      <formula>1660</formula>
    </cfRule>
  </conditionalFormatting>
  <conditionalFormatting sqref="H4:H6 H28:H29">
    <cfRule type="cellIs" dxfId="421" priority="35" operator="equal">
      <formula>$H$4</formula>
    </cfRule>
    <cfRule type="cellIs" dxfId="420" priority="36" operator="equal">
      <formula>6640</formula>
    </cfRule>
  </conditionalFormatting>
  <conditionalFormatting sqref="T6:T28">
    <cfRule type="cellIs" dxfId="419" priority="34" operator="lessThan">
      <formula>0</formula>
    </cfRule>
  </conditionalFormatting>
  <conditionalFormatting sqref="T7:T27">
    <cfRule type="cellIs" dxfId="418" priority="31" operator="lessThan">
      <formula>0</formula>
    </cfRule>
    <cfRule type="cellIs" dxfId="417" priority="32" operator="lessThan">
      <formula>0</formula>
    </cfRule>
    <cfRule type="cellIs" dxfId="416" priority="33" operator="lessThan">
      <formula>0</formula>
    </cfRule>
  </conditionalFormatting>
  <conditionalFormatting sqref="E4:E6 E28:K28">
    <cfRule type="cellIs" dxfId="415" priority="30" operator="equal">
      <formula>$E$4</formula>
    </cfRule>
  </conditionalFormatting>
  <conditionalFormatting sqref="D28:D29 D6 D4:M4">
    <cfRule type="cellIs" dxfId="414" priority="29" operator="equal">
      <formula>$D$4</formula>
    </cfRule>
  </conditionalFormatting>
  <conditionalFormatting sqref="I4:I6 I28:I29">
    <cfRule type="cellIs" dxfId="413" priority="28" operator="equal">
      <formula>$I$4</formula>
    </cfRule>
  </conditionalFormatting>
  <conditionalFormatting sqref="J4:J6 J28:J29">
    <cfRule type="cellIs" dxfId="412" priority="27" operator="equal">
      <formula>$J$4</formula>
    </cfRule>
  </conditionalFormatting>
  <conditionalFormatting sqref="K4:K6 K28:K29">
    <cfRule type="cellIs" dxfId="411" priority="26" operator="equal">
      <formula>$K$4</formula>
    </cfRule>
  </conditionalFormatting>
  <conditionalFormatting sqref="M4:M6">
    <cfRule type="cellIs" dxfId="410" priority="25" operator="equal">
      <formula>$L$4</formula>
    </cfRule>
  </conditionalFormatting>
  <conditionalFormatting sqref="T7:T28">
    <cfRule type="cellIs" dxfId="409" priority="22" operator="lessThan">
      <formula>0</formula>
    </cfRule>
    <cfRule type="cellIs" dxfId="408" priority="23" operator="lessThan">
      <formula>0</formula>
    </cfRule>
    <cfRule type="cellIs" dxfId="407" priority="24" operator="lessThan">
      <formula>0</formula>
    </cfRule>
  </conditionalFormatting>
  <conditionalFormatting sqref="D5:K5">
    <cfRule type="cellIs" dxfId="406" priority="21" operator="greaterThan">
      <formula>0</formula>
    </cfRule>
  </conditionalFormatting>
  <conditionalFormatting sqref="T6:T28">
    <cfRule type="cellIs" dxfId="405" priority="20" operator="lessThan">
      <formula>0</formula>
    </cfRule>
  </conditionalFormatting>
  <conditionalFormatting sqref="T7:T27">
    <cfRule type="cellIs" dxfId="404" priority="17" operator="lessThan">
      <formula>0</formula>
    </cfRule>
    <cfRule type="cellIs" dxfId="403" priority="18" operator="lessThan">
      <formula>0</formula>
    </cfRule>
    <cfRule type="cellIs" dxfId="402" priority="19" operator="lessThan">
      <formula>0</formula>
    </cfRule>
  </conditionalFormatting>
  <conditionalFormatting sqref="T7:T28">
    <cfRule type="cellIs" dxfId="401" priority="14" operator="lessThan">
      <formula>0</formula>
    </cfRule>
    <cfRule type="cellIs" dxfId="400" priority="15" operator="lessThan">
      <formula>0</formula>
    </cfRule>
    <cfRule type="cellIs" dxfId="399" priority="16" operator="lessThan">
      <formula>0</formula>
    </cfRule>
  </conditionalFormatting>
  <conditionalFormatting sqref="D5:K5">
    <cfRule type="cellIs" dxfId="398" priority="13" operator="greaterThan">
      <formula>0</formula>
    </cfRule>
  </conditionalFormatting>
  <conditionalFormatting sqref="L4 L6 L28:L29">
    <cfRule type="cellIs" dxfId="397" priority="12" operator="equal">
      <formula>$L$4</formula>
    </cfRule>
  </conditionalFormatting>
  <conditionalFormatting sqref="D7:S7">
    <cfRule type="cellIs" dxfId="396" priority="11" operator="greaterThan">
      <formula>0</formula>
    </cfRule>
  </conditionalFormatting>
  <conditionalFormatting sqref="D9:S9">
    <cfRule type="cellIs" dxfId="395" priority="10" operator="greaterThan">
      <formula>0</formula>
    </cfRule>
  </conditionalFormatting>
  <conditionalFormatting sqref="D11:S11">
    <cfRule type="cellIs" dxfId="394" priority="9" operator="greaterThan">
      <formula>0</formula>
    </cfRule>
  </conditionalFormatting>
  <conditionalFormatting sqref="D13:S13">
    <cfRule type="cellIs" dxfId="393" priority="8" operator="greaterThan">
      <formula>0</formula>
    </cfRule>
  </conditionalFormatting>
  <conditionalFormatting sqref="D15:S15">
    <cfRule type="cellIs" dxfId="392" priority="7" operator="greaterThan">
      <formula>0</formula>
    </cfRule>
  </conditionalFormatting>
  <conditionalFormatting sqref="D17:S17">
    <cfRule type="cellIs" dxfId="391" priority="6" operator="greaterThan">
      <formula>0</formula>
    </cfRule>
  </conditionalFormatting>
  <conditionalFormatting sqref="D19:S19">
    <cfRule type="cellIs" dxfId="390" priority="5" operator="greaterThan">
      <formula>0</formula>
    </cfRule>
  </conditionalFormatting>
  <conditionalFormatting sqref="D21:S21">
    <cfRule type="cellIs" dxfId="389" priority="4" operator="greaterThan">
      <formula>0</formula>
    </cfRule>
  </conditionalFormatting>
  <conditionalFormatting sqref="D23:S23">
    <cfRule type="cellIs" dxfId="388" priority="3" operator="greaterThan">
      <formula>0</formula>
    </cfRule>
  </conditionalFormatting>
  <conditionalFormatting sqref="D25:S25">
    <cfRule type="cellIs" dxfId="387" priority="2" operator="greaterThan">
      <formula>0</formula>
    </cfRule>
  </conditionalFormatting>
  <conditionalFormatting sqref="D27:S27">
    <cfRule type="cellIs" dxfId="386" priority="1" operator="greaterThan">
      <formula>0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5" activePane="bottomLeft" state="frozen"/>
      <selection pane="bottomLeft" activeCell="J35" sqref="J3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2" t="s">
        <v>0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</row>
    <row r="2" spans="1:20" ht="15.75" thickBot="1" x14ac:dyDescent="0.3">
      <c r="A2" s="102"/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</row>
    <row r="3" spans="1:20" ht="18.75" x14ac:dyDescent="0.25">
      <c r="A3" s="103" t="s">
        <v>47</v>
      </c>
      <c r="B3" s="104"/>
      <c r="C3" s="105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6"/>
    </row>
    <row r="4" spans="1:20" x14ac:dyDescent="0.25">
      <c r="A4" s="107" t="s">
        <v>1</v>
      </c>
      <c r="B4" s="107"/>
      <c r="C4" s="1"/>
      <c r="D4" s="2">
        <f>'23'!D29</f>
        <v>490638</v>
      </c>
      <c r="E4" s="2">
        <f>'23'!E29</f>
        <v>8400</v>
      </c>
      <c r="F4" s="2">
        <f>'23'!F29</f>
        <v>14850</v>
      </c>
      <c r="G4" s="2">
        <f>'23'!G29</f>
        <v>170</v>
      </c>
      <c r="H4" s="2">
        <f>'23'!H29</f>
        <v>34570</v>
      </c>
      <c r="I4" s="2">
        <f>'23'!I29</f>
        <v>1324</v>
      </c>
      <c r="J4" s="2">
        <f>'23'!J29</f>
        <v>182</v>
      </c>
      <c r="K4" s="2">
        <f>'23'!K29</f>
        <v>489</v>
      </c>
      <c r="L4" s="2">
        <f>'23'!L29</f>
        <v>5</v>
      </c>
      <c r="M4" s="3"/>
      <c r="N4" s="108"/>
      <c r="O4" s="108"/>
      <c r="P4" s="108"/>
      <c r="Q4" s="108"/>
      <c r="R4" s="108"/>
      <c r="S4" s="108"/>
      <c r="T4" s="108"/>
    </row>
    <row r="5" spans="1:20" x14ac:dyDescent="0.25">
      <c r="A5" s="107" t="s">
        <v>2</v>
      </c>
      <c r="B5" s="10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8"/>
      <c r="O5" s="108"/>
      <c r="P5" s="108"/>
      <c r="Q5" s="108"/>
      <c r="R5" s="108"/>
      <c r="S5" s="108"/>
      <c r="T5" s="10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3" t="s">
        <v>44</v>
      </c>
      <c r="B28" s="94"/>
      <c r="C28" s="9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96" t="s">
        <v>45</v>
      </c>
      <c r="B29" s="97"/>
      <c r="C29" s="98"/>
      <c r="D29" s="48">
        <f>D4+D5-D28</f>
        <v>490638</v>
      </c>
      <c r="E29" s="48">
        <f t="shared" ref="E29:L29" si="8">E4+E5-E28</f>
        <v>8400</v>
      </c>
      <c r="F29" s="48">
        <f t="shared" si="8"/>
        <v>14850</v>
      </c>
      <c r="G29" s="48">
        <f t="shared" si="8"/>
        <v>170</v>
      </c>
      <c r="H29" s="48">
        <f t="shared" si="8"/>
        <v>34570</v>
      </c>
      <c r="I29" s="48">
        <f t="shared" si="8"/>
        <v>1324</v>
      </c>
      <c r="J29" s="48">
        <f t="shared" si="8"/>
        <v>182</v>
      </c>
      <c r="K29" s="48">
        <f t="shared" si="8"/>
        <v>489</v>
      </c>
      <c r="L29" s="48">
        <f t="shared" si="8"/>
        <v>5</v>
      </c>
      <c r="M29" s="99"/>
      <c r="N29" s="100"/>
      <c r="O29" s="100"/>
      <c r="P29" s="100"/>
      <c r="Q29" s="100"/>
      <c r="R29" s="100"/>
      <c r="S29" s="100"/>
      <c r="T29" s="10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85" priority="43" operator="equal">
      <formula>212030016606640</formula>
    </cfRule>
  </conditionalFormatting>
  <conditionalFormatting sqref="D29 E4:E6 E28:K29">
    <cfRule type="cellIs" dxfId="384" priority="41" operator="equal">
      <formula>$E$4</formula>
    </cfRule>
    <cfRule type="cellIs" dxfId="383" priority="42" operator="equal">
      <formula>2120</formula>
    </cfRule>
  </conditionalFormatting>
  <conditionalFormatting sqref="D29:E29 F4:F6 F28:F29">
    <cfRule type="cellIs" dxfId="382" priority="39" operator="equal">
      <formula>$F$4</formula>
    </cfRule>
    <cfRule type="cellIs" dxfId="381" priority="40" operator="equal">
      <formula>300</formula>
    </cfRule>
  </conditionalFormatting>
  <conditionalFormatting sqref="G4:G6 G28:G29">
    <cfRule type="cellIs" dxfId="380" priority="37" operator="equal">
      <formula>$G$4</formula>
    </cfRule>
    <cfRule type="cellIs" dxfId="379" priority="38" operator="equal">
      <formula>1660</formula>
    </cfRule>
  </conditionalFormatting>
  <conditionalFormatting sqref="H4:H6 H28:H29">
    <cfRule type="cellIs" dxfId="378" priority="35" operator="equal">
      <formula>$H$4</formula>
    </cfRule>
    <cfRule type="cellIs" dxfId="377" priority="36" operator="equal">
      <formula>6640</formula>
    </cfRule>
  </conditionalFormatting>
  <conditionalFormatting sqref="T6:T28">
    <cfRule type="cellIs" dxfId="376" priority="34" operator="lessThan">
      <formula>0</formula>
    </cfRule>
  </conditionalFormatting>
  <conditionalFormatting sqref="T7:T27">
    <cfRule type="cellIs" dxfId="375" priority="31" operator="lessThan">
      <formula>0</formula>
    </cfRule>
    <cfRule type="cellIs" dxfId="374" priority="32" operator="lessThan">
      <formula>0</formula>
    </cfRule>
    <cfRule type="cellIs" dxfId="373" priority="33" operator="lessThan">
      <formula>0</formula>
    </cfRule>
  </conditionalFormatting>
  <conditionalFormatting sqref="E4:E6 E28:K28">
    <cfRule type="cellIs" dxfId="372" priority="30" operator="equal">
      <formula>$E$4</formula>
    </cfRule>
  </conditionalFormatting>
  <conditionalFormatting sqref="D28:D29 D6 D4:M4">
    <cfRule type="cellIs" dxfId="371" priority="29" operator="equal">
      <formula>$D$4</formula>
    </cfRule>
  </conditionalFormatting>
  <conditionalFormatting sqref="I4:I6 I28:I29">
    <cfRule type="cellIs" dxfId="370" priority="28" operator="equal">
      <formula>$I$4</formula>
    </cfRule>
  </conditionalFormatting>
  <conditionalFormatting sqref="J4:J6 J28:J29">
    <cfRule type="cellIs" dxfId="369" priority="27" operator="equal">
      <formula>$J$4</formula>
    </cfRule>
  </conditionalFormatting>
  <conditionalFormatting sqref="K4:K6 K28:K29">
    <cfRule type="cellIs" dxfId="368" priority="26" operator="equal">
      <formula>$K$4</formula>
    </cfRule>
  </conditionalFormatting>
  <conditionalFormatting sqref="M4:M6">
    <cfRule type="cellIs" dxfId="367" priority="25" operator="equal">
      <formula>$L$4</formula>
    </cfRule>
  </conditionalFormatting>
  <conditionalFormatting sqref="T7:T28">
    <cfRule type="cellIs" dxfId="366" priority="22" operator="lessThan">
      <formula>0</formula>
    </cfRule>
    <cfRule type="cellIs" dxfId="365" priority="23" operator="lessThan">
      <formula>0</formula>
    </cfRule>
    <cfRule type="cellIs" dxfId="364" priority="24" operator="lessThan">
      <formula>0</formula>
    </cfRule>
  </conditionalFormatting>
  <conditionalFormatting sqref="D5:K5">
    <cfRule type="cellIs" dxfId="363" priority="21" operator="greaterThan">
      <formula>0</formula>
    </cfRule>
  </conditionalFormatting>
  <conditionalFormatting sqref="T6:T28">
    <cfRule type="cellIs" dxfId="362" priority="20" operator="lessThan">
      <formula>0</formula>
    </cfRule>
  </conditionalFormatting>
  <conditionalFormatting sqref="T7:T27">
    <cfRule type="cellIs" dxfId="361" priority="17" operator="lessThan">
      <formula>0</formula>
    </cfRule>
    <cfRule type="cellIs" dxfId="360" priority="18" operator="lessThan">
      <formula>0</formula>
    </cfRule>
    <cfRule type="cellIs" dxfId="359" priority="19" operator="lessThan">
      <formula>0</formula>
    </cfRule>
  </conditionalFormatting>
  <conditionalFormatting sqref="T7:T28">
    <cfRule type="cellIs" dxfId="358" priority="14" operator="lessThan">
      <formula>0</formula>
    </cfRule>
    <cfRule type="cellIs" dxfId="357" priority="15" operator="lessThan">
      <formula>0</formula>
    </cfRule>
    <cfRule type="cellIs" dxfId="356" priority="16" operator="lessThan">
      <formula>0</formula>
    </cfRule>
  </conditionalFormatting>
  <conditionalFormatting sqref="D5:K5">
    <cfRule type="cellIs" dxfId="355" priority="13" operator="greaterThan">
      <formula>0</formula>
    </cfRule>
  </conditionalFormatting>
  <conditionalFormatting sqref="L4 L6 L28:L29">
    <cfRule type="cellIs" dxfId="354" priority="12" operator="equal">
      <formula>$L$4</formula>
    </cfRule>
  </conditionalFormatting>
  <conditionalFormatting sqref="D7:S7">
    <cfRule type="cellIs" dxfId="353" priority="11" operator="greaterThan">
      <formula>0</formula>
    </cfRule>
  </conditionalFormatting>
  <conditionalFormatting sqref="D9:S9">
    <cfRule type="cellIs" dxfId="352" priority="10" operator="greaterThan">
      <formula>0</formula>
    </cfRule>
  </conditionalFormatting>
  <conditionalFormatting sqref="D11:S11">
    <cfRule type="cellIs" dxfId="351" priority="9" operator="greaterThan">
      <formula>0</formula>
    </cfRule>
  </conditionalFormatting>
  <conditionalFormatting sqref="D13:S13">
    <cfRule type="cellIs" dxfId="350" priority="8" operator="greaterThan">
      <formula>0</formula>
    </cfRule>
  </conditionalFormatting>
  <conditionalFormatting sqref="D15:S15">
    <cfRule type="cellIs" dxfId="349" priority="7" operator="greaterThan">
      <formula>0</formula>
    </cfRule>
  </conditionalFormatting>
  <conditionalFormatting sqref="D17:S17">
    <cfRule type="cellIs" dxfId="348" priority="6" operator="greaterThan">
      <formula>0</formula>
    </cfRule>
  </conditionalFormatting>
  <conditionalFormatting sqref="D19:S19">
    <cfRule type="cellIs" dxfId="347" priority="5" operator="greaterThan">
      <formula>0</formula>
    </cfRule>
  </conditionalFormatting>
  <conditionalFormatting sqref="D21:S21">
    <cfRule type="cellIs" dxfId="346" priority="4" operator="greaterThan">
      <formula>0</formula>
    </cfRule>
  </conditionalFormatting>
  <conditionalFormatting sqref="D23:S23">
    <cfRule type="cellIs" dxfId="345" priority="3" operator="greaterThan">
      <formula>0</formula>
    </cfRule>
  </conditionalFormatting>
  <conditionalFormatting sqref="D25:S25">
    <cfRule type="cellIs" dxfId="344" priority="2" operator="greaterThan">
      <formula>0</formula>
    </cfRule>
  </conditionalFormatting>
  <conditionalFormatting sqref="D27:S27">
    <cfRule type="cellIs" dxfId="343" priority="1" operator="greaterThan">
      <formula>0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L34" sqref="L3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2" t="s">
        <v>0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</row>
    <row r="2" spans="1:20" ht="15.75" thickBot="1" x14ac:dyDescent="0.3">
      <c r="A2" s="102"/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</row>
    <row r="3" spans="1:20" ht="18.75" x14ac:dyDescent="0.25">
      <c r="A3" s="103" t="s">
        <v>47</v>
      </c>
      <c r="B3" s="104"/>
      <c r="C3" s="105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6"/>
    </row>
    <row r="4" spans="1:20" x14ac:dyDescent="0.25">
      <c r="A4" s="107" t="s">
        <v>1</v>
      </c>
      <c r="B4" s="107"/>
      <c r="C4" s="1"/>
      <c r="D4" s="2">
        <f>'24'!D29</f>
        <v>490638</v>
      </c>
      <c r="E4" s="2">
        <f>'24'!E29</f>
        <v>8400</v>
      </c>
      <c r="F4" s="2">
        <f>'24'!F29</f>
        <v>14850</v>
      </c>
      <c r="G4" s="2">
        <f>'24'!G29</f>
        <v>170</v>
      </c>
      <c r="H4" s="2">
        <f>'24'!H29</f>
        <v>34570</v>
      </c>
      <c r="I4" s="2">
        <f>'24'!I29</f>
        <v>1324</v>
      </c>
      <c r="J4" s="2">
        <f>'24'!J29</f>
        <v>182</v>
      </c>
      <c r="K4" s="2">
        <f>'24'!K29</f>
        <v>489</v>
      </c>
      <c r="L4" s="2">
        <f>'24'!L29</f>
        <v>5</v>
      </c>
      <c r="M4" s="3"/>
      <c r="N4" s="108"/>
      <c r="O4" s="108"/>
      <c r="P4" s="108"/>
      <c r="Q4" s="108"/>
      <c r="R4" s="108"/>
      <c r="S4" s="108"/>
      <c r="T4" s="108"/>
    </row>
    <row r="5" spans="1:20" x14ac:dyDescent="0.25">
      <c r="A5" s="107" t="s">
        <v>2</v>
      </c>
      <c r="B5" s="10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8"/>
      <c r="O5" s="108"/>
      <c r="P5" s="108"/>
      <c r="Q5" s="108"/>
      <c r="R5" s="108"/>
      <c r="S5" s="108"/>
      <c r="T5" s="10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3" t="s">
        <v>44</v>
      </c>
      <c r="B28" s="94"/>
      <c r="C28" s="9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96" t="s">
        <v>45</v>
      </c>
      <c r="B29" s="97"/>
      <c r="C29" s="98"/>
      <c r="D29" s="48">
        <f>D4+D5-D28</f>
        <v>490638</v>
      </c>
      <c r="E29" s="48">
        <f t="shared" ref="E29:L29" si="8">E4+E5-E28</f>
        <v>8400</v>
      </c>
      <c r="F29" s="48">
        <f t="shared" si="8"/>
        <v>14850</v>
      </c>
      <c r="G29" s="48">
        <f t="shared" si="8"/>
        <v>170</v>
      </c>
      <c r="H29" s="48">
        <f t="shared" si="8"/>
        <v>34570</v>
      </c>
      <c r="I29" s="48">
        <f t="shared" si="8"/>
        <v>1324</v>
      </c>
      <c r="J29" s="48">
        <f t="shared" si="8"/>
        <v>182</v>
      </c>
      <c r="K29" s="48">
        <f t="shared" si="8"/>
        <v>489</v>
      </c>
      <c r="L29" s="48">
        <f t="shared" si="8"/>
        <v>5</v>
      </c>
      <c r="M29" s="99"/>
      <c r="N29" s="100"/>
      <c r="O29" s="100"/>
      <c r="P29" s="100"/>
      <c r="Q29" s="100"/>
      <c r="R29" s="100"/>
      <c r="S29" s="100"/>
      <c r="T29" s="10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42" priority="43" operator="equal">
      <formula>212030016606640</formula>
    </cfRule>
  </conditionalFormatting>
  <conditionalFormatting sqref="D29 E4:E6 E28:K29">
    <cfRule type="cellIs" dxfId="341" priority="41" operator="equal">
      <formula>$E$4</formula>
    </cfRule>
    <cfRule type="cellIs" dxfId="340" priority="42" operator="equal">
      <formula>2120</formula>
    </cfRule>
  </conditionalFormatting>
  <conditionalFormatting sqref="D29:E29 F4:F6 F28:F29">
    <cfRule type="cellIs" dxfId="339" priority="39" operator="equal">
      <formula>$F$4</formula>
    </cfRule>
    <cfRule type="cellIs" dxfId="338" priority="40" operator="equal">
      <formula>300</formula>
    </cfRule>
  </conditionalFormatting>
  <conditionalFormatting sqref="G4:G6 G28:G29">
    <cfRule type="cellIs" dxfId="337" priority="37" operator="equal">
      <formula>$G$4</formula>
    </cfRule>
    <cfRule type="cellIs" dxfId="336" priority="38" operator="equal">
      <formula>1660</formula>
    </cfRule>
  </conditionalFormatting>
  <conditionalFormatting sqref="H4:H6 H28:H29">
    <cfRule type="cellIs" dxfId="335" priority="35" operator="equal">
      <formula>$H$4</formula>
    </cfRule>
    <cfRule type="cellIs" dxfId="334" priority="36" operator="equal">
      <formula>6640</formula>
    </cfRule>
  </conditionalFormatting>
  <conditionalFormatting sqref="T6:T28">
    <cfRule type="cellIs" dxfId="333" priority="34" operator="lessThan">
      <formula>0</formula>
    </cfRule>
  </conditionalFormatting>
  <conditionalFormatting sqref="T7:T27">
    <cfRule type="cellIs" dxfId="332" priority="31" operator="lessThan">
      <formula>0</formula>
    </cfRule>
    <cfRule type="cellIs" dxfId="331" priority="32" operator="lessThan">
      <formula>0</formula>
    </cfRule>
    <cfRule type="cellIs" dxfId="330" priority="33" operator="lessThan">
      <formula>0</formula>
    </cfRule>
  </conditionalFormatting>
  <conditionalFormatting sqref="E4:E6 E28:K28">
    <cfRule type="cellIs" dxfId="329" priority="30" operator="equal">
      <formula>$E$4</formula>
    </cfRule>
  </conditionalFormatting>
  <conditionalFormatting sqref="D28:D29 D6 D4:M4">
    <cfRule type="cellIs" dxfId="328" priority="29" operator="equal">
      <formula>$D$4</formula>
    </cfRule>
  </conditionalFormatting>
  <conditionalFormatting sqref="I4:I6 I28:I29">
    <cfRule type="cellIs" dxfId="327" priority="28" operator="equal">
      <formula>$I$4</formula>
    </cfRule>
  </conditionalFormatting>
  <conditionalFormatting sqref="J4:J6 J28:J29">
    <cfRule type="cellIs" dxfId="326" priority="27" operator="equal">
      <formula>$J$4</formula>
    </cfRule>
  </conditionalFormatting>
  <conditionalFormatting sqref="K4:K6 K28:K29">
    <cfRule type="cellIs" dxfId="325" priority="26" operator="equal">
      <formula>$K$4</formula>
    </cfRule>
  </conditionalFormatting>
  <conditionalFormatting sqref="M4:M6">
    <cfRule type="cellIs" dxfId="324" priority="25" operator="equal">
      <formula>$L$4</formula>
    </cfRule>
  </conditionalFormatting>
  <conditionalFormatting sqref="T7:T28">
    <cfRule type="cellIs" dxfId="323" priority="22" operator="lessThan">
      <formula>0</formula>
    </cfRule>
    <cfRule type="cellIs" dxfId="322" priority="23" operator="lessThan">
      <formula>0</formula>
    </cfRule>
    <cfRule type="cellIs" dxfId="321" priority="24" operator="lessThan">
      <formula>0</formula>
    </cfRule>
  </conditionalFormatting>
  <conditionalFormatting sqref="D5:K5">
    <cfRule type="cellIs" dxfId="320" priority="21" operator="greaterThan">
      <formula>0</formula>
    </cfRule>
  </conditionalFormatting>
  <conditionalFormatting sqref="T6:T28">
    <cfRule type="cellIs" dxfId="319" priority="20" operator="lessThan">
      <formula>0</formula>
    </cfRule>
  </conditionalFormatting>
  <conditionalFormatting sqref="T7:T27">
    <cfRule type="cellIs" dxfId="318" priority="17" operator="lessThan">
      <formula>0</formula>
    </cfRule>
    <cfRule type="cellIs" dxfId="317" priority="18" operator="lessThan">
      <formula>0</formula>
    </cfRule>
    <cfRule type="cellIs" dxfId="316" priority="19" operator="lessThan">
      <formula>0</formula>
    </cfRule>
  </conditionalFormatting>
  <conditionalFormatting sqref="T7:T28">
    <cfRule type="cellIs" dxfId="315" priority="14" operator="lessThan">
      <formula>0</formula>
    </cfRule>
    <cfRule type="cellIs" dxfId="314" priority="15" operator="lessThan">
      <formula>0</formula>
    </cfRule>
    <cfRule type="cellIs" dxfId="313" priority="16" operator="lessThan">
      <formula>0</formula>
    </cfRule>
  </conditionalFormatting>
  <conditionalFormatting sqref="D5:K5">
    <cfRule type="cellIs" dxfId="312" priority="13" operator="greaterThan">
      <formula>0</formula>
    </cfRule>
  </conditionalFormatting>
  <conditionalFormatting sqref="L4 L6 L28:L29">
    <cfRule type="cellIs" dxfId="311" priority="12" operator="equal">
      <formula>$L$4</formula>
    </cfRule>
  </conditionalFormatting>
  <conditionalFormatting sqref="D7:S7">
    <cfRule type="cellIs" dxfId="310" priority="11" operator="greaterThan">
      <formula>0</formula>
    </cfRule>
  </conditionalFormatting>
  <conditionalFormatting sqref="D9:S9">
    <cfRule type="cellIs" dxfId="309" priority="10" operator="greaterThan">
      <formula>0</formula>
    </cfRule>
  </conditionalFormatting>
  <conditionalFormatting sqref="D11:S11">
    <cfRule type="cellIs" dxfId="308" priority="9" operator="greaterThan">
      <formula>0</formula>
    </cfRule>
  </conditionalFormatting>
  <conditionalFormatting sqref="D13:S13">
    <cfRule type="cellIs" dxfId="307" priority="8" operator="greaterThan">
      <formula>0</formula>
    </cfRule>
  </conditionalFormatting>
  <conditionalFormatting sqref="D15:S15">
    <cfRule type="cellIs" dxfId="306" priority="7" operator="greaterThan">
      <formula>0</formula>
    </cfRule>
  </conditionalFormatting>
  <conditionalFormatting sqref="D17:S17">
    <cfRule type="cellIs" dxfId="305" priority="6" operator="greaterThan">
      <formula>0</formula>
    </cfRule>
  </conditionalFormatting>
  <conditionalFormatting sqref="D19:S19">
    <cfRule type="cellIs" dxfId="304" priority="5" operator="greaterThan">
      <formula>0</formula>
    </cfRule>
  </conditionalFormatting>
  <conditionalFormatting sqref="D21:S21">
    <cfRule type="cellIs" dxfId="303" priority="4" operator="greaterThan">
      <formula>0</formula>
    </cfRule>
  </conditionalFormatting>
  <conditionalFormatting sqref="D23:S23">
    <cfRule type="cellIs" dxfId="302" priority="3" operator="greaterThan">
      <formula>0</formula>
    </cfRule>
  </conditionalFormatting>
  <conditionalFormatting sqref="D25:S25">
    <cfRule type="cellIs" dxfId="301" priority="2" operator="greaterThan">
      <formula>0</formula>
    </cfRule>
  </conditionalFormatting>
  <conditionalFormatting sqref="D27:S27">
    <cfRule type="cellIs" dxfId="300" priority="1" operator="greaterThan">
      <formula>0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H33" sqref="H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2" t="s">
        <v>0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</row>
    <row r="2" spans="1:20" ht="15.75" thickBot="1" x14ac:dyDescent="0.3">
      <c r="A2" s="102"/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</row>
    <row r="3" spans="1:20" ht="18.75" x14ac:dyDescent="0.25">
      <c r="A3" s="103" t="s">
        <v>46</v>
      </c>
      <c r="B3" s="104"/>
      <c r="C3" s="105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6"/>
    </row>
    <row r="4" spans="1:20" x14ac:dyDescent="0.25">
      <c r="A4" s="107" t="s">
        <v>1</v>
      </c>
      <c r="B4" s="107"/>
      <c r="C4" s="1"/>
      <c r="D4" s="2">
        <f>'25'!D29</f>
        <v>490638</v>
      </c>
      <c r="E4" s="2">
        <f>'25'!E29</f>
        <v>8400</v>
      </c>
      <c r="F4" s="2">
        <f>'25'!F29</f>
        <v>14850</v>
      </c>
      <c r="G4" s="2">
        <f>'25'!G29</f>
        <v>170</v>
      </c>
      <c r="H4" s="2">
        <f>'25'!H29</f>
        <v>34570</v>
      </c>
      <c r="I4" s="2">
        <f>'25'!I29</f>
        <v>1324</v>
      </c>
      <c r="J4" s="2">
        <f>'25'!J29</f>
        <v>182</v>
      </c>
      <c r="K4" s="2">
        <f>'25'!K29</f>
        <v>489</v>
      </c>
      <c r="L4" s="2">
        <f>'25'!L29</f>
        <v>5</v>
      </c>
      <c r="M4" s="3"/>
      <c r="N4" s="108"/>
      <c r="O4" s="108"/>
      <c r="P4" s="108"/>
      <c r="Q4" s="108"/>
      <c r="R4" s="108"/>
      <c r="S4" s="108"/>
      <c r="T4" s="108"/>
    </row>
    <row r="5" spans="1:20" x14ac:dyDescent="0.25">
      <c r="A5" s="107" t="s">
        <v>2</v>
      </c>
      <c r="B5" s="10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8"/>
      <c r="O5" s="108"/>
      <c r="P5" s="108"/>
      <c r="Q5" s="108"/>
      <c r="R5" s="108"/>
      <c r="S5" s="108"/>
      <c r="T5" s="10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3" t="s">
        <v>44</v>
      </c>
      <c r="B28" s="94"/>
      <c r="C28" s="9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96" t="s">
        <v>45</v>
      </c>
      <c r="B29" s="97"/>
      <c r="C29" s="98"/>
      <c r="D29" s="48">
        <f>D4+D5-D28</f>
        <v>490638</v>
      </c>
      <c r="E29" s="48">
        <f t="shared" ref="E29:L29" si="8">E4+E5-E28</f>
        <v>8400</v>
      </c>
      <c r="F29" s="48">
        <f t="shared" si="8"/>
        <v>14850</v>
      </c>
      <c r="G29" s="48">
        <f t="shared" si="8"/>
        <v>170</v>
      </c>
      <c r="H29" s="48">
        <f t="shared" si="8"/>
        <v>34570</v>
      </c>
      <c r="I29" s="48">
        <f t="shared" si="8"/>
        <v>1324</v>
      </c>
      <c r="J29" s="48">
        <f t="shared" si="8"/>
        <v>182</v>
      </c>
      <c r="K29" s="48">
        <f t="shared" si="8"/>
        <v>489</v>
      </c>
      <c r="L29" s="48">
        <f t="shared" si="8"/>
        <v>5</v>
      </c>
      <c r="M29" s="99"/>
      <c r="N29" s="100"/>
      <c r="O29" s="100"/>
      <c r="P29" s="100"/>
      <c r="Q29" s="100"/>
      <c r="R29" s="100"/>
      <c r="S29" s="100"/>
      <c r="T29" s="10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99" priority="43" operator="equal">
      <formula>212030016606640</formula>
    </cfRule>
  </conditionalFormatting>
  <conditionalFormatting sqref="D29 E4:E6 E28:K29">
    <cfRule type="cellIs" dxfId="298" priority="41" operator="equal">
      <formula>$E$4</formula>
    </cfRule>
    <cfRule type="cellIs" dxfId="297" priority="42" operator="equal">
      <formula>2120</formula>
    </cfRule>
  </conditionalFormatting>
  <conditionalFormatting sqref="D29:E29 F4:F6 F28:F29">
    <cfRule type="cellIs" dxfId="296" priority="39" operator="equal">
      <formula>$F$4</formula>
    </cfRule>
    <cfRule type="cellIs" dxfId="295" priority="40" operator="equal">
      <formula>300</formula>
    </cfRule>
  </conditionalFormatting>
  <conditionalFormatting sqref="G4:G6 G28:G29">
    <cfRule type="cellIs" dxfId="294" priority="37" operator="equal">
      <formula>$G$4</formula>
    </cfRule>
    <cfRule type="cellIs" dxfId="293" priority="38" operator="equal">
      <formula>1660</formula>
    </cfRule>
  </conditionalFormatting>
  <conditionalFormatting sqref="H4:H6 H28:H29">
    <cfRule type="cellIs" dxfId="292" priority="35" operator="equal">
      <formula>$H$4</formula>
    </cfRule>
    <cfRule type="cellIs" dxfId="291" priority="36" operator="equal">
      <formula>6640</formula>
    </cfRule>
  </conditionalFormatting>
  <conditionalFormatting sqref="T6:T28">
    <cfRule type="cellIs" dxfId="290" priority="34" operator="lessThan">
      <formula>0</formula>
    </cfRule>
  </conditionalFormatting>
  <conditionalFormatting sqref="T7:T27">
    <cfRule type="cellIs" dxfId="289" priority="31" operator="lessThan">
      <formula>0</formula>
    </cfRule>
    <cfRule type="cellIs" dxfId="288" priority="32" operator="lessThan">
      <formula>0</formula>
    </cfRule>
    <cfRule type="cellIs" dxfId="287" priority="33" operator="lessThan">
      <formula>0</formula>
    </cfRule>
  </conditionalFormatting>
  <conditionalFormatting sqref="E4:E6 E28:K28">
    <cfRule type="cellIs" dxfId="286" priority="30" operator="equal">
      <formula>$E$4</formula>
    </cfRule>
  </conditionalFormatting>
  <conditionalFormatting sqref="D28:D29 D6 D4:M4">
    <cfRule type="cellIs" dxfId="285" priority="29" operator="equal">
      <formula>$D$4</formula>
    </cfRule>
  </conditionalFormatting>
  <conditionalFormatting sqref="I4:I6 I28:I29">
    <cfRule type="cellIs" dxfId="284" priority="28" operator="equal">
      <formula>$I$4</formula>
    </cfRule>
  </conditionalFormatting>
  <conditionalFormatting sqref="J4:J6 J28:J29">
    <cfRule type="cellIs" dxfId="283" priority="27" operator="equal">
      <formula>$J$4</formula>
    </cfRule>
  </conditionalFormatting>
  <conditionalFormatting sqref="K4:K6 K28:K29">
    <cfRule type="cellIs" dxfId="282" priority="26" operator="equal">
      <formula>$K$4</formula>
    </cfRule>
  </conditionalFormatting>
  <conditionalFormatting sqref="M4:M6">
    <cfRule type="cellIs" dxfId="281" priority="25" operator="equal">
      <formula>$L$4</formula>
    </cfRule>
  </conditionalFormatting>
  <conditionalFormatting sqref="T7:T28">
    <cfRule type="cellIs" dxfId="280" priority="22" operator="lessThan">
      <formula>0</formula>
    </cfRule>
    <cfRule type="cellIs" dxfId="279" priority="23" operator="lessThan">
      <formula>0</formula>
    </cfRule>
    <cfRule type="cellIs" dxfId="278" priority="24" operator="lessThan">
      <formula>0</formula>
    </cfRule>
  </conditionalFormatting>
  <conditionalFormatting sqref="D5:K5">
    <cfRule type="cellIs" dxfId="277" priority="21" operator="greaterThan">
      <formula>0</formula>
    </cfRule>
  </conditionalFormatting>
  <conditionalFormatting sqref="T6:T28">
    <cfRule type="cellIs" dxfId="276" priority="20" operator="lessThan">
      <formula>0</formula>
    </cfRule>
  </conditionalFormatting>
  <conditionalFormatting sqref="T7:T27">
    <cfRule type="cellIs" dxfId="275" priority="17" operator="lessThan">
      <formula>0</formula>
    </cfRule>
    <cfRule type="cellIs" dxfId="274" priority="18" operator="lessThan">
      <formula>0</formula>
    </cfRule>
    <cfRule type="cellIs" dxfId="273" priority="19" operator="lessThan">
      <formula>0</formula>
    </cfRule>
  </conditionalFormatting>
  <conditionalFormatting sqref="T7:T28">
    <cfRule type="cellIs" dxfId="272" priority="14" operator="lessThan">
      <formula>0</formula>
    </cfRule>
    <cfRule type="cellIs" dxfId="271" priority="15" operator="lessThan">
      <formula>0</formula>
    </cfRule>
    <cfRule type="cellIs" dxfId="270" priority="16" operator="lessThan">
      <formula>0</formula>
    </cfRule>
  </conditionalFormatting>
  <conditionalFormatting sqref="D5:K5">
    <cfRule type="cellIs" dxfId="269" priority="13" operator="greaterThan">
      <formula>0</formula>
    </cfRule>
  </conditionalFormatting>
  <conditionalFormatting sqref="L4 L6 L28:L29">
    <cfRule type="cellIs" dxfId="268" priority="12" operator="equal">
      <formula>$L$4</formula>
    </cfRule>
  </conditionalFormatting>
  <conditionalFormatting sqref="D7:S7">
    <cfRule type="cellIs" dxfId="267" priority="11" operator="greaterThan">
      <formula>0</formula>
    </cfRule>
  </conditionalFormatting>
  <conditionalFormatting sqref="D9:S9">
    <cfRule type="cellIs" dxfId="266" priority="10" operator="greaterThan">
      <formula>0</formula>
    </cfRule>
  </conditionalFormatting>
  <conditionalFormatting sqref="D11:S11">
    <cfRule type="cellIs" dxfId="265" priority="9" operator="greaterThan">
      <formula>0</formula>
    </cfRule>
  </conditionalFormatting>
  <conditionalFormatting sqref="D13:S13">
    <cfRule type="cellIs" dxfId="264" priority="8" operator="greaterThan">
      <formula>0</formula>
    </cfRule>
  </conditionalFormatting>
  <conditionalFormatting sqref="D15:S15">
    <cfRule type="cellIs" dxfId="263" priority="7" operator="greaterThan">
      <formula>0</formula>
    </cfRule>
  </conditionalFormatting>
  <conditionalFormatting sqref="D17:S17">
    <cfRule type="cellIs" dxfId="262" priority="6" operator="greaterThan">
      <formula>0</formula>
    </cfRule>
  </conditionalFormatting>
  <conditionalFormatting sqref="D19:S19">
    <cfRule type="cellIs" dxfId="261" priority="5" operator="greaterThan">
      <formula>0</formula>
    </cfRule>
  </conditionalFormatting>
  <conditionalFormatting sqref="D21:S21">
    <cfRule type="cellIs" dxfId="260" priority="4" operator="greaterThan">
      <formula>0</formula>
    </cfRule>
  </conditionalFormatting>
  <conditionalFormatting sqref="D23:S23">
    <cfRule type="cellIs" dxfId="259" priority="3" operator="greaterThan">
      <formula>0</formula>
    </cfRule>
  </conditionalFormatting>
  <conditionalFormatting sqref="D25:S25">
    <cfRule type="cellIs" dxfId="258" priority="2" operator="greaterThan">
      <formula>0</formula>
    </cfRule>
  </conditionalFormatting>
  <conditionalFormatting sqref="D27:S27">
    <cfRule type="cellIs" dxfId="257" priority="1" operator="greaterThan">
      <formula>0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J33" sqref="J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2" t="s">
        <v>0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</row>
    <row r="2" spans="1:20" ht="15.75" thickBot="1" x14ac:dyDescent="0.3">
      <c r="A2" s="102"/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</row>
    <row r="3" spans="1:20" ht="18.75" x14ac:dyDescent="0.25">
      <c r="A3" s="103" t="s">
        <v>46</v>
      </c>
      <c r="B3" s="104"/>
      <c r="C3" s="105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6"/>
    </row>
    <row r="4" spans="1:20" x14ac:dyDescent="0.25">
      <c r="A4" s="107" t="s">
        <v>1</v>
      </c>
      <c r="B4" s="107"/>
      <c r="C4" s="1"/>
      <c r="D4" s="2">
        <f>'26'!D29</f>
        <v>490638</v>
      </c>
      <c r="E4" s="2">
        <f>'26'!E29</f>
        <v>8400</v>
      </c>
      <c r="F4" s="2">
        <f>'26'!F29</f>
        <v>14850</v>
      </c>
      <c r="G4" s="2">
        <f>'26'!G29</f>
        <v>170</v>
      </c>
      <c r="H4" s="2">
        <f>'26'!H29</f>
        <v>34570</v>
      </c>
      <c r="I4" s="2">
        <f>'26'!I29</f>
        <v>1324</v>
      </c>
      <c r="J4" s="2">
        <f>'26'!J29</f>
        <v>182</v>
      </c>
      <c r="K4" s="2">
        <f>'26'!K29</f>
        <v>489</v>
      </c>
      <c r="L4" s="2">
        <f>'26'!L29</f>
        <v>5</v>
      </c>
      <c r="M4" s="3"/>
      <c r="N4" s="108"/>
      <c r="O4" s="108"/>
      <c r="P4" s="108"/>
      <c r="Q4" s="108"/>
      <c r="R4" s="108"/>
      <c r="S4" s="108"/>
      <c r="T4" s="108"/>
    </row>
    <row r="5" spans="1:20" x14ac:dyDescent="0.25">
      <c r="A5" s="107" t="s">
        <v>2</v>
      </c>
      <c r="B5" s="10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8"/>
      <c r="O5" s="108"/>
      <c r="P5" s="108"/>
      <c r="Q5" s="108"/>
      <c r="R5" s="108"/>
      <c r="S5" s="108"/>
      <c r="T5" s="10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3" t="s">
        <v>44</v>
      </c>
      <c r="B28" s="94"/>
      <c r="C28" s="9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96" t="s">
        <v>45</v>
      </c>
      <c r="B29" s="97"/>
      <c r="C29" s="98"/>
      <c r="D29" s="48">
        <f>D4+D5-D28</f>
        <v>490638</v>
      </c>
      <c r="E29" s="48">
        <f t="shared" ref="E29:L29" si="8">E4+E5-E28</f>
        <v>8400</v>
      </c>
      <c r="F29" s="48">
        <f t="shared" si="8"/>
        <v>14850</v>
      </c>
      <c r="G29" s="48">
        <f t="shared" si="8"/>
        <v>170</v>
      </c>
      <c r="H29" s="48">
        <f t="shared" si="8"/>
        <v>34570</v>
      </c>
      <c r="I29" s="48">
        <f t="shared" si="8"/>
        <v>1324</v>
      </c>
      <c r="J29" s="48">
        <f t="shared" si="8"/>
        <v>182</v>
      </c>
      <c r="K29" s="48">
        <f t="shared" si="8"/>
        <v>489</v>
      </c>
      <c r="L29" s="48">
        <f t="shared" si="8"/>
        <v>5</v>
      </c>
      <c r="M29" s="99"/>
      <c r="N29" s="100"/>
      <c r="O29" s="100"/>
      <c r="P29" s="100"/>
      <c r="Q29" s="100"/>
      <c r="R29" s="100"/>
      <c r="S29" s="100"/>
      <c r="T29" s="10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56" priority="43" operator="equal">
      <formula>212030016606640</formula>
    </cfRule>
  </conditionalFormatting>
  <conditionalFormatting sqref="D29 E4:E6 E28:K29">
    <cfRule type="cellIs" dxfId="255" priority="41" operator="equal">
      <formula>$E$4</formula>
    </cfRule>
    <cfRule type="cellIs" dxfId="254" priority="42" operator="equal">
      <formula>2120</formula>
    </cfRule>
  </conditionalFormatting>
  <conditionalFormatting sqref="D29:E29 F4:F6 F28:F29">
    <cfRule type="cellIs" dxfId="253" priority="39" operator="equal">
      <formula>$F$4</formula>
    </cfRule>
    <cfRule type="cellIs" dxfId="252" priority="40" operator="equal">
      <formula>300</formula>
    </cfRule>
  </conditionalFormatting>
  <conditionalFormatting sqref="G4:G6 G28:G29">
    <cfRule type="cellIs" dxfId="251" priority="37" operator="equal">
      <formula>$G$4</formula>
    </cfRule>
    <cfRule type="cellIs" dxfId="250" priority="38" operator="equal">
      <formula>1660</formula>
    </cfRule>
  </conditionalFormatting>
  <conditionalFormatting sqref="H4:H6 H28:H29">
    <cfRule type="cellIs" dxfId="249" priority="35" operator="equal">
      <formula>$H$4</formula>
    </cfRule>
    <cfRule type="cellIs" dxfId="248" priority="36" operator="equal">
      <formula>6640</formula>
    </cfRule>
  </conditionalFormatting>
  <conditionalFormatting sqref="T6:T28">
    <cfRule type="cellIs" dxfId="247" priority="34" operator="lessThan">
      <formula>0</formula>
    </cfRule>
  </conditionalFormatting>
  <conditionalFormatting sqref="T7:T27">
    <cfRule type="cellIs" dxfId="246" priority="31" operator="lessThan">
      <formula>0</formula>
    </cfRule>
    <cfRule type="cellIs" dxfId="245" priority="32" operator="lessThan">
      <formula>0</formula>
    </cfRule>
    <cfRule type="cellIs" dxfId="244" priority="33" operator="lessThan">
      <formula>0</formula>
    </cfRule>
  </conditionalFormatting>
  <conditionalFormatting sqref="E4:E6 E28:K28">
    <cfRule type="cellIs" dxfId="243" priority="30" operator="equal">
      <formula>$E$4</formula>
    </cfRule>
  </conditionalFormatting>
  <conditionalFormatting sqref="D28:D29 D6 D4:M4">
    <cfRule type="cellIs" dxfId="242" priority="29" operator="equal">
      <formula>$D$4</formula>
    </cfRule>
  </conditionalFormatting>
  <conditionalFormatting sqref="I4:I6 I28:I29">
    <cfRule type="cellIs" dxfId="241" priority="28" operator="equal">
      <formula>$I$4</formula>
    </cfRule>
  </conditionalFormatting>
  <conditionalFormatting sqref="J4:J6 J28:J29">
    <cfRule type="cellIs" dxfId="240" priority="27" operator="equal">
      <formula>$J$4</formula>
    </cfRule>
  </conditionalFormatting>
  <conditionalFormatting sqref="K4:K6 K28:K29">
    <cfRule type="cellIs" dxfId="239" priority="26" operator="equal">
      <formula>$K$4</formula>
    </cfRule>
  </conditionalFormatting>
  <conditionalFormatting sqref="M4:M6">
    <cfRule type="cellIs" dxfId="238" priority="25" operator="equal">
      <formula>$L$4</formula>
    </cfRule>
  </conditionalFormatting>
  <conditionalFormatting sqref="T7:T28">
    <cfRule type="cellIs" dxfId="237" priority="22" operator="lessThan">
      <formula>0</formula>
    </cfRule>
    <cfRule type="cellIs" dxfId="236" priority="23" operator="lessThan">
      <formula>0</formula>
    </cfRule>
    <cfRule type="cellIs" dxfId="235" priority="24" operator="lessThan">
      <formula>0</formula>
    </cfRule>
  </conditionalFormatting>
  <conditionalFormatting sqref="D5:K5">
    <cfRule type="cellIs" dxfId="234" priority="21" operator="greaterThan">
      <formula>0</formula>
    </cfRule>
  </conditionalFormatting>
  <conditionalFormatting sqref="T6:T28">
    <cfRule type="cellIs" dxfId="233" priority="20" operator="lessThan">
      <formula>0</formula>
    </cfRule>
  </conditionalFormatting>
  <conditionalFormatting sqref="T7:T27">
    <cfRule type="cellIs" dxfId="232" priority="17" operator="lessThan">
      <formula>0</formula>
    </cfRule>
    <cfRule type="cellIs" dxfId="231" priority="18" operator="lessThan">
      <formula>0</formula>
    </cfRule>
    <cfRule type="cellIs" dxfId="230" priority="19" operator="lessThan">
      <formula>0</formula>
    </cfRule>
  </conditionalFormatting>
  <conditionalFormatting sqref="T7:T28">
    <cfRule type="cellIs" dxfId="229" priority="14" operator="lessThan">
      <formula>0</formula>
    </cfRule>
    <cfRule type="cellIs" dxfId="228" priority="15" operator="lessThan">
      <formula>0</formula>
    </cfRule>
    <cfRule type="cellIs" dxfId="227" priority="16" operator="lessThan">
      <formula>0</formula>
    </cfRule>
  </conditionalFormatting>
  <conditionalFormatting sqref="D5:K5">
    <cfRule type="cellIs" dxfId="226" priority="13" operator="greaterThan">
      <formula>0</formula>
    </cfRule>
  </conditionalFormatting>
  <conditionalFormatting sqref="L4 L6 L28:L29">
    <cfRule type="cellIs" dxfId="225" priority="12" operator="equal">
      <formula>$L$4</formula>
    </cfRule>
  </conditionalFormatting>
  <conditionalFormatting sqref="D7:S7">
    <cfRule type="cellIs" dxfId="224" priority="11" operator="greaterThan">
      <formula>0</formula>
    </cfRule>
  </conditionalFormatting>
  <conditionalFormatting sqref="D9:S9">
    <cfRule type="cellIs" dxfId="223" priority="10" operator="greaterThan">
      <formula>0</formula>
    </cfRule>
  </conditionalFormatting>
  <conditionalFormatting sqref="D11:S11">
    <cfRule type="cellIs" dxfId="222" priority="9" operator="greaterThan">
      <formula>0</formula>
    </cfRule>
  </conditionalFormatting>
  <conditionalFormatting sqref="D13:S13">
    <cfRule type="cellIs" dxfId="221" priority="8" operator="greaterThan">
      <formula>0</formula>
    </cfRule>
  </conditionalFormatting>
  <conditionalFormatting sqref="D15:S15">
    <cfRule type="cellIs" dxfId="220" priority="7" operator="greaterThan">
      <formula>0</formula>
    </cfRule>
  </conditionalFormatting>
  <conditionalFormatting sqref="D17:S17">
    <cfRule type="cellIs" dxfId="219" priority="6" operator="greaterThan">
      <formula>0</formula>
    </cfRule>
  </conditionalFormatting>
  <conditionalFormatting sqref="D19:S19">
    <cfRule type="cellIs" dxfId="218" priority="5" operator="greaterThan">
      <formula>0</formula>
    </cfRule>
  </conditionalFormatting>
  <conditionalFormatting sqref="D21:S21">
    <cfRule type="cellIs" dxfId="217" priority="4" operator="greaterThan">
      <formula>0</formula>
    </cfRule>
  </conditionalFormatting>
  <conditionalFormatting sqref="D23:S23">
    <cfRule type="cellIs" dxfId="216" priority="3" operator="greaterThan">
      <formula>0</formula>
    </cfRule>
  </conditionalFormatting>
  <conditionalFormatting sqref="D25:S25">
    <cfRule type="cellIs" dxfId="215" priority="2" operator="greaterThan">
      <formula>0</formula>
    </cfRule>
  </conditionalFormatting>
  <conditionalFormatting sqref="D27:S27">
    <cfRule type="cellIs" dxfId="214" priority="1" operator="greaterThan">
      <formula>0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N37" sqref="N3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2" t="s">
        <v>0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</row>
    <row r="2" spans="1:20" ht="15.75" thickBot="1" x14ac:dyDescent="0.3">
      <c r="A2" s="102"/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</row>
    <row r="3" spans="1:20" ht="18.75" x14ac:dyDescent="0.25">
      <c r="A3" s="103" t="s">
        <v>46</v>
      </c>
      <c r="B3" s="104"/>
      <c r="C3" s="105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6"/>
    </row>
    <row r="4" spans="1:20" x14ac:dyDescent="0.25">
      <c r="A4" s="107" t="s">
        <v>1</v>
      </c>
      <c r="B4" s="107"/>
      <c r="C4" s="1"/>
      <c r="D4" s="2">
        <f>'27'!D29</f>
        <v>490638</v>
      </c>
      <c r="E4" s="2">
        <f>'27'!E29</f>
        <v>8400</v>
      </c>
      <c r="F4" s="2">
        <f>'27'!F29</f>
        <v>14850</v>
      </c>
      <c r="G4" s="2">
        <f>'27'!G29</f>
        <v>170</v>
      </c>
      <c r="H4" s="2">
        <f>'27'!H29</f>
        <v>34570</v>
      </c>
      <c r="I4" s="2">
        <f>'27'!I29</f>
        <v>1324</v>
      </c>
      <c r="J4" s="2">
        <f>'27'!J29</f>
        <v>182</v>
      </c>
      <c r="K4" s="2">
        <f>'27'!K29</f>
        <v>489</v>
      </c>
      <c r="L4" s="2">
        <f>'27'!L29</f>
        <v>5</v>
      </c>
      <c r="M4" s="3"/>
      <c r="N4" s="108"/>
      <c r="O4" s="108"/>
      <c r="P4" s="108"/>
      <c r="Q4" s="108"/>
      <c r="R4" s="108"/>
      <c r="S4" s="108"/>
      <c r="T4" s="108"/>
    </row>
    <row r="5" spans="1:20" x14ac:dyDescent="0.25">
      <c r="A5" s="107" t="s">
        <v>2</v>
      </c>
      <c r="B5" s="10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8"/>
      <c r="O5" s="108"/>
      <c r="P5" s="108"/>
      <c r="Q5" s="108"/>
      <c r="R5" s="108"/>
      <c r="S5" s="108"/>
      <c r="T5" s="10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3" t="s">
        <v>44</v>
      </c>
      <c r="B28" s="94"/>
      <c r="C28" s="9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96" t="s">
        <v>45</v>
      </c>
      <c r="B29" s="97"/>
      <c r="C29" s="98"/>
      <c r="D29" s="48">
        <f>D4+D5-D28</f>
        <v>490638</v>
      </c>
      <c r="E29" s="48">
        <f t="shared" ref="E29:L29" si="8">E4+E5-E28</f>
        <v>8400</v>
      </c>
      <c r="F29" s="48">
        <f t="shared" si="8"/>
        <v>14850</v>
      </c>
      <c r="G29" s="48">
        <f t="shared" si="8"/>
        <v>170</v>
      </c>
      <c r="H29" s="48">
        <f t="shared" si="8"/>
        <v>34570</v>
      </c>
      <c r="I29" s="48">
        <f t="shared" si="8"/>
        <v>1324</v>
      </c>
      <c r="J29" s="48">
        <f t="shared" si="8"/>
        <v>182</v>
      </c>
      <c r="K29" s="48">
        <f t="shared" si="8"/>
        <v>489</v>
      </c>
      <c r="L29" s="48">
        <f t="shared" si="8"/>
        <v>5</v>
      </c>
      <c r="M29" s="99"/>
      <c r="N29" s="100"/>
      <c r="O29" s="100"/>
      <c r="P29" s="100"/>
      <c r="Q29" s="100"/>
      <c r="R29" s="100"/>
      <c r="S29" s="100"/>
      <c r="T29" s="10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13" priority="43" operator="equal">
      <formula>212030016606640</formula>
    </cfRule>
  </conditionalFormatting>
  <conditionalFormatting sqref="D29 E4:E6 E28:K29">
    <cfRule type="cellIs" dxfId="212" priority="41" operator="equal">
      <formula>$E$4</formula>
    </cfRule>
    <cfRule type="cellIs" dxfId="211" priority="42" operator="equal">
      <formula>2120</formula>
    </cfRule>
  </conditionalFormatting>
  <conditionalFormatting sqref="D29:E29 F4:F6 F28:F29">
    <cfRule type="cellIs" dxfId="210" priority="39" operator="equal">
      <formula>$F$4</formula>
    </cfRule>
    <cfRule type="cellIs" dxfId="209" priority="40" operator="equal">
      <formula>300</formula>
    </cfRule>
  </conditionalFormatting>
  <conditionalFormatting sqref="G4:G6 G28:G29">
    <cfRule type="cellIs" dxfId="208" priority="37" operator="equal">
      <formula>$G$4</formula>
    </cfRule>
    <cfRule type="cellIs" dxfId="207" priority="38" operator="equal">
      <formula>1660</formula>
    </cfRule>
  </conditionalFormatting>
  <conditionalFormatting sqref="H4:H6 H28:H29">
    <cfRule type="cellIs" dxfId="206" priority="35" operator="equal">
      <formula>$H$4</formula>
    </cfRule>
    <cfRule type="cellIs" dxfId="205" priority="36" operator="equal">
      <formula>6640</formula>
    </cfRule>
  </conditionalFormatting>
  <conditionalFormatting sqref="T6:T28">
    <cfRule type="cellIs" dxfId="204" priority="34" operator="lessThan">
      <formula>0</formula>
    </cfRule>
  </conditionalFormatting>
  <conditionalFormatting sqref="T7:T27">
    <cfRule type="cellIs" dxfId="203" priority="31" operator="lessThan">
      <formula>0</formula>
    </cfRule>
    <cfRule type="cellIs" dxfId="202" priority="32" operator="lessThan">
      <formula>0</formula>
    </cfRule>
    <cfRule type="cellIs" dxfId="201" priority="33" operator="lessThan">
      <formula>0</formula>
    </cfRule>
  </conditionalFormatting>
  <conditionalFormatting sqref="E4:E6 E28:K28">
    <cfRule type="cellIs" dxfId="200" priority="30" operator="equal">
      <formula>$E$4</formula>
    </cfRule>
  </conditionalFormatting>
  <conditionalFormatting sqref="D28:D29 D6 D4:M4">
    <cfRule type="cellIs" dxfId="199" priority="29" operator="equal">
      <formula>$D$4</formula>
    </cfRule>
  </conditionalFormatting>
  <conditionalFormatting sqref="I4:I6 I28:I29">
    <cfRule type="cellIs" dxfId="198" priority="28" operator="equal">
      <formula>$I$4</formula>
    </cfRule>
  </conditionalFormatting>
  <conditionalFormatting sqref="J4:J6 J28:J29">
    <cfRule type="cellIs" dxfId="197" priority="27" operator="equal">
      <formula>$J$4</formula>
    </cfRule>
  </conditionalFormatting>
  <conditionalFormatting sqref="K4:K6 K28:K29">
    <cfRule type="cellIs" dxfId="196" priority="26" operator="equal">
      <formula>$K$4</formula>
    </cfRule>
  </conditionalFormatting>
  <conditionalFormatting sqref="M4:M6">
    <cfRule type="cellIs" dxfId="195" priority="25" operator="equal">
      <formula>$L$4</formula>
    </cfRule>
  </conditionalFormatting>
  <conditionalFormatting sqref="T7:T28">
    <cfRule type="cellIs" dxfId="194" priority="22" operator="lessThan">
      <formula>0</formula>
    </cfRule>
    <cfRule type="cellIs" dxfId="193" priority="23" operator="lessThan">
      <formula>0</formula>
    </cfRule>
    <cfRule type="cellIs" dxfId="192" priority="24" operator="lessThan">
      <formula>0</formula>
    </cfRule>
  </conditionalFormatting>
  <conditionalFormatting sqref="D5:K5">
    <cfRule type="cellIs" dxfId="191" priority="21" operator="greaterThan">
      <formula>0</formula>
    </cfRule>
  </conditionalFormatting>
  <conditionalFormatting sqref="T6:T28">
    <cfRule type="cellIs" dxfId="190" priority="20" operator="lessThan">
      <formula>0</formula>
    </cfRule>
  </conditionalFormatting>
  <conditionalFormatting sqref="T7:T27">
    <cfRule type="cellIs" dxfId="189" priority="17" operator="lessThan">
      <formula>0</formula>
    </cfRule>
    <cfRule type="cellIs" dxfId="188" priority="18" operator="lessThan">
      <formula>0</formula>
    </cfRule>
    <cfRule type="cellIs" dxfId="187" priority="19" operator="lessThan">
      <formula>0</formula>
    </cfRule>
  </conditionalFormatting>
  <conditionalFormatting sqref="T7:T28">
    <cfRule type="cellIs" dxfId="186" priority="14" operator="lessThan">
      <formula>0</formula>
    </cfRule>
    <cfRule type="cellIs" dxfId="185" priority="15" operator="lessThan">
      <formula>0</formula>
    </cfRule>
    <cfRule type="cellIs" dxfId="184" priority="16" operator="lessThan">
      <formula>0</formula>
    </cfRule>
  </conditionalFormatting>
  <conditionalFormatting sqref="D5:K5">
    <cfRule type="cellIs" dxfId="183" priority="13" operator="greaterThan">
      <formula>0</formula>
    </cfRule>
  </conditionalFormatting>
  <conditionalFormatting sqref="L4 L6 L28:L29">
    <cfRule type="cellIs" dxfId="182" priority="12" operator="equal">
      <formula>$L$4</formula>
    </cfRule>
  </conditionalFormatting>
  <conditionalFormatting sqref="D7:S7">
    <cfRule type="cellIs" dxfId="181" priority="11" operator="greaterThan">
      <formula>0</formula>
    </cfRule>
  </conditionalFormatting>
  <conditionalFormatting sqref="D9:S9">
    <cfRule type="cellIs" dxfId="180" priority="10" operator="greaterThan">
      <formula>0</formula>
    </cfRule>
  </conditionalFormatting>
  <conditionalFormatting sqref="D11:S11">
    <cfRule type="cellIs" dxfId="179" priority="9" operator="greaterThan">
      <formula>0</formula>
    </cfRule>
  </conditionalFormatting>
  <conditionalFormatting sqref="D13:S13">
    <cfRule type="cellIs" dxfId="178" priority="8" operator="greaterThan">
      <formula>0</formula>
    </cfRule>
  </conditionalFormatting>
  <conditionalFormatting sqref="D15:S15">
    <cfRule type="cellIs" dxfId="177" priority="7" operator="greaterThan">
      <formula>0</formula>
    </cfRule>
  </conditionalFormatting>
  <conditionalFormatting sqref="D17:S17">
    <cfRule type="cellIs" dxfId="176" priority="6" operator="greaterThan">
      <formula>0</formula>
    </cfRule>
  </conditionalFormatting>
  <conditionalFormatting sqref="D19:S19">
    <cfRule type="cellIs" dxfId="175" priority="5" operator="greaterThan">
      <formula>0</formula>
    </cfRule>
  </conditionalFormatting>
  <conditionalFormatting sqref="D21:S21">
    <cfRule type="cellIs" dxfId="174" priority="4" operator="greaterThan">
      <formula>0</formula>
    </cfRule>
  </conditionalFormatting>
  <conditionalFormatting sqref="D23:S23">
    <cfRule type="cellIs" dxfId="173" priority="3" operator="greaterThan">
      <formula>0</formula>
    </cfRule>
  </conditionalFormatting>
  <conditionalFormatting sqref="D25:S25">
    <cfRule type="cellIs" dxfId="172" priority="2" operator="greaterThan">
      <formula>0</formula>
    </cfRule>
  </conditionalFormatting>
  <conditionalFormatting sqref="D27:S27">
    <cfRule type="cellIs" dxfId="171" priority="1" operator="greaterThan">
      <formula>0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J32" sqref="J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2" t="s">
        <v>0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</row>
    <row r="2" spans="1:20" ht="15.75" thickBot="1" x14ac:dyDescent="0.3">
      <c r="A2" s="102"/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</row>
    <row r="3" spans="1:20" ht="18.75" x14ac:dyDescent="0.25">
      <c r="A3" s="103" t="s">
        <v>46</v>
      </c>
      <c r="B3" s="104"/>
      <c r="C3" s="105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6"/>
    </row>
    <row r="4" spans="1:20" x14ac:dyDescent="0.25">
      <c r="A4" s="107" t="s">
        <v>1</v>
      </c>
      <c r="B4" s="107"/>
      <c r="C4" s="1"/>
      <c r="D4" s="2">
        <f>'28'!D29</f>
        <v>490638</v>
      </c>
      <c r="E4" s="2">
        <f>'28'!E29</f>
        <v>8400</v>
      </c>
      <c r="F4" s="2">
        <f>'28'!F29</f>
        <v>14850</v>
      </c>
      <c r="G4" s="2">
        <f>'28'!G29</f>
        <v>170</v>
      </c>
      <c r="H4" s="2">
        <f>'28'!H29</f>
        <v>34570</v>
      </c>
      <c r="I4" s="2">
        <f>'28'!I29</f>
        <v>1324</v>
      </c>
      <c r="J4" s="2">
        <f>'28'!J29</f>
        <v>182</v>
      </c>
      <c r="K4" s="2">
        <f>'28'!K29</f>
        <v>489</v>
      </c>
      <c r="L4" s="2">
        <f>'28'!L29</f>
        <v>5</v>
      </c>
      <c r="M4" s="3"/>
      <c r="N4" s="108"/>
      <c r="O4" s="108"/>
      <c r="P4" s="108"/>
      <c r="Q4" s="108"/>
      <c r="R4" s="108"/>
      <c r="S4" s="108"/>
      <c r="T4" s="108"/>
    </row>
    <row r="5" spans="1:20" x14ac:dyDescent="0.25">
      <c r="A5" s="107" t="s">
        <v>2</v>
      </c>
      <c r="B5" s="10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8"/>
      <c r="O5" s="108"/>
      <c r="P5" s="108"/>
      <c r="Q5" s="108"/>
      <c r="R5" s="108"/>
      <c r="S5" s="108"/>
      <c r="T5" s="10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3" t="s">
        <v>44</v>
      </c>
      <c r="B28" s="94"/>
      <c r="C28" s="9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96" t="s">
        <v>45</v>
      </c>
      <c r="B29" s="97"/>
      <c r="C29" s="98"/>
      <c r="D29" s="48">
        <f>D4+D5-D28</f>
        <v>490638</v>
      </c>
      <c r="E29" s="48">
        <f t="shared" ref="E29:L29" si="8">E4+E5-E28</f>
        <v>8400</v>
      </c>
      <c r="F29" s="48">
        <f t="shared" si="8"/>
        <v>14850</v>
      </c>
      <c r="G29" s="48">
        <f t="shared" si="8"/>
        <v>170</v>
      </c>
      <c r="H29" s="48">
        <f t="shared" si="8"/>
        <v>34570</v>
      </c>
      <c r="I29" s="48">
        <f t="shared" si="8"/>
        <v>1324</v>
      </c>
      <c r="J29" s="48">
        <f t="shared" si="8"/>
        <v>182</v>
      </c>
      <c r="K29" s="48">
        <f t="shared" si="8"/>
        <v>489</v>
      </c>
      <c r="L29" s="48">
        <f t="shared" si="8"/>
        <v>5</v>
      </c>
      <c r="M29" s="99"/>
      <c r="N29" s="100"/>
      <c r="O29" s="100"/>
      <c r="P29" s="100"/>
      <c r="Q29" s="100"/>
      <c r="R29" s="100"/>
      <c r="S29" s="100"/>
      <c r="T29" s="10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70" priority="43" operator="equal">
      <formula>212030016606640</formula>
    </cfRule>
  </conditionalFormatting>
  <conditionalFormatting sqref="D29 E4:E6 E28:K29">
    <cfRule type="cellIs" dxfId="169" priority="41" operator="equal">
      <formula>$E$4</formula>
    </cfRule>
    <cfRule type="cellIs" dxfId="168" priority="42" operator="equal">
      <formula>2120</formula>
    </cfRule>
  </conditionalFormatting>
  <conditionalFormatting sqref="D29:E29 F4:F6 F28:F29">
    <cfRule type="cellIs" dxfId="167" priority="39" operator="equal">
      <formula>$F$4</formula>
    </cfRule>
    <cfRule type="cellIs" dxfId="166" priority="40" operator="equal">
      <formula>300</formula>
    </cfRule>
  </conditionalFormatting>
  <conditionalFormatting sqref="G4:G6 G28:G29">
    <cfRule type="cellIs" dxfId="165" priority="37" operator="equal">
      <formula>$G$4</formula>
    </cfRule>
    <cfRule type="cellIs" dxfId="164" priority="38" operator="equal">
      <formula>1660</formula>
    </cfRule>
  </conditionalFormatting>
  <conditionalFormatting sqref="H4:H6 H28:H29">
    <cfRule type="cellIs" dxfId="163" priority="35" operator="equal">
      <formula>$H$4</formula>
    </cfRule>
    <cfRule type="cellIs" dxfId="162" priority="36" operator="equal">
      <formula>6640</formula>
    </cfRule>
  </conditionalFormatting>
  <conditionalFormatting sqref="T6:T28">
    <cfRule type="cellIs" dxfId="161" priority="34" operator="lessThan">
      <formula>0</formula>
    </cfRule>
  </conditionalFormatting>
  <conditionalFormatting sqref="T7:T27">
    <cfRule type="cellIs" dxfId="160" priority="31" operator="lessThan">
      <formula>0</formula>
    </cfRule>
    <cfRule type="cellIs" dxfId="159" priority="32" operator="lessThan">
      <formula>0</formula>
    </cfRule>
    <cfRule type="cellIs" dxfId="158" priority="33" operator="lessThan">
      <formula>0</formula>
    </cfRule>
  </conditionalFormatting>
  <conditionalFormatting sqref="E4:E6 E28:K28">
    <cfRule type="cellIs" dxfId="157" priority="30" operator="equal">
      <formula>$E$4</formula>
    </cfRule>
  </conditionalFormatting>
  <conditionalFormatting sqref="D28:D29 D6 D4:M4">
    <cfRule type="cellIs" dxfId="156" priority="29" operator="equal">
      <formula>$D$4</formula>
    </cfRule>
  </conditionalFormatting>
  <conditionalFormatting sqref="I4:I6 I28:I29">
    <cfRule type="cellIs" dxfId="155" priority="28" operator="equal">
      <formula>$I$4</formula>
    </cfRule>
  </conditionalFormatting>
  <conditionalFormatting sqref="J4:J6 J28:J29">
    <cfRule type="cellIs" dxfId="154" priority="27" operator="equal">
      <formula>$J$4</formula>
    </cfRule>
  </conditionalFormatting>
  <conditionalFormatting sqref="K4:K6 K28:K29">
    <cfRule type="cellIs" dxfId="153" priority="26" operator="equal">
      <formula>$K$4</formula>
    </cfRule>
  </conditionalFormatting>
  <conditionalFormatting sqref="M4:M6">
    <cfRule type="cellIs" dxfId="152" priority="25" operator="equal">
      <formula>$L$4</formula>
    </cfRule>
  </conditionalFormatting>
  <conditionalFormatting sqref="T7:T28">
    <cfRule type="cellIs" dxfId="151" priority="22" operator="lessThan">
      <formula>0</formula>
    </cfRule>
    <cfRule type="cellIs" dxfId="150" priority="23" operator="lessThan">
      <formula>0</formula>
    </cfRule>
    <cfRule type="cellIs" dxfId="149" priority="24" operator="lessThan">
      <formula>0</formula>
    </cfRule>
  </conditionalFormatting>
  <conditionalFormatting sqref="D5:K5">
    <cfRule type="cellIs" dxfId="148" priority="21" operator="greaterThan">
      <formula>0</formula>
    </cfRule>
  </conditionalFormatting>
  <conditionalFormatting sqref="T6:T28">
    <cfRule type="cellIs" dxfId="147" priority="20" operator="lessThan">
      <formula>0</formula>
    </cfRule>
  </conditionalFormatting>
  <conditionalFormatting sqref="T7:T27">
    <cfRule type="cellIs" dxfId="146" priority="17" operator="lessThan">
      <formula>0</formula>
    </cfRule>
    <cfRule type="cellIs" dxfId="145" priority="18" operator="lessThan">
      <formula>0</formula>
    </cfRule>
    <cfRule type="cellIs" dxfId="144" priority="19" operator="lessThan">
      <formula>0</formula>
    </cfRule>
  </conditionalFormatting>
  <conditionalFormatting sqref="T7:T28">
    <cfRule type="cellIs" dxfId="143" priority="14" operator="lessThan">
      <formula>0</formula>
    </cfRule>
    <cfRule type="cellIs" dxfId="142" priority="15" operator="lessThan">
      <formula>0</formula>
    </cfRule>
    <cfRule type="cellIs" dxfId="141" priority="16" operator="lessThan">
      <formula>0</formula>
    </cfRule>
  </conditionalFormatting>
  <conditionalFormatting sqref="D5:K5">
    <cfRule type="cellIs" dxfId="140" priority="13" operator="greaterThan">
      <formula>0</formula>
    </cfRule>
  </conditionalFormatting>
  <conditionalFormatting sqref="L4 L6 L28:L29">
    <cfRule type="cellIs" dxfId="139" priority="12" operator="equal">
      <formula>$L$4</formula>
    </cfRule>
  </conditionalFormatting>
  <conditionalFormatting sqref="D7:S7">
    <cfRule type="cellIs" dxfId="138" priority="11" operator="greaterThan">
      <formula>0</formula>
    </cfRule>
  </conditionalFormatting>
  <conditionalFormatting sqref="D9:S9">
    <cfRule type="cellIs" dxfId="137" priority="10" operator="greaterThan">
      <formula>0</formula>
    </cfRule>
  </conditionalFormatting>
  <conditionalFormatting sqref="D11:S11">
    <cfRule type="cellIs" dxfId="136" priority="9" operator="greaterThan">
      <formula>0</formula>
    </cfRule>
  </conditionalFormatting>
  <conditionalFormatting sqref="D13:S13">
    <cfRule type="cellIs" dxfId="135" priority="8" operator="greaterThan">
      <formula>0</formula>
    </cfRule>
  </conditionalFormatting>
  <conditionalFormatting sqref="D15:S15">
    <cfRule type="cellIs" dxfId="134" priority="7" operator="greaterThan">
      <formula>0</formula>
    </cfRule>
  </conditionalFormatting>
  <conditionalFormatting sqref="D17:S17">
    <cfRule type="cellIs" dxfId="133" priority="6" operator="greaterThan">
      <formula>0</formula>
    </cfRule>
  </conditionalFormatting>
  <conditionalFormatting sqref="D19:S19">
    <cfRule type="cellIs" dxfId="132" priority="5" operator="greaterThan">
      <formula>0</formula>
    </cfRule>
  </conditionalFormatting>
  <conditionalFormatting sqref="D21:S21">
    <cfRule type="cellIs" dxfId="131" priority="4" operator="greaterThan">
      <formula>0</formula>
    </cfRule>
  </conditionalFormatting>
  <conditionalFormatting sqref="D23:S23">
    <cfRule type="cellIs" dxfId="130" priority="3" operator="greaterThan">
      <formula>0</formula>
    </cfRule>
  </conditionalFormatting>
  <conditionalFormatting sqref="D25:S25">
    <cfRule type="cellIs" dxfId="129" priority="2" operator="greaterThan">
      <formula>0</formula>
    </cfRule>
  </conditionalFormatting>
  <conditionalFormatting sqref="D27:S27">
    <cfRule type="cellIs" dxfId="128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F34" sqref="F3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2" t="s">
        <v>0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</row>
    <row r="2" spans="1:20" ht="15.75" thickBot="1" x14ac:dyDescent="0.3">
      <c r="A2" s="102"/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</row>
    <row r="3" spans="1:20" ht="18.75" x14ac:dyDescent="0.25">
      <c r="A3" s="103" t="s">
        <v>50</v>
      </c>
      <c r="B3" s="104"/>
      <c r="C3" s="105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6"/>
    </row>
    <row r="4" spans="1:20" x14ac:dyDescent="0.25">
      <c r="A4" s="107" t="s">
        <v>1</v>
      </c>
      <c r="B4" s="107"/>
      <c r="C4" s="1"/>
      <c r="D4" s="2">
        <f>'2'!D29</f>
        <v>894202</v>
      </c>
      <c r="E4" s="2">
        <f>'2'!E29</f>
        <v>1430</v>
      </c>
      <c r="F4" s="2">
        <f>'2'!F29</f>
        <v>3610</v>
      </c>
      <c r="G4" s="2">
        <f>'2'!G29</f>
        <v>510</v>
      </c>
      <c r="H4" s="2">
        <f>'2'!H29</f>
        <v>1280</v>
      </c>
      <c r="I4" s="2">
        <f>'2'!I29</f>
        <v>1002</v>
      </c>
      <c r="J4" s="2">
        <f>'2'!J29</f>
        <v>241</v>
      </c>
      <c r="K4" s="2">
        <f>'2'!K29</f>
        <v>242</v>
      </c>
      <c r="L4" s="2">
        <f>'2'!L29</f>
        <v>5</v>
      </c>
      <c r="M4" s="3"/>
      <c r="N4" s="108"/>
      <c r="O4" s="108"/>
      <c r="P4" s="108"/>
      <c r="Q4" s="108"/>
      <c r="R4" s="108"/>
      <c r="S4" s="108"/>
      <c r="T4" s="108"/>
    </row>
    <row r="5" spans="1:20" x14ac:dyDescent="0.25">
      <c r="A5" s="107" t="s">
        <v>2</v>
      </c>
      <c r="B5" s="107"/>
      <c r="C5" s="1"/>
      <c r="D5" s="1"/>
      <c r="E5" s="4"/>
      <c r="F5" s="4"/>
      <c r="G5" s="4"/>
      <c r="H5" s="4">
        <v>5000</v>
      </c>
      <c r="I5" s="1"/>
      <c r="J5" s="1"/>
      <c r="K5" s="1"/>
      <c r="L5" s="1"/>
      <c r="M5" s="5"/>
      <c r="N5" s="108"/>
      <c r="O5" s="108"/>
      <c r="P5" s="108"/>
      <c r="Q5" s="108"/>
      <c r="R5" s="108"/>
      <c r="S5" s="108"/>
      <c r="T5" s="10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10028</v>
      </c>
      <c r="E7" s="22">
        <v>50</v>
      </c>
      <c r="F7" s="22">
        <v>50</v>
      </c>
      <c r="G7" s="22">
        <v>20</v>
      </c>
      <c r="H7" s="22">
        <v>50</v>
      </c>
      <c r="I7" s="23">
        <v>15</v>
      </c>
      <c r="J7" s="23"/>
      <c r="K7" s="23"/>
      <c r="L7" s="23"/>
      <c r="M7" s="20">
        <f>D7+E7*20+F7*10+G7*9+H7*9</f>
        <v>12158</v>
      </c>
      <c r="N7" s="24">
        <f>D7+E7*20+F7*10+G7*9+H7*9+I7*191+J7*191+K7*182+L7*100</f>
        <v>15023</v>
      </c>
      <c r="O7" s="25">
        <f>M7*2.75%</f>
        <v>334.34500000000003</v>
      </c>
      <c r="P7" s="26"/>
      <c r="Q7" s="26">
        <v>78</v>
      </c>
      <c r="R7" s="24">
        <f>M7-(M7*2.75%)+I7*191+J7*191+K7*182+L7*100-Q7</f>
        <v>14610.655000000001</v>
      </c>
      <c r="S7" s="25">
        <f>M7*0.95%</f>
        <v>115.50099999999999</v>
      </c>
      <c r="T7" s="27">
        <f>S7-Q7</f>
        <v>37.500999999999991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3701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3701</v>
      </c>
      <c r="N8" s="24">
        <f t="shared" ref="N8:N27" si="1">D8+E8*20+F8*10+G8*9+H8*9+I8*191+J8*191+K8*182+L8*100</f>
        <v>3701</v>
      </c>
      <c r="O8" s="25">
        <f t="shared" ref="O8:O27" si="2">M8*2.75%</f>
        <v>101.7775</v>
      </c>
      <c r="P8" s="26"/>
      <c r="Q8" s="26">
        <v>30</v>
      </c>
      <c r="R8" s="24">
        <f t="shared" ref="R8:R27" si="3">M8-(M8*2.75%)+I8*191+J8*191+K8*182+L8*100-Q8</f>
        <v>3569.2224999999999</v>
      </c>
      <c r="S8" s="25">
        <f t="shared" ref="S8:S27" si="4">M8*0.95%</f>
        <v>35.159500000000001</v>
      </c>
      <c r="T8" s="27">
        <f t="shared" ref="T8:T27" si="5">S8-Q8</f>
        <v>5.1595000000000013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9118</v>
      </c>
      <c r="E9" s="30">
        <v>50</v>
      </c>
      <c r="F9" s="30">
        <v>50</v>
      </c>
      <c r="G9" s="30"/>
      <c r="H9" s="30">
        <v>100</v>
      </c>
      <c r="I9" s="20">
        <v>2</v>
      </c>
      <c r="J9" s="20"/>
      <c r="K9" s="20"/>
      <c r="L9" s="20"/>
      <c r="M9" s="20">
        <f t="shared" si="0"/>
        <v>11518</v>
      </c>
      <c r="N9" s="24">
        <f t="shared" si="1"/>
        <v>11900</v>
      </c>
      <c r="O9" s="25">
        <f t="shared" si="2"/>
        <v>316.745</v>
      </c>
      <c r="P9" s="26"/>
      <c r="Q9" s="26">
        <v>103</v>
      </c>
      <c r="R9" s="24">
        <f t="shared" si="3"/>
        <v>11480.254999999999</v>
      </c>
      <c r="S9" s="25">
        <f t="shared" si="4"/>
        <v>109.42099999999999</v>
      </c>
      <c r="T9" s="27">
        <f t="shared" si="5"/>
        <v>6.4209999999999923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4095</v>
      </c>
      <c r="E10" s="30"/>
      <c r="F10" s="30"/>
      <c r="G10" s="30"/>
      <c r="H10" s="30">
        <v>20</v>
      </c>
      <c r="I10" s="20">
        <v>5</v>
      </c>
      <c r="J10" s="20"/>
      <c r="K10" s="20"/>
      <c r="L10" s="20"/>
      <c r="M10" s="20">
        <f t="shared" si="0"/>
        <v>4275</v>
      </c>
      <c r="N10" s="24">
        <f t="shared" si="1"/>
        <v>5230</v>
      </c>
      <c r="O10" s="25">
        <f t="shared" si="2"/>
        <v>117.5625</v>
      </c>
      <c r="P10" s="26"/>
      <c r="Q10" s="26">
        <v>25</v>
      </c>
      <c r="R10" s="24">
        <f t="shared" si="3"/>
        <v>5087.4375</v>
      </c>
      <c r="S10" s="25">
        <f t="shared" si="4"/>
        <v>40.612499999999997</v>
      </c>
      <c r="T10" s="27">
        <f t="shared" si="5"/>
        <v>15.612499999999997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3904</v>
      </c>
      <c r="E11" s="30"/>
      <c r="F11" s="30"/>
      <c r="G11" s="32"/>
      <c r="H11" s="30"/>
      <c r="I11" s="20">
        <v>2</v>
      </c>
      <c r="J11" s="20"/>
      <c r="K11" s="20"/>
      <c r="L11" s="20"/>
      <c r="M11" s="20">
        <f t="shared" si="0"/>
        <v>3904</v>
      </c>
      <c r="N11" s="24">
        <f t="shared" si="1"/>
        <v>4286</v>
      </c>
      <c r="O11" s="25">
        <f t="shared" si="2"/>
        <v>107.36</v>
      </c>
      <c r="P11" s="26"/>
      <c r="Q11" s="26">
        <v>33</v>
      </c>
      <c r="R11" s="24">
        <f t="shared" si="3"/>
        <v>4145.6399999999994</v>
      </c>
      <c r="S11" s="25">
        <f t="shared" si="4"/>
        <v>37.088000000000001</v>
      </c>
      <c r="T11" s="27">
        <f t="shared" si="5"/>
        <v>4.088000000000001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6463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6463</v>
      </c>
      <c r="N12" s="24">
        <f t="shared" si="1"/>
        <v>6463</v>
      </c>
      <c r="O12" s="25">
        <f t="shared" si="2"/>
        <v>177.73249999999999</v>
      </c>
      <c r="P12" s="26"/>
      <c r="Q12" s="26">
        <v>26</v>
      </c>
      <c r="R12" s="24">
        <f t="shared" si="3"/>
        <v>6259.2674999999999</v>
      </c>
      <c r="S12" s="25">
        <f t="shared" si="4"/>
        <v>61.398499999999999</v>
      </c>
      <c r="T12" s="27">
        <f t="shared" si="5"/>
        <v>35.398499999999999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4112</v>
      </c>
      <c r="E13" s="30">
        <v>20</v>
      </c>
      <c r="F13" s="30">
        <v>20</v>
      </c>
      <c r="G13" s="30">
        <v>10</v>
      </c>
      <c r="H13" s="30">
        <v>130</v>
      </c>
      <c r="I13" s="20">
        <v>1</v>
      </c>
      <c r="J13" s="20"/>
      <c r="K13" s="20"/>
      <c r="L13" s="20"/>
      <c r="M13" s="20">
        <f t="shared" si="0"/>
        <v>5972</v>
      </c>
      <c r="N13" s="24">
        <f t="shared" si="1"/>
        <v>6163</v>
      </c>
      <c r="O13" s="25">
        <f t="shared" si="2"/>
        <v>164.23</v>
      </c>
      <c r="P13" s="26"/>
      <c r="Q13" s="26">
        <v>75</v>
      </c>
      <c r="R13" s="24">
        <f t="shared" si="3"/>
        <v>5923.77</v>
      </c>
      <c r="S13" s="25">
        <f t="shared" si="4"/>
        <v>56.734000000000002</v>
      </c>
      <c r="T13" s="27">
        <f t="shared" si="5"/>
        <v>-18.265999999999998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5412</v>
      </c>
      <c r="E14" s="30">
        <v>30</v>
      </c>
      <c r="F14" s="30">
        <v>50</v>
      </c>
      <c r="G14" s="30"/>
      <c r="H14" s="30">
        <v>100</v>
      </c>
      <c r="I14" s="20">
        <v>10</v>
      </c>
      <c r="J14" s="20"/>
      <c r="K14" s="20"/>
      <c r="L14" s="20"/>
      <c r="M14" s="20">
        <f t="shared" si="0"/>
        <v>7412</v>
      </c>
      <c r="N14" s="24">
        <f t="shared" si="1"/>
        <v>9322</v>
      </c>
      <c r="O14" s="25">
        <f t="shared" si="2"/>
        <v>203.83</v>
      </c>
      <c r="P14" s="26"/>
      <c r="Q14" s="26">
        <v>88</v>
      </c>
      <c r="R14" s="24">
        <f t="shared" si="3"/>
        <v>9030.17</v>
      </c>
      <c r="S14" s="25">
        <f t="shared" si="4"/>
        <v>70.414000000000001</v>
      </c>
      <c r="T14" s="27">
        <f t="shared" si="5"/>
        <v>-17.585999999999999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10446</v>
      </c>
      <c r="E15" s="30"/>
      <c r="F15" s="30"/>
      <c r="G15" s="30"/>
      <c r="H15" s="30"/>
      <c r="I15" s="20">
        <v>9</v>
      </c>
      <c r="J15" s="20"/>
      <c r="K15" s="20"/>
      <c r="L15" s="20"/>
      <c r="M15" s="20">
        <f t="shared" si="0"/>
        <v>10446</v>
      </c>
      <c r="N15" s="24">
        <f t="shared" si="1"/>
        <v>12165</v>
      </c>
      <c r="O15" s="25">
        <f t="shared" si="2"/>
        <v>287.26499999999999</v>
      </c>
      <c r="P15" s="26"/>
      <c r="Q15" s="26">
        <v>100</v>
      </c>
      <c r="R15" s="24">
        <f t="shared" si="3"/>
        <v>11777.735000000001</v>
      </c>
      <c r="S15" s="25">
        <f t="shared" si="4"/>
        <v>99.236999999999995</v>
      </c>
      <c r="T15" s="27">
        <f t="shared" si="5"/>
        <v>-0.76300000000000523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8569</v>
      </c>
      <c r="E16" s="30"/>
      <c r="F16" s="30"/>
      <c r="G16" s="30"/>
      <c r="H16" s="30">
        <v>100</v>
      </c>
      <c r="I16" s="20">
        <v>20</v>
      </c>
      <c r="J16" s="20"/>
      <c r="K16" s="20">
        <v>5</v>
      </c>
      <c r="L16" s="20"/>
      <c r="M16" s="20">
        <f t="shared" si="0"/>
        <v>9469</v>
      </c>
      <c r="N16" s="24">
        <f t="shared" si="1"/>
        <v>14199</v>
      </c>
      <c r="O16" s="25">
        <f t="shared" si="2"/>
        <v>260.39749999999998</v>
      </c>
      <c r="P16" s="26"/>
      <c r="Q16" s="26">
        <v>108</v>
      </c>
      <c r="R16" s="24">
        <f t="shared" si="3"/>
        <v>13830.602500000001</v>
      </c>
      <c r="S16" s="25">
        <f t="shared" si="4"/>
        <v>89.955500000000001</v>
      </c>
      <c r="T16" s="27">
        <f t="shared" si="5"/>
        <v>-18.044499999999999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3702</v>
      </c>
      <c r="E17" s="30"/>
      <c r="F17" s="30">
        <v>50</v>
      </c>
      <c r="G17" s="30"/>
      <c r="H17" s="30">
        <v>30</v>
      </c>
      <c r="I17" s="20">
        <v>15</v>
      </c>
      <c r="J17" s="20"/>
      <c r="K17" s="20"/>
      <c r="L17" s="20"/>
      <c r="M17" s="20">
        <f t="shared" si="0"/>
        <v>4472</v>
      </c>
      <c r="N17" s="24">
        <f t="shared" si="1"/>
        <v>7337</v>
      </c>
      <c r="O17" s="25">
        <f t="shared" si="2"/>
        <v>122.98</v>
      </c>
      <c r="P17" s="26"/>
      <c r="Q17" s="26">
        <v>54</v>
      </c>
      <c r="R17" s="24">
        <f t="shared" si="3"/>
        <v>7160.02</v>
      </c>
      <c r="S17" s="25">
        <f t="shared" si="4"/>
        <v>42.484000000000002</v>
      </c>
      <c r="T17" s="27">
        <f t="shared" si="5"/>
        <v>-11.515999999999998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>
        <v>8227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8227</v>
      </c>
      <c r="N18" s="24">
        <f t="shared" si="1"/>
        <v>8227</v>
      </c>
      <c r="O18" s="25">
        <f t="shared" si="2"/>
        <v>226.24250000000001</v>
      </c>
      <c r="P18" s="26"/>
      <c r="Q18" s="26">
        <v>150</v>
      </c>
      <c r="R18" s="24">
        <f t="shared" si="3"/>
        <v>7850.7574999999997</v>
      </c>
      <c r="S18" s="25">
        <f t="shared" si="4"/>
        <v>78.156499999999994</v>
      </c>
      <c r="T18" s="27">
        <f t="shared" si="5"/>
        <v>-71.843500000000006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10152</v>
      </c>
      <c r="E19" s="30"/>
      <c r="F19" s="30">
        <v>30</v>
      </c>
      <c r="G19" s="30"/>
      <c r="H19" s="30">
        <v>50</v>
      </c>
      <c r="I19" s="20">
        <v>17</v>
      </c>
      <c r="J19" s="20"/>
      <c r="K19" s="20"/>
      <c r="L19" s="20"/>
      <c r="M19" s="20">
        <f t="shared" si="0"/>
        <v>10902</v>
      </c>
      <c r="N19" s="24">
        <f t="shared" si="1"/>
        <v>14149</v>
      </c>
      <c r="O19" s="25">
        <f t="shared" si="2"/>
        <v>299.80500000000001</v>
      </c>
      <c r="P19" s="26"/>
      <c r="Q19" s="26">
        <v>170</v>
      </c>
      <c r="R19" s="24">
        <f t="shared" si="3"/>
        <v>13679.195</v>
      </c>
      <c r="S19" s="25">
        <f t="shared" si="4"/>
        <v>103.569</v>
      </c>
      <c r="T19" s="27">
        <f t="shared" si="5"/>
        <v>-66.430999999999997</v>
      </c>
    </row>
    <row r="20" spans="1:20" ht="15.75" x14ac:dyDescent="0.25">
      <c r="A20" s="28">
        <v>14</v>
      </c>
      <c r="B20" s="20">
        <v>1908446147</v>
      </c>
      <c r="C20" s="20" t="s">
        <v>51</v>
      </c>
      <c r="D20" s="29">
        <v>5863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5863</v>
      </c>
      <c r="N20" s="24">
        <f t="shared" si="1"/>
        <v>5863</v>
      </c>
      <c r="O20" s="25">
        <f t="shared" si="2"/>
        <v>161.23249999999999</v>
      </c>
      <c r="P20" s="26"/>
      <c r="Q20" s="26">
        <v>100</v>
      </c>
      <c r="R20" s="24">
        <f t="shared" si="3"/>
        <v>5601.7674999999999</v>
      </c>
      <c r="S20" s="25">
        <f t="shared" si="4"/>
        <v>55.698499999999996</v>
      </c>
      <c r="T20" s="27">
        <f t="shared" si="5"/>
        <v>-44.301500000000004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3599</v>
      </c>
      <c r="E21" s="30"/>
      <c r="F21" s="30">
        <v>50</v>
      </c>
      <c r="G21" s="30"/>
      <c r="H21" s="30"/>
      <c r="I21" s="20">
        <v>1</v>
      </c>
      <c r="J21" s="20"/>
      <c r="K21" s="20"/>
      <c r="L21" s="20"/>
      <c r="M21" s="20">
        <f t="shared" si="0"/>
        <v>4099</v>
      </c>
      <c r="N21" s="24">
        <f t="shared" si="1"/>
        <v>4290</v>
      </c>
      <c r="O21" s="25">
        <f t="shared" si="2"/>
        <v>112.7225</v>
      </c>
      <c r="P21" s="26"/>
      <c r="Q21" s="26">
        <v>60</v>
      </c>
      <c r="R21" s="24">
        <f t="shared" si="3"/>
        <v>4117.2775000000001</v>
      </c>
      <c r="S21" s="25">
        <f t="shared" si="4"/>
        <v>38.9405</v>
      </c>
      <c r="T21" s="27">
        <f t="shared" si="5"/>
        <v>-21.0595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7740</v>
      </c>
      <c r="E22" s="30">
        <v>70</v>
      </c>
      <c r="F22" s="30">
        <v>20</v>
      </c>
      <c r="G22" s="20"/>
      <c r="H22" s="30"/>
      <c r="I22" s="20">
        <v>20</v>
      </c>
      <c r="J22" s="20"/>
      <c r="K22" s="20"/>
      <c r="L22" s="20"/>
      <c r="M22" s="20">
        <f t="shared" si="0"/>
        <v>9340</v>
      </c>
      <c r="N22" s="24">
        <f t="shared" si="1"/>
        <v>13160</v>
      </c>
      <c r="O22" s="25">
        <f t="shared" si="2"/>
        <v>256.85000000000002</v>
      </c>
      <c r="P22" s="26"/>
      <c r="Q22" s="26">
        <v>100</v>
      </c>
      <c r="R22" s="24">
        <f t="shared" si="3"/>
        <v>12803.15</v>
      </c>
      <c r="S22" s="25">
        <f t="shared" si="4"/>
        <v>88.73</v>
      </c>
      <c r="T22" s="27">
        <f t="shared" si="5"/>
        <v>-11.269999999999996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5266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5266</v>
      </c>
      <c r="N23" s="24">
        <f t="shared" si="1"/>
        <v>5266</v>
      </c>
      <c r="O23" s="25">
        <f t="shared" si="2"/>
        <v>144.815</v>
      </c>
      <c r="P23" s="26"/>
      <c r="Q23" s="26">
        <v>50</v>
      </c>
      <c r="R23" s="24">
        <f t="shared" si="3"/>
        <v>5071.1850000000004</v>
      </c>
      <c r="S23" s="25">
        <f t="shared" si="4"/>
        <v>50.027000000000001</v>
      </c>
      <c r="T23" s="27">
        <f t="shared" si="5"/>
        <v>2.7000000000001023E-2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11976</v>
      </c>
      <c r="E24" s="30">
        <v>50</v>
      </c>
      <c r="F24" s="30">
        <v>100</v>
      </c>
      <c r="G24" s="30"/>
      <c r="H24" s="30"/>
      <c r="I24" s="20"/>
      <c r="J24" s="20"/>
      <c r="K24" s="20"/>
      <c r="L24" s="20"/>
      <c r="M24" s="20">
        <f t="shared" si="0"/>
        <v>13976</v>
      </c>
      <c r="N24" s="24">
        <f t="shared" si="1"/>
        <v>13976</v>
      </c>
      <c r="O24" s="25">
        <f t="shared" si="2"/>
        <v>384.34</v>
      </c>
      <c r="P24" s="26"/>
      <c r="Q24" s="26">
        <v>101</v>
      </c>
      <c r="R24" s="24">
        <f t="shared" si="3"/>
        <v>13490.66</v>
      </c>
      <c r="S24" s="25">
        <f t="shared" si="4"/>
        <v>132.77199999999999</v>
      </c>
      <c r="T24" s="27">
        <f t="shared" si="5"/>
        <v>31.771999999999991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5194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5194</v>
      </c>
      <c r="N25" s="24">
        <f t="shared" si="1"/>
        <v>5194</v>
      </c>
      <c r="O25" s="25">
        <f t="shared" si="2"/>
        <v>142.83500000000001</v>
      </c>
      <c r="P25" s="26"/>
      <c r="Q25" s="26">
        <v>45</v>
      </c>
      <c r="R25" s="24">
        <f t="shared" si="3"/>
        <v>5006.165</v>
      </c>
      <c r="S25" s="25">
        <f t="shared" si="4"/>
        <v>49.342999999999996</v>
      </c>
      <c r="T25" s="27">
        <f t="shared" si="5"/>
        <v>4.3429999999999964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5610</v>
      </c>
      <c r="E26" s="29">
        <v>20</v>
      </c>
      <c r="F26" s="30">
        <v>40</v>
      </c>
      <c r="G26" s="30"/>
      <c r="H26" s="30">
        <v>70</v>
      </c>
      <c r="I26" s="20">
        <v>5</v>
      </c>
      <c r="J26" s="20"/>
      <c r="K26" s="20">
        <v>2</v>
      </c>
      <c r="L26" s="20"/>
      <c r="M26" s="20">
        <f t="shared" si="0"/>
        <v>7040</v>
      </c>
      <c r="N26" s="24">
        <f t="shared" si="1"/>
        <v>8359</v>
      </c>
      <c r="O26" s="25">
        <f t="shared" si="2"/>
        <v>193.6</v>
      </c>
      <c r="P26" s="26"/>
      <c r="Q26" s="26">
        <v>110</v>
      </c>
      <c r="R26" s="24">
        <f t="shared" si="3"/>
        <v>8055.4</v>
      </c>
      <c r="S26" s="25">
        <f t="shared" si="4"/>
        <v>66.88</v>
      </c>
      <c r="T26" s="27">
        <f t="shared" si="5"/>
        <v>-43.120000000000005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3522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3522</v>
      </c>
      <c r="N27" s="40">
        <f t="shared" si="1"/>
        <v>3522</v>
      </c>
      <c r="O27" s="25">
        <f t="shared" si="2"/>
        <v>96.855000000000004</v>
      </c>
      <c r="P27" s="41"/>
      <c r="Q27" s="41">
        <v>80</v>
      </c>
      <c r="R27" s="24">
        <f t="shared" si="3"/>
        <v>3345.145</v>
      </c>
      <c r="S27" s="42">
        <f t="shared" si="4"/>
        <v>33.458999999999996</v>
      </c>
      <c r="T27" s="43">
        <f t="shared" si="5"/>
        <v>-46.541000000000004</v>
      </c>
    </row>
    <row r="28" spans="1:20" ht="16.5" thickBot="1" x14ac:dyDescent="0.3">
      <c r="A28" s="93" t="s">
        <v>44</v>
      </c>
      <c r="B28" s="94"/>
      <c r="C28" s="95"/>
      <c r="D28" s="44">
        <f t="shared" ref="D28:E28" si="6">SUM(D7:D27)</f>
        <v>136699</v>
      </c>
      <c r="E28" s="45">
        <f t="shared" si="6"/>
        <v>290</v>
      </c>
      <c r="F28" s="45">
        <f t="shared" ref="F28:T28" si="7">SUM(F7:F27)</f>
        <v>460</v>
      </c>
      <c r="G28" s="45">
        <f t="shared" si="7"/>
        <v>30</v>
      </c>
      <c r="H28" s="45">
        <f t="shared" si="7"/>
        <v>650</v>
      </c>
      <c r="I28" s="45">
        <f t="shared" si="7"/>
        <v>122</v>
      </c>
      <c r="J28" s="45">
        <f t="shared" si="7"/>
        <v>0</v>
      </c>
      <c r="K28" s="45">
        <f t="shared" si="7"/>
        <v>7</v>
      </c>
      <c r="L28" s="45">
        <f t="shared" si="7"/>
        <v>0</v>
      </c>
      <c r="M28" s="45">
        <f t="shared" si="7"/>
        <v>153219</v>
      </c>
      <c r="N28" s="45">
        <f t="shared" si="7"/>
        <v>177795</v>
      </c>
      <c r="O28" s="46">
        <f t="shared" si="7"/>
        <v>4213.5224999999991</v>
      </c>
      <c r="P28" s="45">
        <f t="shared" si="7"/>
        <v>0</v>
      </c>
      <c r="Q28" s="45">
        <f t="shared" si="7"/>
        <v>1686</v>
      </c>
      <c r="R28" s="45">
        <f t="shared" si="7"/>
        <v>171895.47750000001</v>
      </c>
      <c r="S28" s="45">
        <f t="shared" si="7"/>
        <v>1455.5805000000003</v>
      </c>
      <c r="T28" s="47">
        <f t="shared" si="7"/>
        <v>-230.41950000000006</v>
      </c>
    </row>
    <row r="29" spans="1:20" ht="15.75" thickBot="1" x14ac:dyDescent="0.3">
      <c r="A29" s="96" t="s">
        <v>45</v>
      </c>
      <c r="B29" s="97"/>
      <c r="C29" s="98"/>
      <c r="D29" s="48">
        <f>D4+D5-D28</f>
        <v>757503</v>
      </c>
      <c r="E29" s="48">
        <f t="shared" ref="E29:L29" si="8">E4+E5-E28</f>
        <v>1140</v>
      </c>
      <c r="F29" s="48">
        <f t="shared" si="8"/>
        <v>3150</v>
      </c>
      <c r="G29" s="48">
        <f t="shared" si="8"/>
        <v>480</v>
      </c>
      <c r="H29" s="48">
        <f t="shared" si="8"/>
        <v>5630</v>
      </c>
      <c r="I29" s="48">
        <f t="shared" si="8"/>
        <v>880</v>
      </c>
      <c r="J29" s="48">
        <f t="shared" si="8"/>
        <v>241</v>
      </c>
      <c r="K29" s="48">
        <f t="shared" si="8"/>
        <v>235</v>
      </c>
      <c r="L29" s="48">
        <f t="shared" si="8"/>
        <v>5</v>
      </c>
      <c r="M29" s="99"/>
      <c r="N29" s="100"/>
      <c r="O29" s="100"/>
      <c r="P29" s="100"/>
      <c r="Q29" s="100"/>
      <c r="R29" s="100"/>
      <c r="S29" s="100"/>
      <c r="T29" s="10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20" priority="43" operator="equal">
      <formula>212030016606640</formula>
    </cfRule>
  </conditionalFormatting>
  <conditionalFormatting sqref="D29 E4:E6 E28:K29">
    <cfRule type="cellIs" dxfId="1319" priority="41" operator="equal">
      <formula>$E$4</formula>
    </cfRule>
    <cfRule type="cellIs" dxfId="1318" priority="42" operator="equal">
      <formula>2120</formula>
    </cfRule>
  </conditionalFormatting>
  <conditionalFormatting sqref="D29:E29 F4:F6 F28:F29">
    <cfRule type="cellIs" dxfId="1317" priority="39" operator="equal">
      <formula>$F$4</formula>
    </cfRule>
    <cfRule type="cellIs" dxfId="1316" priority="40" operator="equal">
      <formula>300</formula>
    </cfRule>
  </conditionalFormatting>
  <conditionalFormatting sqref="G4:G6 G28:G29">
    <cfRule type="cellIs" dxfId="1315" priority="37" operator="equal">
      <formula>$G$4</formula>
    </cfRule>
    <cfRule type="cellIs" dxfId="1314" priority="38" operator="equal">
      <formula>1660</formula>
    </cfRule>
  </conditionalFormatting>
  <conditionalFormatting sqref="H4:H6 H28:H29">
    <cfRule type="cellIs" dxfId="1313" priority="35" operator="equal">
      <formula>$H$4</formula>
    </cfRule>
    <cfRule type="cellIs" dxfId="1312" priority="36" operator="equal">
      <formula>6640</formula>
    </cfRule>
  </conditionalFormatting>
  <conditionalFormatting sqref="T6:T28">
    <cfRule type="cellIs" dxfId="1311" priority="34" operator="lessThan">
      <formula>0</formula>
    </cfRule>
  </conditionalFormatting>
  <conditionalFormatting sqref="T7:T27">
    <cfRule type="cellIs" dxfId="1310" priority="31" operator="lessThan">
      <formula>0</formula>
    </cfRule>
    <cfRule type="cellIs" dxfId="1309" priority="32" operator="lessThan">
      <formula>0</formula>
    </cfRule>
    <cfRule type="cellIs" dxfId="1308" priority="33" operator="lessThan">
      <formula>0</formula>
    </cfRule>
  </conditionalFormatting>
  <conditionalFormatting sqref="E4:E6 E28:K28">
    <cfRule type="cellIs" dxfId="1307" priority="30" operator="equal">
      <formula>$E$4</formula>
    </cfRule>
  </conditionalFormatting>
  <conditionalFormatting sqref="D28:D29 D6 D4:M4">
    <cfRule type="cellIs" dxfId="1306" priority="29" operator="equal">
      <formula>$D$4</formula>
    </cfRule>
  </conditionalFormatting>
  <conditionalFormatting sqref="I4:I6 I28:I29">
    <cfRule type="cellIs" dxfId="1305" priority="28" operator="equal">
      <formula>$I$4</formula>
    </cfRule>
  </conditionalFormatting>
  <conditionalFormatting sqref="J4:J6 J28:J29">
    <cfRule type="cellIs" dxfId="1304" priority="27" operator="equal">
      <formula>$J$4</formula>
    </cfRule>
  </conditionalFormatting>
  <conditionalFormatting sqref="K4:K6 K28:K29">
    <cfRule type="cellIs" dxfId="1303" priority="26" operator="equal">
      <formula>$K$4</formula>
    </cfRule>
  </conditionalFormatting>
  <conditionalFormatting sqref="M4:M6">
    <cfRule type="cellIs" dxfId="1302" priority="25" operator="equal">
      <formula>$L$4</formula>
    </cfRule>
  </conditionalFormatting>
  <conditionalFormatting sqref="T7:T28">
    <cfRule type="cellIs" dxfId="1301" priority="22" operator="lessThan">
      <formula>0</formula>
    </cfRule>
    <cfRule type="cellIs" dxfId="1300" priority="23" operator="lessThan">
      <formula>0</formula>
    </cfRule>
    <cfRule type="cellIs" dxfId="1299" priority="24" operator="lessThan">
      <formula>0</formula>
    </cfRule>
  </conditionalFormatting>
  <conditionalFormatting sqref="D5:K5">
    <cfRule type="cellIs" dxfId="1298" priority="21" operator="greaterThan">
      <formula>0</formula>
    </cfRule>
  </conditionalFormatting>
  <conditionalFormatting sqref="T6:T28">
    <cfRule type="cellIs" dxfId="1297" priority="20" operator="lessThan">
      <formula>0</formula>
    </cfRule>
  </conditionalFormatting>
  <conditionalFormatting sqref="T7:T27">
    <cfRule type="cellIs" dxfId="1296" priority="17" operator="lessThan">
      <formula>0</formula>
    </cfRule>
    <cfRule type="cellIs" dxfId="1295" priority="18" operator="lessThan">
      <formula>0</formula>
    </cfRule>
    <cfRule type="cellIs" dxfId="1294" priority="19" operator="lessThan">
      <formula>0</formula>
    </cfRule>
  </conditionalFormatting>
  <conditionalFormatting sqref="T7:T28">
    <cfRule type="cellIs" dxfId="1293" priority="14" operator="lessThan">
      <formula>0</formula>
    </cfRule>
    <cfRule type="cellIs" dxfId="1292" priority="15" operator="lessThan">
      <formula>0</formula>
    </cfRule>
    <cfRule type="cellIs" dxfId="1291" priority="16" operator="lessThan">
      <formula>0</formula>
    </cfRule>
  </conditionalFormatting>
  <conditionalFormatting sqref="D5:K5">
    <cfRule type="cellIs" dxfId="1290" priority="13" operator="greaterThan">
      <formula>0</formula>
    </cfRule>
  </conditionalFormatting>
  <conditionalFormatting sqref="L4 L6 L28:L29">
    <cfRule type="cellIs" dxfId="1289" priority="12" operator="equal">
      <formula>$L$4</formula>
    </cfRule>
  </conditionalFormatting>
  <conditionalFormatting sqref="D7:S7">
    <cfRule type="cellIs" dxfId="1288" priority="11" operator="greaterThan">
      <formula>0</formula>
    </cfRule>
  </conditionalFormatting>
  <conditionalFormatting sqref="D9:S9">
    <cfRule type="cellIs" dxfId="1287" priority="10" operator="greaterThan">
      <formula>0</formula>
    </cfRule>
  </conditionalFormatting>
  <conditionalFormatting sqref="D11:S11">
    <cfRule type="cellIs" dxfId="1286" priority="9" operator="greaterThan">
      <formula>0</formula>
    </cfRule>
  </conditionalFormatting>
  <conditionalFormatting sqref="D13:S13">
    <cfRule type="cellIs" dxfId="1285" priority="8" operator="greaterThan">
      <formula>0</formula>
    </cfRule>
  </conditionalFormatting>
  <conditionalFormatting sqref="D15:S15">
    <cfRule type="cellIs" dxfId="1284" priority="7" operator="greaterThan">
      <formula>0</formula>
    </cfRule>
  </conditionalFormatting>
  <conditionalFormatting sqref="D17:S17">
    <cfRule type="cellIs" dxfId="1283" priority="6" operator="greaterThan">
      <formula>0</formula>
    </cfRule>
  </conditionalFormatting>
  <conditionalFormatting sqref="D19:S19">
    <cfRule type="cellIs" dxfId="1282" priority="5" operator="greaterThan">
      <formula>0</formula>
    </cfRule>
  </conditionalFormatting>
  <conditionalFormatting sqref="D21:S21">
    <cfRule type="cellIs" dxfId="1281" priority="4" operator="greaterThan">
      <formula>0</formula>
    </cfRule>
  </conditionalFormatting>
  <conditionalFormatting sqref="D23:S23">
    <cfRule type="cellIs" dxfId="1280" priority="3" operator="greaterThan">
      <formula>0</formula>
    </cfRule>
  </conditionalFormatting>
  <conditionalFormatting sqref="D25:S25">
    <cfRule type="cellIs" dxfId="1279" priority="2" operator="greaterThan">
      <formula>0</formula>
    </cfRule>
  </conditionalFormatting>
  <conditionalFormatting sqref="D27:S27">
    <cfRule type="cellIs" dxfId="1278" priority="1" operator="greaterThan">
      <formula>0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R33" sqref="R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2" t="s">
        <v>0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</row>
    <row r="2" spans="1:20" ht="15.75" thickBot="1" x14ac:dyDescent="0.3">
      <c r="A2" s="102"/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</row>
    <row r="3" spans="1:20" ht="18.75" x14ac:dyDescent="0.25">
      <c r="A3" s="103" t="s">
        <v>47</v>
      </c>
      <c r="B3" s="104"/>
      <c r="C3" s="105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6"/>
    </row>
    <row r="4" spans="1:20" x14ac:dyDescent="0.25">
      <c r="A4" s="107" t="s">
        <v>1</v>
      </c>
      <c r="B4" s="107"/>
      <c r="C4" s="1"/>
      <c r="D4" s="2">
        <f>'29'!D29</f>
        <v>490638</v>
      </c>
      <c r="E4" s="2">
        <f>'29'!E29</f>
        <v>8400</v>
      </c>
      <c r="F4" s="2">
        <f>'29'!F29</f>
        <v>14850</v>
      </c>
      <c r="G4" s="2">
        <f>'29'!G29</f>
        <v>170</v>
      </c>
      <c r="H4" s="2">
        <f>'29'!H29</f>
        <v>34570</v>
      </c>
      <c r="I4" s="2">
        <f>'29'!I29</f>
        <v>1324</v>
      </c>
      <c r="J4" s="2">
        <f>'29'!J29</f>
        <v>182</v>
      </c>
      <c r="K4" s="2">
        <f>'29'!K29</f>
        <v>489</v>
      </c>
      <c r="L4" s="2">
        <f>'29'!L29</f>
        <v>5</v>
      </c>
      <c r="M4" s="3"/>
      <c r="N4" s="108"/>
      <c r="O4" s="108"/>
      <c r="P4" s="108"/>
      <c r="Q4" s="108"/>
      <c r="R4" s="108"/>
      <c r="S4" s="108"/>
      <c r="T4" s="108"/>
    </row>
    <row r="5" spans="1:20" x14ac:dyDescent="0.25">
      <c r="A5" s="107" t="s">
        <v>2</v>
      </c>
      <c r="B5" s="10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8"/>
      <c r="O5" s="108"/>
      <c r="P5" s="108"/>
      <c r="Q5" s="108"/>
      <c r="R5" s="108"/>
      <c r="S5" s="108"/>
      <c r="T5" s="10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3" t="s">
        <v>44</v>
      </c>
      <c r="B28" s="94"/>
      <c r="C28" s="9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96" t="s">
        <v>45</v>
      </c>
      <c r="B29" s="97"/>
      <c r="C29" s="98"/>
      <c r="D29" s="48">
        <f>D4+D5-D28</f>
        <v>490638</v>
      </c>
      <c r="E29" s="48">
        <f t="shared" ref="E29:L29" si="8">E4+E5-E28</f>
        <v>8400</v>
      </c>
      <c r="F29" s="48">
        <f t="shared" si="8"/>
        <v>14850</v>
      </c>
      <c r="G29" s="48">
        <f t="shared" si="8"/>
        <v>170</v>
      </c>
      <c r="H29" s="48">
        <f t="shared" si="8"/>
        <v>34570</v>
      </c>
      <c r="I29" s="48">
        <f t="shared" si="8"/>
        <v>1324</v>
      </c>
      <c r="J29" s="48">
        <f t="shared" si="8"/>
        <v>182</v>
      </c>
      <c r="K29" s="48">
        <f t="shared" si="8"/>
        <v>489</v>
      </c>
      <c r="L29" s="48">
        <f t="shared" si="8"/>
        <v>5</v>
      </c>
      <c r="M29" s="99"/>
      <c r="N29" s="100"/>
      <c r="O29" s="100"/>
      <c r="P29" s="100"/>
      <c r="Q29" s="100"/>
      <c r="R29" s="100"/>
      <c r="S29" s="100"/>
      <c r="T29" s="10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7" priority="43" operator="equal">
      <formula>212030016606640</formula>
    </cfRule>
  </conditionalFormatting>
  <conditionalFormatting sqref="D29 E4:E6 E28:K29">
    <cfRule type="cellIs" dxfId="126" priority="41" operator="equal">
      <formula>$E$4</formula>
    </cfRule>
    <cfRule type="cellIs" dxfId="125" priority="42" operator="equal">
      <formula>2120</formula>
    </cfRule>
  </conditionalFormatting>
  <conditionalFormatting sqref="D29:E29 F4:F6 F28:F29">
    <cfRule type="cellIs" dxfId="124" priority="39" operator="equal">
      <formula>$F$4</formula>
    </cfRule>
    <cfRule type="cellIs" dxfId="123" priority="40" operator="equal">
      <formula>300</formula>
    </cfRule>
  </conditionalFormatting>
  <conditionalFormatting sqref="G4:G6 G28:G29">
    <cfRule type="cellIs" dxfId="122" priority="37" operator="equal">
      <formula>$G$4</formula>
    </cfRule>
    <cfRule type="cellIs" dxfId="121" priority="38" operator="equal">
      <formula>1660</formula>
    </cfRule>
  </conditionalFormatting>
  <conditionalFormatting sqref="H4:H6 H28:H29">
    <cfRule type="cellIs" dxfId="120" priority="35" operator="equal">
      <formula>$H$4</formula>
    </cfRule>
    <cfRule type="cellIs" dxfId="119" priority="36" operator="equal">
      <formula>6640</formula>
    </cfRule>
  </conditionalFormatting>
  <conditionalFormatting sqref="T6:T28">
    <cfRule type="cellIs" dxfId="118" priority="34" operator="lessThan">
      <formula>0</formula>
    </cfRule>
  </conditionalFormatting>
  <conditionalFormatting sqref="T7:T27">
    <cfRule type="cellIs" dxfId="117" priority="31" operator="lessThan">
      <formula>0</formula>
    </cfRule>
    <cfRule type="cellIs" dxfId="116" priority="32" operator="lessThan">
      <formula>0</formula>
    </cfRule>
    <cfRule type="cellIs" dxfId="115" priority="33" operator="lessThan">
      <formula>0</formula>
    </cfRule>
  </conditionalFormatting>
  <conditionalFormatting sqref="E4:E6 E28:K28">
    <cfRule type="cellIs" dxfId="114" priority="30" operator="equal">
      <formula>$E$4</formula>
    </cfRule>
  </conditionalFormatting>
  <conditionalFormatting sqref="D28:D29 D6 D4:M4">
    <cfRule type="cellIs" dxfId="113" priority="29" operator="equal">
      <formula>$D$4</formula>
    </cfRule>
  </conditionalFormatting>
  <conditionalFormatting sqref="I4:I6 I28:I29">
    <cfRule type="cellIs" dxfId="112" priority="28" operator="equal">
      <formula>$I$4</formula>
    </cfRule>
  </conditionalFormatting>
  <conditionalFormatting sqref="J4:J6 J28:J29">
    <cfRule type="cellIs" dxfId="111" priority="27" operator="equal">
      <formula>$J$4</formula>
    </cfRule>
  </conditionalFormatting>
  <conditionalFormatting sqref="K4:K6 K28:K29">
    <cfRule type="cellIs" dxfId="110" priority="26" operator="equal">
      <formula>$K$4</formula>
    </cfRule>
  </conditionalFormatting>
  <conditionalFormatting sqref="M4:M6">
    <cfRule type="cellIs" dxfId="109" priority="25" operator="equal">
      <formula>$L$4</formula>
    </cfRule>
  </conditionalFormatting>
  <conditionalFormatting sqref="T7:T28">
    <cfRule type="cellIs" dxfId="108" priority="22" operator="lessThan">
      <formula>0</formula>
    </cfRule>
    <cfRule type="cellIs" dxfId="107" priority="23" operator="lessThan">
      <formula>0</formula>
    </cfRule>
    <cfRule type="cellIs" dxfId="106" priority="24" operator="lessThan">
      <formula>0</formula>
    </cfRule>
  </conditionalFormatting>
  <conditionalFormatting sqref="D5:K5">
    <cfRule type="cellIs" dxfId="105" priority="21" operator="greaterThan">
      <formula>0</formula>
    </cfRule>
  </conditionalFormatting>
  <conditionalFormatting sqref="T6:T28">
    <cfRule type="cellIs" dxfId="104" priority="20" operator="lessThan">
      <formula>0</formula>
    </cfRule>
  </conditionalFormatting>
  <conditionalFormatting sqref="T7:T27">
    <cfRule type="cellIs" dxfId="103" priority="17" operator="lessThan">
      <formula>0</formula>
    </cfRule>
    <cfRule type="cellIs" dxfId="102" priority="18" operator="lessThan">
      <formula>0</formula>
    </cfRule>
    <cfRule type="cellIs" dxfId="101" priority="19" operator="lessThan">
      <formula>0</formula>
    </cfRule>
  </conditionalFormatting>
  <conditionalFormatting sqref="T7:T28">
    <cfRule type="cellIs" dxfId="100" priority="14" operator="lessThan">
      <formula>0</formula>
    </cfRule>
    <cfRule type="cellIs" dxfId="99" priority="15" operator="lessThan">
      <formula>0</formula>
    </cfRule>
    <cfRule type="cellIs" dxfId="98" priority="16" operator="lessThan">
      <formula>0</formula>
    </cfRule>
  </conditionalFormatting>
  <conditionalFormatting sqref="D5:K5">
    <cfRule type="cellIs" dxfId="97" priority="13" operator="greaterThan">
      <formula>0</formula>
    </cfRule>
  </conditionalFormatting>
  <conditionalFormatting sqref="L4 L6 L28:L29">
    <cfRule type="cellIs" dxfId="96" priority="12" operator="equal">
      <formula>$L$4</formula>
    </cfRule>
  </conditionalFormatting>
  <conditionalFormatting sqref="D7:S7">
    <cfRule type="cellIs" dxfId="95" priority="11" operator="greaterThan">
      <formula>0</formula>
    </cfRule>
  </conditionalFormatting>
  <conditionalFormatting sqref="D9:S9">
    <cfRule type="cellIs" dxfId="94" priority="10" operator="greaterThan">
      <formula>0</formula>
    </cfRule>
  </conditionalFormatting>
  <conditionalFormatting sqref="D11:S11">
    <cfRule type="cellIs" dxfId="93" priority="9" operator="greaterThan">
      <formula>0</formula>
    </cfRule>
  </conditionalFormatting>
  <conditionalFormatting sqref="D13:S13">
    <cfRule type="cellIs" dxfId="92" priority="8" operator="greaterThan">
      <formula>0</formula>
    </cfRule>
  </conditionalFormatting>
  <conditionalFormatting sqref="D15:S15">
    <cfRule type="cellIs" dxfId="91" priority="7" operator="greaterThan">
      <formula>0</formula>
    </cfRule>
  </conditionalFormatting>
  <conditionalFormatting sqref="D17:S17">
    <cfRule type="cellIs" dxfId="90" priority="6" operator="greaterThan">
      <formula>0</formula>
    </cfRule>
  </conditionalFormatting>
  <conditionalFormatting sqref="D19:S19">
    <cfRule type="cellIs" dxfId="89" priority="5" operator="greaterThan">
      <formula>0</formula>
    </cfRule>
  </conditionalFormatting>
  <conditionalFormatting sqref="D21:S21">
    <cfRule type="cellIs" dxfId="88" priority="4" operator="greaterThan">
      <formula>0</formula>
    </cfRule>
  </conditionalFormatting>
  <conditionalFormatting sqref="D23:S23">
    <cfRule type="cellIs" dxfId="87" priority="3" operator="greaterThan">
      <formula>0</formula>
    </cfRule>
  </conditionalFormatting>
  <conditionalFormatting sqref="D25:S25">
    <cfRule type="cellIs" dxfId="86" priority="2" operator="greaterThan">
      <formula>0</formula>
    </cfRule>
  </conditionalFormatting>
  <conditionalFormatting sqref="D27:S27">
    <cfRule type="cellIs" dxfId="85" priority="1" operator="greaterThan">
      <formula>0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H32" sqref="H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2" t="s">
        <v>0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</row>
    <row r="2" spans="1:20" ht="15.75" thickBot="1" x14ac:dyDescent="0.3">
      <c r="A2" s="102"/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</row>
    <row r="3" spans="1:20" ht="18.75" x14ac:dyDescent="0.25">
      <c r="A3" s="103" t="s">
        <v>47</v>
      </c>
      <c r="B3" s="104"/>
      <c r="C3" s="105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6"/>
    </row>
    <row r="4" spans="1:20" x14ac:dyDescent="0.25">
      <c r="A4" s="107" t="s">
        <v>1</v>
      </c>
      <c r="B4" s="107"/>
      <c r="C4" s="1"/>
      <c r="D4" s="2">
        <f>'30'!D29</f>
        <v>490638</v>
      </c>
      <c r="E4" s="2">
        <f>'30'!E29</f>
        <v>8400</v>
      </c>
      <c r="F4" s="2">
        <f>'30'!F29</f>
        <v>14850</v>
      </c>
      <c r="G4" s="2">
        <f>'30'!G29</f>
        <v>170</v>
      </c>
      <c r="H4" s="2">
        <f>'30'!H29</f>
        <v>34570</v>
      </c>
      <c r="I4" s="2">
        <f>'30'!I29</f>
        <v>1324</v>
      </c>
      <c r="J4" s="2">
        <f>'30'!J29</f>
        <v>182</v>
      </c>
      <c r="K4" s="2">
        <f>'30'!K29</f>
        <v>489</v>
      </c>
      <c r="L4" s="2">
        <f>'30'!L29</f>
        <v>5</v>
      </c>
      <c r="M4" s="3"/>
      <c r="N4" s="108"/>
      <c r="O4" s="108"/>
      <c r="P4" s="108"/>
      <c r="Q4" s="108"/>
      <c r="R4" s="108"/>
      <c r="S4" s="108"/>
      <c r="T4" s="108"/>
    </row>
    <row r="5" spans="1:20" x14ac:dyDescent="0.25">
      <c r="A5" s="107" t="s">
        <v>2</v>
      </c>
      <c r="B5" s="10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8"/>
      <c r="O5" s="108"/>
      <c r="P5" s="108"/>
      <c r="Q5" s="108"/>
      <c r="R5" s="108"/>
      <c r="S5" s="108"/>
      <c r="T5" s="10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3" t="s">
        <v>44</v>
      </c>
      <c r="B28" s="94"/>
      <c r="C28" s="9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96" t="s">
        <v>45</v>
      </c>
      <c r="B29" s="97"/>
      <c r="C29" s="98"/>
      <c r="D29" s="48">
        <f>D4+D5-D28</f>
        <v>490638</v>
      </c>
      <c r="E29" s="48">
        <f t="shared" ref="E29:L29" si="8">E4+E5-E28</f>
        <v>8400</v>
      </c>
      <c r="F29" s="48">
        <f t="shared" si="8"/>
        <v>14850</v>
      </c>
      <c r="G29" s="48">
        <f t="shared" si="8"/>
        <v>170</v>
      </c>
      <c r="H29" s="48">
        <f t="shared" si="8"/>
        <v>34570</v>
      </c>
      <c r="I29" s="48">
        <f t="shared" si="8"/>
        <v>1324</v>
      </c>
      <c r="J29" s="48">
        <f t="shared" si="8"/>
        <v>182</v>
      </c>
      <c r="K29" s="48">
        <f t="shared" si="8"/>
        <v>489</v>
      </c>
      <c r="L29" s="48">
        <f t="shared" si="8"/>
        <v>5</v>
      </c>
      <c r="M29" s="99"/>
      <c r="N29" s="100"/>
      <c r="O29" s="100"/>
      <c r="P29" s="100"/>
      <c r="Q29" s="100"/>
      <c r="R29" s="100"/>
      <c r="S29" s="100"/>
      <c r="T29" s="10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4" priority="43" operator="equal">
      <formula>212030016606640</formula>
    </cfRule>
  </conditionalFormatting>
  <conditionalFormatting sqref="D29 E4:E6 E28:K29">
    <cfRule type="cellIs" dxfId="83" priority="41" operator="equal">
      <formula>$E$4</formula>
    </cfRule>
    <cfRule type="cellIs" dxfId="82" priority="42" operator="equal">
      <formula>2120</formula>
    </cfRule>
  </conditionalFormatting>
  <conditionalFormatting sqref="D29:E29 F4:F6 F28:F29">
    <cfRule type="cellIs" dxfId="81" priority="39" operator="equal">
      <formula>$F$4</formula>
    </cfRule>
    <cfRule type="cellIs" dxfId="80" priority="40" operator="equal">
      <formula>300</formula>
    </cfRule>
  </conditionalFormatting>
  <conditionalFormatting sqref="G4:G6 G28:G29">
    <cfRule type="cellIs" dxfId="79" priority="37" operator="equal">
      <formula>$G$4</formula>
    </cfRule>
    <cfRule type="cellIs" dxfId="78" priority="38" operator="equal">
      <formula>1660</formula>
    </cfRule>
  </conditionalFormatting>
  <conditionalFormatting sqref="H4:H6 H28:H29">
    <cfRule type="cellIs" dxfId="77" priority="35" operator="equal">
      <formula>$H$4</formula>
    </cfRule>
    <cfRule type="cellIs" dxfId="76" priority="36" operator="equal">
      <formula>6640</formula>
    </cfRule>
  </conditionalFormatting>
  <conditionalFormatting sqref="T6:T28">
    <cfRule type="cellIs" dxfId="75" priority="34" operator="lessThan">
      <formula>0</formula>
    </cfRule>
  </conditionalFormatting>
  <conditionalFormatting sqref="T7:T27">
    <cfRule type="cellIs" dxfId="74" priority="31" operator="lessThan">
      <formula>0</formula>
    </cfRule>
    <cfRule type="cellIs" dxfId="73" priority="32" operator="lessThan">
      <formula>0</formula>
    </cfRule>
    <cfRule type="cellIs" dxfId="72" priority="33" operator="lessThan">
      <formula>0</formula>
    </cfRule>
  </conditionalFormatting>
  <conditionalFormatting sqref="E4:E6 E28:K28">
    <cfRule type="cellIs" dxfId="71" priority="30" operator="equal">
      <formula>$E$4</formula>
    </cfRule>
  </conditionalFormatting>
  <conditionalFormatting sqref="D28:D29 D6 D4:M4">
    <cfRule type="cellIs" dxfId="70" priority="29" operator="equal">
      <formula>$D$4</formula>
    </cfRule>
  </conditionalFormatting>
  <conditionalFormatting sqref="I4:I6 I28:I29">
    <cfRule type="cellIs" dxfId="69" priority="28" operator="equal">
      <formula>$I$4</formula>
    </cfRule>
  </conditionalFormatting>
  <conditionalFormatting sqref="J4:J6 J28:J29">
    <cfRule type="cellIs" dxfId="68" priority="27" operator="equal">
      <formula>$J$4</formula>
    </cfRule>
  </conditionalFormatting>
  <conditionalFormatting sqref="K4:K6 K28:K29">
    <cfRule type="cellIs" dxfId="67" priority="26" operator="equal">
      <formula>$K$4</formula>
    </cfRule>
  </conditionalFormatting>
  <conditionalFormatting sqref="M4:M6">
    <cfRule type="cellIs" dxfId="66" priority="25" operator="equal">
      <formula>$L$4</formula>
    </cfRule>
  </conditionalFormatting>
  <conditionalFormatting sqref="T7:T28">
    <cfRule type="cellIs" dxfId="65" priority="22" operator="lessThan">
      <formula>0</formula>
    </cfRule>
    <cfRule type="cellIs" dxfId="64" priority="23" operator="lessThan">
      <formula>0</formula>
    </cfRule>
    <cfRule type="cellIs" dxfId="63" priority="24" operator="lessThan">
      <formula>0</formula>
    </cfRule>
  </conditionalFormatting>
  <conditionalFormatting sqref="D5:K5">
    <cfRule type="cellIs" dxfId="62" priority="21" operator="greaterThan">
      <formula>0</formula>
    </cfRule>
  </conditionalFormatting>
  <conditionalFormatting sqref="T6:T28">
    <cfRule type="cellIs" dxfId="61" priority="20" operator="lessThan">
      <formula>0</formula>
    </cfRule>
  </conditionalFormatting>
  <conditionalFormatting sqref="T7:T27">
    <cfRule type="cellIs" dxfId="60" priority="17" operator="lessThan">
      <formula>0</formula>
    </cfRule>
    <cfRule type="cellIs" dxfId="59" priority="18" operator="lessThan">
      <formula>0</formula>
    </cfRule>
    <cfRule type="cellIs" dxfId="58" priority="19" operator="lessThan">
      <formula>0</formula>
    </cfRule>
  </conditionalFormatting>
  <conditionalFormatting sqref="T7:T28">
    <cfRule type="cellIs" dxfId="57" priority="14" operator="lessThan">
      <formula>0</formula>
    </cfRule>
    <cfRule type="cellIs" dxfId="56" priority="15" operator="lessThan">
      <formula>0</formula>
    </cfRule>
    <cfRule type="cellIs" dxfId="55" priority="16" operator="lessThan">
      <formula>0</formula>
    </cfRule>
  </conditionalFormatting>
  <conditionalFormatting sqref="D5:K5">
    <cfRule type="cellIs" dxfId="54" priority="13" operator="greaterThan">
      <formula>0</formula>
    </cfRule>
  </conditionalFormatting>
  <conditionalFormatting sqref="L4 L6 L28:L29">
    <cfRule type="cellIs" dxfId="53" priority="12" operator="equal">
      <formula>$L$4</formula>
    </cfRule>
  </conditionalFormatting>
  <conditionalFormatting sqref="D7:S7">
    <cfRule type="cellIs" dxfId="52" priority="11" operator="greaterThan">
      <formula>0</formula>
    </cfRule>
  </conditionalFormatting>
  <conditionalFormatting sqref="D9:S9">
    <cfRule type="cellIs" dxfId="51" priority="10" operator="greaterThan">
      <formula>0</formula>
    </cfRule>
  </conditionalFormatting>
  <conditionalFormatting sqref="D11:S11">
    <cfRule type="cellIs" dxfId="50" priority="9" operator="greaterThan">
      <formula>0</formula>
    </cfRule>
  </conditionalFormatting>
  <conditionalFormatting sqref="D13:S13">
    <cfRule type="cellIs" dxfId="49" priority="8" operator="greaterThan">
      <formula>0</formula>
    </cfRule>
  </conditionalFormatting>
  <conditionalFormatting sqref="D15:S15">
    <cfRule type="cellIs" dxfId="48" priority="7" operator="greaterThan">
      <formula>0</formula>
    </cfRule>
  </conditionalFormatting>
  <conditionalFormatting sqref="D17:S17">
    <cfRule type="cellIs" dxfId="47" priority="6" operator="greaterThan">
      <formula>0</formula>
    </cfRule>
  </conditionalFormatting>
  <conditionalFormatting sqref="D19:S19">
    <cfRule type="cellIs" dxfId="46" priority="5" operator="greaterThan">
      <formula>0</formula>
    </cfRule>
  </conditionalFormatting>
  <conditionalFormatting sqref="D21:S21">
    <cfRule type="cellIs" dxfId="45" priority="4" operator="greaterThan">
      <formula>0</formula>
    </cfRule>
  </conditionalFormatting>
  <conditionalFormatting sqref="D23:S23">
    <cfRule type="cellIs" dxfId="44" priority="3" operator="greaterThan">
      <formula>0</formula>
    </cfRule>
  </conditionalFormatting>
  <conditionalFormatting sqref="D25:S25">
    <cfRule type="cellIs" dxfId="43" priority="2" operator="greaterThan">
      <formula>0</formula>
    </cfRule>
  </conditionalFormatting>
  <conditionalFormatting sqref="D27:S27">
    <cfRule type="cellIs" dxfId="42" priority="1" operator="greaterThan">
      <formula>0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A4" workbookViewId="0">
      <selection activeCell="G27" sqref="G27"/>
    </sheetView>
  </sheetViews>
  <sheetFormatPr defaultRowHeight="15" x14ac:dyDescent="0.25"/>
  <cols>
    <col min="2" max="2" width="14.28515625" bestFit="1" customWidth="1"/>
    <col min="3" max="3" width="12" bestFit="1" customWidth="1"/>
    <col min="4" max="4" width="10.140625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2.140625" bestFit="1" customWidth="1"/>
  </cols>
  <sheetData>
    <row r="1" spans="1:20" x14ac:dyDescent="0.25">
      <c r="A1" s="102" t="s">
        <v>0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</row>
    <row r="2" spans="1:20" ht="15.75" thickBot="1" x14ac:dyDescent="0.3">
      <c r="A2" s="102"/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</row>
    <row r="3" spans="1:20" ht="18.75" x14ac:dyDescent="0.25">
      <c r="A3" s="117" t="s">
        <v>71</v>
      </c>
      <c r="B3" s="118"/>
      <c r="C3" s="105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6"/>
    </row>
    <row r="4" spans="1:20" x14ac:dyDescent="0.25">
      <c r="A4" s="107" t="s">
        <v>69</v>
      </c>
      <c r="B4" s="107"/>
      <c r="C4" s="1"/>
      <c r="D4" s="2">
        <f>'1'!D4</f>
        <v>636977</v>
      </c>
      <c r="E4" s="2">
        <f>'1'!E4</f>
        <v>2120</v>
      </c>
      <c r="F4" s="2">
        <f>'1'!F4</f>
        <v>4660</v>
      </c>
      <c r="G4" s="2">
        <f>'1'!G4</f>
        <v>540</v>
      </c>
      <c r="H4" s="2">
        <f>'1'!H4</f>
        <v>3870</v>
      </c>
      <c r="I4" s="2">
        <f>'1'!I4</f>
        <v>1968</v>
      </c>
      <c r="J4" s="2">
        <f>'1'!J4</f>
        <v>658</v>
      </c>
      <c r="K4" s="2">
        <f>'1'!K4</f>
        <v>370</v>
      </c>
      <c r="L4" s="2">
        <f>'1'!L4</f>
        <v>50</v>
      </c>
      <c r="M4" s="3"/>
      <c r="N4" s="108"/>
      <c r="O4" s="108"/>
      <c r="P4" s="108"/>
      <c r="Q4" s="108"/>
      <c r="R4" s="108"/>
      <c r="S4" s="108"/>
      <c r="T4" s="108"/>
    </row>
    <row r="5" spans="1:20" x14ac:dyDescent="0.25">
      <c r="A5" s="107" t="s">
        <v>2</v>
      </c>
      <c r="B5" s="107"/>
      <c r="C5" s="1"/>
      <c r="D5" s="1">
        <f>'1'!D5+'2'!D5+'3'!D5+'4'!D5+'5'!D5+'6'!D5+'7'!D5+'8'!D5+'9'!D5+'10'!D5+'11'!D5+'12'!D5+'13'!D5+'14'!D5+'15'!D5+'16'!D5+'17'!D5+'18'!D5+'19'!D5+'20'!D5+'21'!D5+'22'!D5+'23'!D5+'24'!D5+'25'!D5+'26'!D5+'27'!D5+'28'!D5+'29'!D5+'30'!D5+'31'!D5</f>
        <v>3753953</v>
      </c>
      <c r="E5" s="1">
        <f>'1'!E5+'2'!E5+'3'!E5+'4'!E5+'5'!E5+'6'!E5+'7'!E5+'8'!E5+'9'!E5+'10'!E5+'11'!E5+'12'!E5+'13'!E5+'14'!E5+'15'!E5+'16'!E5+'17'!E5+'18'!E5+'19'!E5+'20'!E5+'21'!E5+'22'!E5+'23'!E5+'24'!E5+'25'!E5+'26'!E5+'27'!E5+'28'!E5+'29'!E5+'30'!E5+'31'!E5</f>
        <v>10500</v>
      </c>
      <c r="F5" s="1">
        <f>'1'!F5+'2'!F5+'3'!F5+'4'!F5+'5'!F5+'6'!F5+'7'!F5+'8'!F5+'9'!F5+'10'!F5+'11'!F5+'12'!F5+'13'!F5+'14'!F5+'15'!F5+'16'!F5+'17'!F5+'18'!F5+'19'!F5+'20'!F5+'21'!F5+'22'!F5+'23'!F5+'24'!F5+'25'!F5+'26'!F5+'27'!F5+'28'!F5+'29'!F5+'30'!F5+'31'!F5</f>
        <v>17500</v>
      </c>
      <c r="G5" s="1">
        <f>'1'!G5+'2'!G5+'3'!G5+'4'!G5+'5'!G5+'6'!G5+'7'!G5+'8'!G5+'9'!G5+'10'!G5+'11'!G5+'12'!G5+'13'!G5+'14'!G5+'15'!G5+'16'!G5+'17'!G5+'18'!G5+'19'!G5+'20'!G5+'21'!G5+'22'!G5+'23'!G5+'24'!G5+'25'!G5+'26'!G5+'27'!G5+'28'!G5+'29'!G5+'30'!G5+'31'!G5</f>
        <v>0</v>
      </c>
      <c r="H5" s="1">
        <f>'1'!H5+'2'!H5+'3'!H5+'4'!H5+'5'!H5+'6'!H5+'7'!H5+'8'!H5+'9'!H5+'10'!H5+'11'!H5+'12'!H5+'13'!H5+'14'!H5+'15'!H5+'16'!H5+'17'!H5+'18'!H5+'19'!H5+'20'!H5+'21'!H5+'22'!H5+'23'!H5+'24'!H5+'25'!H5+'26'!H5+'27'!H5+'28'!H5+'29'!H5+'30'!H5+'31'!H5</f>
        <v>49000</v>
      </c>
      <c r="I5" s="1">
        <f>'1'!I5+'2'!I5+'3'!I5+'4'!I5+'5'!I5+'6'!I5+'7'!I5+'8'!I5+'9'!I5+'10'!I5+'11'!I5+'12'!I5+'13'!I5+'14'!I5+'15'!I5+'16'!I5+'17'!I5+'18'!I5+'19'!I5+'20'!I5+'21'!I5+'22'!I5+'23'!I5+'24'!I5+'25'!I5+'26'!I5+'27'!I5+'28'!I5+'29'!I5+'30'!I5+'31'!I5</f>
        <v>2010</v>
      </c>
      <c r="J5" s="1">
        <f>'1'!J5+'2'!J5+'3'!J5+'4'!J5+'5'!J5+'6'!J5+'7'!J5+'8'!J5+'9'!J5+'10'!J5+'11'!J5+'12'!J5+'13'!J5+'14'!J5+'15'!J5+'16'!J5+'17'!J5+'18'!J5+'19'!J5+'20'!J5+'21'!J5+'22'!J5+'23'!J5+'24'!J5+'25'!J5+'26'!J5+'27'!J5+'28'!J5+'29'!J5+'30'!J5+'31'!J5</f>
        <v>0</v>
      </c>
      <c r="K5" s="1">
        <f>'1'!K5+'2'!K5+'3'!K5+'4'!K5+'5'!K5+'6'!K5+'7'!K5+'8'!K5+'9'!K5+'10'!K5+'11'!K5+'12'!K5+'13'!K5+'14'!K5+'15'!K5+'16'!K5+'17'!K5+'18'!K5+'19'!K5+'20'!K5+'21'!K5+'22'!K5+'23'!K5+'24'!K5+'25'!K5+'26'!K5+'27'!K5+'28'!K5+'29'!K5+'30'!K5+'31'!K5</f>
        <v>500</v>
      </c>
      <c r="L5" s="1">
        <f>'1'!L5+'2'!L5+'3'!L5+'4'!L5+'5'!L5+'6'!L5+'7'!L5+'8'!L5+'9'!L5+'10'!L5+'11'!L5+'12'!L5+'13'!L5+'14'!L5+'15'!L5+'16'!L5+'17'!L5+'18'!L5+'19'!L5+'20'!L5+'21'!L5+'22'!L5+'23'!L5+'24'!L5+'25'!L5+'26'!L5+'27'!L5+'28'!L5+'29'!L5+'30'!L5+'31'!L5</f>
        <v>0</v>
      </c>
      <c r="M5" s="5"/>
      <c r="N5" s="108"/>
      <c r="O5" s="108"/>
      <c r="P5" s="108"/>
      <c r="Q5" s="108"/>
      <c r="R5" s="108"/>
      <c r="S5" s="108"/>
      <c r="T5" s="10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f>'1'!D7+'2'!D7+'3'!D7+'4'!D7+'5'!D7+'6'!D7+'7'!D7+'8'!D7+'9'!D7+'10'!D7+'11'!D7+'12'!D7+'13'!D7+'14'!D7+'15'!D7+'16'!D7+'17'!D7+'18'!D7+'19'!D7+'20'!D7+'21'!D7+'22'!D7+'23'!D7+'24'!D7+'25'!D7+'26'!D7+'27'!D7+'28'!D7+'29'!D7+'30'!D7+'31'!D7</f>
        <v>209594</v>
      </c>
      <c r="E7" s="21">
        <f>'1'!E7+'2'!E7+'3'!E7+'4'!E7+'5'!E7+'6'!E7+'7'!E7+'8'!E7+'9'!E7+'10'!E7+'11'!E7+'12'!E7+'13'!E7+'14'!E7+'15'!E7+'16'!E7+'17'!E7+'18'!E7+'19'!E7+'20'!E7+'21'!E7+'22'!E7+'23'!E7+'24'!E7+'25'!E7+'26'!E7+'27'!E7+'28'!E7+'29'!E7+'30'!E7+'31'!E7</f>
        <v>160</v>
      </c>
      <c r="F7" s="21">
        <f>'1'!F7+'2'!F7+'3'!F7+'4'!F7+'5'!F7+'6'!F7+'7'!F7+'8'!F7+'9'!F7+'10'!F7+'11'!F7+'12'!F7+'13'!F7+'14'!F7+'15'!F7+'16'!F7+'17'!F7+'18'!F7+'19'!F7+'20'!F7+'21'!F7+'22'!F7+'23'!F7+'24'!F7+'25'!F7+'26'!F7+'27'!F7+'28'!F7+'29'!F7+'30'!F7+'31'!F7</f>
        <v>320</v>
      </c>
      <c r="G7" s="21">
        <f>'1'!G7+'2'!G7+'3'!G7+'4'!G7+'5'!G7+'6'!G7+'7'!G7+'8'!G7+'9'!G7+'10'!G7+'11'!G7+'12'!G7+'13'!G7+'14'!G7+'15'!G7+'16'!G7+'17'!G7+'18'!G7+'19'!G7+'20'!G7+'21'!G7+'22'!G7+'23'!G7+'24'!G7+'25'!G7+'26'!G7+'27'!G7+'28'!G7+'29'!G7+'30'!G7+'31'!G7</f>
        <v>30</v>
      </c>
      <c r="H7" s="21">
        <f>'1'!H7+'2'!H7+'3'!H7+'4'!H7+'5'!H7+'6'!H7+'7'!H7+'8'!H7+'9'!H7+'10'!H7+'11'!H7+'12'!H7+'13'!H7+'14'!H7+'15'!H7+'16'!H7+'17'!H7+'18'!H7+'19'!H7+'20'!H7+'21'!H7+'22'!H7+'23'!H7+'24'!H7+'25'!H7+'26'!H7+'27'!H7+'28'!H7+'29'!H7+'30'!H7+'31'!H7</f>
        <v>890</v>
      </c>
      <c r="I7" s="21">
        <f>'1'!I7+'2'!I7+'3'!I7+'4'!I7+'5'!I7+'6'!I7+'7'!I7+'8'!I7+'9'!I7+'10'!I7+'11'!I7+'12'!I7+'13'!I7+'14'!I7+'15'!I7+'16'!I7+'17'!I7+'18'!I7+'19'!I7+'20'!I7+'21'!I7+'22'!I7+'23'!I7+'24'!I7+'25'!I7+'26'!I7+'27'!I7+'28'!I7+'29'!I7+'30'!I7+'31'!I7</f>
        <v>200</v>
      </c>
      <c r="J7" s="21">
        <f>'1'!J7+'2'!J7+'3'!J7+'4'!J7+'5'!J7+'6'!J7+'7'!J7+'8'!J7+'9'!J7+'10'!J7+'11'!J7+'12'!J7+'13'!J7+'14'!J7+'15'!J7+'16'!J7+'17'!J7+'18'!J7+'19'!J7+'20'!J7+'21'!J7+'22'!J7+'23'!J7+'24'!J7+'25'!J7+'26'!J7+'27'!J7+'28'!J7+'29'!J7+'30'!J7+'31'!J7</f>
        <v>17</v>
      </c>
      <c r="K7" s="21">
        <f>'1'!K7+'2'!K7+'3'!K7+'4'!K7+'5'!K7+'6'!K7+'7'!K7+'8'!K7+'9'!K7+'10'!K7+'11'!K7+'12'!K7+'13'!K7+'14'!K7+'15'!K7+'16'!K7+'17'!K7+'18'!K7+'19'!K7+'20'!K7+'21'!K7+'22'!K7+'23'!K7+'24'!K7+'25'!K7+'26'!K7+'27'!K7+'28'!K7+'29'!K7+'30'!K7+'31'!K7</f>
        <v>13</v>
      </c>
      <c r="L7" s="21">
        <f>'1'!L7+'2'!L7+'3'!L7+'4'!L7+'5'!L7+'6'!L7+'7'!L7+'8'!L7+'9'!L7+'10'!L7+'11'!L7+'12'!L7+'13'!L7+'14'!L7+'15'!L7+'16'!L7+'17'!L7+'18'!L7+'19'!L7+'20'!L7+'21'!L7+'22'!L7+'23'!L7+'24'!L7+'25'!L7+'26'!L7+'27'!L7+'28'!L7+'29'!L7+'30'!L7+'31'!L7</f>
        <v>0</v>
      </c>
      <c r="M7" s="20">
        <f>D7+E7*20+F7*10+G7*9+H7*9</f>
        <v>224274</v>
      </c>
      <c r="N7" s="24">
        <f>D7+E7*20+F7*10+G7*9+H7*9+I7*191+J7*191+K7*182+L7*100</f>
        <v>268087</v>
      </c>
      <c r="O7" s="25">
        <f>M7*2.75%</f>
        <v>6167.5349999999999</v>
      </c>
      <c r="P7" s="26"/>
      <c r="Q7" s="26">
        <f>'1'!Q7+'2'!Q7+'3'!Q7+'4'!Q7+'5'!Q7+'6'!Q7+'7'!Q7+'8'!Q7+'9'!Q7+'10'!Q7+'11'!Q7+'12'!Q7+'13'!Q7+'14'!Q7+'15'!Q7+'16'!Q7+'17'!Q7+'18'!Q7+'19'!Q7+'20'!Q7+'21'!Q7+'22'!Q7+'23'!Q7+'24'!Q7+'25'!Q7+'26'!Q7+'27'!Q7+'28'!Q7+'29'!Q7+'30'!Q7+'31'!Q7</f>
        <v>1318</v>
      </c>
      <c r="R7" s="24">
        <f>M7-(M7*2.75%)+I7*191+J7*191+K7*182+L7*100-Q7</f>
        <v>260601.465</v>
      </c>
      <c r="S7" s="25">
        <f>M7*0.95%</f>
        <v>2130.6030000000001</v>
      </c>
      <c r="T7" s="27">
        <f>S7-Q7</f>
        <v>812.60300000000007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1">
        <f>'1'!D8+'2'!D8+'3'!D8+'4'!D8+'5'!D8+'6'!D8+'7'!D8+'8'!D8+'9'!D8+'10'!D8+'11'!D8+'12'!D8+'13'!D8+'14'!D8+'15'!D8+'16'!D8+'17'!D8+'18'!D8+'19'!D8+'20'!D8+'21'!D8+'22'!D8+'23'!D8+'24'!D8+'25'!D8+'26'!D8+'27'!D8+'28'!D8+'29'!D8+'30'!D8+'31'!D8</f>
        <v>104181</v>
      </c>
      <c r="E8" s="21">
        <f>'1'!E8+'2'!E8+'3'!E8+'4'!E8+'5'!E8+'6'!E8+'7'!E8+'8'!E8+'9'!E8+'10'!E8+'11'!E8+'12'!E8+'13'!E8+'14'!E8+'15'!E8+'16'!E8+'17'!E8+'18'!E8+'19'!E8+'20'!E8+'21'!E8+'22'!E8+'23'!E8+'24'!E8+'25'!E8+'26'!E8+'27'!E8+'28'!E8+'29'!E8+'30'!E8+'31'!E8</f>
        <v>100</v>
      </c>
      <c r="F8" s="21">
        <f>'1'!F8+'2'!F8+'3'!F8+'4'!F8+'5'!F8+'6'!F8+'7'!F8+'8'!F8+'9'!F8+'10'!F8+'11'!F8+'12'!F8+'13'!F8+'14'!F8+'15'!F8+'16'!F8+'17'!F8+'18'!F8+'19'!F8+'20'!F8+'21'!F8+'22'!F8+'23'!F8+'24'!F8+'25'!F8+'26'!F8+'27'!F8+'28'!F8+'29'!F8+'30'!F8+'31'!F8</f>
        <v>240</v>
      </c>
      <c r="G8" s="21">
        <f>'1'!G8+'2'!G8+'3'!G8+'4'!G8+'5'!G8+'6'!G8+'7'!G8+'8'!G8+'9'!G8+'10'!G8+'11'!G8+'12'!G8+'13'!G8+'14'!G8+'15'!G8+'16'!G8+'17'!G8+'18'!G8+'19'!G8+'20'!G8+'21'!G8+'22'!G8+'23'!G8+'24'!G8+'25'!G8+'26'!G8+'27'!G8+'28'!G8+'29'!G8+'30'!G8+'31'!G8</f>
        <v>20</v>
      </c>
      <c r="H8" s="21">
        <f>'1'!H8+'2'!H8+'3'!H8+'4'!H8+'5'!H8+'6'!H8+'7'!H8+'8'!H8+'9'!H8+'10'!H8+'11'!H8+'12'!H8+'13'!H8+'14'!H8+'15'!H8+'16'!H8+'17'!H8+'18'!H8+'19'!H8+'20'!H8+'21'!H8+'22'!H8+'23'!H8+'24'!H8+'25'!H8+'26'!H8+'27'!H8+'28'!H8+'29'!H8+'30'!H8+'31'!H8</f>
        <v>1020</v>
      </c>
      <c r="I8" s="21">
        <f>'1'!I8+'2'!I8+'3'!I8+'4'!I8+'5'!I8+'6'!I8+'7'!I8+'8'!I8+'9'!I8+'10'!I8+'11'!I8+'12'!I8+'13'!I8+'14'!I8+'15'!I8+'16'!I8+'17'!I8+'18'!I8+'19'!I8+'20'!I8+'21'!I8+'22'!I8+'23'!I8+'24'!I8+'25'!I8+'26'!I8+'27'!I8+'28'!I8+'29'!I8+'30'!I8+'31'!I8</f>
        <v>92</v>
      </c>
      <c r="J8" s="21">
        <f>'1'!J8+'2'!J8+'3'!J8+'4'!J8+'5'!J8+'6'!J8+'7'!J8+'8'!J8+'9'!J8+'10'!J8+'11'!J8+'12'!J8+'13'!J8+'14'!J8+'15'!J8+'16'!J8+'17'!J8+'18'!J8+'19'!J8+'20'!J8+'21'!J8+'22'!J8+'23'!J8+'24'!J8+'25'!J8+'26'!J8+'27'!J8+'28'!J8+'29'!J8+'30'!J8+'31'!J8</f>
        <v>0</v>
      </c>
      <c r="K8" s="21">
        <f>'1'!K8+'2'!K8+'3'!K8+'4'!K8+'5'!K8+'6'!K8+'7'!K8+'8'!K8+'9'!K8+'10'!K8+'11'!K8+'12'!K8+'13'!K8+'14'!K8+'15'!K8+'16'!K8+'17'!K8+'18'!K8+'19'!K8+'20'!K8+'21'!K8+'22'!K8+'23'!K8+'24'!K8+'25'!K8+'26'!K8+'27'!K8+'28'!K8+'29'!K8+'30'!K8+'31'!K8</f>
        <v>9</v>
      </c>
      <c r="L8" s="21">
        <f>'1'!L8+'2'!L8+'3'!L8+'4'!L8+'5'!L8+'6'!L8+'7'!L8+'8'!L8+'9'!L8+'10'!L8+'11'!L8+'12'!L8+'13'!L8+'14'!L8+'15'!L8+'16'!L8+'17'!L8+'18'!L8+'19'!L8+'20'!L8+'21'!L8+'22'!L8+'23'!L8+'24'!L8+'25'!L8+'26'!L8+'27'!L8+'28'!L8+'29'!L8+'30'!L8+'31'!L8</f>
        <v>0</v>
      </c>
      <c r="M8" s="20">
        <f t="shared" ref="M8:M27" si="0">D8+E8*20+F8*10+G8*9+H8*9</f>
        <v>117941</v>
      </c>
      <c r="N8" s="24">
        <f t="shared" ref="N8:N27" si="1">D8+E8*20+F8*10+G8*9+H8*9+I8*191+J8*191+K8*182+L8*100</f>
        <v>137151</v>
      </c>
      <c r="O8" s="25">
        <f t="shared" ref="O8:O27" si="2">M8*2.75%</f>
        <v>3243.3775000000001</v>
      </c>
      <c r="P8" s="26"/>
      <c r="Q8" s="26">
        <f>'1'!Q8+'2'!Q8+'3'!Q8+'4'!Q8+'5'!Q8+'6'!Q8+'7'!Q8+'8'!Q8+'9'!Q8+'10'!Q8+'11'!Q8+'12'!Q8+'13'!Q8+'14'!Q8+'15'!Q8+'16'!Q8+'17'!Q8+'18'!Q8+'19'!Q8+'20'!Q8+'21'!Q8+'22'!Q8+'23'!Q8+'24'!Q8+'25'!Q8+'26'!Q8+'27'!Q8+'28'!Q8+'29'!Q8+'30'!Q8+'31'!Q8</f>
        <v>1331</v>
      </c>
      <c r="R8" s="24">
        <f t="shared" ref="R8:R27" si="3">M8-(M8*2.75%)+I8*191+J8*191+K8*182+L8*100-Q8</f>
        <v>132576.6225</v>
      </c>
      <c r="S8" s="25">
        <f t="shared" ref="S8:S27" si="4">M8*0.95%</f>
        <v>1120.4395</v>
      </c>
      <c r="T8" s="27">
        <f t="shared" ref="T8:T27" si="5">S8-Q8</f>
        <v>-210.56050000000005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1">
        <f>'1'!D9+'2'!D9+'3'!D9+'4'!D9+'5'!D9+'6'!D9+'7'!D9+'8'!D9+'9'!D9+'10'!D9+'11'!D9+'12'!D9+'13'!D9+'14'!D9+'15'!D9+'16'!D9+'17'!D9+'18'!D9+'19'!D9+'20'!D9+'21'!D9+'22'!D9+'23'!D9+'24'!D9+'25'!D9+'26'!D9+'27'!D9+'28'!D9+'29'!D9+'30'!D9+'31'!D9</f>
        <v>315855</v>
      </c>
      <c r="E9" s="21">
        <f>'1'!E9+'2'!E9+'3'!E9+'4'!E9+'5'!E9+'6'!E9+'7'!E9+'8'!E9+'9'!E9+'10'!E9+'11'!E9+'12'!E9+'13'!E9+'14'!E9+'15'!E9+'16'!E9+'17'!E9+'18'!E9+'19'!E9+'20'!E9+'21'!E9+'22'!E9+'23'!E9+'24'!E9+'25'!E9+'26'!E9+'27'!E9+'28'!E9+'29'!E9+'30'!E9+'31'!E9</f>
        <v>360</v>
      </c>
      <c r="F9" s="21">
        <f>'1'!F9+'2'!F9+'3'!F9+'4'!F9+'5'!F9+'6'!F9+'7'!F9+'8'!F9+'9'!F9+'10'!F9+'11'!F9+'12'!F9+'13'!F9+'14'!F9+'15'!F9+'16'!F9+'17'!F9+'18'!F9+'19'!F9+'20'!F9+'21'!F9+'22'!F9+'23'!F9+'24'!F9+'25'!F9+'26'!F9+'27'!F9+'28'!F9+'29'!F9+'30'!F9+'31'!F9</f>
        <v>550</v>
      </c>
      <c r="G9" s="21">
        <f>'1'!G9+'2'!G9+'3'!G9+'4'!G9+'5'!G9+'6'!G9+'7'!G9+'8'!G9+'9'!G9+'10'!G9+'11'!G9+'12'!G9+'13'!G9+'14'!G9+'15'!G9+'16'!G9+'17'!G9+'18'!G9+'19'!G9+'20'!G9+'21'!G9+'22'!G9+'23'!G9+'24'!G9+'25'!G9+'26'!G9+'27'!G9+'28'!G9+'29'!G9+'30'!G9+'31'!G9</f>
        <v>0</v>
      </c>
      <c r="H9" s="21">
        <f>'1'!H9+'2'!H9+'3'!H9+'4'!H9+'5'!H9+'6'!H9+'7'!H9+'8'!H9+'9'!H9+'10'!H9+'11'!H9+'12'!H9+'13'!H9+'14'!H9+'15'!H9+'16'!H9+'17'!H9+'18'!H9+'19'!H9+'20'!H9+'21'!H9+'22'!H9+'23'!H9+'24'!H9+'25'!H9+'26'!H9+'27'!H9+'28'!H9+'29'!H9+'30'!H9+'31'!H9</f>
        <v>1680</v>
      </c>
      <c r="I9" s="21">
        <f>'1'!I9+'2'!I9+'3'!I9+'4'!I9+'5'!I9+'6'!I9+'7'!I9+'8'!I9+'9'!I9+'10'!I9+'11'!I9+'12'!I9+'13'!I9+'14'!I9+'15'!I9+'16'!I9+'17'!I9+'18'!I9+'19'!I9+'20'!I9+'21'!I9+'22'!I9+'23'!I9+'24'!I9+'25'!I9+'26'!I9+'27'!I9+'28'!I9+'29'!I9+'30'!I9+'31'!I9</f>
        <v>122</v>
      </c>
      <c r="J9" s="21">
        <f>'1'!J9+'2'!J9+'3'!J9+'4'!J9+'5'!J9+'6'!J9+'7'!J9+'8'!J9+'9'!J9+'10'!J9+'11'!J9+'12'!J9+'13'!J9+'14'!J9+'15'!J9+'16'!J9+'17'!J9+'18'!J9+'19'!J9+'20'!J9+'21'!J9+'22'!J9+'23'!J9+'24'!J9+'25'!J9+'26'!J9+'27'!J9+'28'!J9+'29'!J9+'30'!J9+'31'!J9</f>
        <v>3</v>
      </c>
      <c r="K9" s="21">
        <f>'1'!K9+'2'!K9+'3'!K9+'4'!K9+'5'!K9+'6'!K9+'7'!K9+'8'!K9+'9'!K9+'10'!K9+'11'!K9+'12'!K9+'13'!K9+'14'!K9+'15'!K9+'16'!K9+'17'!K9+'18'!K9+'19'!K9+'20'!K9+'21'!K9+'22'!K9+'23'!K9+'24'!K9+'25'!K9+'26'!K9+'27'!K9+'28'!K9+'29'!K9+'30'!K9+'31'!K9</f>
        <v>0</v>
      </c>
      <c r="L9" s="21">
        <f>'1'!L9+'2'!L9+'3'!L9+'4'!L9+'5'!L9+'6'!L9+'7'!L9+'8'!L9+'9'!L9+'10'!L9+'11'!L9+'12'!L9+'13'!L9+'14'!L9+'15'!L9+'16'!L9+'17'!L9+'18'!L9+'19'!L9+'20'!L9+'21'!L9+'22'!L9+'23'!L9+'24'!L9+'25'!L9+'26'!L9+'27'!L9+'28'!L9+'29'!L9+'30'!L9+'31'!L9</f>
        <v>0</v>
      </c>
      <c r="M9" s="20">
        <f t="shared" si="0"/>
        <v>343675</v>
      </c>
      <c r="N9" s="24">
        <f t="shared" si="1"/>
        <v>367550</v>
      </c>
      <c r="O9" s="25">
        <f t="shared" si="2"/>
        <v>9451.0625</v>
      </c>
      <c r="P9" s="26"/>
      <c r="Q9" s="26">
        <f>'1'!Q9+'2'!Q9+'3'!Q9+'4'!Q9+'5'!Q9+'6'!Q9+'7'!Q9+'8'!Q9+'9'!Q9+'10'!Q9+'11'!Q9+'12'!Q9+'13'!Q9+'14'!Q9+'15'!Q9+'16'!Q9+'17'!Q9+'18'!Q9+'19'!Q9+'20'!Q9+'21'!Q9+'22'!Q9+'23'!Q9+'24'!Q9+'25'!Q9+'26'!Q9+'27'!Q9+'28'!Q9+'29'!Q9+'30'!Q9+'31'!Q9</f>
        <v>2508</v>
      </c>
      <c r="R9" s="24">
        <f t="shared" si="3"/>
        <v>355590.9375</v>
      </c>
      <c r="S9" s="25">
        <f t="shared" si="4"/>
        <v>3264.9124999999999</v>
      </c>
      <c r="T9" s="27">
        <f t="shared" si="5"/>
        <v>756.91249999999991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1">
        <f>'1'!D10+'2'!D10+'3'!D10+'4'!D10+'5'!D10+'6'!D10+'7'!D10+'8'!D10+'9'!D10+'10'!D10+'11'!D10+'12'!D10+'13'!D10+'14'!D10+'15'!D10+'16'!D10+'17'!D10+'18'!D10+'19'!D10+'20'!D10+'21'!D10+'22'!D10+'23'!D10+'24'!D10+'25'!D10+'26'!D10+'27'!D10+'28'!D10+'29'!D10+'30'!D10+'31'!D10</f>
        <v>103116</v>
      </c>
      <c r="E10" s="21">
        <f>'1'!E10+'2'!E10+'3'!E10+'4'!E10+'5'!E10+'6'!E10+'7'!E10+'8'!E10+'9'!E10+'10'!E10+'11'!E10+'12'!E10+'13'!E10+'14'!E10+'15'!E10+'16'!E10+'17'!E10+'18'!E10+'19'!E10+'20'!E10+'21'!E10+'22'!E10+'23'!E10+'24'!E10+'25'!E10+'26'!E10+'27'!E10+'28'!E10+'29'!E10+'30'!E10+'31'!E10</f>
        <v>50</v>
      </c>
      <c r="F10" s="21">
        <f>'1'!F10+'2'!F10+'3'!F10+'4'!F10+'5'!F10+'6'!F10+'7'!F10+'8'!F10+'9'!F10+'10'!F10+'11'!F10+'12'!F10+'13'!F10+'14'!F10+'15'!F10+'16'!F10+'17'!F10+'18'!F10+'19'!F10+'20'!F10+'21'!F10+'22'!F10+'23'!F10+'24'!F10+'25'!F10+'26'!F10+'27'!F10+'28'!F10+'29'!F10+'30'!F10+'31'!F10</f>
        <v>30</v>
      </c>
      <c r="G10" s="21">
        <f>'1'!G10+'2'!G10+'3'!G10+'4'!G10+'5'!G10+'6'!G10+'7'!G10+'8'!G10+'9'!G10+'10'!G10+'11'!G10+'12'!G10+'13'!G10+'14'!G10+'15'!G10+'16'!G10+'17'!G10+'18'!G10+'19'!G10+'20'!G10+'21'!G10+'22'!G10+'23'!G10+'24'!G10+'25'!G10+'26'!G10+'27'!G10+'28'!G10+'29'!G10+'30'!G10+'31'!G10</f>
        <v>0</v>
      </c>
      <c r="H10" s="21">
        <f>'1'!H10+'2'!H10+'3'!H10+'4'!H10+'5'!H10+'6'!H10+'7'!H10+'8'!H10+'9'!H10+'10'!H10+'11'!H10+'12'!H10+'13'!H10+'14'!H10+'15'!H10+'16'!H10+'17'!H10+'18'!H10+'19'!H10+'20'!H10+'21'!H10+'22'!H10+'23'!H10+'24'!H10+'25'!H10+'26'!H10+'27'!H10+'28'!H10+'29'!H10+'30'!H10+'31'!H10</f>
        <v>200</v>
      </c>
      <c r="I10" s="21">
        <f>'1'!I10+'2'!I10+'3'!I10+'4'!I10+'5'!I10+'6'!I10+'7'!I10+'8'!I10+'9'!I10+'10'!I10+'11'!I10+'12'!I10+'13'!I10+'14'!I10+'15'!I10+'16'!I10+'17'!I10+'18'!I10+'19'!I10+'20'!I10+'21'!I10+'22'!I10+'23'!I10+'24'!I10+'25'!I10+'26'!I10+'27'!I10+'28'!I10+'29'!I10+'30'!I10+'31'!I10</f>
        <v>78</v>
      </c>
      <c r="J10" s="21">
        <f>'1'!J10+'2'!J10+'3'!J10+'4'!J10+'5'!J10+'6'!J10+'7'!J10+'8'!J10+'9'!J10+'10'!J10+'11'!J10+'12'!J10+'13'!J10+'14'!J10+'15'!J10+'16'!J10+'17'!J10+'18'!J10+'19'!J10+'20'!J10+'21'!J10+'22'!J10+'23'!J10+'24'!J10+'25'!J10+'26'!J10+'27'!J10+'28'!J10+'29'!J10+'30'!J10+'31'!J10</f>
        <v>19</v>
      </c>
      <c r="K10" s="21">
        <f>'1'!K10+'2'!K10+'3'!K10+'4'!K10+'5'!K10+'6'!K10+'7'!K10+'8'!K10+'9'!K10+'10'!K10+'11'!K10+'12'!K10+'13'!K10+'14'!K10+'15'!K10+'16'!K10+'17'!K10+'18'!K10+'19'!K10+'20'!K10+'21'!K10+'22'!K10+'23'!K10+'24'!K10+'25'!K10+'26'!K10+'27'!K10+'28'!K10+'29'!K10+'30'!K10+'31'!K10</f>
        <v>6</v>
      </c>
      <c r="L10" s="21">
        <f>'1'!L10+'2'!L10+'3'!L10+'4'!L10+'5'!L10+'6'!L10+'7'!L10+'8'!L10+'9'!L10+'10'!L10+'11'!L10+'12'!L10+'13'!L10+'14'!L10+'15'!L10+'16'!L10+'17'!L10+'18'!L10+'19'!L10+'20'!L10+'21'!L10+'22'!L10+'23'!L10+'24'!L10+'25'!L10+'26'!L10+'27'!L10+'28'!L10+'29'!L10+'30'!L10+'31'!L10</f>
        <v>0</v>
      </c>
      <c r="M10" s="20">
        <f t="shared" si="0"/>
        <v>106216</v>
      </c>
      <c r="N10" s="24">
        <f t="shared" si="1"/>
        <v>125835</v>
      </c>
      <c r="O10" s="25">
        <f t="shared" si="2"/>
        <v>2920.94</v>
      </c>
      <c r="P10" s="26"/>
      <c r="Q10" s="26">
        <f>'1'!Q10+'2'!Q10+'3'!Q10+'4'!Q10+'5'!Q10+'6'!Q10+'7'!Q10+'8'!Q10+'9'!Q10+'10'!Q10+'11'!Q10+'12'!Q10+'13'!Q10+'14'!Q10+'15'!Q10+'16'!Q10+'17'!Q10+'18'!Q10+'19'!Q10+'20'!Q10+'21'!Q10+'22'!Q10+'23'!Q10+'24'!Q10+'25'!Q10+'26'!Q10+'27'!Q10+'28'!Q10+'29'!Q10+'30'!Q10+'31'!Q10</f>
        <v>526</v>
      </c>
      <c r="R10" s="24">
        <f t="shared" si="3"/>
        <v>122388.06</v>
      </c>
      <c r="S10" s="25">
        <f t="shared" si="4"/>
        <v>1009.052</v>
      </c>
      <c r="T10" s="27">
        <f t="shared" si="5"/>
        <v>483.05200000000002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1">
        <f>'1'!D11+'2'!D11+'3'!D11+'4'!D11+'5'!D11+'6'!D11+'7'!D11+'8'!D11+'9'!D11+'10'!D11+'11'!D11+'12'!D11+'13'!D11+'14'!D11+'15'!D11+'16'!D11+'17'!D11+'18'!D11+'19'!D11+'20'!D11+'21'!D11+'22'!D11+'23'!D11+'24'!D11+'25'!D11+'26'!D11+'27'!D11+'28'!D11+'29'!D11+'30'!D11+'31'!D11</f>
        <v>98331</v>
      </c>
      <c r="E11" s="21">
        <f>'1'!E11+'2'!E11+'3'!E11+'4'!E11+'5'!E11+'6'!E11+'7'!E11+'8'!E11+'9'!E11+'10'!E11+'11'!E11+'12'!E11+'13'!E11+'14'!E11+'15'!E11+'16'!E11+'17'!E11+'18'!E11+'19'!E11+'20'!E11+'21'!E11+'22'!E11+'23'!E11+'24'!E11+'25'!E11+'26'!E11+'27'!E11+'28'!E11+'29'!E11+'30'!E11+'31'!E11</f>
        <v>160</v>
      </c>
      <c r="F11" s="21">
        <f>'1'!F11+'2'!F11+'3'!F11+'4'!F11+'5'!F11+'6'!F11+'7'!F11+'8'!F11+'9'!F11+'10'!F11+'11'!F11+'12'!F11+'13'!F11+'14'!F11+'15'!F11+'16'!F11+'17'!F11+'18'!F11+'19'!F11+'20'!F11+'21'!F11+'22'!F11+'23'!F11+'24'!F11+'25'!F11+'26'!F11+'27'!F11+'28'!F11+'29'!F11+'30'!F11+'31'!F11</f>
        <v>650</v>
      </c>
      <c r="G11" s="21">
        <f>'1'!G11+'2'!G11+'3'!G11+'4'!G11+'5'!G11+'6'!G11+'7'!G11+'8'!G11+'9'!G11+'10'!G11+'11'!G11+'12'!G11+'13'!G11+'14'!G11+'15'!G11+'16'!G11+'17'!G11+'18'!G11+'19'!G11+'20'!G11+'21'!G11+'22'!G11+'23'!G11+'24'!G11+'25'!G11+'26'!G11+'27'!G11+'28'!G11+'29'!G11+'30'!G11+'31'!G11</f>
        <v>0</v>
      </c>
      <c r="H11" s="21">
        <f>'1'!H11+'2'!H11+'3'!H11+'4'!H11+'5'!H11+'6'!H11+'7'!H11+'8'!H11+'9'!H11+'10'!H11+'11'!H11+'12'!H11+'13'!H11+'14'!H11+'15'!H11+'16'!H11+'17'!H11+'18'!H11+'19'!H11+'20'!H11+'21'!H11+'22'!H11+'23'!H11+'24'!H11+'25'!H11+'26'!H11+'27'!H11+'28'!H11+'29'!H11+'30'!H11+'31'!H11</f>
        <v>1312</v>
      </c>
      <c r="I11" s="21">
        <f>'1'!I11+'2'!I11+'3'!I11+'4'!I11+'5'!I11+'6'!I11+'7'!I11+'8'!I11+'9'!I11+'10'!I11+'11'!I11+'12'!I11+'13'!I11+'14'!I11+'15'!I11+'16'!I11+'17'!I11+'18'!I11+'19'!I11+'20'!I11+'21'!I11+'22'!I11+'23'!I11+'24'!I11+'25'!I11+'26'!I11+'27'!I11+'28'!I11+'29'!I11+'30'!I11+'31'!I11</f>
        <v>275</v>
      </c>
      <c r="J11" s="21">
        <f>'1'!J11+'2'!J11+'3'!J11+'4'!J11+'5'!J11+'6'!J11+'7'!J11+'8'!J11+'9'!J11+'10'!J11+'11'!J11+'12'!J11+'13'!J11+'14'!J11+'15'!J11+'16'!J11+'17'!J11+'18'!J11+'19'!J11+'20'!J11+'21'!J11+'22'!J11+'23'!J11+'24'!J11+'25'!J11+'26'!J11+'27'!J11+'28'!J11+'29'!J11+'30'!J11+'31'!J11</f>
        <v>59</v>
      </c>
      <c r="K11" s="21">
        <f>'1'!K11+'2'!K11+'3'!K11+'4'!K11+'5'!K11+'6'!K11+'7'!K11+'8'!K11+'9'!K11+'10'!K11+'11'!K11+'12'!K11+'13'!K11+'14'!K11+'15'!K11+'16'!K11+'17'!K11+'18'!K11+'19'!K11+'20'!K11+'21'!K11+'22'!K11+'23'!K11+'24'!K11+'25'!K11+'26'!K11+'27'!K11+'28'!K11+'29'!K11+'30'!K11+'31'!K11</f>
        <v>42</v>
      </c>
      <c r="L11" s="21">
        <f>'1'!L11+'2'!L11+'3'!L11+'4'!L11+'5'!L11+'6'!L11+'7'!L11+'8'!L11+'9'!L11+'10'!L11+'11'!L11+'12'!L11+'13'!L11+'14'!L11+'15'!L11+'16'!L11+'17'!L11+'18'!L11+'19'!L11+'20'!L11+'21'!L11+'22'!L11+'23'!L11+'24'!L11+'25'!L11+'26'!L11+'27'!L11+'28'!L11+'29'!L11+'30'!L11+'31'!L11</f>
        <v>45</v>
      </c>
      <c r="M11" s="20">
        <f t="shared" si="0"/>
        <v>119839</v>
      </c>
      <c r="N11" s="24">
        <f t="shared" si="1"/>
        <v>195777</v>
      </c>
      <c r="O11" s="25">
        <f t="shared" si="2"/>
        <v>3295.5725000000002</v>
      </c>
      <c r="P11" s="26"/>
      <c r="Q11" s="26">
        <f>'1'!Q11+'2'!Q11+'3'!Q11+'4'!Q11+'5'!Q11+'6'!Q11+'7'!Q11+'8'!Q11+'9'!Q11+'10'!Q11+'11'!Q11+'12'!Q11+'13'!Q11+'14'!Q11+'15'!Q11+'16'!Q11+'17'!Q11+'18'!Q11+'19'!Q11+'20'!Q11+'21'!Q11+'22'!Q11+'23'!Q11+'24'!Q11+'25'!Q11+'26'!Q11+'27'!Q11+'28'!Q11+'29'!Q11+'30'!Q11+'31'!Q11</f>
        <v>716</v>
      </c>
      <c r="R11" s="24">
        <f t="shared" si="3"/>
        <v>191765.42749999999</v>
      </c>
      <c r="S11" s="25">
        <f t="shared" si="4"/>
        <v>1138.4704999999999</v>
      </c>
      <c r="T11" s="27">
        <f t="shared" si="5"/>
        <v>422.4704999999999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1">
        <f>'1'!D12+'2'!D12+'3'!D12+'4'!D12+'5'!D12+'6'!D12+'7'!D12+'8'!D12+'9'!D12+'10'!D12+'11'!D12+'12'!D12+'13'!D12+'14'!D12+'15'!D12+'16'!D12+'17'!D12+'18'!D12+'19'!D12+'20'!D12+'21'!D12+'22'!D12+'23'!D12+'24'!D12+'25'!D12+'26'!D12+'27'!D12+'28'!D12+'29'!D12+'30'!D12+'31'!D12</f>
        <v>125523</v>
      </c>
      <c r="E12" s="21">
        <f>'1'!E12+'2'!E12+'3'!E12+'4'!E12+'5'!E12+'6'!E12+'7'!E12+'8'!E12+'9'!E12+'10'!E12+'11'!E12+'12'!E12+'13'!E12+'14'!E12+'15'!E12+'16'!E12+'17'!E12+'18'!E12+'19'!E12+'20'!E12+'21'!E12+'22'!E12+'23'!E12+'24'!E12+'25'!E12+'26'!E12+'27'!E12+'28'!E12+'29'!E12+'30'!E12+'31'!E12</f>
        <v>60</v>
      </c>
      <c r="F12" s="21">
        <f>'1'!F12+'2'!F12+'3'!F12+'4'!F12+'5'!F12+'6'!F12+'7'!F12+'8'!F12+'9'!F12+'10'!F12+'11'!F12+'12'!F12+'13'!F12+'14'!F12+'15'!F12+'16'!F12+'17'!F12+'18'!F12+'19'!F12+'20'!F12+'21'!F12+'22'!F12+'23'!F12+'24'!F12+'25'!F12+'26'!F12+'27'!F12+'28'!F12+'29'!F12+'30'!F12+'31'!F12</f>
        <v>60</v>
      </c>
      <c r="G12" s="21">
        <f>'1'!G12+'2'!G12+'3'!G12+'4'!G12+'5'!G12+'6'!G12+'7'!G12+'8'!G12+'9'!G12+'10'!G12+'11'!G12+'12'!G12+'13'!G12+'14'!G12+'15'!G12+'16'!G12+'17'!G12+'18'!G12+'19'!G12+'20'!G12+'21'!G12+'22'!G12+'23'!G12+'24'!G12+'25'!G12+'26'!G12+'27'!G12+'28'!G12+'29'!G12+'30'!G12+'31'!G12</f>
        <v>0</v>
      </c>
      <c r="H12" s="21">
        <f>'1'!H12+'2'!H12+'3'!H12+'4'!H12+'5'!H12+'6'!H12+'7'!H12+'8'!H12+'9'!H12+'10'!H12+'11'!H12+'12'!H12+'13'!H12+'14'!H12+'15'!H12+'16'!H12+'17'!H12+'18'!H12+'19'!H12+'20'!H12+'21'!H12+'22'!H12+'23'!H12+'24'!H12+'25'!H12+'26'!H12+'27'!H12+'28'!H12+'29'!H12+'30'!H12+'31'!H12</f>
        <v>60</v>
      </c>
      <c r="I12" s="21">
        <f>'1'!I12+'2'!I12+'3'!I12+'4'!I12+'5'!I12+'6'!I12+'7'!I12+'8'!I12+'9'!I12+'10'!I12+'11'!I12+'12'!I12+'13'!I12+'14'!I12+'15'!I12+'16'!I12+'17'!I12+'18'!I12+'19'!I12+'20'!I12+'21'!I12+'22'!I12+'23'!I12+'24'!I12+'25'!I12+'26'!I12+'27'!I12+'28'!I12+'29'!I12+'30'!I12+'31'!I12</f>
        <v>294</v>
      </c>
      <c r="J12" s="21">
        <f>'1'!J12+'2'!J12+'3'!J12+'4'!J12+'5'!J12+'6'!J12+'7'!J12+'8'!J12+'9'!J12+'10'!J12+'11'!J12+'12'!J12+'13'!J12+'14'!J12+'15'!J12+'16'!J12+'17'!J12+'18'!J12+'19'!J12+'20'!J12+'21'!J12+'22'!J12+'23'!J12+'24'!J12+'25'!J12+'26'!J12+'27'!J12+'28'!J12+'29'!J12+'30'!J12+'31'!J12</f>
        <v>345</v>
      </c>
      <c r="K12" s="21">
        <f>'1'!K12+'2'!K12+'3'!K12+'4'!K12+'5'!K12+'6'!K12+'7'!K12+'8'!K12+'9'!K12+'10'!K12+'11'!K12+'12'!K12+'13'!K12+'14'!K12+'15'!K12+'16'!K12+'17'!K12+'18'!K12+'19'!K12+'20'!K12+'21'!K12+'22'!K12+'23'!K12+'24'!K12+'25'!K12+'26'!K12+'27'!K12+'28'!K12+'29'!K12+'30'!K12+'31'!K12</f>
        <v>56</v>
      </c>
      <c r="L12" s="21">
        <f>'1'!L12+'2'!L12+'3'!L12+'4'!L12+'5'!L12+'6'!L12+'7'!L12+'8'!L12+'9'!L12+'10'!L12+'11'!L12+'12'!L12+'13'!L12+'14'!L12+'15'!L12+'16'!L12+'17'!L12+'18'!L12+'19'!L12+'20'!L12+'21'!L12+'22'!L12+'23'!L12+'24'!L12+'25'!L12+'26'!L12+'27'!L12+'28'!L12+'29'!L12+'30'!L12+'31'!L12</f>
        <v>0</v>
      </c>
      <c r="M12" s="20">
        <f t="shared" si="0"/>
        <v>127863</v>
      </c>
      <c r="N12" s="24">
        <f t="shared" si="1"/>
        <v>260104</v>
      </c>
      <c r="O12" s="25">
        <f t="shared" si="2"/>
        <v>3516.2325000000001</v>
      </c>
      <c r="P12" s="26"/>
      <c r="Q12" s="26">
        <f>'1'!Q12+'2'!Q12+'3'!Q12+'4'!Q12+'5'!Q12+'6'!Q12+'7'!Q12+'8'!Q12+'9'!Q12+'10'!Q12+'11'!Q12+'12'!Q12+'13'!Q12+'14'!Q12+'15'!Q12+'16'!Q12+'17'!Q12+'18'!Q12+'19'!Q12+'20'!Q12+'21'!Q12+'22'!Q12+'23'!Q12+'24'!Q12+'25'!Q12+'26'!Q12+'27'!Q12+'28'!Q12+'29'!Q12+'30'!Q12+'31'!Q12</f>
        <v>614</v>
      </c>
      <c r="R12" s="24">
        <f t="shared" si="3"/>
        <v>255973.76750000002</v>
      </c>
      <c r="S12" s="25">
        <f t="shared" si="4"/>
        <v>1214.6985</v>
      </c>
      <c r="T12" s="27">
        <f t="shared" si="5"/>
        <v>600.69849999999997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1">
        <f>'1'!D13+'2'!D13+'3'!D13+'4'!D13+'5'!D13+'6'!D13+'7'!D13+'8'!D13+'9'!D13+'10'!D13+'11'!D13+'12'!D13+'13'!D13+'14'!D13+'15'!D13+'16'!D13+'17'!D13+'18'!D13+'19'!D13+'20'!D13+'21'!D13+'22'!D13+'23'!D13+'24'!D13+'25'!D13+'26'!D13+'27'!D13+'28'!D13+'29'!D13+'30'!D13+'31'!D13</f>
        <v>110053</v>
      </c>
      <c r="E13" s="21">
        <f>'1'!E13+'2'!E13+'3'!E13+'4'!E13+'5'!E13+'6'!E13+'7'!E13+'8'!E13+'9'!E13+'10'!E13+'11'!E13+'12'!E13+'13'!E13+'14'!E13+'15'!E13+'16'!E13+'17'!E13+'18'!E13+'19'!E13+'20'!E13+'21'!E13+'22'!E13+'23'!E13+'24'!E13+'25'!E13+'26'!E13+'27'!E13+'28'!E13+'29'!E13+'30'!E13+'31'!E13</f>
        <v>80</v>
      </c>
      <c r="F13" s="21">
        <f>'1'!F13+'2'!F13+'3'!F13+'4'!F13+'5'!F13+'6'!F13+'7'!F13+'8'!F13+'9'!F13+'10'!F13+'11'!F13+'12'!F13+'13'!F13+'14'!F13+'15'!F13+'16'!F13+'17'!F13+'18'!F13+'19'!F13+'20'!F13+'21'!F13+'22'!F13+'23'!F13+'24'!F13+'25'!F13+'26'!F13+'27'!F13+'28'!F13+'29'!F13+'30'!F13+'31'!F13</f>
        <v>20</v>
      </c>
      <c r="G13" s="21">
        <f>'1'!G13+'2'!G13+'3'!G13+'4'!G13+'5'!G13+'6'!G13+'7'!G13+'8'!G13+'9'!G13+'10'!G13+'11'!G13+'12'!G13+'13'!G13+'14'!G13+'15'!G13+'16'!G13+'17'!G13+'18'!G13+'19'!G13+'20'!G13+'21'!G13+'22'!G13+'23'!G13+'24'!G13+'25'!G13+'26'!G13+'27'!G13+'28'!G13+'29'!G13+'30'!G13+'31'!G13</f>
        <v>10</v>
      </c>
      <c r="H13" s="21">
        <f>'1'!H13+'2'!H13+'3'!H13+'4'!H13+'5'!H13+'6'!H13+'7'!H13+'8'!H13+'9'!H13+'10'!H13+'11'!H13+'12'!H13+'13'!H13+'14'!H13+'15'!H13+'16'!H13+'17'!H13+'18'!H13+'19'!H13+'20'!H13+'21'!H13+'22'!H13+'23'!H13+'24'!H13+'25'!H13+'26'!H13+'27'!H13+'28'!H13+'29'!H13+'30'!H13+'31'!H13</f>
        <v>480</v>
      </c>
      <c r="I13" s="21">
        <f>'1'!I13+'2'!I13+'3'!I13+'4'!I13+'5'!I13+'6'!I13+'7'!I13+'8'!I13+'9'!I13+'10'!I13+'11'!I13+'12'!I13+'13'!I13+'14'!I13+'15'!I13+'16'!I13+'17'!I13+'18'!I13+'19'!I13+'20'!I13+'21'!I13+'22'!I13+'23'!I13+'24'!I13+'25'!I13+'26'!I13+'27'!I13+'28'!I13+'29'!I13+'30'!I13+'31'!I13</f>
        <v>27</v>
      </c>
      <c r="J13" s="21">
        <f>'1'!J13+'2'!J13+'3'!J13+'4'!J13+'5'!J13+'6'!J13+'7'!J13+'8'!J13+'9'!J13+'10'!J13+'11'!J13+'12'!J13+'13'!J13+'14'!J13+'15'!J13+'16'!J13+'17'!J13+'18'!J13+'19'!J13+'20'!J13+'21'!J13+'22'!J13+'23'!J13+'24'!J13+'25'!J13+'26'!J13+'27'!J13+'28'!J13+'29'!J13+'30'!J13+'31'!J13</f>
        <v>0</v>
      </c>
      <c r="K13" s="21">
        <f>'1'!K13+'2'!K13+'3'!K13+'4'!K13+'5'!K13+'6'!K13+'7'!K13+'8'!K13+'9'!K13+'10'!K13+'11'!K13+'12'!K13+'13'!K13+'14'!K13+'15'!K13+'16'!K13+'17'!K13+'18'!K13+'19'!K13+'20'!K13+'21'!K13+'22'!K13+'23'!K13+'24'!K13+'25'!K13+'26'!K13+'27'!K13+'28'!K13+'29'!K13+'30'!K13+'31'!K13</f>
        <v>0</v>
      </c>
      <c r="L13" s="21">
        <f>'1'!L13+'2'!L13+'3'!L13+'4'!L13+'5'!L13+'6'!L13+'7'!L13+'8'!L13+'9'!L13+'10'!L13+'11'!L13+'12'!L13+'13'!L13+'14'!L13+'15'!L13+'16'!L13+'17'!L13+'18'!L13+'19'!L13+'20'!L13+'21'!L13+'22'!L13+'23'!L13+'24'!L13+'25'!L13+'26'!L13+'27'!L13+'28'!L13+'29'!L13+'30'!L13+'31'!L13</f>
        <v>0</v>
      </c>
      <c r="M13" s="20">
        <f t="shared" si="0"/>
        <v>116263</v>
      </c>
      <c r="N13" s="24">
        <f t="shared" si="1"/>
        <v>121420</v>
      </c>
      <c r="O13" s="25">
        <f t="shared" si="2"/>
        <v>3197.2325000000001</v>
      </c>
      <c r="P13" s="26"/>
      <c r="Q13" s="26">
        <f>'1'!Q13+'2'!Q13+'3'!Q13+'4'!Q13+'5'!Q13+'6'!Q13+'7'!Q13+'8'!Q13+'9'!Q13+'10'!Q13+'11'!Q13+'12'!Q13+'13'!Q13+'14'!Q13+'15'!Q13+'16'!Q13+'17'!Q13+'18'!Q13+'19'!Q13+'20'!Q13+'21'!Q13+'22'!Q13+'23'!Q13+'24'!Q13+'25'!Q13+'26'!Q13+'27'!Q13+'28'!Q13+'29'!Q13+'30'!Q13+'31'!Q13</f>
        <v>1056</v>
      </c>
      <c r="R13" s="24">
        <f t="shared" si="3"/>
        <v>117166.7675</v>
      </c>
      <c r="S13" s="25">
        <f t="shared" si="4"/>
        <v>1104.4984999999999</v>
      </c>
      <c r="T13" s="27">
        <f t="shared" si="5"/>
        <v>48.498499999999922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1">
        <f>'1'!D14+'2'!D14+'3'!D14+'4'!D14+'5'!D14+'6'!D14+'7'!D14+'8'!D14+'9'!D14+'10'!D14+'11'!D14+'12'!D14+'13'!D14+'14'!D14+'15'!D14+'16'!D14+'17'!D14+'18'!D14+'19'!D14+'20'!D14+'21'!D14+'22'!D14+'23'!D14+'24'!D14+'25'!D14+'26'!D14+'27'!D14+'28'!D14+'29'!D14+'30'!D14+'31'!D14</f>
        <v>279924</v>
      </c>
      <c r="E14" s="21">
        <f>'1'!E14+'2'!E14+'3'!E14+'4'!E14+'5'!E14+'6'!E14+'7'!E14+'8'!E14+'9'!E14+'10'!E14+'11'!E14+'12'!E14+'13'!E14+'14'!E14+'15'!E14+'16'!E14+'17'!E14+'18'!E14+'19'!E14+'20'!E14+'21'!E14+'22'!E14+'23'!E14+'24'!E14+'25'!E14+'26'!E14+'27'!E14+'28'!E14+'29'!E14+'30'!E14+'31'!E14</f>
        <v>310</v>
      </c>
      <c r="F14" s="21">
        <f>'1'!F14+'2'!F14+'3'!F14+'4'!F14+'5'!F14+'6'!F14+'7'!F14+'8'!F14+'9'!F14+'10'!F14+'11'!F14+'12'!F14+'13'!F14+'14'!F14+'15'!F14+'16'!F14+'17'!F14+'18'!F14+'19'!F14+'20'!F14+'21'!F14+'22'!F14+'23'!F14+'24'!F14+'25'!F14+'26'!F14+'27'!F14+'28'!F14+'29'!F14+'30'!F14+'31'!F14</f>
        <v>480</v>
      </c>
      <c r="G14" s="21">
        <f>'1'!G14+'2'!G14+'3'!G14+'4'!G14+'5'!G14+'6'!G14+'7'!G14+'8'!G14+'9'!G14+'10'!G14+'11'!G14+'12'!G14+'13'!G14+'14'!G14+'15'!G14+'16'!G14+'17'!G14+'18'!G14+'19'!G14+'20'!G14+'21'!G14+'22'!G14+'23'!G14+'24'!G14+'25'!G14+'26'!G14+'27'!G14+'28'!G14+'29'!G14+'30'!G14+'31'!G14</f>
        <v>0</v>
      </c>
      <c r="H14" s="21">
        <f>'1'!H14+'2'!H14+'3'!H14+'4'!H14+'5'!H14+'6'!H14+'7'!H14+'8'!H14+'9'!H14+'10'!H14+'11'!H14+'12'!H14+'13'!H14+'14'!H14+'15'!H14+'16'!H14+'17'!H14+'18'!H14+'19'!H14+'20'!H14+'21'!H14+'22'!H14+'23'!H14+'24'!H14+'25'!H14+'26'!H14+'27'!H14+'28'!H14+'29'!H14+'30'!H14+'31'!H14</f>
        <v>1960</v>
      </c>
      <c r="I14" s="21">
        <f>'1'!I14+'2'!I14+'3'!I14+'4'!I14+'5'!I14+'6'!I14+'7'!I14+'8'!I14+'9'!I14+'10'!I14+'11'!I14+'12'!I14+'13'!I14+'14'!I14+'15'!I14+'16'!I14+'17'!I14+'18'!I14+'19'!I14+'20'!I14+'21'!I14+'22'!I14+'23'!I14+'24'!I14+'25'!I14+'26'!I14+'27'!I14+'28'!I14+'29'!I14+'30'!I14+'31'!I14</f>
        <v>83</v>
      </c>
      <c r="J14" s="21">
        <f>'1'!J14+'2'!J14+'3'!J14+'4'!J14+'5'!J14+'6'!J14+'7'!J14+'8'!J14+'9'!J14+'10'!J14+'11'!J14+'12'!J14+'13'!J14+'14'!J14+'15'!J14+'16'!J14+'17'!J14+'18'!J14+'19'!J14+'20'!J14+'21'!J14+'22'!J14+'23'!J14+'24'!J14+'25'!J14+'26'!J14+'27'!J14+'28'!J14+'29'!J14+'30'!J14+'31'!J14</f>
        <v>7</v>
      </c>
      <c r="K14" s="21">
        <f>'1'!K14+'2'!K14+'3'!K14+'4'!K14+'5'!K14+'6'!K14+'7'!K14+'8'!K14+'9'!K14+'10'!K14+'11'!K14+'12'!K14+'13'!K14+'14'!K14+'15'!K14+'16'!K14+'17'!K14+'18'!K14+'19'!K14+'20'!K14+'21'!K14+'22'!K14+'23'!K14+'24'!K14+'25'!K14+'26'!K14+'27'!K14+'28'!K14+'29'!K14+'30'!K14+'31'!K14</f>
        <v>5</v>
      </c>
      <c r="L14" s="21">
        <f>'1'!L14+'2'!L14+'3'!L14+'4'!L14+'5'!L14+'6'!L14+'7'!L14+'8'!L14+'9'!L14+'10'!L14+'11'!L14+'12'!L14+'13'!L14+'14'!L14+'15'!L14+'16'!L14+'17'!L14+'18'!L14+'19'!L14+'20'!L14+'21'!L14+'22'!L14+'23'!L14+'24'!L14+'25'!L14+'26'!L14+'27'!L14+'28'!L14+'29'!L14+'30'!L14+'31'!L14</f>
        <v>0</v>
      </c>
      <c r="M14" s="20">
        <f t="shared" si="0"/>
        <v>308564</v>
      </c>
      <c r="N14" s="24">
        <f t="shared" si="1"/>
        <v>326664</v>
      </c>
      <c r="O14" s="25">
        <f t="shared" si="2"/>
        <v>8485.51</v>
      </c>
      <c r="P14" s="26"/>
      <c r="Q14" s="26">
        <f>'1'!Q14+'2'!Q14+'3'!Q14+'4'!Q14+'5'!Q14+'6'!Q14+'7'!Q14+'8'!Q14+'9'!Q14+'10'!Q14+'11'!Q14+'12'!Q14+'13'!Q14+'14'!Q14+'15'!Q14+'16'!Q14+'17'!Q14+'18'!Q14+'19'!Q14+'20'!Q14+'21'!Q14+'22'!Q14+'23'!Q14+'24'!Q14+'25'!Q14+'26'!Q14+'27'!Q14+'28'!Q14+'29'!Q14+'30'!Q14+'31'!Q14</f>
        <v>1832</v>
      </c>
      <c r="R14" s="24">
        <f t="shared" si="3"/>
        <v>316346.49</v>
      </c>
      <c r="S14" s="25">
        <f t="shared" si="4"/>
        <v>2931.3579999999997</v>
      </c>
      <c r="T14" s="27">
        <f t="shared" si="5"/>
        <v>1099.3579999999997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1">
        <f>'1'!D15+'2'!D15+'3'!D15+'4'!D15+'5'!D15+'6'!D15+'7'!D15+'8'!D15+'9'!D15+'10'!D15+'11'!D15+'12'!D15+'13'!D15+'14'!D15+'15'!D15+'16'!D15+'17'!D15+'18'!D15+'19'!D15+'20'!D15+'21'!D15+'22'!D15+'23'!D15+'24'!D15+'25'!D15+'26'!D15+'27'!D15+'28'!D15+'29'!D15+'30'!D15+'31'!D15</f>
        <v>347574</v>
      </c>
      <c r="E15" s="21">
        <f>'1'!E15+'2'!E15+'3'!E15+'4'!E15+'5'!E15+'6'!E15+'7'!E15+'8'!E15+'9'!E15+'10'!E15+'11'!E15+'12'!E15+'13'!E15+'14'!E15+'15'!E15+'16'!E15+'17'!E15+'18'!E15+'19'!E15+'20'!E15+'21'!E15+'22'!E15+'23'!E15+'24'!E15+'25'!E15+'26'!E15+'27'!E15+'28'!E15+'29'!E15+'30'!E15+'31'!E15</f>
        <v>370</v>
      </c>
      <c r="F15" s="21">
        <f>'1'!F15+'2'!F15+'3'!F15+'4'!F15+'5'!F15+'6'!F15+'7'!F15+'8'!F15+'9'!F15+'10'!F15+'11'!F15+'12'!F15+'13'!F15+'14'!F15+'15'!F15+'16'!F15+'17'!F15+'18'!F15+'19'!F15+'20'!F15+'21'!F15+'22'!F15+'23'!F15+'24'!F15+'25'!F15+'26'!F15+'27'!F15+'28'!F15+'29'!F15+'30'!F15+'31'!F15</f>
        <v>420</v>
      </c>
      <c r="G15" s="21">
        <f>'1'!G15+'2'!G15+'3'!G15+'4'!G15+'5'!G15+'6'!G15+'7'!G15+'8'!G15+'9'!G15+'10'!G15+'11'!G15+'12'!G15+'13'!G15+'14'!G15+'15'!G15+'16'!G15+'17'!G15+'18'!G15+'19'!G15+'20'!G15+'21'!G15+'22'!G15+'23'!G15+'24'!G15+'25'!G15+'26'!G15+'27'!G15+'28'!G15+'29'!G15+'30'!G15+'31'!G15</f>
        <v>110</v>
      </c>
      <c r="H15" s="21">
        <f>'1'!H15+'2'!H15+'3'!H15+'4'!H15+'5'!H15+'6'!H15+'7'!H15+'8'!H15+'9'!H15+'10'!H15+'11'!H15+'12'!H15+'13'!H15+'14'!H15+'15'!H15+'16'!H15+'17'!H15+'18'!H15+'19'!H15+'20'!H15+'21'!H15+'22'!H15+'23'!H15+'24'!H15+'25'!H15+'26'!H15+'27'!H15+'28'!H15+'29'!H15+'30'!H15+'31'!H15</f>
        <v>480</v>
      </c>
      <c r="I15" s="21">
        <f>'1'!I15+'2'!I15+'3'!I15+'4'!I15+'5'!I15+'6'!I15+'7'!I15+'8'!I15+'9'!I15+'10'!I15+'11'!I15+'12'!I15+'13'!I15+'14'!I15+'15'!I15+'16'!I15+'17'!I15+'18'!I15+'19'!I15+'20'!I15+'21'!I15+'22'!I15+'23'!I15+'24'!I15+'25'!I15+'26'!I15+'27'!I15+'28'!I15+'29'!I15+'30'!I15+'31'!I15</f>
        <v>139</v>
      </c>
      <c r="J15" s="21">
        <f>'1'!J15+'2'!J15+'3'!J15+'4'!J15+'5'!J15+'6'!J15+'7'!J15+'8'!J15+'9'!J15+'10'!J15+'11'!J15+'12'!J15+'13'!J15+'14'!J15+'15'!J15+'16'!J15+'17'!J15+'18'!J15+'19'!J15+'20'!J15+'21'!J15+'22'!J15+'23'!J15+'24'!J15+'25'!J15+'26'!J15+'27'!J15+'28'!J15+'29'!J15+'30'!J15+'31'!J15</f>
        <v>5</v>
      </c>
      <c r="K15" s="21">
        <f>'1'!K15+'2'!K15+'3'!K15+'4'!K15+'5'!K15+'6'!K15+'7'!K15+'8'!K15+'9'!K15+'10'!K15+'11'!K15+'12'!K15+'13'!K15+'14'!K15+'15'!K15+'16'!K15+'17'!K15+'18'!K15+'19'!K15+'20'!K15+'21'!K15+'22'!K15+'23'!K15+'24'!K15+'25'!K15+'26'!K15+'27'!K15+'28'!K15+'29'!K15+'30'!K15+'31'!K15</f>
        <v>25</v>
      </c>
      <c r="L15" s="21">
        <f>'1'!L15+'2'!L15+'3'!L15+'4'!L15+'5'!L15+'6'!L15+'7'!L15+'8'!L15+'9'!L15+'10'!L15+'11'!L15+'12'!L15+'13'!L15+'14'!L15+'15'!L15+'16'!L15+'17'!L15+'18'!L15+'19'!L15+'20'!L15+'21'!L15+'22'!L15+'23'!L15+'24'!L15+'25'!L15+'26'!L15+'27'!L15+'28'!L15+'29'!L15+'30'!L15+'31'!L15</f>
        <v>0</v>
      </c>
      <c r="M15" s="20">
        <f t="shared" si="0"/>
        <v>364484</v>
      </c>
      <c r="N15" s="24">
        <f t="shared" si="1"/>
        <v>396538</v>
      </c>
      <c r="O15" s="25">
        <f t="shared" si="2"/>
        <v>10023.31</v>
      </c>
      <c r="P15" s="26"/>
      <c r="Q15" s="26">
        <f>'1'!Q15+'2'!Q15+'3'!Q15+'4'!Q15+'5'!Q15+'6'!Q15+'7'!Q15+'8'!Q15+'9'!Q15+'10'!Q15+'11'!Q15+'12'!Q15+'13'!Q15+'14'!Q15+'15'!Q15+'16'!Q15+'17'!Q15+'18'!Q15+'19'!Q15+'20'!Q15+'21'!Q15+'22'!Q15+'23'!Q15+'24'!Q15+'25'!Q15+'26'!Q15+'27'!Q15+'28'!Q15+'29'!Q15+'30'!Q15+'31'!Q15</f>
        <v>2620</v>
      </c>
      <c r="R15" s="24">
        <f t="shared" si="3"/>
        <v>383894.69</v>
      </c>
      <c r="S15" s="25">
        <f t="shared" si="4"/>
        <v>3462.598</v>
      </c>
      <c r="T15" s="27">
        <f t="shared" si="5"/>
        <v>842.59799999999996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1">
        <f>'1'!D16+'2'!D16+'3'!D16+'4'!D16+'5'!D16+'6'!D16+'7'!D16+'8'!D16+'9'!D16+'10'!D16+'11'!D16+'12'!D16+'13'!D16+'14'!D16+'15'!D16+'16'!D16+'17'!D16+'18'!D16+'19'!D16+'20'!D16+'21'!D16+'22'!D16+'23'!D16+'24'!D16+'25'!D16+'26'!D16+'27'!D16+'28'!D16+'29'!D16+'30'!D16+'31'!D16</f>
        <v>280105</v>
      </c>
      <c r="E16" s="21">
        <f>'1'!E16+'2'!E16+'3'!E16+'4'!E16+'5'!E16+'6'!E16+'7'!E16+'8'!E16+'9'!E16+'10'!E16+'11'!E16+'12'!E16+'13'!E16+'14'!E16+'15'!E16+'16'!E16+'17'!E16+'18'!E16+'19'!E16+'20'!E16+'21'!E16+'22'!E16+'23'!E16+'24'!E16+'25'!E16+'26'!E16+'27'!E16+'28'!E16+'29'!E16+'30'!E16+'31'!E16</f>
        <v>250</v>
      </c>
      <c r="F16" s="21">
        <f>'1'!F16+'2'!F16+'3'!F16+'4'!F16+'5'!F16+'6'!F16+'7'!F16+'8'!F16+'9'!F16+'10'!F16+'11'!F16+'12'!F16+'13'!F16+'14'!F16+'15'!F16+'16'!F16+'17'!F16+'18'!F16+'19'!F16+'20'!F16+'21'!F16+'22'!F16+'23'!F16+'24'!F16+'25'!F16+'26'!F16+'27'!F16+'28'!F16+'29'!F16+'30'!F16+'31'!F16</f>
        <v>700</v>
      </c>
      <c r="G16" s="21">
        <f>'1'!G16+'2'!G16+'3'!G16+'4'!G16+'5'!G16+'6'!G16+'7'!G16+'8'!G16+'9'!G16+'10'!G16+'11'!G16+'12'!G16+'13'!G16+'14'!G16+'15'!G16+'16'!G16+'17'!G16+'18'!G16+'19'!G16+'20'!G16+'21'!G16+'22'!G16+'23'!G16+'24'!G16+'25'!G16+'26'!G16+'27'!G16+'28'!G16+'29'!G16+'30'!G16+'31'!G16</f>
        <v>170</v>
      </c>
      <c r="H16" s="21">
        <f>'1'!H16+'2'!H16+'3'!H16+'4'!H16+'5'!H16+'6'!H16+'7'!H16+'8'!H16+'9'!H16+'10'!H16+'11'!H16+'12'!H16+'13'!H16+'14'!H16+'15'!H16+'16'!H16+'17'!H16+'18'!H16+'19'!H16+'20'!H16+'21'!H16+'22'!H16+'23'!H16+'24'!H16+'25'!H16+'26'!H16+'27'!H16+'28'!H16+'29'!H16+'30'!H16+'31'!H16</f>
        <v>2088</v>
      </c>
      <c r="I16" s="21">
        <f>'1'!I16+'2'!I16+'3'!I16+'4'!I16+'5'!I16+'6'!I16+'7'!I16+'8'!I16+'9'!I16+'10'!I16+'11'!I16+'12'!I16+'13'!I16+'14'!I16+'15'!I16+'16'!I16+'17'!I16+'18'!I16+'19'!I16+'20'!I16+'21'!I16+'22'!I16+'23'!I16+'24'!I16+'25'!I16+'26'!I16+'27'!I16+'28'!I16+'29'!I16+'30'!I16+'31'!I16</f>
        <v>103</v>
      </c>
      <c r="J16" s="21">
        <f>'1'!J16+'2'!J16+'3'!J16+'4'!J16+'5'!J16+'6'!J16+'7'!J16+'8'!J16+'9'!J16+'10'!J16+'11'!J16+'12'!J16+'13'!J16+'14'!J16+'15'!J16+'16'!J16+'17'!J16+'18'!J16+'19'!J16+'20'!J16+'21'!J16+'22'!J16+'23'!J16+'24'!J16+'25'!J16+'26'!J16+'27'!J16+'28'!J16+'29'!J16+'30'!J16+'31'!J16</f>
        <v>1</v>
      </c>
      <c r="K16" s="21">
        <f>'1'!K16+'2'!K16+'3'!K16+'4'!K16+'5'!K16+'6'!K16+'7'!K16+'8'!K16+'9'!K16+'10'!K16+'11'!K16+'12'!K16+'13'!K16+'14'!K16+'15'!K16+'16'!K16+'17'!K16+'18'!K16+'19'!K16+'20'!K16+'21'!K16+'22'!K16+'23'!K16+'24'!K16+'25'!K16+'26'!K16+'27'!K16+'28'!K16+'29'!K16+'30'!K16+'31'!K16</f>
        <v>33</v>
      </c>
      <c r="L16" s="21">
        <f>'1'!L16+'2'!L16+'3'!L16+'4'!L16+'5'!L16+'6'!L16+'7'!L16+'8'!L16+'9'!L16+'10'!L16+'11'!L16+'12'!L16+'13'!L16+'14'!L16+'15'!L16+'16'!L16+'17'!L16+'18'!L16+'19'!L16+'20'!L16+'21'!L16+'22'!L16+'23'!L16+'24'!L16+'25'!L16+'26'!L16+'27'!L16+'28'!L16+'29'!L16+'30'!L16+'31'!L16</f>
        <v>0</v>
      </c>
      <c r="M16" s="20">
        <f t="shared" si="0"/>
        <v>312427</v>
      </c>
      <c r="N16" s="24">
        <f t="shared" si="1"/>
        <v>338297</v>
      </c>
      <c r="O16" s="25">
        <f t="shared" si="2"/>
        <v>8591.7425000000003</v>
      </c>
      <c r="P16" s="26"/>
      <c r="Q16" s="26">
        <f>'1'!Q16+'2'!Q16+'3'!Q16+'4'!Q16+'5'!Q16+'6'!Q16+'7'!Q16+'8'!Q16+'9'!Q16+'10'!Q16+'11'!Q16+'12'!Q16+'13'!Q16+'14'!Q16+'15'!Q16+'16'!Q16+'17'!Q16+'18'!Q16+'19'!Q16+'20'!Q16+'21'!Q16+'22'!Q16+'23'!Q16+'24'!Q16+'25'!Q16+'26'!Q16+'27'!Q16+'28'!Q16+'29'!Q16+'30'!Q16+'31'!Q16</f>
        <v>2500</v>
      </c>
      <c r="R16" s="24">
        <f t="shared" si="3"/>
        <v>327205.25750000001</v>
      </c>
      <c r="S16" s="25">
        <f t="shared" si="4"/>
        <v>2968.0565000000001</v>
      </c>
      <c r="T16" s="27">
        <f t="shared" si="5"/>
        <v>468.05650000000014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1">
        <f>'1'!D17+'2'!D17+'3'!D17+'4'!D17+'5'!D17+'6'!D17+'7'!D17+'8'!D17+'9'!D17+'10'!D17+'11'!D17+'12'!D17+'13'!D17+'14'!D17+'15'!D17+'16'!D17+'17'!D17+'18'!D17+'19'!D17+'20'!D17+'21'!D17+'22'!D17+'23'!D17+'24'!D17+'25'!D17+'26'!D17+'27'!D17+'28'!D17+'29'!D17+'30'!D17+'31'!D17</f>
        <v>156617</v>
      </c>
      <c r="E17" s="21">
        <f>'1'!E17+'2'!E17+'3'!E17+'4'!E17+'5'!E17+'6'!E17+'7'!E17+'8'!E17+'9'!E17+'10'!E17+'11'!E17+'12'!E17+'13'!E17+'14'!E17+'15'!E17+'16'!E17+'17'!E17+'18'!E17+'19'!E17+'20'!E17+'21'!E17+'22'!E17+'23'!E17+'24'!E17+'25'!E17+'26'!E17+'27'!E17+'28'!E17+'29'!E17+'30'!E17+'31'!E17</f>
        <v>170</v>
      </c>
      <c r="F17" s="21">
        <f>'1'!F17+'2'!F17+'3'!F17+'4'!F17+'5'!F17+'6'!F17+'7'!F17+'8'!F17+'9'!F17+'10'!F17+'11'!F17+'12'!F17+'13'!F17+'14'!F17+'15'!F17+'16'!F17+'17'!F17+'18'!F17+'19'!F17+'20'!F17+'21'!F17+'22'!F17+'23'!F17+'24'!F17+'25'!F17+'26'!F17+'27'!F17+'28'!F17+'29'!F17+'30'!F17+'31'!F17</f>
        <v>490</v>
      </c>
      <c r="G17" s="21">
        <f>'1'!G17+'2'!G17+'3'!G17+'4'!G17+'5'!G17+'6'!G17+'7'!G17+'8'!G17+'9'!G17+'10'!G17+'11'!G17+'12'!G17+'13'!G17+'14'!G17+'15'!G17+'16'!G17+'17'!G17+'18'!G17+'19'!G17+'20'!G17+'21'!G17+'22'!G17+'23'!G17+'24'!G17+'25'!G17+'26'!G17+'27'!G17+'28'!G17+'29'!G17+'30'!G17+'31'!G17</f>
        <v>0</v>
      </c>
      <c r="H17" s="21">
        <f>'1'!H17+'2'!H17+'3'!H17+'4'!H17+'5'!H17+'6'!H17+'7'!H17+'8'!H17+'9'!H17+'10'!H17+'11'!H17+'12'!H17+'13'!H17+'14'!H17+'15'!H17+'16'!H17+'17'!H17+'18'!H17+'19'!H17+'20'!H17+'21'!H17+'22'!H17+'23'!H17+'24'!H17+'25'!H17+'26'!H17+'27'!H17+'28'!H17+'29'!H17+'30'!H17+'31'!H17</f>
        <v>900</v>
      </c>
      <c r="I17" s="21">
        <f>'1'!I17+'2'!I17+'3'!I17+'4'!I17+'5'!I17+'6'!I17+'7'!I17+'8'!I17+'9'!I17+'10'!I17+'11'!I17+'12'!I17+'13'!I17+'14'!I17+'15'!I17+'16'!I17+'17'!I17+'18'!I17+'19'!I17+'20'!I17+'21'!I17+'22'!I17+'23'!I17+'24'!I17+'25'!I17+'26'!I17+'27'!I17+'28'!I17+'29'!I17+'30'!I17+'31'!I17</f>
        <v>157</v>
      </c>
      <c r="J17" s="21">
        <f>'1'!J17+'2'!J17+'3'!J17+'4'!J17+'5'!J17+'6'!J17+'7'!J17+'8'!J17+'9'!J17+'10'!J17+'11'!J17+'12'!J17+'13'!J17+'14'!J17+'15'!J17+'16'!J17+'17'!J17+'18'!J17+'19'!J17+'20'!J17+'21'!J17+'22'!J17+'23'!J17+'24'!J17+'25'!J17+'26'!J17+'27'!J17+'28'!J17+'29'!J17+'30'!J17+'31'!J17</f>
        <v>0</v>
      </c>
      <c r="K17" s="21">
        <f>'1'!K17+'2'!K17+'3'!K17+'4'!K17+'5'!K17+'6'!K17+'7'!K17+'8'!K17+'9'!K17+'10'!K17+'11'!K17+'12'!K17+'13'!K17+'14'!K17+'15'!K17+'16'!K17+'17'!K17+'18'!K17+'19'!K17+'20'!K17+'21'!K17+'22'!K17+'23'!K17+'24'!K17+'25'!K17+'26'!K17+'27'!K17+'28'!K17+'29'!K17+'30'!K17+'31'!K17</f>
        <v>7</v>
      </c>
      <c r="L17" s="21">
        <f>'1'!L17+'2'!L17+'3'!L17+'4'!L17+'5'!L17+'6'!L17+'7'!L17+'8'!L17+'9'!L17+'10'!L17+'11'!L17+'12'!L17+'13'!L17+'14'!L17+'15'!L17+'16'!L17+'17'!L17+'18'!L17+'19'!L17+'20'!L17+'21'!L17+'22'!L17+'23'!L17+'24'!L17+'25'!L17+'26'!L17+'27'!L17+'28'!L17+'29'!L17+'30'!L17+'31'!L17</f>
        <v>0</v>
      </c>
      <c r="M17" s="20">
        <f t="shared" si="0"/>
        <v>173017</v>
      </c>
      <c r="N17" s="24">
        <f t="shared" si="1"/>
        <v>204278</v>
      </c>
      <c r="O17" s="25">
        <f t="shared" si="2"/>
        <v>4757.9674999999997</v>
      </c>
      <c r="P17" s="26"/>
      <c r="Q17" s="26">
        <f>'1'!Q17+'2'!Q17+'3'!Q17+'4'!Q17+'5'!Q17+'6'!Q17+'7'!Q17+'8'!Q17+'9'!Q17+'10'!Q17+'11'!Q17+'12'!Q17+'13'!Q17+'14'!Q17+'15'!Q17+'16'!Q17+'17'!Q17+'18'!Q17+'19'!Q17+'20'!Q17+'21'!Q17+'22'!Q17+'23'!Q17+'24'!Q17+'25'!Q17+'26'!Q17+'27'!Q17+'28'!Q17+'29'!Q17+'30'!Q17+'31'!Q17</f>
        <v>1493</v>
      </c>
      <c r="R17" s="24">
        <f t="shared" si="3"/>
        <v>198027.0325</v>
      </c>
      <c r="S17" s="25">
        <f t="shared" si="4"/>
        <v>1643.6614999999999</v>
      </c>
      <c r="T17" s="27">
        <f t="shared" si="5"/>
        <v>150.66149999999993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1">
        <f>'1'!D18+'2'!D18+'3'!D18+'4'!D18+'5'!D18+'6'!D18+'7'!D18+'8'!D18+'9'!D18+'10'!D18+'11'!D18+'12'!D18+'13'!D18+'14'!D18+'15'!D18+'16'!D18+'17'!D18+'18'!D18+'19'!D18+'20'!D18+'21'!D18+'22'!D18+'23'!D18+'24'!D18+'25'!D18+'26'!D18+'27'!D18+'28'!D18+'29'!D18+'30'!D18+'31'!D18</f>
        <v>158220</v>
      </c>
      <c r="E18" s="21">
        <f>'1'!E18+'2'!E18+'3'!E18+'4'!E18+'5'!E18+'6'!E18+'7'!E18+'8'!E18+'9'!E18+'10'!E18+'11'!E18+'12'!E18+'13'!E18+'14'!E18+'15'!E18+'16'!E18+'17'!E18+'18'!E18+'19'!E18+'20'!E18+'21'!E18+'22'!E18+'23'!E18+'24'!E18+'25'!E18+'26'!E18+'27'!E18+'28'!E18+'29'!E18+'30'!E18+'31'!E18</f>
        <v>180</v>
      </c>
      <c r="F18" s="21">
        <f>'1'!F18+'2'!F18+'3'!F18+'4'!F18+'5'!F18+'6'!F18+'7'!F18+'8'!F18+'9'!F18+'10'!F18+'11'!F18+'12'!F18+'13'!F18+'14'!F18+'15'!F18+'16'!F18+'17'!F18+'18'!F18+'19'!F18+'20'!F18+'21'!F18+'22'!F18+'23'!F18+'24'!F18+'25'!F18+'26'!F18+'27'!F18+'28'!F18+'29'!F18+'30'!F18+'31'!F18</f>
        <v>390</v>
      </c>
      <c r="G18" s="21">
        <f>'1'!G18+'2'!G18+'3'!G18+'4'!G18+'5'!G18+'6'!G18+'7'!G18+'8'!G18+'9'!G18+'10'!G18+'11'!G18+'12'!G18+'13'!G18+'14'!G18+'15'!G18+'16'!G18+'17'!G18+'18'!G18+'19'!G18+'20'!G18+'21'!G18+'22'!G18+'23'!G18+'24'!G18+'25'!G18+'26'!G18+'27'!G18+'28'!G18+'29'!G18+'30'!G18+'31'!G18</f>
        <v>10</v>
      </c>
      <c r="H18" s="21">
        <f>'1'!H18+'2'!H18+'3'!H18+'4'!H18+'5'!H18+'6'!H18+'7'!H18+'8'!H18+'9'!H18+'10'!H18+'11'!H18+'12'!H18+'13'!H18+'14'!H18+'15'!H18+'16'!H18+'17'!H18+'18'!H18+'19'!H18+'20'!H18+'21'!H18+'22'!H18+'23'!H18+'24'!H18+'25'!H18+'26'!H18+'27'!H18+'28'!H18+'29'!H18+'30'!H18+'31'!H18</f>
        <v>380</v>
      </c>
      <c r="I18" s="21">
        <f>'1'!I18+'2'!I18+'3'!I18+'4'!I18+'5'!I18+'6'!I18+'7'!I18+'8'!I18+'9'!I18+'10'!I18+'11'!I18+'12'!I18+'13'!I18+'14'!I18+'15'!I18+'16'!I18+'17'!I18+'18'!I18+'19'!I18+'20'!I18+'21'!I18+'22'!I18+'23'!I18+'24'!I18+'25'!I18+'26'!I18+'27'!I18+'28'!I18+'29'!I18+'30'!I18+'31'!I18</f>
        <v>68</v>
      </c>
      <c r="J18" s="21">
        <f>'1'!J18+'2'!J18+'3'!J18+'4'!J18+'5'!J18+'6'!J18+'7'!J18+'8'!J18+'9'!J18+'10'!J18+'11'!J18+'12'!J18+'13'!J18+'14'!J18+'15'!J18+'16'!J18+'17'!J18+'18'!J18+'19'!J18+'20'!J18+'21'!J18+'22'!J18+'23'!J18+'24'!J18+'25'!J18+'26'!J18+'27'!J18+'28'!J18+'29'!J18+'30'!J18+'31'!J18</f>
        <v>0</v>
      </c>
      <c r="K18" s="21">
        <f>'1'!K18+'2'!K18+'3'!K18+'4'!K18+'5'!K18+'6'!K18+'7'!K18+'8'!K18+'9'!K18+'10'!K18+'11'!K18+'12'!K18+'13'!K18+'14'!K18+'15'!K18+'16'!K18+'17'!K18+'18'!K18+'19'!K18+'20'!K18+'21'!K18+'22'!K18+'23'!K18+'24'!K18+'25'!K18+'26'!K18+'27'!K18+'28'!K18+'29'!K18+'30'!K18+'31'!K18</f>
        <v>4</v>
      </c>
      <c r="L18" s="21">
        <f>'1'!L18+'2'!L18+'3'!L18+'4'!L18+'5'!L18+'6'!L18+'7'!L18+'8'!L18+'9'!L18+'10'!L18+'11'!L18+'12'!L18+'13'!L18+'14'!L18+'15'!L18+'16'!L18+'17'!L18+'18'!L18+'19'!L18+'20'!L18+'21'!L18+'22'!L18+'23'!L18+'24'!L18+'25'!L18+'26'!L18+'27'!L18+'28'!L18+'29'!L18+'30'!L18+'31'!L18</f>
        <v>0</v>
      </c>
      <c r="M18" s="20">
        <f t="shared" si="0"/>
        <v>169230</v>
      </c>
      <c r="N18" s="24">
        <f t="shared" si="1"/>
        <v>182946</v>
      </c>
      <c r="O18" s="25">
        <f t="shared" si="2"/>
        <v>4653.8249999999998</v>
      </c>
      <c r="P18" s="26"/>
      <c r="Q18" s="26">
        <f>'1'!Q18+'2'!Q18+'3'!Q18+'4'!Q18+'5'!Q18+'6'!Q18+'7'!Q18+'8'!Q18+'9'!Q18+'10'!Q18+'11'!Q18+'12'!Q18+'13'!Q18+'14'!Q18+'15'!Q18+'16'!Q18+'17'!Q18+'18'!Q18+'19'!Q18+'20'!Q18+'21'!Q18+'22'!Q18+'23'!Q18+'24'!Q18+'25'!Q18+'26'!Q18+'27'!Q18+'28'!Q18+'29'!Q18+'30'!Q18+'31'!Q18</f>
        <v>3244</v>
      </c>
      <c r="R18" s="24">
        <f t="shared" si="3"/>
        <v>175048.17499999999</v>
      </c>
      <c r="S18" s="25">
        <f t="shared" si="4"/>
        <v>1607.6849999999999</v>
      </c>
      <c r="T18" s="27">
        <f t="shared" si="5"/>
        <v>-1636.3150000000001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1">
        <f>'1'!D19+'2'!D19+'3'!D19+'4'!D19+'5'!D19+'6'!D19+'7'!D19+'8'!D19+'9'!D19+'10'!D19+'11'!D19+'12'!D19+'13'!D19+'14'!D19+'15'!D19+'16'!D19+'17'!D19+'18'!D19+'19'!D19+'20'!D19+'21'!D19+'22'!D19+'23'!D19+'24'!D19+'25'!D19+'26'!D19+'27'!D19+'28'!D19+'29'!D19+'30'!D19+'31'!D19</f>
        <v>226921</v>
      </c>
      <c r="E19" s="21">
        <f>'1'!E19+'2'!E19+'3'!E19+'4'!E19+'5'!E19+'6'!E19+'7'!E19+'8'!E19+'9'!E19+'10'!E19+'11'!E19+'12'!E19+'13'!E19+'14'!E19+'15'!E19+'16'!E19+'17'!E19+'18'!E19+'19'!E19+'20'!E19+'21'!E19+'22'!E19+'23'!E19+'24'!E19+'25'!E19+'26'!E19+'27'!E19+'28'!E19+'29'!E19+'30'!E19+'31'!E19</f>
        <v>170</v>
      </c>
      <c r="F19" s="21">
        <f>'1'!F19+'2'!F19+'3'!F19+'4'!F19+'5'!F19+'6'!F19+'7'!F19+'8'!F19+'9'!F19+'10'!F19+'11'!F19+'12'!F19+'13'!F19+'14'!F19+'15'!F19+'16'!F19+'17'!F19+'18'!F19+'19'!F19+'20'!F19+'21'!F19+'22'!F19+'23'!F19+'24'!F19+'25'!F19+'26'!F19+'27'!F19+'28'!F19+'29'!F19+'30'!F19+'31'!F19</f>
        <v>490</v>
      </c>
      <c r="G19" s="21">
        <f>'1'!G19+'2'!G19+'3'!G19+'4'!G19+'5'!G19+'6'!G19+'7'!G19+'8'!G19+'9'!G19+'10'!G19+'11'!G19+'12'!G19+'13'!G19+'14'!G19+'15'!G19+'16'!G19+'17'!G19+'18'!G19+'19'!G19+'20'!G19+'21'!G19+'22'!G19+'23'!G19+'24'!G19+'25'!G19+'26'!G19+'27'!G19+'28'!G19+'29'!G19+'30'!G19+'31'!G19</f>
        <v>0</v>
      </c>
      <c r="H19" s="21">
        <f>'1'!H19+'2'!H19+'3'!H19+'4'!H19+'5'!H19+'6'!H19+'7'!H19+'8'!H19+'9'!H19+'10'!H19+'11'!H19+'12'!H19+'13'!H19+'14'!H19+'15'!H19+'16'!H19+'17'!H19+'18'!H19+'19'!H19+'20'!H19+'21'!H19+'22'!H19+'23'!H19+'24'!H19+'25'!H19+'26'!H19+'27'!H19+'28'!H19+'29'!H19+'30'!H19+'31'!H19</f>
        <v>750</v>
      </c>
      <c r="I19" s="21">
        <f>'1'!I19+'2'!I19+'3'!I19+'4'!I19+'5'!I19+'6'!I19+'7'!I19+'8'!I19+'9'!I19+'10'!I19+'11'!I19+'12'!I19+'13'!I19+'14'!I19+'15'!I19+'16'!I19+'17'!I19+'18'!I19+'19'!I19+'20'!I19+'21'!I19+'22'!I19+'23'!I19+'24'!I19+'25'!I19+'26'!I19+'27'!I19+'28'!I19+'29'!I19+'30'!I19+'31'!I19</f>
        <v>157</v>
      </c>
      <c r="J19" s="21">
        <f>'1'!J19+'2'!J19+'3'!J19+'4'!J19+'5'!J19+'6'!J19+'7'!J19+'8'!J19+'9'!J19+'10'!J19+'11'!J19+'12'!J19+'13'!J19+'14'!J19+'15'!J19+'16'!J19+'17'!J19+'18'!J19+'19'!J19+'20'!J19+'21'!J19+'22'!J19+'23'!J19+'24'!J19+'25'!J19+'26'!J19+'27'!J19+'28'!J19+'29'!J19+'30'!J19+'31'!J19</f>
        <v>5</v>
      </c>
      <c r="K19" s="21">
        <f>'1'!K19+'2'!K19+'3'!K19+'4'!K19+'5'!K19+'6'!K19+'7'!K19+'8'!K19+'9'!K19+'10'!K19+'11'!K19+'12'!K19+'13'!K19+'14'!K19+'15'!K19+'16'!K19+'17'!K19+'18'!K19+'19'!K19+'20'!K19+'21'!K19+'22'!K19+'23'!K19+'24'!K19+'25'!K19+'26'!K19+'27'!K19+'28'!K19+'29'!K19+'30'!K19+'31'!K19</f>
        <v>16</v>
      </c>
      <c r="L19" s="21">
        <f>'1'!L19+'2'!L19+'3'!L19+'4'!L19+'5'!L19+'6'!L19+'7'!L19+'8'!L19+'9'!L19+'10'!L19+'11'!L19+'12'!L19+'13'!L19+'14'!L19+'15'!L19+'16'!L19+'17'!L19+'18'!L19+'19'!L19+'20'!L19+'21'!L19+'22'!L19+'23'!L19+'24'!L19+'25'!L19+'26'!L19+'27'!L19+'28'!L19+'29'!L19+'30'!L19+'31'!L19</f>
        <v>0</v>
      </c>
      <c r="M19" s="20">
        <f t="shared" si="0"/>
        <v>241971</v>
      </c>
      <c r="N19" s="24">
        <f t="shared" si="1"/>
        <v>275825</v>
      </c>
      <c r="O19" s="25">
        <f t="shared" si="2"/>
        <v>6654.2025000000003</v>
      </c>
      <c r="P19" s="26"/>
      <c r="Q19" s="26">
        <f>'1'!Q19+'2'!Q19+'3'!Q19+'4'!Q19+'5'!Q19+'6'!Q19+'7'!Q19+'8'!Q19+'9'!Q19+'10'!Q19+'11'!Q19+'12'!Q19+'13'!Q19+'14'!Q19+'15'!Q19+'16'!Q19+'17'!Q19+'18'!Q19+'19'!Q19+'20'!Q19+'21'!Q19+'22'!Q19+'23'!Q19+'24'!Q19+'25'!Q19+'26'!Q19+'27'!Q19+'28'!Q19+'29'!Q19+'30'!Q19+'31'!Q19</f>
        <v>3172</v>
      </c>
      <c r="R19" s="24">
        <f t="shared" si="3"/>
        <v>265998.79749999999</v>
      </c>
      <c r="S19" s="25">
        <f t="shared" si="4"/>
        <v>2298.7244999999998</v>
      </c>
      <c r="T19" s="27">
        <f t="shared" si="5"/>
        <v>-873.27550000000019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1">
        <f>'1'!D20+'2'!D20+'3'!D20+'4'!D20+'5'!D20+'6'!D20+'7'!D20+'8'!D20+'9'!D20+'10'!D20+'11'!D20+'12'!D20+'13'!D20+'14'!D20+'15'!D20+'16'!D20+'17'!D20+'18'!D20+'19'!D20+'20'!D20+'21'!D20+'22'!D20+'23'!D20+'24'!D20+'25'!D20+'26'!D20+'27'!D20+'28'!D20+'29'!D20+'30'!D20+'31'!D20</f>
        <v>121479</v>
      </c>
      <c r="E20" s="21">
        <f>'1'!E20+'2'!E20+'3'!E20+'4'!E20+'5'!E20+'6'!E20+'7'!E20+'8'!E20+'9'!E20+'10'!E20+'11'!E20+'12'!E20+'13'!E20+'14'!E20+'15'!E20+'16'!E20+'17'!E20+'18'!E20+'19'!E20+'20'!E20+'21'!E20+'22'!E20+'23'!E20+'24'!E20+'25'!E20+'26'!E20+'27'!E20+'28'!E20+'29'!E20+'30'!E20+'31'!E20</f>
        <v>150</v>
      </c>
      <c r="F20" s="21">
        <f>'1'!F20+'2'!F20+'3'!F20+'4'!F20+'5'!F20+'6'!F20+'7'!F20+'8'!F20+'9'!F20+'10'!F20+'11'!F20+'12'!F20+'13'!F20+'14'!F20+'15'!F20+'16'!F20+'17'!F20+'18'!F20+'19'!F20+'20'!F20+'21'!F20+'22'!F20+'23'!F20+'24'!F20+'25'!F20+'26'!F20+'27'!F20+'28'!F20+'29'!F20+'30'!F20+'31'!F20</f>
        <v>260</v>
      </c>
      <c r="G20" s="21">
        <f>'1'!G20+'2'!G20+'3'!G20+'4'!G20+'5'!G20+'6'!G20+'7'!G20+'8'!G20+'9'!G20+'10'!G20+'11'!G20+'12'!G20+'13'!G20+'14'!G20+'15'!G20+'16'!G20+'17'!G20+'18'!G20+'19'!G20+'20'!G20+'21'!G20+'22'!G20+'23'!G20+'24'!G20+'25'!G20+'26'!G20+'27'!G20+'28'!G20+'29'!G20+'30'!G20+'31'!G20</f>
        <v>0</v>
      </c>
      <c r="H20" s="21">
        <f>'1'!H20+'2'!H20+'3'!H20+'4'!H20+'5'!H20+'6'!H20+'7'!H20+'8'!H20+'9'!H20+'10'!H20+'11'!H20+'12'!H20+'13'!H20+'14'!H20+'15'!H20+'16'!H20+'17'!H20+'18'!H20+'19'!H20+'20'!H20+'21'!H20+'22'!H20+'23'!H20+'24'!H20+'25'!H20+'26'!H20+'27'!H20+'28'!H20+'29'!H20+'30'!H20+'31'!H20</f>
        <v>450</v>
      </c>
      <c r="I20" s="21">
        <f>'1'!I20+'2'!I20+'3'!I20+'4'!I20+'5'!I20+'6'!I20+'7'!I20+'8'!I20+'9'!I20+'10'!I20+'11'!I20+'12'!I20+'13'!I20+'14'!I20+'15'!I20+'16'!I20+'17'!I20+'18'!I20+'19'!I20+'20'!I20+'21'!I20+'22'!I20+'23'!I20+'24'!I20+'25'!I20+'26'!I20+'27'!I20+'28'!I20+'29'!I20+'30'!I20+'31'!I20</f>
        <v>120</v>
      </c>
      <c r="J20" s="21">
        <f>'1'!J20+'2'!J20+'3'!J20+'4'!J20+'5'!J20+'6'!J20+'7'!J20+'8'!J20+'9'!J20+'10'!J20+'11'!J20+'12'!J20+'13'!J20+'14'!J20+'15'!J20+'16'!J20+'17'!J20+'18'!J20+'19'!J20+'20'!J20+'21'!J20+'22'!J20+'23'!J20+'24'!J20+'25'!J20+'26'!J20+'27'!J20+'28'!J20+'29'!J20+'30'!J20+'31'!J20</f>
        <v>3</v>
      </c>
      <c r="K20" s="21">
        <f>'1'!K20+'2'!K20+'3'!K20+'4'!K20+'5'!K20+'6'!K20+'7'!K20+'8'!K20+'9'!K20+'10'!K20+'11'!K20+'12'!K20+'13'!K20+'14'!K20+'15'!K20+'16'!K20+'17'!K20+'18'!K20+'19'!K20+'20'!K20+'21'!K20+'22'!K20+'23'!K20+'24'!K20+'25'!K20+'26'!K20+'27'!K20+'28'!K20+'29'!K20+'30'!K20+'31'!K20</f>
        <v>15</v>
      </c>
      <c r="L20" s="21">
        <f>'1'!L20+'2'!L20+'3'!L20+'4'!L20+'5'!L20+'6'!L20+'7'!L20+'8'!L20+'9'!L20+'10'!L20+'11'!L20+'12'!L20+'13'!L20+'14'!L20+'15'!L20+'16'!L20+'17'!L20+'18'!L20+'19'!L20+'20'!L20+'21'!L20+'22'!L20+'23'!L20+'24'!L20+'25'!L20+'26'!L20+'27'!L20+'28'!L20+'29'!L20+'30'!L20+'31'!L20</f>
        <v>0</v>
      </c>
      <c r="M20" s="20">
        <f t="shared" si="0"/>
        <v>131129</v>
      </c>
      <c r="N20" s="24">
        <f t="shared" si="1"/>
        <v>157352</v>
      </c>
      <c r="O20" s="25">
        <f t="shared" si="2"/>
        <v>3606.0475000000001</v>
      </c>
      <c r="P20" s="26"/>
      <c r="Q20" s="26">
        <f>'1'!Q20+'2'!Q20+'3'!Q20+'4'!Q20+'5'!Q20+'6'!Q20+'7'!Q20+'8'!Q20+'9'!Q20+'10'!Q20+'11'!Q20+'12'!Q20+'13'!Q20+'14'!Q20+'15'!Q20+'16'!Q20+'17'!Q20+'18'!Q20+'19'!Q20+'20'!Q20+'21'!Q20+'22'!Q20+'23'!Q20+'24'!Q20+'25'!Q20+'26'!Q20+'27'!Q20+'28'!Q20+'29'!Q20+'30'!Q20+'31'!Q20</f>
        <v>2100</v>
      </c>
      <c r="R20" s="24">
        <f t="shared" si="3"/>
        <v>151645.95250000001</v>
      </c>
      <c r="S20" s="25">
        <f t="shared" si="4"/>
        <v>1245.7255</v>
      </c>
      <c r="T20" s="27">
        <f t="shared" si="5"/>
        <v>-854.27449999999999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1">
        <f>'1'!D21+'2'!D21+'3'!D21+'4'!D21+'5'!D21+'6'!D21+'7'!D21+'8'!D21+'9'!D21+'10'!D21+'11'!D21+'12'!D21+'13'!D21+'14'!D21+'15'!D21+'16'!D21+'17'!D21+'18'!D21+'19'!D21+'20'!D21+'21'!D21+'22'!D21+'23'!D21+'24'!D21+'25'!D21+'26'!D21+'27'!D21+'28'!D21+'29'!D21+'30'!D21+'31'!D21</f>
        <v>98588</v>
      </c>
      <c r="E21" s="21">
        <f>'1'!E21+'2'!E21+'3'!E21+'4'!E21+'5'!E21+'6'!E21+'7'!E21+'8'!E21+'9'!E21+'10'!E21+'11'!E21+'12'!E21+'13'!E21+'14'!E21+'15'!E21+'16'!E21+'17'!E21+'18'!E21+'19'!E21+'20'!E21+'21'!E21+'22'!E21+'23'!E21+'24'!E21+'25'!E21+'26'!E21+'27'!E21+'28'!E21+'29'!E21+'30'!E21+'31'!E21</f>
        <v>190</v>
      </c>
      <c r="F21" s="21">
        <f>'1'!F21+'2'!F21+'3'!F21+'4'!F21+'5'!F21+'6'!F21+'7'!F21+'8'!F21+'9'!F21+'10'!F21+'11'!F21+'12'!F21+'13'!F21+'14'!F21+'15'!F21+'16'!F21+'17'!F21+'18'!F21+'19'!F21+'20'!F21+'21'!F21+'22'!F21+'23'!F21+'24'!F21+'25'!F21+'26'!F21+'27'!F21+'28'!F21+'29'!F21+'30'!F21+'31'!F21</f>
        <v>330</v>
      </c>
      <c r="G21" s="21">
        <f>'1'!G21+'2'!G21+'3'!G21+'4'!G21+'5'!G21+'6'!G21+'7'!G21+'8'!G21+'9'!G21+'10'!G21+'11'!G21+'12'!G21+'13'!G21+'14'!G21+'15'!G21+'16'!G21+'17'!G21+'18'!G21+'19'!G21+'20'!G21+'21'!G21+'22'!G21+'23'!G21+'24'!G21+'25'!G21+'26'!G21+'27'!G21+'28'!G21+'29'!G21+'30'!G21+'31'!G21</f>
        <v>0</v>
      </c>
      <c r="H21" s="21">
        <f>'1'!H21+'2'!H21+'3'!H21+'4'!H21+'5'!H21+'6'!H21+'7'!H21+'8'!H21+'9'!H21+'10'!H21+'11'!H21+'12'!H21+'13'!H21+'14'!H21+'15'!H21+'16'!H21+'17'!H21+'18'!H21+'19'!H21+'20'!H21+'21'!H21+'22'!H21+'23'!H21+'24'!H21+'25'!H21+'26'!H21+'27'!H21+'28'!H21+'29'!H21+'30'!H21+'31'!H21</f>
        <v>290</v>
      </c>
      <c r="I21" s="21">
        <f>'1'!I21+'2'!I21+'3'!I21+'4'!I21+'5'!I21+'6'!I21+'7'!I21+'8'!I21+'9'!I21+'10'!I21+'11'!I21+'12'!I21+'13'!I21+'14'!I21+'15'!I21+'16'!I21+'17'!I21+'18'!I21+'19'!I21+'20'!I21+'21'!I21+'22'!I21+'23'!I21+'24'!I21+'25'!I21+'26'!I21+'27'!I21+'28'!I21+'29'!I21+'30'!I21+'31'!I21</f>
        <v>111</v>
      </c>
      <c r="J21" s="21">
        <f>'1'!J21+'2'!J21+'3'!J21+'4'!J21+'5'!J21+'6'!J21+'7'!J21+'8'!J21+'9'!J21+'10'!J21+'11'!J21+'12'!J21+'13'!J21+'14'!J21+'15'!J21+'16'!J21+'17'!J21+'18'!J21+'19'!J21+'20'!J21+'21'!J21+'22'!J21+'23'!J21+'24'!J21+'25'!J21+'26'!J21+'27'!J21+'28'!J21+'29'!J21+'30'!J21+'31'!J21</f>
        <v>0</v>
      </c>
      <c r="K21" s="21">
        <f>'1'!K21+'2'!K21+'3'!K21+'4'!K21+'5'!K21+'6'!K21+'7'!K21+'8'!K21+'9'!K21+'10'!K21+'11'!K21+'12'!K21+'13'!K21+'14'!K21+'15'!K21+'16'!K21+'17'!K21+'18'!K21+'19'!K21+'20'!K21+'21'!K21+'22'!K21+'23'!K21+'24'!K21+'25'!K21+'26'!K21+'27'!K21+'28'!K21+'29'!K21+'30'!K21+'31'!K21</f>
        <v>33</v>
      </c>
      <c r="L21" s="21">
        <f>'1'!L21+'2'!L21+'3'!L21+'4'!L21+'5'!L21+'6'!L21+'7'!L21+'8'!L21+'9'!L21+'10'!L21+'11'!L21+'12'!L21+'13'!L21+'14'!L21+'15'!L21+'16'!L21+'17'!L21+'18'!L21+'19'!L21+'20'!L21+'21'!L21+'22'!L21+'23'!L21+'24'!L21+'25'!L21+'26'!L21+'27'!L21+'28'!L21+'29'!L21+'30'!L21+'31'!L21</f>
        <v>0</v>
      </c>
      <c r="M21" s="20">
        <f t="shared" si="0"/>
        <v>108298</v>
      </c>
      <c r="N21" s="24">
        <f t="shared" si="1"/>
        <v>135505</v>
      </c>
      <c r="O21" s="25">
        <f t="shared" si="2"/>
        <v>2978.1950000000002</v>
      </c>
      <c r="P21" s="26"/>
      <c r="Q21" s="26">
        <f>'1'!Q21+'2'!Q21+'3'!Q21+'4'!Q21+'5'!Q21+'6'!Q21+'7'!Q21+'8'!Q21+'9'!Q21+'10'!Q21+'11'!Q21+'12'!Q21+'13'!Q21+'14'!Q21+'15'!Q21+'16'!Q21+'17'!Q21+'18'!Q21+'19'!Q21+'20'!Q21+'21'!Q21+'22'!Q21+'23'!Q21+'24'!Q21+'25'!Q21+'26'!Q21+'27'!Q21+'28'!Q21+'29'!Q21+'30'!Q21+'31'!Q21</f>
        <v>400</v>
      </c>
      <c r="R21" s="24">
        <f t="shared" si="3"/>
        <v>132126.80499999999</v>
      </c>
      <c r="S21" s="25">
        <f t="shared" si="4"/>
        <v>1028.8309999999999</v>
      </c>
      <c r="T21" s="27">
        <f t="shared" si="5"/>
        <v>628.8309999999999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1">
        <f>'1'!D22+'2'!D22+'3'!D22+'4'!D22+'5'!D22+'6'!D22+'7'!D22+'8'!D22+'9'!D22+'10'!D22+'11'!D22+'12'!D22+'13'!D22+'14'!D22+'15'!D22+'16'!D22+'17'!D22+'18'!D22+'19'!D22+'20'!D22+'21'!D22+'22'!D22+'23'!D22+'24'!D22+'25'!D22+'26'!D22+'27'!D22+'28'!D22+'29'!D22+'30'!D22+'31'!D22</f>
        <v>276347</v>
      </c>
      <c r="E22" s="21">
        <f>'1'!E22+'2'!E22+'3'!E22+'4'!E22+'5'!E22+'6'!E22+'7'!E22+'8'!E22+'9'!E22+'10'!E22+'11'!E22+'12'!E22+'13'!E22+'14'!E22+'15'!E22+'16'!E22+'17'!E22+'18'!E22+'19'!E22+'20'!E22+'21'!E22+'22'!E22+'23'!E22+'24'!E22+'25'!E22+'26'!E22+'27'!E22+'28'!E22+'29'!E22+'30'!E22+'31'!E22</f>
        <v>330</v>
      </c>
      <c r="F22" s="21">
        <f>'1'!F22+'2'!F22+'3'!F22+'4'!F22+'5'!F22+'6'!F22+'7'!F22+'8'!F22+'9'!F22+'10'!F22+'11'!F22+'12'!F22+'13'!F22+'14'!F22+'15'!F22+'16'!F22+'17'!F22+'18'!F22+'19'!F22+'20'!F22+'21'!F22+'22'!F22+'23'!F22+'24'!F22+'25'!F22+'26'!F22+'27'!F22+'28'!F22+'29'!F22+'30'!F22+'31'!F22</f>
        <v>170</v>
      </c>
      <c r="G22" s="21">
        <f>'1'!G22+'2'!G22+'3'!G22+'4'!G22+'5'!G22+'6'!G22+'7'!G22+'8'!G22+'9'!G22+'10'!G22+'11'!G22+'12'!G22+'13'!G22+'14'!G22+'15'!G22+'16'!G22+'17'!G22+'18'!G22+'19'!G22+'20'!G22+'21'!G22+'22'!G22+'23'!G22+'24'!G22+'25'!G22+'26'!G22+'27'!G22+'28'!G22+'29'!G22+'30'!G22+'31'!G22</f>
        <v>0</v>
      </c>
      <c r="H22" s="21">
        <f>'1'!H22+'2'!H22+'3'!H22+'4'!H22+'5'!H22+'6'!H22+'7'!H22+'8'!H22+'9'!H22+'10'!H22+'11'!H22+'12'!H22+'13'!H22+'14'!H22+'15'!H22+'16'!H22+'17'!H22+'18'!H22+'19'!H22+'20'!H22+'21'!H22+'22'!H22+'23'!H22+'24'!H22+'25'!H22+'26'!H22+'27'!H22+'28'!H22+'29'!H22+'30'!H22+'31'!H22</f>
        <v>1070</v>
      </c>
      <c r="I22" s="21">
        <f>'1'!I22+'2'!I22+'3'!I22+'4'!I22+'5'!I22+'6'!I22+'7'!I22+'8'!I22+'9'!I22+'10'!I22+'11'!I22+'12'!I22+'13'!I22+'14'!I22+'15'!I22+'16'!I22+'17'!I22+'18'!I22+'19'!I22+'20'!I22+'21'!I22+'22'!I22+'23'!I22+'24'!I22+'25'!I22+'26'!I22+'27'!I22+'28'!I22+'29'!I22+'30'!I22+'31'!I22</f>
        <v>132</v>
      </c>
      <c r="J22" s="21">
        <f>'1'!J22+'2'!J22+'3'!J22+'4'!J22+'5'!J22+'6'!J22+'7'!J22+'8'!J22+'9'!J22+'10'!J22+'11'!J22+'12'!J22+'13'!J22+'14'!J22+'15'!J22+'16'!J22+'17'!J22+'18'!J22+'19'!J22+'20'!J22+'21'!J22+'22'!J22+'23'!J22+'24'!J22+'25'!J22+'26'!J22+'27'!J22+'28'!J22+'29'!J22+'30'!J22+'31'!J22</f>
        <v>0</v>
      </c>
      <c r="K22" s="21">
        <f>'1'!K22+'2'!K22+'3'!K22+'4'!K22+'5'!K22+'6'!K22+'7'!K22+'8'!K22+'9'!K22+'10'!K22+'11'!K22+'12'!K22+'13'!K22+'14'!K22+'15'!K22+'16'!K22+'17'!K22+'18'!K22+'19'!K22+'20'!K22+'21'!K22+'22'!K22+'23'!K22+'24'!K22+'25'!K22+'26'!K22+'27'!K22+'28'!K22+'29'!K22+'30'!K22+'31'!K22</f>
        <v>36</v>
      </c>
      <c r="L22" s="21">
        <f>'1'!L22+'2'!L22+'3'!L22+'4'!L22+'5'!L22+'6'!L22+'7'!L22+'8'!L22+'9'!L22+'10'!L22+'11'!L22+'12'!L22+'13'!L22+'14'!L22+'15'!L22+'16'!L22+'17'!L22+'18'!L22+'19'!L22+'20'!L22+'21'!L22+'22'!L22+'23'!L22+'24'!L22+'25'!L22+'26'!L22+'27'!L22+'28'!L22+'29'!L22+'30'!L22+'31'!L22</f>
        <v>0</v>
      </c>
      <c r="M22" s="20">
        <f t="shared" si="0"/>
        <v>294277</v>
      </c>
      <c r="N22" s="24">
        <f t="shared" si="1"/>
        <v>326041</v>
      </c>
      <c r="O22" s="25">
        <f t="shared" si="2"/>
        <v>8092.6175000000003</v>
      </c>
      <c r="P22" s="26"/>
      <c r="Q22" s="26">
        <f>'1'!Q22+'2'!Q22+'3'!Q22+'4'!Q22+'5'!Q22+'6'!Q22+'7'!Q22+'8'!Q22+'9'!Q22+'10'!Q22+'11'!Q22+'12'!Q22+'13'!Q22+'14'!Q22+'15'!Q22+'16'!Q22+'17'!Q22+'18'!Q22+'19'!Q22+'20'!Q22+'21'!Q22+'22'!Q22+'23'!Q22+'24'!Q22+'25'!Q22+'26'!Q22+'27'!Q22+'28'!Q22+'29'!Q22+'30'!Q22+'31'!Q22</f>
        <v>2582</v>
      </c>
      <c r="R22" s="24">
        <f t="shared" si="3"/>
        <v>315366.38250000001</v>
      </c>
      <c r="S22" s="25">
        <f t="shared" si="4"/>
        <v>2795.6315</v>
      </c>
      <c r="T22" s="27">
        <f t="shared" si="5"/>
        <v>213.63149999999996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21">
        <f>'1'!D23+'2'!D23+'3'!D23+'4'!D23+'5'!D23+'6'!D23+'7'!D23+'8'!D23+'9'!D23+'10'!D23+'11'!D23+'12'!D23+'13'!D23+'14'!D23+'15'!D23+'16'!D23+'17'!D23+'18'!D23+'19'!D23+'20'!D23+'21'!D23+'22'!D23+'23'!D23+'24'!D23+'25'!D23+'26'!D23+'27'!D23+'28'!D23+'29'!D23+'30'!D23+'31'!D23</f>
        <v>135635</v>
      </c>
      <c r="E23" s="21">
        <f>'1'!E23+'2'!E23+'3'!E23+'4'!E23+'5'!E23+'6'!E23+'7'!E23+'8'!E23+'9'!E23+'10'!E23+'11'!E23+'12'!E23+'13'!E23+'14'!E23+'15'!E23+'16'!E23+'17'!E23+'18'!E23+'19'!E23+'20'!E23+'21'!E23+'22'!E23+'23'!E23+'24'!E23+'25'!E23+'26'!E23+'27'!E23+'28'!E23+'29'!E23+'30'!E23+'31'!E23</f>
        <v>0</v>
      </c>
      <c r="F23" s="21">
        <f>'1'!F23+'2'!F23+'3'!F23+'4'!F23+'5'!F23+'6'!F23+'7'!F23+'8'!F23+'9'!F23+'10'!F23+'11'!F23+'12'!F23+'13'!F23+'14'!F23+'15'!F23+'16'!F23+'17'!F23+'18'!F23+'19'!F23+'20'!F23+'21'!F23+'22'!F23+'23'!F23+'24'!F23+'25'!F23+'26'!F23+'27'!F23+'28'!F23+'29'!F23+'30'!F23+'31'!F23</f>
        <v>200</v>
      </c>
      <c r="G23" s="21">
        <f>'1'!G23+'2'!G23+'3'!G23+'4'!G23+'5'!G23+'6'!G23+'7'!G23+'8'!G23+'9'!G23+'10'!G23+'11'!G23+'12'!G23+'13'!G23+'14'!G23+'15'!G23+'16'!G23+'17'!G23+'18'!G23+'19'!G23+'20'!G23+'21'!G23+'22'!G23+'23'!G23+'24'!G23+'25'!G23+'26'!G23+'27'!G23+'28'!G23+'29'!G23+'30'!G23+'31'!G23</f>
        <v>0</v>
      </c>
      <c r="H23" s="21">
        <f>'1'!H23+'2'!H23+'3'!H23+'4'!H23+'5'!H23+'6'!H23+'7'!H23+'8'!H23+'9'!H23+'10'!H23+'11'!H23+'12'!H23+'13'!H23+'14'!H23+'15'!H23+'16'!H23+'17'!H23+'18'!H23+'19'!H23+'20'!H23+'21'!H23+'22'!H23+'23'!H23+'24'!H23+'25'!H23+'26'!H23+'27'!H23+'28'!H23+'29'!H23+'30'!H23+'31'!H23</f>
        <v>200</v>
      </c>
      <c r="I23" s="21">
        <f>'1'!I23+'2'!I23+'3'!I23+'4'!I23+'5'!I23+'6'!I23+'7'!I23+'8'!I23+'9'!I23+'10'!I23+'11'!I23+'12'!I23+'13'!I23+'14'!I23+'15'!I23+'16'!I23+'17'!I23+'18'!I23+'19'!I23+'20'!I23+'21'!I23+'22'!I23+'23'!I23+'24'!I23+'25'!I23+'26'!I23+'27'!I23+'28'!I23+'29'!I23+'30'!I23+'31'!I23</f>
        <v>70</v>
      </c>
      <c r="J23" s="21">
        <f>'1'!J23+'2'!J23+'3'!J23+'4'!J23+'5'!J23+'6'!J23+'7'!J23+'8'!J23+'9'!J23+'10'!J23+'11'!J23+'12'!J23+'13'!J23+'14'!J23+'15'!J23+'16'!J23+'17'!J23+'18'!J23+'19'!J23+'20'!J23+'21'!J23+'22'!J23+'23'!J23+'24'!J23+'25'!J23+'26'!J23+'27'!J23+'28'!J23+'29'!J23+'30'!J23+'31'!J23</f>
        <v>0</v>
      </c>
      <c r="K23" s="21">
        <f>'1'!K23+'2'!K23+'3'!K23+'4'!K23+'5'!K23+'6'!K23+'7'!K23+'8'!K23+'9'!K23+'10'!K23+'11'!K23+'12'!K23+'13'!K23+'14'!K23+'15'!K23+'16'!K23+'17'!K23+'18'!K23+'19'!K23+'20'!K23+'21'!K23+'22'!K23+'23'!K23+'24'!K23+'25'!K23+'26'!K23+'27'!K23+'28'!K23+'29'!K23+'30'!K23+'31'!K23</f>
        <v>7</v>
      </c>
      <c r="L23" s="21">
        <f>'1'!L23+'2'!L23+'3'!L23+'4'!L23+'5'!L23+'6'!L23+'7'!L23+'8'!L23+'9'!L23+'10'!L23+'11'!L23+'12'!L23+'13'!L23+'14'!L23+'15'!L23+'16'!L23+'17'!L23+'18'!L23+'19'!L23+'20'!L23+'21'!L23+'22'!L23+'23'!L23+'24'!L23+'25'!L23+'26'!L23+'27'!L23+'28'!L23+'29'!L23+'30'!L23+'31'!L23</f>
        <v>0</v>
      </c>
      <c r="M23" s="20">
        <f t="shared" si="0"/>
        <v>139435</v>
      </c>
      <c r="N23" s="24">
        <f t="shared" si="1"/>
        <v>154079</v>
      </c>
      <c r="O23" s="25">
        <f t="shared" si="2"/>
        <v>3834.4625000000001</v>
      </c>
      <c r="P23" s="26"/>
      <c r="Q23" s="26">
        <f>'1'!Q23+'2'!Q23+'3'!Q23+'4'!Q23+'5'!Q23+'6'!Q23+'7'!Q23+'8'!Q23+'9'!Q23+'10'!Q23+'11'!Q23+'12'!Q23+'13'!Q23+'14'!Q23+'15'!Q23+'16'!Q23+'17'!Q23+'18'!Q23+'19'!Q23+'20'!Q23+'21'!Q23+'22'!Q23+'23'!Q23+'24'!Q23+'25'!Q23+'26'!Q23+'27'!Q23+'28'!Q23+'29'!Q23+'30'!Q23+'31'!Q23</f>
        <v>1250</v>
      </c>
      <c r="R23" s="24">
        <f t="shared" si="3"/>
        <v>148994.53750000001</v>
      </c>
      <c r="S23" s="25">
        <f t="shared" si="4"/>
        <v>1324.6324999999999</v>
      </c>
      <c r="T23" s="27">
        <f t="shared" si="5"/>
        <v>74.632499999999936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1">
        <f>'1'!D24+'2'!D24+'3'!D24+'4'!D24+'5'!D24+'6'!D24+'7'!D24+'8'!D24+'9'!D24+'10'!D24+'11'!D24+'12'!D24+'13'!D24+'14'!D24+'15'!D24+'16'!D24+'17'!D24+'18'!D24+'19'!D24+'20'!D24+'21'!D24+'22'!D24+'23'!D24+'24'!D24+'25'!D24+'26'!D24+'27'!D24+'28'!D24+'29'!D24+'30'!D24+'31'!D24</f>
        <v>328055</v>
      </c>
      <c r="E24" s="21">
        <f>'1'!E24+'2'!E24+'3'!E24+'4'!E24+'5'!E24+'6'!E24+'7'!E24+'8'!E24+'9'!E24+'10'!E24+'11'!E24+'12'!E24+'13'!E24+'14'!E24+'15'!E24+'16'!E24+'17'!E24+'18'!E24+'19'!E24+'20'!E24+'21'!E24+'22'!E24+'23'!E24+'24'!E24+'25'!E24+'26'!E24+'27'!E24+'28'!E24+'29'!E24+'30'!E24+'31'!E24</f>
        <v>430</v>
      </c>
      <c r="F24" s="21">
        <f>'1'!F24+'2'!F24+'3'!F24+'4'!F24+'5'!F24+'6'!F24+'7'!F24+'8'!F24+'9'!F24+'10'!F24+'11'!F24+'12'!F24+'13'!F24+'14'!F24+'15'!F24+'16'!F24+'17'!F24+'18'!F24+'19'!F24+'20'!F24+'21'!F24+'22'!F24+'23'!F24+'24'!F24+'25'!F24+'26'!F24+'27'!F24+'28'!F24+'29'!F24+'30'!F24+'31'!F24</f>
        <v>850</v>
      </c>
      <c r="G24" s="21">
        <f>'1'!G24+'2'!G24+'3'!G24+'4'!G24+'5'!G24+'6'!G24+'7'!G24+'8'!G24+'9'!G24+'10'!G24+'11'!G24+'12'!G24+'13'!G24+'14'!G24+'15'!G24+'16'!G24+'17'!G24+'18'!G24+'19'!G24+'20'!G24+'21'!G24+'22'!G24+'23'!G24+'24'!G24+'25'!G24+'26'!G24+'27'!G24+'28'!G24+'29'!G24+'30'!G24+'31'!G24</f>
        <v>0</v>
      </c>
      <c r="H24" s="21">
        <f>'1'!H24+'2'!H24+'3'!H24+'4'!H24+'5'!H24+'6'!H24+'7'!H24+'8'!H24+'9'!H24+'10'!H24+'11'!H24+'12'!H24+'13'!H24+'14'!H24+'15'!H24+'16'!H24+'17'!H24+'18'!H24+'19'!H24+'20'!H24+'21'!H24+'22'!H24+'23'!H24+'24'!H24+'25'!H24+'26'!H24+'27'!H24+'28'!H24+'29'!H24+'30'!H24+'31'!H24</f>
        <v>2170</v>
      </c>
      <c r="I24" s="21">
        <f>'1'!I24+'2'!I24+'3'!I24+'4'!I24+'5'!I24+'6'!I24+'7'!I24+'8'!I24+'9'!I24+'10'!I24+'11'!I24+'12'!I24+'13'!I24+'14'!I24+'15'!I24+'16'!I24+'17'!I24+'18'!I24+'19'!I24+'20'!I24+'21'!I24+'22'!I24+'23'!I24+'24'!I24+'25'!I24+'26'!I24+'27'!I24+'28'!I24+'29'!I24+'30'!I24+'31'!I24</f>
        <v>183</v>
      </c>
      <c r="J24" s="21">
        <f>'1'!J24+'2'!J24+'3'!J24+'4'!J24+'5'!J24+'6'!J24+'7'!J24+'8'!J24+'9'!J24+'10'!J24+'11'!J24+'12'!J24+'13'!J24+'14'!J24+'15'!J24+'16'!J24+'17'!J24+'18'!J24+'19'!J24+'20'!J24+'21'!J24+'22'!J24+'23'!J24+'24'!J24+'25'!J24+'26'!J24+'27'!J24+'28'!J24+'29'!J24+'30'!J24+'31'!J24</f>
        <v>0</v>
      </c>
      <c r="K24" s="21">
        <f>'1'!K24+'2'!K24+'3'!K24+'4'!K24+'5'!K24+'6'!K24+'7'!K24+'8'!K24+'9'!K24+'10'!K24+'11'!K24+'12'!K24+'13'!K24+'14'!K24+'15'!K24+'16'!K24+'17'!K24+'18'!K24+'19'!K24+'20'!K24+'21'!K24+'22'!K24+'23'!K24+'24'!K24+'25'!K24+'26'!K24+'27'!K24+'28'!K24+'29'!K24+'30'!K24+'31'!K24</f>
        <v>10</v>
      </c>
      <c r="L24" s="21">
        <f>'1'!L24+'2'!L24+'3'!L24+'4'!L24+'5'!L24+'6'!L24+'7'!L24+'8'!L24+'9'!L24+'10'!L24+'11'!L24+'12'!L24+'13'!L24+'14'!L24+'15'!L24+'16'!L24+'17'!L24+'18'!L24+'19'!L24+'20'!L24+'21'!L24+'22'!L24+'23'!L24+'24'!L24+'25'!L24+'26'!L24+'27'!L24+'28'!L24+'29'!L24+'30'!L24+'31'!L24</f>
        <v>0</v>
      </c>
      <c r="M24" s="20">
        <f t="shared" si="0"/>
        <v>364685</v>
      </c>
      <c r="N24" s="24">
        <f t="shared" si="1"/>
        <v>401458</v>
      </c>
      <c r="O24" s="25">
        <f t="shared" si="2"/>
        <v>10028.8375</v>
      </c>
      <c r="P24" s="26"/>
      <c r="Q24" s="26">
        <f>'1'!Q24+'2'!Q24+'3'!Q24+'4'!Q24+'5'!Q24+'6'!Q24+'7'!Q24+'8'!Q24+'9'!Q24+'10'!Q24+'11'!Q24+'12'!Q24+'13'!Q24+'14'!Q24+'15'!Q24+'16'!Q24+'17'!Q24+'18'!Q24+'19'!Q24+'20'!Q24+'21'!Q24+'22'!Q24+'23'!Q24+'24'!Q24+'25'!Q24+'26'!Q24+'27'!Q24+'28'!Q24+'29'!Q24+'30'!Q24+'31'!Q24</f>
        <v>2213</v>
      </c>
      <c r="R24" s="24">
        <f t="shared" si="3"/>
        <v>389216.16249999998</v>
      </c>
      <c r="S24" s="25">
        <f t="shared" si="4"/>
        <v>3464.5074999999997</v>
      </c>
      <c r="T24" s="27">
        <f t="shared" si="5"/>
        <v>1251.5074999999997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1">
        <f>'1'!D25+'2'!D25+'3'!D25+'4'!D25+'5'!D25+'6'!D25+'7'!D25+'8'!D25+'9'!D25+'10'!D25+'11'!D25+'12'!D25+'13'!D25+'14'!D25+'15'!D25+'16'!D25+'17'!D25+'18'!D25+'19'!D25+'20'!D25+'21'!D25+'22'!D25+'23'!D25+'24'!D25+'25'!D25+'26'!D25+'27'!D25+'28'!D25+'29'!D25+'30'!D25+'31'!D25</f>
        <v>131710</v>
      </c>
      <c r="E25" s="21">
        <f>'1'!E25+'2'!E25+'3'!E25+'4'!E25+'5'!E25+'6'!E25+'7'!E25+'8'!E25+'9'!E25+'10'!E25+'11'!E25+'12'!E25+'13'!E25+'14'!E25+'15'!E25+'16'!E25+'17'!E25+'18'!E25+'19'!E25+'20'!E25+'21'!E25+'22'!E25+'23'!E25+'24'!E25+'25'!E25+'26'!E25+'27'!E25+'28'!E25+'29'!E25+'30'!E25+'31'!E25</f>
        <v>210</v>
      </c>
      <c r="F25" s="21">
        <f>'1'!F25+'2'!F25+'3'!F25+'4'!F25+'5'!F25+'6'!F25+'7'!F25+'8'!F25+'9'!F25+'10'!F25+'11'!F25+'12'!F25+'13'!F25+'14'!F25+'15'!F25+'16'!F25+'17'!F25+'18'!F25+'19'!F25+'20'!F25+'21'!F25+'22'!F25+'23'!F25+'24'!F25+'25'!F25+'26'!F25+'27'!F25+'28'!F25+'29'!F25+'30'!F25+'31'!F25</f>
        <v>100</v>
      </c>
      <c r="G25" s="21">
        <f>'1'!G25+'2'!G25+'3'!G25+'4'!G25+'5'!G25+'6'!G25+'7'!G25+'8'!G25+'9'!G25+'10'!G25+'11'!G25+'12'!G25+'13'!G25+'14'!G25+'15'!G25+'16'!G25+'17'!G25+'18'!G25+'19'!G25+'20'!G25+'21'!G25+'22'!G25+'23'!G25+'24'!G25+'25'!G25+'26'!G25+'27'!G25+'28'!G25+'29'!G25+'30'!G25+'31'!G25</f>
        <v>0</v>
      </c>
      <c r="H25" s="21">
        <f>'1'!H25+'2'!H25+'3'!H25+'4'!H25+'5'!H25+'6'!H25+'7'!H25+'8'!H25+'9'!H25+'10'!H25+'11'!H25+'12'!H25+'13'!H25+'14'!H25+'15'!H25+'16'!H25+'17'!H25+'18'!H25+'19'!H25+'20'!H25+'21'!H25+'22'!H25+'23'!H25+'24'!H25+'25'!H25+'26'!H25+'27'!H25+'28'!H25+'29'!H25+'30'!H25+'31'!H25</f>
        <v>750</v>
      </c>
      <c r="I25" s="21">
        <f>'1'!I25+'2'!I25+'3'!I25+'4'!I25+'5'!I25+'6'!I25+'7'!I25+'8'!I25+'9'!I25+'10'!I25+'11'!I25+'12'!I25+'13'!I25+'14'!I25+'15'!I25+'16'!I25+'17'!I25+'18'!I25+'19'!I25+'20'!I25+'21'!I25+'22'!I25+'23'!I25+'24'!I25+'25'!I25+'26'!I25+'27'!I25+'28'!I25+'29'!I25+'30'!I25+'31'!I25</f>
        <v>57</v>
      </c>
      <c r="J25" s="21">
        <f>'1'!J25+'2'!J25+'3'!J25+'4'!J25+'5'!J25+'6'!J25+'7'!J25+'8'!J25+'9'!J25+'10'!J25+'11'!J25+'12'!J25+'13'!J25+'14'!J25+'15'!J25+'16'!J25+'17'!J25+'18'!J25+'19'!J25+'20'!J25+'21'!J25+'22'!J25+'23'!J25+'24'!J25+'25'!J25+'26'!J25+'27'!J25+'28'!J25+'29'!J25+'30'!J25+'31'!J25</f>
        <v>10</v>
      </c>
      <c r="K25" s="21">
        <f>'1'!K25+'2'!K25+'3'!K25+'4'!K25+'5'!K25+'6'!K25+'7'!K25+'8'!K25+'9'!K25+'10'!K25+'11'!K25+'12'!K25+'13'!K25+'14'!K25+'15'!K25+'16'!K25+'17'!K25+'18'!K25+'19'!K25+'20'!K25+'21'!K25+'22'!K25+'23'!K25+'24'!K25+'25'!K25+'26'!K25+'27'!K25+'28'!K25+'29'!K25+'30'!K25+'31'!K25</f>
        <v>11</v>
      </c>
      <c r="L25" s="21">
        <f>'1'!L25+'2'!L25+'3'!L25+'4'!L25+'5'!L25+'6'!L25+'7'!L25+'8'!L25+'9'!L25+'10'!L25+'11'!L25+'12'!L25+'13'!L25+'14'!L25+'15'!L25+'16'!L25+'17'!L25+'18'!L25+'19'!L25+'20'!L25+'21'!L25+'22'!L25+'23'!L25+'24'!L25+'25'!L25+'26'!L25+'27'!L25+'28'!L25+'29'!L25+'30'!L25+'31'!L25</f>
        <v>0</v>
      </c>
      <c r="M25" s="20">
        <f t="shared" si="0"/>
        <v>143660</v>
      </c>
      <c r="N25" s="24">
        <f t="shared" si="1"/>
        <v>158459</v>
      </c>
      <c r="O25" s="25">
        <f t="shared" si="2"/>
        <v>3950.65</v>
      </c>
      <c r="P25" s="26"/>
      <c r="Q25" s="26">
        <f>'1'!Q25+'2'!Q25+'3'!Q25+'4'!Q25+'5'!Q25+'6'!Q25+'7'!Q25+'8'!Q25+'9'!Q25+'10'!Q25+'11'!Q25+'12'!Q25+'13'!Q25+'14'!Q25+'15'!Q25+'16'!Q25+'17'!Q25+'18'!Q25+'19'!Q25+'20'!Q25+'21'!Q25+'22'!Q25+'23'!Q25+'24'!Q25+'25'!Q25+'26'!Q25+'27'!Q25+'28'!Q25+'29'!Q25+'30'!Q25+'31'!Q25</f>
        <v>1045</v>
      </c>
      <c r="R25" s="24">
        <f t="shared" si="3"/>
        <v>153463.35</v>
      </c>
      <c r="S25" s="25">
        <f t="shared" si="4"/>
        <v>1364.77</v>
      </c>
      <c r="T25" s="27">
        <f t="shared" si="5"/>
        <v>319.77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1">
        <f>'1'!D26+'2'!D26+'3'!D26+'4'!D26+'5'!D26+'6'!D26+'7'!D26+'8'!D26+'9'!D26+'10'!D26+'11'!D26+'12'!D26+'13'!D26+'14'!D26+'15'!D26+'16'!D26+'17'!D26+'18'!D26+'19'!D26+'20'!D26+'21'!D26+'22'!D26+'23'!D26+'24'!D26+'25'!D26+'26'!D26+'27'!D26+'28'!D26+'29'!D26+'30'!D26+'31'!D26</f>
        <v>137878</v>
      </c>
      <c r="E26" s="21">
        <f>'1'!E26+'2'!E26+'3'!E26+'4'!E26+'5'!E26+'6'!E26+'7'!E26+'8'!E26+'9'!E26+'10'!E26+'11'!E26+'12'!E26+'13'!E26+'14'!E26+'15'!E26+'16'!E26+'17'!E26+'18'!E26+'19'!E26+'20'!E26+'21'!E26+'22'!E26+'23'!E26+'24'!E26+'25'!E26+'26'!E26+'27'!E26+'28'!E26+'29'!E26+'30'!E26+'31'!E26</f>
        <v>50</v>
      </c>
      <c r="F26" s="21">
        <f>'1'!F26+'2'!F26+'3'!F26+'4'!F26+'5'!F26+'6'!F26+'7'!F26+'8'!F26+'9'!F26+'10'!F26+'11'!F26+'12'!F26+'13'!F26+'14'!F26+'15'!F26+'16'!F26+'17'!F26+'18'!F26+'19'!F26+'20'!F26+'21'!F26+'22'!F26+'23'!F26+'24'!F26+'25'!F26+'26'!F26+'27'!F26+'28'!F26+'29'!F26+'30'!F26+'31'!F26</f>
        <v>80</v>
      </c>
      <c r="G26" s="21">
        <f>'1'!G26+'2'!G26+'3'!G26+'4'!G26+'5'!G26+'6'!G26+'7'!G26+'8'!G26+'9'!G26+'10'!G26+'11'!G26+'12'!G26+'13'!G26+'14'!G26+'15'!G26+'16'!G26+'17'!G26+'18'!G26+'19'!G26+'20'!G26+'21'!G26+'22'!G26+'23'!G26+'24'!G26+'25'!G26+'26'!G26+'27'!G26+'28'!G26+'29'!G26+'30'!G26+'31'!G26</f>
        <v>0</v>
      </c>
      <c r="H26" s="21">
        <f>'1'!H26+'2'!H26+'3'!H26+'4'!H26+'5'!H26+'6'!H26+'7'!H26+'8'!H26+'9'!H26+'10'!H26+'11'!H26+'12'!H26+'13'!H26+'14'!H26+'15'!H26+'16'!H26+'17'!H26+'18'!H26+'19'!H26+'20'!H26+'21'!H26+'22'!H26+'23'!H26+'24'!H26+'25'!H26+'26'!H26+'27'!H26+'28'!H26+'29'!H26+'30'!H26+'31'!H26</f>
        <v>810</v>
      </c>
      <c r="I26" s="21">
        <f>'1'!I26+'2'!I26+'3'!I26+'4'!I26+'5'!I26+'6'!I26+'7'!I26+'8'!I26+'9'!I26+'10'!I26+'11'!I26+'12'!I26+'13'!I26+'14'!I26+'15'!I26+'16'!I26+'17'!I26+'18'!I26+'19'!I26+'20'!I26+'21'!I26+'22'!I26+'23'!I26+'24'!I26+'25'!I26+'26'!I26+'27'!I26+'28'!I26+'29'!I26+'30'!I26+'31'!I26</f>
        <v>98</v>
      </c>
      <c r="J26" s="21">
        <f>'1'!J26+'2'!J26+'3'!J26+'4'!J26+'5'!J26+'6'!J26+'7'!J26+'8'!J26+'9'!J26+'10'!J26+'11'!J26+'12'!J26+'13'!J26+'14'!J26+'15'!J26+'16'!J26+'17'!J26+'18'!J26+'19'!J26+'20'!J26+'21'!J26+'22'!J26+'23'!J26+'24'!J26+'25'!J26+'26'!J26+'27'!J26+'28'!J26+'29'!J26+'30'!J26+'31'!J26</f>
        <v>0</v>
      </c>
      <c r="K26" s="21">
        <f>'1'!K26+'2'!K26+'3'!K26+'4'!K26+'5'!K26+'6'!K26+'7'!K26+'8'!K26+'9'!K26+'10'!K26+'11'!K26+'12'!K26+'13'!K26+'14'!K26+'15'!K26+'16'!K26+'17'!K26+'18'!K26+'19'!K26+'20'!K26+'21'!K26+'22'!K26+'23'!K26+'24'!K26+'25'!K26+'26'!K26+'27'!K26+'28'!K26+'29'!K26+'30'!K26+'31'!K26</f>
        <v>7</v>
      </c>
      <c r="L26" s="21">
        <f>'1'!L26+'2'!L26+'3'!L26+'4'!L26+'5'!L26+'6'!L26+'7'!L26+'8'!L26+'9'!L26+'10'!L26+'11'!L26+'12'!L26+'13'!L26+'14'!L26+'15'!L26+'16'!L26+'17'!L26+'18'!L26+'19'!L26+'20'!L26+'21'!L26+'22'!L26+'23'!L26+'24'!L26+'25'!L26+'26'!L26+'27'!L26+'28'!L26+'29'!L26+'30'!L26+'31'!L26</f>
        <v>0</v>
      </c>
      <c r="M26" s="20">
        <f t="shared" si="0"/>
        <v>146968</v>
      </c>
      <c r="N26" s="24">
        <f t="shared" si="1"/>
        <v>166960</v>
      </c>
      <c r="O26" s="25">
        <f t="shared" si="2"/>
        <v>4041.62</v>
      </c>
      <c r="P26" s="26"/>
      <c r="Q26" s="26">
        <f>'1'!Q26+'2'!Q26+'3'!Q26+'4'!Q26+'5'!Q26+'6'!Q26+'7'!Q26+'8'!Q26+'9'!Q26+'10'!Q26+'11'!Q26+'12'!Q26+'13'!Q26+'14'!Q26+'15'!Q26+'16'!Q26+'17'!Q26+'18'!Q26+'19'!Q26+'20'!Q26+'21'!Q26+'22'!Q26+'23'!Q26+'24'!Q26+'25'!Q26+'26'!Q26+'27'!Q26+'28'!Q26+'29'!Q26+'30'!Q26+'31'!Q26</f>
        <v>1516</v>
      </c>
      <c r="R26" s="24">
        <f t="shared" si="3"/>
        <v>161402.38</v>
      </c>
      <c r="S26" s="25">
        <f t="shared" si="4"/>
        <v>1396.1959999999999</v>
      </c>
      <c r="T26" s="27">
        <f t="shared" si="5"/>
        <v>-119.80400000000009</v>
      </c>
    </row>
    <row r="27" spans="1:20" ht="16.5" thickBot="1" x14ac:dyDescent="0.3">
      <c r="A27" s="28">
        <v>21</v>
      </c>
      <c r="B27" s="20">
        <v>1908446154</v>
      </c>
      <c r="C27" s="20" t="s">
        <v>43</v>
      </c>
      <c r="D27" s="21">
        <f>'1'!D27+'2'!D27+'3'!D27+'4'!D27+'5'!D27+'6'!D27+'7'!D27+'8'!D27+'9'!D27+'10'!D27+'11'!D27+'12'!D27+'13'!D27+'14'!D27+'15'!D27+'16'!D27+'17'!D27+'18'!D27+'19'!D27+'20'!D27+'21'!D27+'22'!D27+'23'!D27+'24'!D27+'25'!D27+'26'!D27+'27'!D27+'28'!D27+'29'!D27+'30'!D27+'31'!D27</f>
        <v>154586</v>
      </c>
      <c r="E27" s="21">
        <f>'1'!E27+'2'!E27+'3'!E27+'4'!E27+'5'!E27+'6'!E27+'7'!E27+'8'!E27+'9'!E27+'10'!E27+'11'!E27+'12'!E27+'13'!E27+'14'!E27+'15'!E27+'16'!E27+'17'!E27+'18'!E27+'19'!E27+'20'!E27+'21'!E27+'22'!E27+'23'!E27+'24'!E27+'25'!E27+'26'!E27+'27'!E27+'28'!E27+'29'!E27+'30'!E27+'31'!E27</f>
        <v>440</v>
      </c>
      <c r="F27" s="21">
        <f>'1'!F27+'2'!F27+'3'!F27+'4'!F27+'5'!F27+'6'!F27+'7'!F27+'8'!F27+'9'!F27+'10'!F27+'11'!F27+'12'!F27+'13'!F27+'14'!F27+'15'!F27+'16'!F27+'17'!F27+'18'!F27+'19'!F27+'20'!F27+'21'!F27+'22'!F27+'23'!F27+'24'!F27+'25'!F27+'26'!F27+'27'!F27+'28'!F27+'29'!F27+'30'!F27+'31'!F27</f>
        <v>480</v>
      </c>
      <c r="G27" s="21">
        <f>'1'!G27+'2'!G27+'3'!G27+'4'!G27+'5'!G27+'6'!G27+'7'!G27+'8'!G27+'9'!G27+'10'!G27+'11'!G27+'12'!G27+'13'!G27+'14'!G27+'15'!G27+'16'!G27+'17'!G27+'18'!G27+'19'!G27+'20'!G27+'21'!G27+'22'!G27+'23'!G27+'24'!G27+'25'!G27+'26'!G27+'27'!G27+'28'!G27+'29'!G27+'30'!G27+'31'!G27</f>
        <v>20</v>
      </c>
      <c r="H27" s="21">
        <f>'1'!H27+'2'!H27+'3'!H27+'4'!H27+'5'!H27+'6'!H27+'7'!H27+'8'!H27+'9'!H27+'10'!H27+'11'!H27+'12'!H27+'13'!H27+'14'!H27+'15'!H27+'16'!H27+'17'!H27+'18'!H27+'19'!H27+'20'!H27+'21'!H27+'22'!H27+'23'!H27+'24'!H27+'25'!H27+'26'!H27+'27'!H27+'28'!H27+'29'!H27+'30'!H27+'31'!H27</f>
        <v>360</v>
      </c>
      <c r="I27" s="21">
        <f>'1'!I27+'2'!I27+'3'!I27+'4'!I27+'5'!I27+'6'!I27+'7'!I27+'8'!I27+'9'!I27+'10'!I27+'11'!I27+'12'!I27+'13'!I27+'14'!I27+'15'!I27+'16'!I27+'17'!I27+'18'!I27+'19'!I27+'20'!I27+'21'!I27+'22'!I27+'23'!I27+'24'!I27+'25'!I27+'26'!I27+'27'!I27+'28'!I27+'29'!I27+'30'!I27+'31'!I27</f>
        <v>88</v>
      </c>
      <c r="J27" s="21">
        <f>'1'!J27+'2'!J27+'3'!J27+'4'!J27+'5'!J27+'6'!J27+'7'!J27+'8'!J27+'9'!J27+'10'!J27+'11'!J27+'12'!J27+'13'!J27+'14'!J27+'15'!J27+'16'!J27+'17'!J27+'18'!J27+'19'!J27+'20'!J27+'21'!J27+'22'!J27+'23'!J27+'24'!J27+'25'!J27+'26'!J27+'27'!J27+'28'!J27+'29'!J27+'30'!J27+'31'!J27</f>
        <v>2</v>
      </c>
      <c r="K27" s="21">
        <f>'1'!K27+'2'!K27+'3'!K27+'4'!K27+'5'!K27+'6'!K27+'7'!K27+'8'!K27+'9'!K27+'10'!K27+'11'!K27+'12'!K27+'13'!K27+'14'!K27+'15'!K27+'16'!K27+'17'!K27+'18'!K27+'19'!K27+'20'!K27+'21'!K27+'22'!K27+'23'!K27+'24'!K27+'25'!K27+'26'!K27+'27'!K27+'28'!K27+'29'!K27+'30'!K27+'31'!K27</f>
        <v>46</v>
      </c>
      <c r="L27" s="21">
        <f>'1'!L27+'2'!L27+'3'!L27+'4'!L27+'5'!L27+'6'!L27+'7'!L27+'8'!L27+'9'!L27+'10'!L27+'11'!L27+'12'!L27+'13'!L27+'14'!L27+'15'!L27+'16'!L27+'17'!L27+'18'!L27+'19'!L27+'20'!L27+'21'!L27+'22'!L27+'23'!L27+'24'!L27+'25'!L27+'26'!L27+'27'!L27+'28'!L27+'29'!L27+'30'!L27+'31'!L27</f>
        <v>0</v>
      </c>
      <c r="M27" s="31">
        <f t="shared" si="0"/>
        <v>171606</v>
      </c>
      <c r="N27" s="40">
        <f t="shared" si="1"/>
        <v>197168</v>
      </c>
      <c r="O27" s="25">
        <f t="shared" si="2"/>
        <v>4719.165</v>
      </c>
      <c r="P27" s="41"/>
      <c r="Q27" s="26">
        <f>'1'!Q27+'2'!Q27+'3'!Q27+'4'!Q27+'5'!Q27+'6'!Q27+'7'!Q27+'8'!Q27+'9'!Q27+'10'!Q27+'11'!Q27+'12'!Q27+'13'!Q27+'14'!Q27+'15'!Q27+'16'!Q27+'17'!Q27+'18'!Q27+'19'!Q27+'20'!Q27+'21'!Q27+'22'!Q27+'23'!Q27+'24'!Q27+'25'!Q27+'26'!Q27+'27'!Q27+'28'!Q27+'29'!Q27+'30'!Q27+'31'!Q27</f>
        <v>1920</v>
      </c>
      <c r="R27" s="24">
        <f t="shared" si="3"/>
        <v>190528.83499999999</v>
      </c>
      <c r="S27" s="42">
        <f t="shared" si="4"/>
        <v>1630.2570000000001</v>
      </c>
      <c r="T27" s="43">
        <f t="shared" si="5"/>
        <v>-289.74299999999994</v>
      </c>
    </row>
    <row r="28" spans="1:20" ht="16.5" thickBot="1" x14ac:dyDescent="0.3">
      <c r="A28" s="93" t="s">
        <v>44</v>
      </c>
      <c r="B28" s="94"/>
      <c r="C28" s="95"/>
      <c r="D28" s="44">
        <f t="shared" ref="D28:E28" si="6">SUM(D7:D27)</f>
        <v>3900292</v>
      </c>
      <c r="E28" s="45">
        <f t="shared" si="6"/>
        <v>4220</v>
      </c>
      <c r="F28" s="45">
        <f t="shared" ref="F28:T28" si="7">SUM(F7:F27)</f>
        <v>7310</v>
      </c>
      <c r="G28" s="45">
        <f t="shared" si="7"/>
        <v>370</v>
      </c>
      <c r="H28" s="45">
        <f t="shared" si="7"/>
        <v>18300</v>
      </c>
      <c r="I28" s="45">
        <f t="shared" si="7"/>
        <v>2654</v>
      </c>
      <c r="J28" s="45">
        <f t="shared" si="7"/>
        <v>476</v>
      </c>
      <c r="K28" s="45">
        <f t="shared" si="7"/>
        <v>381</v>
      </c>
      <c r="L28" s="45">
        <f t="shared" si="7"/>
        <v>45</v>
      </c>
      <c r="M28" s="45">
        <f t="shared" si="7"/>
        <v>4225822</v>
      </c>
      <c r="N28" s="45">
        <f t="shared" si="7"/>
        <v>4897494</v>
      </c>
      <c r="O28" s="46">
        <f t="shared" si="7"/>
        <v>116210.10499999997</v>
      </c>
      <c r="P28" s="45">
        <f t="shared" si="7"/>
        <v>0</v>
      </c>
      <c r="Q28" s="45">
        <f t="shared" si="7"/>
        <v>35956</v>
      </c>
      <c r="R28" s="45">
        <f t="shared" si="7"/>
        <v>4745327.8949999996</v>
      </c>
      <c r="S28" s="45">
        <f t="shared" si="7"/>
        <v>40145.308999999994</v>
      </c>
      <c r="T28" s="47">
        <f t="shared" si="7"/>
        <v>4189.3089999999993</v>
      </c>
    </row>
    <row r="29" spans="1:20" ht="15.75" thickBot="1" x14ac:dyDescent="0.3">
      <c r="A29" s="96" t="s">
        <v>70</v>
      </c>
      <c r="B29" s="97"/>
      <c r="C29" s="98"/>
      <c r="D29" s="48">
        <f>D4+D5-D28</f>
        <v>490638</v>
      </c>
      <c r="E29" s="48">
        <f t="shared" ref="E29:L29" si="8">E4+E5-E28</f>
        <v>8400</v>
      </c>
      <c r="F29" s="48">
        <f t="shared" si="8"/>
        <v>14850</v>
      </c>
      <c r="G29" s="48">
        <f t="shared" si="8"/>
        <v>170</v>
      </c>
      <c r="H29" s="48">
        <f t="shared" si="8"/>
        <v>34570</v>
      </c>
      <c r="I29" s="48">
        <f t="shared" si="8"/>
        <v>1324</v>
      </c>
      <c r="J29" s="48">
        <f t="shared" si="8"/>
        <v>182</v>
      </c>
      <c r="K29" s="48">
        <f t="shared" si="8"/>
        <v>489</v>
      </c>
      <c r="L29" s="48">
        <f t="shared" si="8"/>
        <v>5</v>
      </c>
      <c r="M29" s="99"/>
      <c r="N29" s="100"/>
      <c r="O29" s="100"/>
      <c r="P29" s="100"/>
      <c r="Q29" s="100"/>
      <c r="R29" s="100"/>
      <c r="S29" s="100"/>
      <c r="T29" s="10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41" priority="44" operator="equal">
      <formula>212030016606640</formula>
    </cfRule>
  </conditionalFormatting>
  <conditionalFormatting sqref="D29 E28:K29 E4 E6">
    <cfRule type="cellIs" dxfId="40" priority="42" operator="equal">
      <formula>$E$4</formula>
    </cfRule>
    <cfRule type="cellIs" dxfId="39" priority="43" operator="equal">
      <formula>2120</formula>
    </cfRule>
  </conditionalFormatting>
  <conditionalFormatting sqref="D29:E29 F28:F29 F4 F6">
    <cfRule type="cellIs" dxfId="38" priority="40" operator="equal">
      <formula>$F$4</formula>
    </cfRule>
    <cfRule type="cellIs" dxfId="37" priority="41" operator="equal">
      <formula>300</formula>
    </cfRule>
  </conditionalFormatting>
  <conditionalFormatting sqref="G28:G29 G4 G6">
    <cfRule type="cellIs" dxfId="36" priority="38" operator="equal">
      <formula>$G$4</formula>
    </cfRule>
    <cfRule type="cellIs" dxfId="35" priority="39" operator="equal">
      <formula>1660</formula>
    </cfRule>
  </conditionalFormatting>
  <conditionalFormatting sqref="H28:H29 H4 H6">
    <cfRule type="cellIs" dxfId="34" priority="36" operator="equal">
      <formula>$H$4</formula>
    </cfRule>
    <cfRule type="cellIs" dxfId="33" priority="37" operator="equal">
      <formula>6640</formula>
    </cfRule>
  </conditionalFormatting>
  <conditionalFormatting sqref="T6:T28">
    <cfRule type="cellIs" dxfId="32" priority="35" operator="lessThan">
      <formula>0</formula>
    </cfRule>
  </conditionalFormatting>
  <conditionalFormatting sqref="T7:T27">
    <cfRule type="cellIs" dxfId="31" priority="32" operator="lessThan">
      <formula>0</formula>
    </cfRule>
    <cfRule type="cellIs" dxfId="30" priority="33" operator="lessThan">
      <formula>0</formula>
    </cfRule>
    <cfRule type="cellIs" dxfId="29" priority="34" operator="lessThan">
      <formula>0</formula>
    </cfRule>
  </conditionalFormatting>
  <conditionalFormatting sqref="E28:K28 E4 E6">
    <cfRule type="cellIs" dxfId="28" priority="31" operator="equal">
      <formula>$E$4</formula>
    </cfRule>
  </conditionalFormatting>
  <conditionalFormatting sqref="D28:D29 D6 D4:M4">
    <cfRule type="cellIs" dxfId="27" priority="30" operator="equal">
      <formula>$D$4</formula>
    </cfRule>
  </conditionalFormatting>
  <conditionalFormatting sqref="I28:I29 I4 I6">
    <cfRule type="cellIs" dxfId="26" priority="29" operator="equal">
      <formula>$I$4</formula>
    </cfRule>
  </conditionalFormatting>
  <conditionalFormatting sqref="J28:J29 J4 J6">
    <cfRule type="cellIs" dxfId="25" priority="28" operator="equal">
      <formula>$J$4</formula>
    </cfRule>
  </conditionalFormatting>
  <conditionalFormatting sqref="K28:K29 K4 K6">
    <cfRule type="cellIs" dxfId="24" priority="27" operator="equal">
      <formula>$K$4</formula>
    </cfRule>
  </conditionalFormatting>
  <conditionalFormatting sqref="M4:M6">
    <cfRule type="cellIs" dxfId="23" priority="26" operator="equal">
      <formula>$L$4</formula>
    </cfRule>
  </conditionalFormatting>
  <conditionalFormatting sqref="T7:T28">
    <cfRule type="cellIs" dxfId="22" priority="23" operator="lessThan">
      <formula>0</formula>
    </cfRule>
    <cfRule type="cellIs" dxfId="21" priority="24" operator="lessThan">
      <formula>0</formula>
    </cfRule>
    <cfRule type="cellIs" dxfId="20" priority="25" operator="lessThan">
      <formula>0</formula>
    </cfRule>
  </conditionalFormatting>
  <conditionalFormatting sqref="T6:T28">
    <cfRule type="cellIs" dxfId="19" priority="21" operator="lessThan">
      <formula>0</formula>
    </cfRule>
  </conditionalFormatting>
  <conditionalFormatting sqref="T7:T27">
    <cfRule type="cellIs" dxfId="18" priority="18" operator="lessThan">
      <formula>0</formula>
    </cfRule>
    <cfRule type="cellIs" dxfId="17" priority="19" operator="lessThan">
      <formula>0</formula>
    </cfRule>
    <cfRule type="cellIs" dxfId="16" priority="20" operator="lessThan">
      <formula>0</formula>
    </cfRule>
  </conditionalFormatting>
  <conditionalFormatting sqref="T7:T28">
    <cfRule type="cellIs" dxfId="15" priority="15" operator="lessThan">
      <formula>0</formula>
    </cfRule>
    <cfRule type="cellIs" dxfId="14" priority="16" operator="lessThan">
      <formula>0</formula>
    </cfRule>
    <cfRule type="cellIs" dxfId="13" priority="17" operator="lessThan">
      <formula>0</formula>
    </cfRule>
  </conditionalFormatting>
  <conditionalFormatting sqref="L4 L6 L28:L29">
    <cfRule type="cellIs" dxfId="12" priority="13" operator="equal">
      <formula>$L$4</formula>
    </cfRule>
  </conditionalFormatting>
  <conditionalFormatting sqref="D7:S7 D8:L27 Q8:Q27">
    <cfRule type="cellIs" dxfId="11" priority="12" operator="greaterThan">
      <formula>0</formula>
    </cfRule>
  </conditionalFormatting>
  <conditionalFormatting sqref="D9:S9">
    <cfRule type="cellIs" dxfId="10" priority="11" operator="greaterThan">
      <formula>0</formula>
    </cfRule>
  </conditionalFormatting>
  <conditionalFormatting sqref="D11:S11">
    <cfRule type="cellIs" dxfId="9" priority="10" operator="greaterThan">
      <formula>0</formula>
    </cfRule>
  </conditionalFormatting>
  <conditionalFormatting sqref="D13:S13">
    <cfRule type="cellIs" dxfId="8" priority="9" operator="greaterThan">
      <formula>0</formula>
    </cfRule>
  </conditionalFormatting>
  <conditionalFormatting sqref="D15:S15">
    <cfRule type="cellIs" dxfId="7" priority="8" operator="greaterThan">
      <formula>0</formula>
    </cfRule>
  </conditionalFormatting>
  <conditionalFormatting sqref="D17:S17">
    <cfRule type="cellIs" dxfId="6" priority="7" operator="greaterThan">
      <formula>0</formula>
    </cfRule>
  </conditionalFormatting>
  <conditionalFormatting sqref="D19:S19">
    <cfRule type="cellIs" dxfId="5" priority="6" operator="greaterThan">
      <formula>0</formula>
    </cfRule>
  </conditionalFormatting>
  <conditionalFormatting sqref="D21:S21">
    <cfRule type="cellIs" dxfId="4" priority="5" operator="greaterThan">
      <formula>0</formula>
    </cfRule>
  </conditionalFormatting>
  <conditionalFormatting sqref="D23:S23">
    <cfRule type="cellIs" dxfId="3" priority="4" operator="greaterThan">
      <formula>0</formula>
    </cfRule>
  </conditionalFormatting>
  <conditionalFormatting sqref="D25:S25">
    <cfRule type="cellIs" dxfId="2" priority="3" operator="greaterThan">
      <formula>0</formula>
    </cfRule>
  </conditionalFormatting>
  <conditionalFormatting sqref="D27:S27">
    <cfRule type="cellIs" dxfId="1" priority="2" operator="greaterThan">
      <formula>0</formula>
    </cfRule>
  </conditionalFormatting>
  <conditionalFormatting sqref="D5:L5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A15" sqref="A15:XFD1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2" t="s">
        <v>0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</row>
    <row r="2" spans="1:20" ht="15.75" thickBot="1" x14ac:dyDescent="0.3">
      <c r="A2" s="102"/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</row>
    <row r="3" spans="1:20" ht="18.75" x14ac:dyDescent="0.25">
      <c r="A3" s="103" t="s">
        <v>53</v>
      </c>
      <c r="B3" s="104"/>
      <c r="C3" s="105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6"/>
    </row>
    <row r="4" spans="1:20" x14ac:dyDescent="0.25">
      <c r="A4" s="107" t="s">
        <v>1</v>
      </c>
      <c r="B4" s="107"/>
      <c r="C4" s="1"/>
      <c r="D4" s="2">
        <f>'3'!D29</f>
        <v>757503</v>
      </c>
      <c r="E4" s="2">
        <f>'3'!E29</f>
        <v>1140</v>
      </c>
      <c r="F4" s="2">
        <f>'3'!F29</f>
        <v>3150</v>
      </c>
      <c r="G4" s="2">
        <f>'3'!G29</f>
        <v>480</v>
      </c>
      <c r="H4" s="2">
        <f>'3'!H29</f>
        <v>5630</v>
      </c>
      <c r="I4" s="2">
        <f>'3'!I29</f>
        <v>880</v>
      </c>
      <c r="J4" s="2">
        <f>'3'!J29</f>
        <v>241</v>
      </c>
      <c r="K4" s="2">
        <f>'3'!K29</f>
        <v>235</v>
      </c>
      <c r="L4" s="2">
        <f>'3'!L29</f>
        <v>5</v>
      </c>
      <c r="M4" s="3"/>
      <c r="N4" s="108"/>
      <c r="O4" s="108"/>
      <c r="P4" s="108"/>
      <c r="Q4" s="108"/>
      <c r="R4" s="108"/>
      <c r="S4" s="108"/>
      <c r="T4" s="108"/>
    </row>
    <row r="5" spans="1:20" x14ac:dyDescent="0.25">
      <c r="A5" s="107" t="s">
        <v>2</v>
      </c>
      <c r="B5" s="107"/>
      <c r="C5" s="1"/>
      <c r="D5" s="1">
        <v>523377</v>
      </c>
      <c r="E5" s="4"/>
      <c r="F5" s="4"/>
      <c r="G5" s="4"/>
      <c r="H5" s="4"/>
      <c r="I5" s="1"/>
      <c r="J5" s="1"/>
      <c r="K5" s="1"/>
      <c r="L5" s="1"/>
      <c r="M5" s="5"/>
      <c r="N5" s="108"/>
      <c r="O5" s="108"/>
      <c r="P5" s="108"/>
      <c r="Q5" s="108"/>
      <c r="R5" s="108"/>
      <c r="S5" s="108"/>
      <c r="T5" s="10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12000</v>
      </c>
      <c r="E7" s="22"/>
      <c r="F7" s="22"/>
      <c r="G7" s="22"/>
      <c r="H7" s="22"/>
      <c r="I7" s="23"/>
      <c r="J7" s="23"/>
      <c r="K7" s="23">
        <v>5</v>
      </c>
      <c r="L7" s="23"/>
      <c r="M7" s="20">
        <f>D7+E7*20+F7*10+G7*9+H7*9</f>
        <v>12000</v>
      </c>
      <c r="N7" s="24">
        <f>D7+E7*20+F7*10+G7*9+H7*9+I7*191+J7*191+K7*182+L7*100</f>
        <v>12910</v>
      </c>
      <c r="O7" s="25">
        <f>M7*2.75%</f>
        <v>330</v>
      </c>
      <c r="P7" s="26"/>
      <c r="Q7" s="26">
        <v>50</v>
      </c>
      <c r="R7" s="24">
        <f>M7-(M7*2.75%)+I7*191+J7*191+K7*182+L7*100-Q7</f>
        <v>12530</v>
      </c>
      <c r="S7" s="25">
        <f>M7*0.95%</f>
        <v>114</v>
      </c>
      <c r="T7" s="27">
        <f>S7-Q7</f>
        <v>64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4632</v>
      </c>
      <c r="E8" s="30"/>
      <c r="F8" s="30"/>
      <c r="G8" s="30"/>
      <c r="H8" s="30">
        <v>110</v>
      </c>
      <c r="I8" s="20"/>
      <c r="J8" s="20"/>
      <c r="K8" s="20"/>
      <c r="L8" s="20"/>
      <c r="M8" s="20">
        <f t="shared" ref="M8:M27" si="0">D8+E8*20+F8*10+G8*9+H8*9</f>
        <v>5622</v>
      </c>
      <c r="N8" s="24">
        <f t="shared" ref="N8:N27" si="1">D8+E8*20+F8*10+G8*9+H8*9+I8*191+J8*191+K8*182+L8*100</f>
        <v>5622</v>
      </c>
      <c r="O8" s="25">
        <f t="shared" ref="O8:O27" si="2">M8*2.75%</f>
        <v>154.60499999999999</v>
      </c>
      <c r="P8" s="26"/>
      <c r="Q8" s="26">
        <v>75</v>
      </c>
      <c r="R8" s="24">
        <f t="shared" ref="R8:R27" si="3">M8-(M8*2.75%)+I8*191+J8*191+K8*182+L8*100-Q8</f>
        <v>5392.3950000000004</v>
      </c>
      <c r="S8" s="25">
        <f t="shared" ref="S8:S27" si="4">M8*0.95%</f>
        <v>53.408999999999999</v>
      </c>
      <c r="T8" s="27">
        <f t="shared" ref="T8:T27" si="5">S8-Q8</f>
        <v>-21.591000000000001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12041</v>
      </c>
      <c r="E9" s="30">
        <v>60</v>
      </c>
      <c r="F9" s="30">
        <v>50</v>
      </c>
      <c r="G9" s="30"/>
      <c r="H9" s="30">
        <v>100</v>
      </c>
      <c r="I9" s="20"/>
      <c r="J9" s="20">
        <v>3</v>
      </c>
      <c r="K9" s="20"/>
      <c r="L9" s="20"/>
      <c r="M9" s="20">
        <f t="shared" si="0"/>
        <v>14641</v>
      </c>
      <c r="N9" s="24">
        <f t="shared" si="1"/>
        <v>15214</v>
      </c>
      <c r="O9" s="25">
        <f t="shared" si="2"/>
        <v>402.6275</v>
      </c>
      <c r="P9" s="26"/>
      <c r="Q9" s="26">
        <v>121</v>
      </c>
      <c r="R9" s="24">
        <f t="shared" si="3"/>
        <v>14690.372499999999</v>
      </c>
      <c r="S9" s="25">
        <f t="shared" si="4"/>
        <v>139.08949999999999</v>
      </c>
      <c r="T9" s="27">
        <f t="shared" si="5"/>
        <v>18.089499999999987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4785</v>
      </c>
      <c r="E10" s="30"/>
      <c r="F10" s="30"/>
      <c r="G10" s="30"/>
      <c r="H10" s="30">
        <v>20</v>
      </c>
      <c r="I10" s="20">
        <v>2</v>
      </c>
      <c r="J10" s="20"/>
      <c r="K10" s="20"/>
      <c r="L10" s="20"/>
      <c r="M10" s="20">
        <f t="shared" si="0"/>
        <v>4965</v>
      </c>
      <c r="N10" s="24">
        <f t="shared" si="1"/>
        <v>5347</v>
      </c>
      <c r="O10" s="25">
        <f t="shared" si="2"/>
        <v>136.53749999999999</v>
      </c>
      <c r="P10" s="26"/>
      <c r="Q10" s="26">
        <v>25</v>
      </c>
      <c r="R10" s="24">
        <f t="shared" si="3"/>
        <v>5185.4624999999996</v>
      </c>
      <c r="S10" s="25">
        <f t="shared" si="4"/>
        <v>47.167499999999997</v>
      </c>
      <c r="T10" s="27">
        <f t="shared" si="5"/>
        <v>22.167499999999997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3603</v>
      </c>
      <c r="E11" s="30"/>
      <c r="F11" s="30">
        <v>100</v>
      </c>
      <c r="G11" s="32"/>
      <c r="H11" s="30">
        <v>110</v>
      </c>
      <c r="I11" s="20"/>
      <c r="J11" s="20">
        <v>1</v>
      </c>
      <c r="K11" s="20"/>
      <c r="L11" s="20"/>
      <c r="M11" s="20">
        <f t="shared" si="0"/>
        <v>5593</v>
      </c>
      <c r="N11" s="24">
        <f t="shared" si="1"/>
        <v>5784</v>
      </c>
      <c r="O11" s="25">
        <f t="shared" si="2"/>
        <v>153.8075</v>
      </c>
      <c r="P11" s="26"/>
      <c r="Q11" s="26">
        <v>40</v>
      </c>
      <c r="R11" s="24">
        <f t="shared" si="3"/>
        <v>5590.1925000000001</v>
      </c>
      <c r="S11" s="25">
        <f t="shared" si="4"/>
        <v>53.133499999999998</v>
      </c>
      <c r="T11" s="27">
        <f t="shared" si="5"/>
        <v>13.133499999999998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5658</v>
      </c>
      <c r="E12" s="30"/>
      <c r="F12" s="30"/>
      <c r="G12" s="30"/>
      <c r="H12" s="30">
        <v>10</v>
      </c>
      <c r="I12" s="20"/>
      <c r="J12" s="20"/>
      <c r="K12" s="20"/>
      <c r="L12" s="20"/>
      <c r="M12" s="20">
        <f t="shared" si="0"/>
        <v>5748</v>
      </c>
      <c r="N12" s="24">
        <f t="shared" si="1"/>
        <v>5748</v>
      </c>
      <c r="O12" s="25">
        <f t="shared" si="2"/>
        <v>158.07</v>
      </c>
      <c r="P12" s="26"/>
      <c r="Q12" s="26">
        <v>30</v>
      </c>
      <c r="R12" s="24">
        <f t="shared" si="3"/>
        <v>5559.93</v>
      </c>
      <c r="S12" s="25">
        <f t="shared" si="4"/>
        <v>54.606000000000002</v>
      </c>
      <c r="T12" s="27">
        <f t="shared" si="5"/>
        <v>24.606000000000002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6177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6177</v>
      </c>
      <c r="N13" s="24">
        <f t="shared" si="1"/>
        <v>6177</v>
      </c>
      <c r="O13" s="25">
        <f t="shared" si="2"/>
        <v>169.86750000000001</v>
      </c>
      <c r="P13" s="26"/>
      <c r="Q13" s="26">
        <v>55</v>
      </c>
      <c r="R13" s="24">
        <f t="shared" si="3"/>
        <v>5952.1324999999997</v>
      </c>
      <c r="S13" s="25">
        <f t="shared" si="4"/>
        <v>58.6815</v>
      </c>
      <c r="T13" s="27">
        <f t="shared" si="5"/>
        <v>3.6814999999999998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15328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15328</v>
      </c>
      <c r="N14" s="24">
        <f t="shared" si="1"/>
        <v>15328</v>
      </c>
      <c r="O14" s="25">
        <f t="shared" si="2"/>
        <v>421.52</v>
      </c>
      <c r="P14" s="26"/>
      <c r="Q14" s="26">
        <v>86</v>
      </c>
      <c r="R14" s="24">
        <f t="shared" si="3"/>
        <v>14820.48</v>
      </c>
      <c r="S14" s="25">
        <f t="shared" si="4"/>
        <v>145.61599999999999</v>
      </c>
      <c r="T14" s="27">
        <f t="shared" si="5"/>
        <v>59.615999999999985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12033</v>
      </c>
      <c r="E15" s="30"/>
      <c r="F15" s="30">
        <v>30</v>
      </c>
      <c r="G15" s="30"/>
      <c r="H15" s="30"/>
      <c r="I15" s="20"/>
      <c r="J15" s="20"/>
      <c r="K15" s="20"/>
      <c r="L15" s="20"/>
      <c r="M15" s="20">
        <f t="shared" si="0"/>
        <v>12333</v>
      </c>
      <c r="N15" s="24">
        <f t="shared" si="1"/>
        <v>12333</v>
      </c>
      <c r="O15" s="25">
        <f t="shared" si="2"/>
        <v>339.15750000000003</v>
      </c>
      <c r="P15" s="26"/>
      <c r="Q15" s="26">
        <v>110</v>
      </c>
      <c r="R15" s="24">
        <f t="shared" si="3"/>
        <v>11883.842500000001</v>
      </c>
      <c r="S15" s="25">
        <f t="shared" si="4"/>
        <v>117.1635</v>
      </c>
      <c r="T15" s="27">
        <f t="shared" si="5"/>
        <v>7.1634999999999991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12672</v>
      </c>
      <c r="E16" s="30">
        <v>30</v>
      </c>
      <c r="F16" s="30">
        <v>100</v>
      </c>
      <c r="G16" s="30"/>
      <c r="H16" s="30">
        <v>100</v>
      </c>
      <c r="I16" s="20"/>
      <c r="J16" s="20"/>
      <c r="K16" s="20"/>
      <c r="L16" s="20"/>
      <c r="M16" s="20">
        <f t="shared" si="0"/>
        <v>15172</v>
      </c>
      <c r="N16" s="24">
        <f t="shared" si="1"/>
        <v>15172</v>
      </c>
      <c r="O16" s="25">
        <f t="shared" si="2"/>
        <v>417.23</v>
      </c>
      <c r="P16" s="26"/>
      <c r="Q16" s="26">
        <v>104</v>
      </c>
      <c r="R16" s="24">
        <f t="shared" si="3"/>
        <v>14650.77</v>
      </c>
      <c r="S16" s="25">
        <f t="shared" si="4"/>
        <v>144.13399999999999</v>
      </c>
      <c r="T16" s="27">
        <f t="shared" si="5"/>
        <v>40.133999999999986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7424</v>
      </c>
      <c r="E17" s="30">
        <v>10</v>
      </c>
      <c r="F17" s="30">
        <v>10</v>
      </c>
      <c r="G17" s="30"/>
      <c r="H17" s="30">
        <v>100</v>
      </c>
      <c r="I17" s="20">
        <v>7</v>
      </c>
      <c r="J17" s="20"/>
      <c r="K17" s="20">
        <v>4</v>
      </c>
      <c r="L17" s="20"/>
      <c r="M17" s="20">
        <f t="shared" si="0"/>
        <v>8624</v>
      </c>
      <c r="N17" s="24">
        <f t="shared" si="1"/>
        <v>10689</v>
      </c>
      <c r="O17" s="25">
        <f t="shared" si="2"/>
        <v>237.16</v>
      </c>
      <c r="P17" s="26"/>
      <c r="Q17" s="26">
        <v>81</v>
      </c>
      <c r="R17" s="24">
        <f t="shared" si="3"/>
        <v>10370.84</v>
      </c>
      <c r="S17" s="25">
        <f t="shared" si="4"/>
        <v>81.927999999999997</v>
      </c>
      <c r="T17" s="27">
        <f t="shared" si="5"/>
        <v>0.92799999999999727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>
        <v>4418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4418</v>
      </c>
      <c r="N18" s="24">
        <f t="shared" si="1"/>
        <v>4418</v>
      </c>
      <c r="O18" s="25">
        <f t="shared" si="2"/>
        <v>121.495</v>
      </c>
      <c r="P18" s="26"/>
      <c r="Q18" s="26">
        <v>96</v>
      </c>
      <c r="R18" s="24">
        <f t="shared" si="3"/>
        <v>4200.5050000000001</v>
      </c>
      <c r="S18" s="25">
        <f t="shared" si="4"/>
        <v>41.970999999999997</v>
      </c>
      <c r="T18" s="27">
        <f t="shared" si="5"/>
        <v>-54.029000000000003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10929</v>
      </c>
      <c r="E19" s="30">
        <v>20</v>
      </c>
      <c r="F19" s="30"/>
      <c r="G19" s="30"/>
      <c r="H19" s="30"/>
      <c r="I19" s="20">
        <v>13</v>
      </c>
      <c r="J19" s="20"/>
      <c r="K19" s="20"/>
      <c r="L19" s="20"/>
      <c r="M19" s="20">
        <f t="shared" si="0"/>
        <v>11329</v>
      </c>
      <c r="N19" s="24">
        <f t="shared" si="1"/>
        <v>13812</v>
      </c>
      <c r="O19" s="25">
        <f t="shared" si="2"/>
        <v>311.54750000000001</v>
      </c>
      <c r="P19" s="26"/>
      <c r="Q19" s="26">
        <v>170</v>
      </c>
      <c r="R19" s="24">
        <f t="shared" si="3"/>
        <v>13330.452499999999</v>
      </c>
      <c r="S19" s="25">
        <f t="shared" si="4"/>
        <v>107.6255</v>
      </c>
      <c r="T19" s="27">
        <f t="shared" si="5"/>
        <v>-62.374499999999998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7093</v>
      </c>
      <c r="E20" s="30">
        <v>20</v>
      </c>
      <c r="F20" s="30">
        <v>20</v>
      </c>
      <c r="G20" s="30"/>
      <c r="H20" s="30">
        <v>60</v>
      </c>
      <c r="I20" s="20"/>
      <c r="J20" s="20"/>
      <c r="K20" s="20"/>
      <c r="L20" s="20"/>
      <c r="M20" s="20">
        <f t="shared" si="0"/>
        <v>8233</v>
      </c>
      <c r="N20" s="24">
        <f t="shared" si="1"/>
        <v>8233</v>
      </c>
      <c r="O20" s="25">
        <f t="shared" si="2"/>
        <v>226.4075</v>
      </c>
      <c r="P20" s="26"/>
      <c r="Q20" s="26">
        <v>100</v>
      </c>
      <c r="R20" s="24">
        <f t="shared" si="3"/>
        <v>7906.5924999999997</v>
      </c>
      <c r="S20" s="25">
        <f t="shared" si="4"/>
        <v>78.213499999999996</v>
      </c>
      <c r="T20" s="27">
        <f t="shared" si="5"/>
        <v>-21.786500000000004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4732</v>
      </c>
      <c r="E21" s="30">
        <v>10</v>
      </c>
      <c r="F21" s="30">
        <v>30</v>
      </c>
      <c r="G21" s="30"/>
      <c r="H21" s="30"/>
      <c r="I21" s="20">
        <v>2</v>
      </c>
      <c r="J21" s="20"/>
      <c r="K21" s="20"/>
      <c r="L21" s="20"/>
      <c r="M21" s="20">
        <f t="shared" si="0"/>
        <v>5232</v>
      </c>
      <c r="N21" s="24">
        <f t="shared" si="1"/>
        <v>5614</v>
      </c>
      <c r="O21" s="25">
        <f t="shared" si="2"/>
        <v>143.88</v>
      </c>
      <c r="P21" s="26"/>
      <c r="Q21" s="26"/>
      <c r="R21" s="24">
        <f t="shared" si="3"/>
        <v>5470.12</v>
      </c>
      <c r="S21" s="25">
        <f t="shared" si="4"/>
        <v>49.704000000000001</v>
      </c>
      <c r="T21" s="27">
        <f t="shared" si="5"/>
        <v>49.704000000000001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14765</v>
      </c>
      <c r="E22" s="30"/>
      <c r="F22" s="30"/>
      <c r="G22" s="20"/>
      <c r="H22" s="30">
        <v>100</v>
      </c>
      <c r="I22" s="20">
        <v>30</v>
      </c>
      <c r="J22" s="20"/>
      <c r="K22" s="20">
        <v>5</v>
      </c>
      <c r="L22" s="20"/>
      <c r="M22" s="20">
        <f t="shared" si="0"/>
        <v>15665</v>
      </c>
      <c r="N22" s="24">
        <f t="shared" si="1"/>
        <v>22305</v>
      </c>
      <c r="O22" s="25">
        <f t="shared" si="2"/>
        <v>430.78750000000002</v>
      </c>
      <c r="P22" s="26"/>
      <c r="Q22" s="26">
        <v>530</v>
      </c>
      <c r="R22" s="24">
        <f t="shared" si="3"/>
        <v>21344.212500000001</v>
      </c>
      <c r="S22" s="25">
        <f t="shared" si="4"/>
        <v>148.8175</v>
      </c>
      <c r="T22" s="27">
        <f t="shared" si="5"/>
        <v>-381.1825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5240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5240</v>
      </c>
      <c r="N23" s="24">
        <f t="shared" si="1"/>
        <v>5240</v>
      </c>
      <c r="O23" s="25">
        <f t="shared" si="2"/>
        <v>144.1</v>
      </c>
      <c r="P23" s="26"/>
      <c r="Q23" s="26">
        <v>50</v>
      </c>
      <c r="R23" s="24">
        <f t="shared" si="3"/>
        <v>5045.8999999999996</v>
      </c>
      <c r="S23" s="25">
        <f t="shared" si="4"/>
        <v>49.78</v>
      </c>
      <c r="T23" s="27">
        <f t="shared" si="5"/>
        <v>-0.21999999999999886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15474</v>
      </c>
      <c r="E24" s="30">
        <v>100</v>
      </c>
      <c r="F24" s="30">
        <v>100</v>
      </c>
      <c r="G24" s="30"/>
      <c r="H24" s="30">
        <v>300</v>
      </c>
      <c r="I24" s="20">
        <v>5</v>
      </c>
      <c r="J24" s="20"/>
      <c r="K24" s="20"/>
      <c r="L24" s="20"/>
      <c r="M24" s="20">
        <f t="shared" si="0"/>
        <v>21174</v>
      </c>
      <c r="N24" s="24">
        <f t="shared" si="1"/>
        <v>22129</v>
      </c>
      <c r="O24" s="25">
        <f t="shared" si="2"/>
        <v>582.28499999999997</v>
      </c>
      <c r="P24" s="26"/>
      <c r="Q24" s="26">
        <v>106</v>
      </c>
      <c r="R24" s="24">
        <f t="shared" si="3"/>
        <v>21440.715</v>
      </c>
      <c r="S24" s="25">
        <f t="shared" si="4"/>
        <v>201.15299999999999</v>
      </c>
      <c r="T24" s="27">
        <f t="shared" si="5"/>
        <v>95.152999999999992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3910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3910</v>
      </c>
      <c r="N25" s="24">
        <f t="shared" si="1"/>
        <v>3910</v>
      </c>
      <c r="O25" s="25">
        <f t="shared" si="2"/>
        <v>107.52500000000001</v>
      </c>
      <c r="P25" s="26"/>
      <c r="Q25" s="26">
        <v>35</v>
      </c>
      <c r="R25" s="24">
        <f t="shared" si="3"/>
        <v>3767.4749999999999</v>
      </c>
      <c r="S25" s="25">
        <f t="shared" si="4"/>
        <v>37.144999999999996</v>
      </c>
      <c r="T25" s="27">
        <f t="shared" si="5"/>
        <v>2.144999999999996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5903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5903</v>
      </c>
      <c r="N26" s="24">
        <f t="shared" si="1"/>
        <v>5903</v>
      </c>
      <c r="O26" s="25">
        <f t="shared" si="2"/>
        <v>162.33250000000001</v>
      </c>
      <c r="P26" s="26"/>
      <c r="Q26" s="26">
        <v>95</v>
      </c>
      <c r="R26" s="24">
        <f t="shared" si="3"/>
        <v>5645.6674999999996</v>
      </c>
      <c r="S26" s="25">
        <f t="shared" si="4"/>
        <v>56.078499999999998</v>
      </c>
      <c r="T26" s="27">
        <f t="shared" si="5"/>
        <v>-38.921500000000002</v>
      </c>
    </row>
    <row r="27" spans="1:20" ht="16.5" customHeight="1" thickBot="1" x14ac:dyDescent="0.35">
      <c r="A27" s="28">
        <v>21</v>
      </c>
      <c r="B27" s="20">
        <v>1908446154</v>
      </c>
      <c r="C27" s="20" t="s">
        <v>43</v>
      </c>
      <c r="D27" s="37">
        <v>7609</v>
      </c>
      <c r="E27" s="38"/>
      <c r="F27" s="39">
        <v>200</v>
      </c>
      <c r="G27" s="39"/>
      <c r="H27" s="39">
        <v>50</v>
      </c>
      <c r="I27" s="31"/>
      <c r="J27" s="31"/>
      <c r="K27" s="31"/>
      <c r="L27" s="31"/>
      <c r="M27" s="31">
        <f t="shared" si="0"/>
        <v>10059</v>
      </c>
      <c r="N27" s="40">
        <f t="shared" si="1"/>
        <v>10059</v>
      </c>
      <c r="O27" s="25">
        <f t="shared" si="2"/>
        <v>276.6225</v>
      </c>
      <c r="P27" s="41"/>
      <c r="Q27" s="41">
        <v>100</v>
      </c>
      <c r="R27" s="24">
        <f t="shared" si="3"/>
        <v>9682.3775000000005</v>
      </c>
      <c r="S27" s="42">
        <f t="shared" si="4"/>
        <v>95.560500000000005</v>
      </c>
      <c r="T27" s="43">
        <f t="shared" si="5"/>
        <v>-4.4394999999999953</v>
      </c>
    </row>
    <row r="28" spans="1:20" ht="16.5" thickBot="1" x14ac:dyDescent="0.3">
      <c r="A28" s="93" t="s">
        <v>44</v>
      </c>
      <c r="B28" s="94"/>
      <c r="C28" s="95"/>
      <c r="D28" s="44">
        <f t="shared" ref="D28:E28" si="6">SUM(D7:D27)</f>
        <v>176426</v>
      </c>
      <c r="E28" s="45">
        <f t="shared" si="6"/>
        <v>250</v>
      </c>
      <c r="F28" s="45">
        <f t="shared" ref="F28:T28" si="7">SUM(F7:F27)</f>
        <v>640</v>
      </c>
      <c r="G28" s="45">
        <f t="shared" si="7"/>
        <v>0</v>
      </c>
      <c r="H28" s="45">
        <f t="shared" si="7"/>
        <v>1060</v>
      </c>
      <c r="I28" s="45">
        <f t="shared" si="7"/>
        <v>59</v>
      </c>
      <c r="J28" s="45">
        <f t="shared" si="7"/>
        <v>4</v>
      </c>
      <c r="K28" s="45">
        <f t="shared" si="7"/>
        <v>14</v>
      </c>
      <c r="L28" s="45">
        <f t="shared" si="7"/>
        <v>0</v>
      </c>
      <c r="M28" s="45">
        <f t="shared" si="7"/>
        <v>197366</v>
      </c>
      <c r="N28" s="45">
        <f t="shared" si="7"/>
        <v>211947</v>
      </c>
      <c r="O28" s="46">
        <f t="shared" si="7"/>
        <v>5427.5650000000005</v>
      </c>
      <c r="P28" s="45">
        <f t="shared" si="7"/>
        <v>0</v>
      </c>
      <c r="Q28" s="45">
        <f t="shared" si="7"/>
        <v>2059</v>
      </c>
      <c r="R28" s="45">
        <f t="shared" si="7"/>
        <v>204460.435</v>
      </c>
      <c r="S28" s="45">
        <f t="shared" si="7"/>
        <v>1874.9770000000003</v>
      </c>
      <c r="T28" s="47">
        <f t="shared" si="7"/>
        <v>-184.02300000000002</v>
      </c>
    </row>
    <row r="29" spans="1:20" ht="15.75" thickBot="1" x14ac:dyDescent="0.3">
      <c r="A29" s="96" t="s">
        <v>45</v>
      </c>
      <c r="B29" s="97"/>
      <c r="C29" s="98"/>
      <c r="D29" s="48">
        <f>D4+D5-D28</f>
        <v>1104454</v>
      </c>
      <c r="E29" s="48">
        <f t="shared" ref="E29:L29" si="8">E4+E5-E28</f>
        <v>890</v>
      </c>
      <c r="F29" s="48">
        <f t="shared" si="8"/>
        <v>2510</v>
      </c>
      <c r="G29" s="48">
        <f t="shared" si="8"/>
        <v>480</v>
      </c>
      <c r="H29" s="48">
        <f t="shared" si="8"/>
        <v>4570</v>
      </c>
      <c r="I29" s="48">
        <f t="shared" si="8"/>
        <v>821</v>
      </c>
      <c r="J29" s="48">
        <f t="shared" si="8"/>
        <v>237</v>
      </c>
      <c r="K29" s="48">
        <f t="shared" si="8"/>
        <v>221</v>
      </c>
      <c r="L29" s="48">
        <f t="shared" si="8"/>
        <v>5</v>
      </c>
      <c r="M29" s="99"/>
      <c r="N29" s="100"/>
      <c r="O29" s="100"/>
      <c r="P29" s="100"/>
      <c r="Q29" s="100"/>
      <c r="R29" s="100"/>
      <c r="S29" s="100"/>
      <c r="T29" s="10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77" priority="43" operator="equal">
      <formula>212030016606640</formula>
    </cfRule>
  </conditionalFormatting>
  <conditionalFormatting sqref="D29 E4:E6 E28:K29">
    <cfRule type="cellIs" dxfId="1276" priority="41" operator="equal">
      <formula>$E$4</formula>
    </cfRule>
    <cfRule type="cellIs" dxfId="1275" priority="42" operator="equal">
      <formula>2120</formula>
    </cfRule>
  </conditionalFormatting>
  <conditionalFormatting sqref="D29:E29 F4:F6 F28:F29">
    <cfRule type="cellIs" dxfId="1274" priority="39" operator="equal">
      <formula>$F$4</formula>
    </cfRule>
    <cfRule type="cellIs" dxfId="1273" priority="40" operator="equal">
      <formula>300</formula>
    </cfRule>
  </conditionalFormatting>
  <conditionalFormatting sqref="G4:G6 G28:G29">
    <cfRule type="cellIs" dxfId="1272" priority="37" operator="equal">
      <formula>$G$4</formula>
    </cfRule>
    <cfRule type="cellIs" dxfId="1271" priority="38" operator="equal">
      <formula>1660</formula>
    </cfRule>
  </conditionalFormatting>
  <conditionalFormatting sqref="H4:H6 H28:H29">
    <cfRule type="cellIs" dxfId="1270" priority="35" operator="equal">
      <formula>$H$4</formula>
    </cfRule>
    <cfRule type="cellIs" dxfId="1269" priority="36" operator="equal">
      <formula>6640</formula>
    </cfRule>
  </conditionalFormatting>
  <conditionalFormatting sqref="T6:T28">
    <cfRule type="cellIs" dxfId="1268" priority="34" operator="lessThan">
      <formula>0</formula>
    </cfRule>
  </conditionalFormatting>
  <conditionalFormatting sqref="T7:T27">
    <cfRule type="cellIs" dxfId="1267" priority="31" operator="lessThan">
      <formula>0</formula>
    </cfRule>
    <cfRule type="cellIs" dxfId="1266" priority="32" operator="lessThan">
      <formula>0</formula>
    </cfRule>
    <cfRule type="cellIs" dxfId="1265" priority="33" operator="lessThan">
      <formula>0</formula>
    </cfRule>
  </conditionalFormatting>
  <conditionalFormatting sqref="E4:E6 E28:K28">
    <cfRule type="cellIs" dxfId="1264" priority="30" operator="equal">
      <formula>$E$4</formula>
    </cfRule>
  </conditionalFormatting>
  <conditionalFormatting sqref="D28:D29 D6 D4:M4">
    <cfRule type="cellIs" dxfId="1263" priority="29" operator="equal">
      <formula>$D$4</formula>
    </cfRule>
  </conditionalFormatting>
  <conditionalFormatting sqref="I4:I6 I28:I29">
    <cfRule type="cellIs" dxfId="1262" priority="28" operator="equal">
      <formula>$I$4</formula>
    </cfRule>
  </conditionalFormatting>
  <conditionalFormatting sqref="J4:J6 J28:J29">
    <cfRule type="cellIs" dxfId="1261" priority="27" operator="equal">
      <formula>$J$4</formula>
    </cfRule>
  </conditionalFormatting>
  <conditionalFormatting sqref="K4:K6 K28:K29">
    <cfRule type="cellIs" dxfId="1260" priority="26" operator="equal">
      <formula>$K$4</formula>
    </cfRule>
  </conditionalFormatting>
  <conditionalFormatting sqref="M4:M6">
    <cfRule type="cellIs" dxfId="1259" priority="25" operator="equal">
      <formula>$L$4</formula>
    </cfRule>
  </conditionalFormatting>
  <conditionalFormatting sqref="T7:T28">
    <cfRule type="cellIs" dxfId="1258" priority="22" operator="lessThan">
      <formula>0</formula>
    </cfRule>
    <cfRule type="cellIs" dxfId="1257" priority="23" operator="lessThan">
      <formula>0</formula>
    </cfRule>
    <cfRule type="cellIs" dxfId="1256" priority="24" operator="lessThan">
      <formula>0</formula>
    </cfRule>
  </conditionalFormatting>
  <conditionalFormatting sqref="D5:K5">
    <cfRule type="cellIs" dxfId="1255" priority="21" operator="greaterThan">
      <formula>0</formula>
    </cfRule>
  </conditionalFormatting>
  <conditionalFormatting sqref="T6:T28">
    <cfRule type="cellIs" dxfId="1254" priority="20" operator="lessThan">
      <formula>0</formula>
    </cfRule>
  </conditionalFormatting>
  <conditionalFormatting sqref="T7:T27">
    <cfRule type="cellIs" dxfId="1253" priority="17" operator="lessThan">
      <formula>0</formula>
    </cfRule>
    <cfRule type="cellIs" dxfId="1252" priority="18" operator="lessThan">
      <formula>0</formula>
    </cfRule>
    <cfRule type="cellIs" dxfId="1251" priority="19" operator="lessThan">
      <formula>0</formula>
    </cfRule>
  </conditionalFormatting>
  <conditionalFormatting sqref="T7:T28">
    <cfRule type="cellIs" dxfId="1250" priority="14" operator="lessThan">
      <formula>0</formula>
    </cfRule>
    <cfRule type="cellIs" dxfId="1249" priority="15" operator="lessThan">
      <formula>0</formula>
    </cfRule>
    <cfRule type="cellIs" dxfId="1248" priority="16" operator="lessThan">
      <formula>0</formula>
    </cfRule>
  </conditionalFormatting>
  <conditionalFormatting sqref="D5:K5">
    <cfRule type="cellIs" dxfId="1247" priority="13" operator="greaterThan">
      <formula>0</formula>
    </cfRule>
  </conditionalFormatting>
  <conditionalFormatting sqref="L4 L6 L28:L29">
    <cfRule type="cellIs" dxfId="1246" priority="12" operator="equal">
      <formula>$L$4</formula>
    </cfRule>
  </conditionalFormatting>
  <conditionalFormatting sqref="D7:S7">
    <cfRule type="cellIs" dxfId="1245" priority="11" operator="greaterThan">
      <formula>0</formula>
    </cfRule>
  </conditionalFormatting>
  <conditionalFormatting sqref="D9:S9">
    <cfRule type="cellIs" dxfId="1244" priority="10" operator="greaterThan">
      <formula>0</formula>
    </cfRule>
  </conditionalFormatting>
  <conditionalFormatting sqref="D11:S11">
    <cfRule type="cellIs" dxfId="1243" priority="9" operator="greaterThan">
      <formula>0</formula>
    </cfRule>
  </conditionalFormatting>
  <conditionalFormatting sqref="D13:S13">
    <cfRule type="cellIs" dxfId="1242" priority="8" operator="greaterThan">
      <formula>0</formula>
    </cfRule>
  </conditionalFormatting>
  <conditionalFormatting sqref="D15:S15">
    <cfRule type="cellIs" dxfId="1241" priority="7" operator="greaterThan">
      <formula>0</formula>
    </cfRule>
  </conditionalFormatting>
  <conditionalFormatting sqref="D17:S17">
    <cfRule type="cellIs" dxfId="1240" priority="6" operator="greaterThan">
      <formula>0</formula>
    </cfRule>
  </conditionalFormatting>
  <conditionalFormatting sqref="D19:S19">
    <cfRule type="cellIs" dxfId="1239" priority="5" operator="greaterThan">
      <formula>0</formula>
    </cfRule>
  </conditionalFormatting>
  <conditionalFormatting sqref="D21:S21">
    <cfRule type="cellIs" dxfId="1238" priority="4" operator="greaterThan">
      <formula>0</formula>
    </cfRule>
  </conditionalFormatting>
  <conditionalFormatting sqref="D23:S23">
    <cfRule type="cellIs" dxfId="1237" priority="3" operator="greaterThan">
      <formula>0</formula>
    </cfRule>
  </conditionalFormatting>
  <conditionalFormatting sqref="D25:S25">
    <cfRule type="cellIs" dxfId="1236" priority="2" operator="greaterThan">
      <formula>0</formula>
    </cfRule>
  </conditionalFormatting>
  <conditionalFormatting sqref="D27:S27">
    <cfRule type="cellIs" dxfId="1235" priority="1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3" activePane="bottomLeft" state="frozen"/>
      <selection pane="bottomLeft" activeCell="K21" sqref="K2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2" t="s">
        <v>0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</row>
    <row r="2" spans="1:20" ht="15.75" thickBot="1" x14ac:dyDescent="0.3">
      <c r="A2" s="102"/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</row>
    <row r="3" spans="1:20" ht="18.75" x14ac:dyDescent="0.25">
      <c r="A3" s="103" t="s">
        <v>46</v>
      </c>
      <c r="B3" s="104"/>
      <c r="C3" s="105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6"/>
    </row>
    <row r="4" spans="1:20" x14ac:dyDescent="0.25">
      <c r="A4" s="107" t="s">
        <v>1</v>
      </c>
      <c r="B4" s="107"/>
      <c r="C4" s="1"/>
      <c r="D4" s="2">
        <f>'4'!D29</f>
        <v>1104454</v>
      </c>
      <c r="E4" s="2">
        <f>'4'!E29</f>
        <v>890</v>
      </c>
      <c r="F4" s="2">
        <f>'4'!F29</f>
        <v>2510</v>
      </c>
      <c r="G4" s="2">
        <f>'4'!G29</f>
        <v>480</v>
      </c>
      <c r="H4" s="2">
        <f>'4'!H29</f>
        <v>4570</v>
      </c>
      <c r="I4" s="2">
        <f>'4'!I29</f>
        <v>821</v>
      </c>
      <c r="J4" s="2">
        <f>'4'!J29</f>
        <v>237</v>
      </c>
      <c r="K4" s="2">
        <f>'4'!K29</f>
        <v>221</v>
      </c>
      <c r="L4" s="2">
        <f>'4'!L29</f>
        <v>5</v>
      </c>
      <c r="M4" s="2">
        <f>'4'!M29</f>
        <v>0</v>
      </c>
      <c r="N4" s="108"/>
      <c r="O4" s="108"/>
      <c r="P4" s="108"/>
      <c r="Q4" s="108"/>
      <c r="R4" s="108"/>
      <c r="S4" s="108"/>
      <c r="T4" s="108"/>
    </row>
    <row r="5" spans="1:20" x14ac:dyDescent="0.25">
      <c r="A5" s="107" t="s">
        <v>2</v>
      </c>
      <c r="B5" s="10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8"/>
      <c r="O5" s="108"/>
      <c r="P5" s="108"/>
      <c r="Q5" s="108"/>
      <c r="R5" s="108"/>
      <c r="S5" s="108"/>
      <c r="T5" s="10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3" t="s">
        <v>44</v>
      </c>
      <c r="B28" s="94"/>
      <c r="C28" s="9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96" t="s">
        <v>45</v>
      </c>
      <c r="B29" s="97"/>
      <c r="C29" s="98"/>
      <c r="D29" s="48">
        <f>D4+D5-D28</f>
        <v>1104454</v>
      </c>
      <c r="E29" s="48">
        <f t="shared" ref="E29:L29" si="8">E4+E5-E28</f>
        <v>890</v>
      </c>
      <c r="F29" s="48">
        <f t="shared" si="8"/>
        <v>2510</v>
      </c>
      <c r="G29" s="48">
        <f t="shared" si="8"/>
        <v>480</v>
      </c>
      <c r="H29" s="48">
        <f t="shared" si="8"/>
        <v>4570</v>
      </c>
      <c r="I29" s="48">
        <f t="shared" si="8"/>
        <v>821</v>
      </c>
      <c r="J29" s="48">
        <f t="shared" si="8"/>
        <v>237</v>
      </c>
      <c r="K29" s="48">
        <f t="shared" si="8"/>
        <v>221</v>
      </c>
      <c r="L29" s="48">
        <f t="shared" si="8"/>
        <v>5</v>
      </c>
      <c r="M29" s="99"/>
      <c r="N29" s="100"/>
      <c r="O29" s="100"/>
      <c r="P29" s="100"/>
      <c r="Q29" s="100"/>
      <c r="R29" s="100"/>
      <c r="S29" s="100"/>
      <c r="T29" s="10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34" priority="43" operator="equal">
      <formula>212030016606640</formula>
    </cfRule>
  </conditionalFormatting>
  <conditionalFormatting sqref="D29 E4:E6 E28:K29">
    <cfRule type="cellIs" dxfId="1233" priority="41" operator="equal">
      <formula>$E$4</formula>
    </cfRule>
    <cfRule type="cellIs" dxfId="1232" priority="42" operator="equal">
      <formula>2120</formula>
    </cfRule>
  </conditionalFormatting>
  <conditionalFormatting sqref="D29:E29 F4:F6 F28:F29">
    <cfRule type="cellIs" dxfId="1231" priority="39" operator="equal">
      <formula>$F$4</formula>
    </cfRule>
    <cfRule type="cellIs" dxfId="1230" priority="40" operator="equal">
      <formula>300</formula>
    </cfRule>
  </conditionalFormatting>
  <conditionalFormatting sqref="G4:G6 G28:G29">
    <cfRule type="cellIs" dxfId="1229" priority="37" operator="equal">
      <formula>$G$4</formula>
    </cfRule>
    <cfRule type="cellIs" dxfId="1228" priority="38" operator="equal">
      <formula>1660</formula>
    </cfRule>
  </conditionalFormatting>
  <conditionalFormatting sqref="H4:H6 H28:H29">
    <cfRule type="cellIs" dxfId="1227" priority="35" operator="equal">
      <formula>$H$4</formula>
    </cfRule>
    <cfRule type="cellIs" dxfId="1226" priority="36" operator="equal">
      <formula>6640</formula>
    </cfRule>
  </conditionalFormatting>
  <conditionalFormatting sqref="T6:T28">
    <cfRule type="cellIs" dxfId="1225" priority="34" operator="lessThan">
      <formula>0</formula>
    </cfRule>
  </conditionalFormatting>
  <conditionalFormatting sqref="T7:T27">
    <cfRule type="cellIs" dxfId="1224" priority="31" operator="lessThan">
      <formula>0</formula>
    </cfRule>
    <cfRule type="cellIs" dxfId="1223" priority="32" operator="lessThan">
      <formula>0</formula>
    </cfRule>
    <cfRule type="cellIs" dxfId="1222" priority="33" operator="lessThan">
      <formula>0</formula>
    </cfRule>
  </conditionalFormatting>
  <conditionalFormatting sqref="E4:E6 E28:K28">
    <cfRule type="cellIs" dxfId="1221" priority="30" operator="equal">
      <formula>$E$4</formula>
    </cfRule>
  </conditionalFormatting>
  <conditionalFormatting sqref="D28:D29 D6 D4:M4">
    <cfRule type="cellIs" dxfId="1220" priority="29" operator="equal">
      <formula>$D$4</formula>
    </cfRule>
  </conditionalFormatting>
  <conditionalFormatting sqref="I4:I6 I28:I29">
    <cfRule type="cellIs" dxfId="1219" priority="28" operator="equal">
      <formula>$I$4</formula>
    </cfRule>
  </conditionalFormatting>
  <conditionalFormatting sqref="J4:J6 J28:J29">
    <cfRule type="cellIs" dxfId="1218" priority="27" operator="equal">
      <formula>$J$4</formula>
    </cfRule>
  </conditionalFormatting>
  <conditionalFormatting sqref="K4:K6 K28:K29">
    <cfRule type="cellIs" dxfId="1217" priority="26" operator="equal">
      <formula>$K$4</formula>
    </cfRule>
  </conditionalFormatting>
  <conditionalFormatting sqref="M4:M6">
    <cfRule type="cellIs" dxfId="1216" priority="25" operator="equal">
      <formula>$L$4</formula>
    </cfRule>
  </conditionalFormatting>
  <conditionalFormatting sqref="T7:T28">
    <cfRule type="cellIs" dxfId="1215" priority="22" operator="lessThan">
      <formula>0</formula>
    </cfRule>
    <cfRule type="cellIs" dxfId="1214" priority="23" operator="lessThan">
      <formula>0</formula>
    </cfRule>
    <cfRule type="cellIs" dxfId="1213" priority="24" operator="lessThan">
      <formula>0</formula>
    </cfRule>
  </conditionalFormatting>
  <conditionalFormatting sqref="D5:K5">
    <cfRule type="cellIs" dxfId="1212" priority="21" operator="greaterThan">
      <formula>0</formula>
    </cfRule>
  </conditionalFormatting>
  <conditionalFormatting sqref="T6:T28">
    <cfRule type="cellIs" dxfId="1211" priority="20" operator="lessThan">
      <formula>0</formula>
    </cfRule>
  </conditionalFormatting>
  <conditionalFormatting sqref="T7:T27">
    <cfRule type="cellIs" dxfId="1210" priority="17" operator="lessThan">
      <formula>0</formula>
    </cfRule>
    <cfRule type="cellIs" dxfId="1209" priority="18" operator="lessThan">
      <formula>0</formula>
    </cfRule>
    <cfRule type="cellIs" dxfId="1208" priority="19" operator="lessThan">
      <formula>0</formula>
    </cfRule>
  </conditionalFormatting>
  <conditionalFormatting sqref="T7:T28">
    <cfRule type="cellIs" dxfId="1207" priority="14" operator="lessThan">
      <formula>0</formula>
    </cfRule>
    <cfRule type="cellIs" dxfId="1206" priority="15" operator="lessThan">
      <formula>0</formula>
    </cfRule>
    <cfRule type="cellIs" dxfId="1205" priority="16" operator="lessThan">
      <formula>0</formula>
    </cfRule>
  </conditionalFormatting>
  <conditionalFormatting sqref="D5:K5">
    <cfRule type="cellIs" dxfId="1204" priority="13" operator="greaterThan">
      <formula>0</formula>
    </cfRule>
  </conditionalFormatting>
  <conditionalFormatting sqref="L4 L6 L28:L29">
    <cfRule type="cellIs" dxfId="1203" priority="12" operator="equal">
      <formula>$L$4</formula>
    </cfRule>
  </conditionalFormatting>
  <conditionalFormatting sqref="D7:S7">
    <cfRule type="cellIs" dxfId="1202" priority="11" operator="greaterThan">
      <formula>0</formula>
    </cfRule>
  </conditionalFormatting>
  <conditionalFormatting sqref="D9:S9">
    <cfRule type="cellIs" dxfId="1201" priority="10" operator="greaterThan">
      <formula>0</formula>
    </cfRule>
  </conditionalFormatting>
  <conditionalFormatting sqref="D11:S11">
    <cfRule type="cellIs" dxfId="1200" priority="9" operator="greaterThan">
      <formula>0</formula>
    </cfRule>
  </conditionalFormatting>
  <conditionalFormatting sqref="D13:S13">
    <cfRule type="cellIs" dxfId="1199" priority="8" operator="greaterThan">
      <formula>0</formula>
    </cfRule>
  </conditionalFormatting>
  <conditionalFormatting sqref="D15:S15">
    <cfRule type="cellIs" dxfId="1198" priority="7" operator="greaterThan">
      <formula>0</formula>
    </cfRule>
  </conditionalFormatting>
  <conditionalFormatting sqref="D17:S17">
    <cfRule type="cellIs" dxfId="1197" priority="6" operator="greaterThan">
      <formula>0</formula>
    </cfRule>
  </conditionalFormatting>
  <conditionalFormatting sqref="D19:S19">
    <cfRule type="cellIs" dxfId="1196" priority="5" operator="greaterThan">
      <formula>0</formula>
    </cfRule>
  </conditionalFormatting>
  <conditionalFormatting sqref="D21:S21">
    <cfRule type="cellIs" dxfId="1195" priority="4" operator="greaterThan">
      <formula>0</formula>
    </cfRule>
  </conditionalFormatting>
  <conditionalFormatting sqref="D23:S23">
    <cfRule type="cellIs" dxfId="1194" priority="3" operator="greaterThan">
      <formula>0</formula>
    </cfRule>
  </conditionalFormatting>
  <conditionalFormatting sqref="D25:S25">
    <cfRule type="cellIs" dxfId="1193" priority="2" operator="greaterThan">
      <formula>0</formula>
    </cfRule>
  </conditionalFormatting>
  <conditionalFormatting sqref="D27:S27">
    <cfRule type="cellIs" dxfId="1192" priority="1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G29" sqref="G29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2" t="s">
        <v>0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</row>
    <row r="2" spans="1:20" ht="15.75" thickBot="1" x14ac:dyDescent="0.3">
      <c r="A2" s="102"/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</row>
    <row r="3" spans="1:20" ht="18.75" x14ac:dyDescent="0.25">
      <c r="A3" s="103" t="s">
        <v>54</v>
      </c>
      <c r="B3" s="104"/>
      <c r="C3" s="105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6"/>
    </row>
    <row r="4" spans="1:20" x14ac:dyDescent="0.25">
      <c r="A4" s="107" t="s">
        <v>1</v>
      </c>
      <c r="B4" s="107"/>
      <c r="C4" s="1"/>
      <c r="D4" s="2">
        <f>'5'!D29</f>
        <v>1104454</v>
      </c>
      <c r="E4" s="2">
        <f>'5'!E29</f>
        <v>890</v>
      </c>
      <c r="F4" s="2">
        <f>'5'!F29</f>
        <v>2510</v>
      </c>
      <c r="G4" s="2">
        <f>'5'!G29</f>
        <v>480</v>
      </c>
      <c r="H4" s="2">
        <f>'5'!H29</f>
        <v>4570</v>
      </c>
      <c r="I4" s="2">
        <f>'5'!I29</f>
        <v>821</v>
      </c>
      <c r="J4" s="2">
        <f>'5'!J29</f>
        <v>237</v>
      </c>
      <c r="K4" s="2">
        <f>'5'!K29</f>
        <v>221</v>
      </c>
      <c r="L4" s="2">
        <f>'5'!L29</f>
        <v>5</v>
      </c>
      <c r="M4" s="3"/>
      <c r="N4" s="108"/>
      <c r="O4" s="108"/>
      <c r="P4" s="108"/>
      <c r="Q4" s="108"/>
      <c r="R4" s="108"/>
      <c r="S4" s="108"/>
      <c r="T4" s="108"/>
    </row>
    <row r="5" spans="1:20" x14ac:dyDescent="0.25">
      <c r="A5" s="107" t="s">
        <v>2</v>
      </c>
      <c r="B5" s="10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8"/>
      <c r="O5" s="108"/>
      <c r="P5" s="108"/>
      <c r="Q5" s="108"/>
      <c r="R5" s="108"/>
      <c r="S5" s="108"/>
      <c r="T5" s="10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13893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13893</v>
      </c>
      <c r="N7" s="24">
        <f>D7+E7*20+F7*10+G7*9+H7*9+I7*191+J7*191+K7*182+L7*100</f>
        <v>13893</v>
      </c>
      <c r="O7" s="25">
        <f>M7*2.75%</f>
        <v>382.0575</v>
      </c>
      <c r="P7" s="26"/>
      <c r="Q7" s="26">
        <v>62</v>
      </c>
      <c r="R7" s="24">
        <f>M7-(M7*2.75%)+I7*191+J7*191+K7*182+L7*100-Q7</f>
        <v>13448.942499999999</v>
      </c>
      <c r="S7" s="25">
        <f>M7*0.95%</f>
        <v>131.98349999999999</v>
      </c>
      <c r="T7" s="27">
        <f>S7-Q7</f>
        <v>69.983499999999992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7415</v>
      </c>
      <c r="E8" s="30">
        <v>40</v>
      </c>
      <c r="F8" s="30">
        <v>120</v>
      </c>
      <c r="G8" s="30"/>
      <c r="H8" s="30">
        <v>150</v>
      </c>
      <c r="I8" s="20"/>
      <c r="J8" s="20"/>
      <c r="K8" s="20"/>
      <c r="L8" s="20"/>
      <c r="M8" s="20">
        <f t="shared" ref="M8:M27" si="0">D8+E8*20+F8*10+G8*9+H8*9</f>
        <v>10765</v>
      </c>
      <c r="N8" s="24">
        <f t="shared" ref="N8:N27" si="1">D8+E8*20+F8*10+G8*9+H8*9+I8*191+J8*191+K8*182+L8*100</f>
        <v>10765</v>
      </c>
      <c r="O8" s="25">
        <f t="shared" ref="O8:O27" si="2">M8*2.75%</f>
        <v>296.03750000000002</v>
      </c>
      <c r="P8" s="26"/>
      <c r="Q8" s="26">
        <v>65</v>
      </c>
      <c r="R8" s="24">
        <f t="shared" ref="R8:R27" si="3">M8-(M8*2.75%)+I8*191+J8*191+K8*182+L8*100-Q8</f>
        <v>10403.9625</v>
      </c>
      <c r="S8" s="25">
        <f t="shared" ref="S8:S27" si="4">M8*0.95%</f>
        <v>102.2675</v>
      </c>
      <c r="T8" s="27">
        <f t="shared" ref="T8:T27" si="5">S8-Q8</f>
        <v>37.267499999999998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22937</v>
      </c>
      <c r="E9" s="30"/>
      <c r="F9" s="30"/>
      <c r="G9" s="30"/>
      <c r="H9" s="30">
        <v>80</v>
      </c>
      <c r="I9" s="20">
        <v>2</v>
      </c>
      <c r="J9" s="20"/>
      <c r="K9" s="20"/>
      <c r="L9" s="20"/>
      <c r="M9" s="20">
        <f t="shared" si="0"/>
        <v>23657</v>
      </c>
      <c r="N9" s="24">
        <f t="shared" si="1"/>
        <v>24039</v>
      </c>
      <c r="O9" s="25">
        <f t="shared" si="2"/>
        <v>650.5675</v>
      </c>
      <c r="P9" s="26"/>
      <c r="Q9" s="26">
        <v>148</v>
      </c>
      <c r="R9" s="24">
        <f t="shared" si="3"/>
        <v>23240.432499999999</v>
      </c>
      <c r="S9" s="25">
        <f t="shared" si="4"/>
        <v>224.7415</v>
      </c>
      <c r="T9" s="27">
        <f t="shared" si="5"/>
        <v>76.741500000000002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5517</v>
      </c>
      <c r="E10" s="30">
        <v>10</v>
      </c>
      <c r="F10" s="30"/>
      <c r="G10" s="30"/>
      <c r="H10" s="30"/>
      <c r="I10" s="20">
        <v>6</v>
      </c>
      <c r="J10" s="20"/>
      <c r="K10" s="20"/>
      <c r="L10" s="20"/>
      <c r="M10" s="20">
        <f t="shared" si="0"/>
        <v>5717</v>
      </c>
      <c r="N10" s="24">
        <f t="shared" si="1"/>
        <v>6863</v>
      </c>
      <c r="O10" s="25">
        <f t="shared" si="2"/>
        <v>157.2175</v>
      </c>
      <c r="P10" s="26"/>
      <c r="Q10" s="26">
        <v>25</v>
      </c>
      <c r="R10" s="24">
        <f t="shared" si="3"/>
        <v>6680.7825000000003</v>
      </c>
      <c r="S10" s="25">
        <f t="shared" si="4"/>
        <v>54.311499999999995</v>
      </c>
      <c r="T10" s="27">
        <f t="shared" si="5"/>
        <v>29.311499999999995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6275</v>
      </c>
      <c r="E11" s="30"/>
      <c r="F11" s="30"/>
      <c r="G11" s="32"/>
      <c r="H11" s="30"/>
      <c r="I11" s="20">
        <v>5</v>
      </c>
      <c r="J11" s="20"/>
      <c r="K11" s="20"/>
      <c r="L11" s="20"/>
      <c r="M11" s="20">
        <f t="shared" si="0"/>
        <v>6275</v>
      </c>
      <c r="N11" s="24">
        <f t="shared" si="1"/>
        <v>7230</v>
      </c>
      <c r="O11" s="25">
        <f t="shared" si="2"/>
        <v>172.5625</v>
      </c>
      <c r="P11" s="26"/>
      <c r="Q11" s="26">
        <v>40</v>
      </c>
      <c r="R11" s="24">
        <f t="shared" si="3"/>
        <v>7017.4375</v>
      </c>
      <c r="S11" s="25">
        <f t="shared" si="4"/>
        <v>59.612499999999997</v>
      </c>
      <c r="T11" s="27">
        <f t="shared" si="5"/>
        <v>19.612499999999997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4216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4216</v>
      </c>
      <c r="N12" s="24">
        <f t="shared" si="1"/>
        <v>4216</v>
      </c>
      <c r="O12" s="25">
        <f t="shared" si="2"/>
        <v>115.94</v>
      </c>
      <c r="P12" s="26"/>
      <c r="Q12" s="26">
        <v>30</v>
      </c>
      <c r="R12" s="24">
        <f t="shared" si="3"/>
        <v>4070.0600000000004</v>
      </c>
      <c r="S12" s="25">
        <f t="shared" si="4"/>
        <v>40.052</v>
      </c>
      <c r="T12" s="27">
        <f t="shared" si="5"/>
        <v>10.052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5156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5156</v>
      </c>
      <c r="N13" s="24">
        <f t="shared" si="1"/>
        <v>5156</v>
      </c>
      <c r="O13" s="25">
        <f t="shared" si="2"/>
        <v>141.79</v>
      </c>
      <c r="P13" s="26"/>
      <c r="Q13" s="26">
        <v>55</v>
      </c>
      <c r="R13" s="24">
        <f t="shared" si="3"/>
        <v>4959.21</v>
      </c>
      <c r="S13" s="25">
        <f t="shared" si="4"/>
        <v>48.981999999999999</v>
      </c>
      <c r="T13" s="27">
        <f t="shared" si="5"/>
        <v>-6.0180000000000007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23044</v>
      </c>
      <c r="E14" s="30"/>
      <c r="F14" s="30"/>
      <c r="G14" s="30"/>
      <c r="H14" s="30">
        <v>100</v>
      </c>
      <c r="I14" s="20"/>
      <c r="J14" s="20"/>
      <c r="K14" s="20"/>
      <c r="L14" s="20"/>
      <c r="M14" s="20">
        <f t="shared" si="0"/>
        <v>23944</v>
      </c>
      <c r="N14" s="24">
        <f t="shared" si="1"/>
        <v>23944</v>
      </c>
      <c r="O14" s="25">
        <f t="shared" si="2"/>
        <v>658.46</v>
      </c>
      <c r="P14" s="26"/>
      <c r="Q14" s="26">
        <v>115</v>
      </c>
      <c r="R14" s="24">
        <f t="shared" si="3"/>
        <v>23170.54</v>
      </c>
      <c r="S14" s="25">
        <f t="shared" si="4"/>
        <v>227.46799999999999</v>
      </c>
      <c r="T14" s="27">
        <f t="shared" si="5"/>
        <v>112.46799999999999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43803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43803</v>
      </c>
      <c r="N15" s="24">
        <f t="shared" si="1"/>
        <v>43803</v>
      </c>
      <c r="O15" s="25">
        <f t="shared" si="2"/>
        <v>1204.5825</v>
      </c>
      <c r="P15" s="26"/>
      <c r="Q15" s="26">
        <v>200</v>
      </c>
      <c r="R15" s="24">
        <f t="shared" si="3"/>
        <v>42398.417500000003</v>
      </c>
      <c r="S15" s="25">
        <f t="shared" si="4"/>
        <v>416.12849999999997</v>
      </c>
      <c r="T15" s="27">
        <f t="shared" si="5"/>
        <v>216.12849999999997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17299</v>
      </c>
      <c r="E16" s="30">
        <v>50</v>
      </c>
      <c r="F16" s="30">
        <v>100</v>
      </c>
      <c r="G16" s="30"/>
      <c r="H16" s="30">
        <v>60</v>
      </c>
      <c r="I16" s="20"/>
      <c r="J16" s="20"/>
      <c r="K16" s="20">
        <v>10</v>
      </c>
      <c r="L16" s="20"/>
      <c r="M16" s="20">
        <f t="shared" si="0"/>
        <v>19839</v>
      </c>
      <c r="N16" s="24">
        <f t="shared" si="1"/>
        <v>21659</v>
      </c>
      <c r="O16" s="25">
        <f t="shared" si="2"/>
        <v>545.57249999999999</v>
      </c>
      <c r="P16" s="26"/>
      <c r="Q16" s="26">
        <v>110</v>
      </c>
      <c r="R16" s="24">
        <f t="shared" si="3"/>
        <v>21003.427500000002</v>
      </c>
      <c r="S16" s="25">
        <f t="shared" si="4"/>
        <v>188.47049999999999</v>
      </c>
      <c r="T16" s="27">
        <f t="shared" si="5"/>
        <v>78.470499999999987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3669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3669</v>
      </c>
      <c r="N17" s="24">
        <f t="shared" si="1"/>
        <v>3669</v>
      </c>
      <c r="O17" s="25">
        <f t="shared" si="2"/>
        <v>100.89749999999999</v>
      </c>
      <c r="P17" s="26"/>
      <c r="Q17" s="26">
        <v>70</v>
      </c>
      <c r="R17" s="24">
        <f t="shared" si="3"/>
        <v>3498.1025</v>
      </c>
      <c r="S17" s="25">
        <f t="shared" si="4"/>
        <v>34.855499999999999</v>
      </c>
      <c r="T17" s="27">
        <f t="shared" si="5"/>
        <v>-35.144500000000001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>
        <v>8330</v>
      </c>
      <c r="E18" s="30">
        <v>50</v>
      </c>
      <c r="F18" s="30">
        <v>50</v>
      </c>
      <c r="G18" s="30">
        <v>10</v>
      </c>
      <c r="H18" s="30">
        <v>50</v>
      </c>
      <c r="I18" s="20"/>
      <c r="J18" s="20"/>
      <c r="K18" s="20"/>
      <c r="L18" s="20"/>
      <c r="M18" s="20">
        <f t="shared" si="0"/>
        <v>10370</v>
      </c>
      <c r="N18" s="24">
        <f t="shared" si="1"/>
        <v>10370</v>
      </c>
      <c r="O18" s="25">
        <f t="shared" si="2"/>
        <v>285.17500000000001</v>
      </c>
      <c r="P18" s="26"/>
      <c r="Q18" s="26">
        <v>100</v>
      </c>
      <c r="R18" s="24">
        <f t="shared" si="3"/>
        <v>9984.8250000000007</v>
      </c>
      <c r="S18" s="25">
        <f t="shared" si="4"/>
        <v>98.515000000000001</v>
      </c>
      <c r="T18" s="27">
        <f t="shared" si="5"/>
        <v>-1.4849999999999994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12288</v>
      </c>
      <c r="E19" s="30"/>
      <c r="F19" s="30"/>
      <c r="G19" s="30"/>
      <c r="H19" s="30"/>
      <c r="I19" s="20">
        <v>15</v>
      </c>
      <c r="J19" s="20"/>
      <c r="K19" s="20"/>
      <c r="L19" s="20"/>
      <c r="M19" s="20">
        <f t="shared" si="0"/>
        <v>12288</v>
      </c>
      <c r="N19" s="24">
        <f t="shared" si="1"/>
        <v>15153</v>
      </c>
      <c r="O19" s="25">
        <f t="shared" si="2"/>
        <v>337.92</v>
      </c>
      <c r="P19" s="26"/>
      <c r="Q19" s="26">
        <v>170</v>
      </c>
      <c r="R19" s="24">
        <f t="shared" si="3"/>
        <v>14645.08</v>
      </c>
      <c r="S19" s="25">
        <f t="shared" si="4"/>
        <v>116.73599999999999</v>
      </c>
      <c r="T19" s="27">
        <f t="shared" si="5"/>
        <v>-53.26400000000001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9053</v>
      </c>
      <c r="E20" s="30"/>
      <c r="F20" s="30">
        <v>20</v>
      </c>
      <c r="G20" s="30"/>
      <c r="H20" s="30">
        <v>20</v>
      </c>
      <c r="I20" s="20"/>
      <c r="J20" s="20"/>
      <c r="K20" s="20"/>
      <c r="L20" s="20"/>
      <c r="M20" s="20">
        <f t="shared" si="0"/>
        <v>9433</v>
      </c>
      <c r="N20" s="24">
        <f t="shared" si="1"/>
        <v>9433</v>
      </c>
      <c r="O20" s="25">
        <f t="shared" si="2"/>
        <v>259.40750000000003</v>
      </c>
      <c r="P20" s="26"/>
      <c r="Q20" s="26">
        <v>100</v>
      </c>
      <c r="R20" s="24">
        <f t="shared" si="3"/>
        <v>9073.5925000000007</v>
      </c>
      <c r="S20" s="25">
        <f t="shared" si="4"/>
        <v>89.613500000000002</v>
      </c>
      <c r="T20" s="27">
        <f t="shared" si="5"/>
        <v>-10.386499999999998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6083</v>
      </c>
      <c r="E21" s="30"/>
      <c r="F21" s="30">
        <v>10</v>
      </c>
      <c r="G21" s="30"/>
      <c r="H21" s="30">
        <v>10</v>
      </c>
      <c r="I21" s="20"/>
      <c r="J21" s="20"/>
      <c r="K21" s="20"/>
      <c r="L21" s="20"/>
      <c r="M21" s="20">
        <f t="shared" si="0"/>
        <v>6273</v>
      </c>
      <c r="N21" s="24">
        <f t="shared" si="1"/>
        <v>6273</v>
      </c>
      <c r="O21" s="25">
        <f t="shared" si="2"/>
        <v>172.50749999999999</v>
      </c>
      <c r="P21" s="26"/>
      <c r="Q21" s="26"/>
      <c r="R21" s="24">
        <f t="shared" si="3"/>
        <v>6100.4925000000003</v>
      </c>
      <c r="S21" s="25">
        <f t="shared" si="4"/>
        <v>59.593499999999999</v>
      </c>
      <c r="T21" s="27">
        <f t="shared" si="5"/>
        <v>59.593499999999999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10306</v>
      </c>
      <c r="E22" s="30"/>
      <c r="F22" s="30"/>
      <c r="G22" s="20"/>
      <c r="H22" s="30">
        <v>200</v>
      </c>
      <c r="I22" s="20">
        <v>7</v>
      </c>
      <c r="J22" s="20"/>
      <c r="K22" s="20"/>
      <c r="L22" s="20"/>
      <c r="M22" s="20">
        <f t="shared" si="0"/>
        <v>12106</v>
      </c>
      <c r="N22" s="24">
        <f t="shared" si="1"/>
        <v>13443</v>
      </c>
      <c r="O22" s="25">
        <f t="shared" si="2"/>
        <v>332.91500000000002</v>
      </c>
      <c r="P22" s="26"/>
      <c r="Q22" s="26">
        <v>100</v>
      </c>
      <c r="R22" s="24">
        <f t="shared" si="3"/>
        <v>13010.084999999999</v>
      </c>
      <c r="S22" s="25">
        <f t="shared" si="4"/>
        <v>115.00699999999999</v>
      </c>
      <c r="T22" s="27">
        <f t="shared" si="5"/>
        <v>15.006999999999991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11389</v>
      </c>
      <c r="E23" s="30"/>
      <c r="F23" s="30"/>
      <c r="G23" s="30"/>
      <c r="H23" s="30"/>
      <c r="I23" s="20">
        <v>15</v>
      </c>
      <c r="J23" s="20"/>
      <c r="K23" s="20"/>
      <c r="L23" s="20"/>
      <c r="M23" s="20">
        <f t="shared" si="0"/>
        <v>11389</v>
      </c>
      <c r="N23" s="24">
        <f t="shared" si="1"/>
        <v>14254</v>
      </c>
      <c r="O23" s="25">
        <f t="shared" si="2"/>
        <v>313.19749999999999</v>
      </c>
      <c r="P23" s="26"/>
      <c r="Q23" s="26">
        <v>110</v>
      </c>
      <c r="R23" s="24">
        <f t="shared" si="3"/>
        <v>13830.8025</v>
      </c>
      <c r="S23" s="25">
        <f t="shared" si="4"/>
        <v>108.1955</v>
      </c>
      <c r="T23" s="27">
        <f t="shared" si="5"/>
        <v>-1.8045000000000044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14391</v>
      </c>
      <c r="E24" s="30"/>
      <c r="F24" s="30"/>
      <c r="G24" s="30"/>
      <c r="H24" s="30">
        <v>100</v>
      </c>
      <c r="I24" s="20"/>
      <c r="J24" s="20"/>
      <c r="K24" s="20"/>
      <c r="L24" s="20"/>
      <c r="M24" s="20">
        <f t="shared" si="0"/>
        <v>15291</v>
      </c>
      <c r="N24" s="24">
        <f t="shared" si="1"/>
        <v>15291</v>
      </c>
      <c r="O24" s="25">
        <f t="shared" si="2"/>
        <v>420.5025</v>
      </c>
      <c r="P24" s="26"/>
      <c r="Q24" s="26">
        <v>110</v>
      </c>
      <c r="R24" s="24">
        <f t="shared" si="3"/>
        <v>14760.497499999999</v>
      </c>
      <c r="S24" s="25">
        <f t="shared" si="4"/>
        <v>145.2645</v>
      </c>
      <c r="T24" s="27">
        <f t="shared" si="5"/>
        <v>35.264499999999998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6068</v>
      </c>
      <c r="E25" s="30"/>
      <c r="F25" s="30"/>
      <c r="G25" s="30"/>
      <c r="H25" s="30"/>
      <c r="I25" s="20">
        <v>32</v>
      </c>
      <c r="J25" s="20">
        <v>10</v>
      </c>
      <c r="K25" s="20">
        <v>5</v>
      </c>
      <c r="L25" s="20"/>
      <c r="M25" s="20">
        <f t="shared" si="0"/>
        <v>6068</v>
      </c>
      <c r="N25" s="24">
        <f t="shared" si="1"/>
        <v>15000</v>
      </c>
      <c r="O25" s="25">
        <f t="shared" si="2"/>
        <v>166.87</v>
      </c>
      <c r="P25" s="26"/>
      <c r="Q25" s="26">
        <v>55</v>
      </c>
      <c r="R25" s="24">
        <f t="shared" si="3"/>
        <v>14778.130000000001</v>
      </c>
      <c r="S25" s="25">
        <f t="shared" si="4"/>
        <v>57.646000000000001</v>
      </c>
      <c r="T25" s="27">
        <f t="shared" si="5"/>
        <v>2.6460000000000008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5071</v>
      </c>
      <c r="E26" s="29"/>
      <c r="F26" s="30">
        <v>30</v>
      </c>
      <c r="G26" s="30"/>
      <c r="H26" s="30"/>
      <c r="I26" s="20"/>
      <c r="J26" s="20"/>
      <c r="K26" s="20"/>
      <c r="L26" s="20"/>
      <c r="M26" s="20">
        <f t="shared" si="0"/>
        <v>5371</v>
      </c>
      <c r="N26" s="24">
        <f t="shared" si="1"/>
        <v>5371</v>
      </c>
      <c r="O26" s="25">
        <f t="shared" si="2"/>
        <v>147.70250000000001</v>
      </c>
      <c r="P26" s="26"/>
      <c r="Q26" s="26">
        <v>74</v>
      </c>
      <c r="R26" s="24">
        <f t="shared" si="3"/>
        <v>5149.2974999999997</v>
      </c>
      <c r="S26" s="25">
        <f t="shared" si="4"/>
        <v>51.024499999999996</v>
      </c>
      <c r="T26" s="27">
        <f t="shared" si="5"/>
        <v>-22.975500000000004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7656</v>
      </c>
      <c r="E27" s="38"/>
      <c r="F27" s="39"/>
      <c r="G27" s="39"/>
      <c r="H27" s="39"/>
      <c r="I27" s="31">
        <v>3</v>
      </c>
      <c r="J27" s="31"/>
      <c r="K27" s="31"/>
      <c r="L27" s="31"/>
      <c r="M27" s="31">
        <f t="shared" si="0"/>
        <v>7656</v>
      </c>
      <c r="N27" s="40">
        <f t="shared" si="1"/>
        <v>8229</v>
      </c>
      <c r="O27" s="25">
        <f t="shared" si="2"/>
        <v>210.54</v>
      </c>
      <c r="P27" s="41"/>
      <c r="Q27" s="41">
        <v>100</v>
      </c>
      <c r="R27" s="24">
        <f t="shared" si="3"/>
        <v>7918.46</v>
      </c>
      <c r="S27" s="42">
        <f t="shared" si="4"/>
        <v>72.731999999999999</v>
      </c>
      <c r="T27" s="43">
        <f t="shared" si="5"/>
        <v>-27.268000000000001</v>
      </c>
    </row>
    <row r="28" spans="1:20" ht="16.5" thickBot="1" x14ac:dyDescent="0.3">
      <c r="A28" s="93" t="s">
        <v>44</v>
      </c>
      <c r="B28" s="94"/>
      <c r="C28" s="95"/>
      <c r="D28" s="44">
        <f t="shared" ref="D28:E28" si="6">SUM(D7:D27)</f>
        <v>243859</v>
      </c>
      <c r="E28" s="45">
        <f t="shared" si="6"/>
        <v>150</v>
      </c>
      <c r="F28" s="45">
        <f t="shared" ref="F28:T28" si="7">SUM(F7:F27)</f>
        <v>330</v>
      </c>
      <c r="G28" s="45">
        <f t="shared" si="7"/>
        <v>10</v>
      </c>
      <c r="H28" s="45">
        <f t="shared" si="7"/>
        <v>770</v>
      </c>
      <c r="I28" s="45">
        <f t="shared" si="7"/>
        <v>85</v>
      </c>
      <c r="J28" s="45">
        <f t="shared" si="7"/>
        <v>10</v>
      </c>
      <c r="K28" s="45">
        <f t="shared" si="7"/>
        <v>15</v>
      </c>
      <c r="L28" s="45">
        <f t="shared" si="7"/>
        <v>0</v>
      </c>
      <c r="M28" s="45">
        <f t="shared" si="7"/>
        <v>257179</v>
      </c>
      <c r="N28" s="45">
        <f t="shared" si="7"/>
        <v>278054</v>
      </c>
      <c r="O28" s="46">
        <f t="shared" si="7"/>
        <v>7072.4224999999997</v>
      </c>
      <c r="P28" s="45">
        <f t="shared" si="7"/>
        <v>0</v>
      </c>
      <c r="Q28" s="45">
        <f t="shared" si="7"/>
        <v>1839</v>
      </c>
      <c r="R28" s="45">
        <f t="shared" si="7"/>
        <v>269142.57749999996</v>
      </c>
      <c r="S28" s="45">
        <f t="shared" si="7"/>
        <v>2443.2004999999999</v>
      </c>
      <c r="T28" s="47">
        <f t="shared" si="7"/>
        <v>604.20049999999992</v>
      </c>
    </row>
    <row r="29" spans="1:20" ht="15.75" thickBot="1" x14ac:dyDescent="0.3">
      <c r="A29" s="96" t="s">
        <v>45</v>
      </c>
      <c r="B29" s="97"/>
      <c r="C29" s="98"/>
      <c r="D29" s="48">
        <f>D4+D5-D28</f>
        <v>860595</v>
      </c>
      <c r="E29" s="48">
        <f t="shared" ref="E29:L29" si="8">E4+E5-E28</f>
        <v>740</v>
      </c>
      <c r="F29" s="48">
        <f t="shared" si="8"/>
        <v>2180</v>
      </c>
      <c r="G29" s="48">
        <f t="shared" si="8"/>
        <v>470</v>
      </c>
      <c r="H29" s="48">
        <f t="shared" si="8"/>
        <v>3800</v>
      </c>
      <c r="I29" s="48">
        <f t="shared" si="8"/>
        <v>736</v>
      </c>
      <c r="J29" s="48">
        <f t="shared" si="8"/>
        <v>227</v>
      </c>
      <c r="K29" s="48">
        <f t="shared" si="8"/>
        <v>206</v>
      </c>
      <c r="L29" s="48">
        <f t="shared" si="8"/>
        <v>5</v>
      </c>
      <c r="M29" s="99"/>
      <c r="N29" s="100"/>
      <c r="O29" s="100"/>
      <c r="P29" s="100"/>
      <c r="Q29" s="100"/>
      <c r="R29" s="100"/>
      <c r="S29" s="100"/>
      <c r="T29" s="10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91" priority="43" operator="equal">
      <formula>212030016606640</formula>
    </cfRule>
  </conditionalFormatting>
  <conditionalFormatting sqref="D29 E4:E6 E28:K29">
    <cfRule type="cellIs" dxfId="1190" priority="41" operator="equal">
      <formula>$E$4</formula>
    </cfRule>
    <cfRule type="cellIs" dxfId="1189" priority="42" operator="equal">
      <formula>2120</formula>
    </cfRule>
  </conditionalFormatting>
  <conditionalFormatting sqref="D29:E29 F4:F6 F28:F29">
    <cfRule type="cellIs" dxfId="1188" priority="39" operator="equal">
      <formula>$F$4</formula>
    </cfRule>
    <cfRule type="cellIs" dxfId="1187" priority="40" operator="equal">
      <formula>300</formula>
    </cfRule>
  </conditionalFormatting>
  <conditionalFormatting sqref="G4:G6 G28:G29">
    <cfRule type="cellIs" dxfId="1186" priority="37" operator="equal">
      <formula>$G$4</formula>
    </cfRule>
    <cfRule type="cellIs" dxfId="1185" priority="38" operator="equal">
      <formula>1660</formula>
    </cfRule>
  </conditionalFormatting>
  <conditionalFormatting sqref="H4:H6 H28:H29">
    <cfRule type="cellIs" dxfId="1184" priority="35" operator="equal">
      <formula>$H$4</formula>
    </cfRule>
    <cfRule type="cellIs" dxfId="1183" priority="36" operator="equal">
      <formula>6640</formula>
    </cfRule>
  </conditionalFormatting>
  <conditionalFormatting sqref="T6:T28">
    <cfRule type="cellIs" dxfId="1182" priority="34" operator="lessThan">
      <formula>0</formula>
    </cfRule>
  </conditionalFormatting>
  <conditionalFormatting sqref="T7:T27">
    <cfRule type="cellIs" dxfId="1181" priority="31" operator="lessThan">
      <formula>0</formula>
    </cfRule>
    <cfRule type="cellIs" dxfId="1180" priority="32" operator="lessThan">
      <formula>0</formula>
    </cfRule>
    <cfRule type="cellIs" dxfId="1179" priority="33" operator="lessThan">
      <formula>0</formula>
    </cfRule>
  </conditionalFormatting>
  <conditionalFormatting sqref="E4:E6 E28:K28">
    <cfRule type="cellIs" dxfId="1178" priority="30" operator="equal">
      <formula>$E$4</formula>
    </cfRule>
  </conditionalFormatting>
  <conditionalFormatting sqref="D28:D29 D6 D4:M4">
    <cfRule type="cellIs" dxfId="1177" priority="29" operator="equal">
      <formula>$D$4</formula>
    </cfRule>
  </conditionalFormatting>
  <conditionalFormatting sqref="I4:I6 I28:I29">
    <cfRule type="cellIs" dxfId="1176" priority="28" operator="equal">
      <formula>$I$4</formula>
    </cfRule>
  </conditionalFormatting>
  <conditionalFormatting sqref="J4:J6 J28:J29">
    <cfRule type="cellIs" dxfId="1175" priority="27" operator="equal">
      <formula>$J$4</formula>
    </cfRule>
  </conditionalFormatting>
  <conditionalFormatting sqref="K4:K6 K28:K29">
    <cfRule type="cellIs" dxfId="1174" priority="26" operator="equal">
      <formula>$K$4</formula>
    </cfRule>
  </conditionalFormatting>
  <conditionalFormatting sqref="M4:M6">
    <cfRule type="cellIs" dxfId="1173" priority="25" operator="equal">
      <formula>$L$4</formula>
    </cfRule>
  </conditionalFormatting>
  <conditionalFormatting sqref="T7:T28">
    <cfRule type="cellIs" dxfId="1172" priority="22" operator="lessThan">
      <formula>0</formula>
    </cfRule>
    <cfRule type="cellIs" dxfId="1171" priority="23" operator="lessThan">
      <formula>0</formula>
    </cfRule>
    <cfRule type="cellIs" dxfId="1170" priority="24" operator="lessThan">
      <formula>0</formula>
    </cfRule>
  </conditionalFormatting>
  <conditionalFormatting sqref="D5:K5">
    <cfRule type="cellIs" dxfId="1169" priority="21" operator="greaterThan">
      <formula>0</formula>
    </cfRule>
  </conditionalFormatting>
  <conditionalFormatting sqref="T6:T28">
    <cfRule type="cellIs" dxfId="1168" priority="20" operator="lessThan">
      <formula>0</formula>
    </cfRule>
  </conditionalFormatting>
  <conditionalFormatting sqref="T7:T27">
    <cfRule type="cellIs" dxfId="1167" priority="17" operator="lessThan">
      <formula>0</formula>
    </cfRule>
    <cfRule type="cellIs" dxfId="1166" priority="18" operator="lessThan">
      <formula>0</formula>
    </cfRule>
    <cfRule type="cellIs" dxfId="1165" priority="19" operator="lessThan">
      <formula>0</formula>
    </cfRule>
  </conditionalFormatting>
  <conditionalFormatting sqref="T7:T28">
    <cfRule type="cellIs" dxfId="1164" priority="14" operator="lessThan">
      <formula>0</formula>
    </cfRule>
    <cfRule type="cellIs" dxfId="1163" priority="15" operator="lessThan">
      <formula>0</formula>
    </cfRule>
    <cfRule type="cellIs" dxfId="1162" priority="16" operator="lessThan">
      <formula>0</formula>
    </cfRule>
  </conditionalFormatting>
  <conditionalFormatting sqref="D5:K5">
    <cfRule type="cellIs" dxfId="1161" priority="13" operator="greaterThan">
      <formula>0</formula>
    </cfRule>
  </conditionalFormatting>
  <conditionalFormatting sqref="L4 L6 L28:L29">
    <cfRule type="cellIs" dxfId="1160" priority="12" operator="equal">
      <formula>$L$4</formula>
    </cfRule>
  </conditionalFormatting>
  <conditionalFormatting sqref="D7:S7">
    <cfRule type="cellIs" dxfId="1159" priority="11" operator="greaterThan">
      <formula>0</formula>
    </cfRule>
  </conditionalFormatting>
  <conditionalFormatting sqref="D9:S9">
    <cfRule type="cellIs" dxfId="1158" priority="10" operator="greaterThan">
      <formula>0</formula>
    </cfRule>
  </conditionalFormatting>
  <conditionalFormatting sqref="D11:S11">
    <cfRule type="cellIs" dxfId="1157" priority="9" operator="greaterThan">
      <formula>0</formula>
    </cfRule>
  </conditionalFormatting>
  <conditionalFormatting sqref="D13:S13">
    <cfRule type="cellIs" dxfId="1156" priority="8" operator="greaterThan">
      <formula>0</formula>
    </cfRule>
  </conditionalFormatting>
  <conditionalFormatting sqref="D15:S15">
    <cfRule type="cellIs" dxfId="1155" priority="7" operator="greaterThan">
      <formula>0</formula>
    </cfRule>
  </conditionalFormatting>
  <conditionalFormatting sqref="D17:S17">
    <cfRule type="cellIs" dxfId="1154" priority="6" operator="greaterThan">
      <formula>0</formula>
    </cfRule>
  </conditionalFormatting>
  <conditionalFormatting sqref="D19:S19">
    <cfRule type="cellIs" dxfId="1153" priority="5" operator="greaterThan">
      <formula>0</formula>
    </cfRule>
  </conditionalFormatting>
  <conditionalFormatting sqref="D21:S21">
    <cfRule type="cellIs" dxfId="1152" priority="4" operator="greaterThan">
      <formula>0</formula>
    </cfRule>
  </conditionalFormatting>
  <conditionalFormatting sqref="D23:S23">
    <cfRule type="cellIs" dxfId="1151" priority="3" operator="greaterThan">
      <formula>0</formula>
    </cfRule>
  </conditionalFormatting>
  <conditionalFormatting sqref="D25:S25">
    <cfRule type="cellIs" dxfId="1150" priority="2" operator="greaterThan">
      <formula>0</formula>
    </cfRule>
  </conditionalFormatting>
  <conditionalFormatting sqref="D27:S27">
    <cfRule type="cellIs" dxfId="1149" priority="1" operator="greater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N32" sqref="N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2" t="s">
        <v>0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</row>
    <row r="2" spans="1:20" ht="15.75" thickBot="1" x14ac:dyDescent="0.3">
      <c r="A2" s="102"/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</row>
    <row r="3" spans="1:20" ht="18.75" x14ac:dyDescent="0.25">
      <c r="A3" s="103" t="s">
        <v>55</v>
      </c>
      <c r="B3" s="104"/>
      <c r="C3" s="105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6"/>
    </row>
    <row r="4" spans="1:20" x14ac:dyDescent="0.25">
      <c r="A4" s="107" t="s">
        <v>1</v>
      </c>
      <c r="B4" s="107"/>
      <c r="C4" s="1"/>
      <c r="D4" s="2">
        <f>'6'!D29</f>
        <v>860595</v>
      </c>
      <c r="E4" s="2">
        <f>'6'!E29</f>
        <v>740</v>
      </c>
      <c r="F4" s="2">
        <f>'6'!F29</f>
        <v>2180</v>
      </c>
      <c r="G4" s="2">
        <f>'6'!G29</f>
        <v>470</v>
      </c>
      <c r="H4" s="2">
        <f>'6'!H29</f>
        <v>3800</v>
      </c>
      <c r="I4" s="2">
        <f>'6'!I29</f>
        <v>736</v>
      </c>
      <c r="J4" s="2">
        <f>'6'!J29</f>
        <v>227</v>
      </c>
      <c r="K4" s="2">
        <f>'6'!K29</f>
        <v>206</v>
      </c>
      <c r="L4" s="2">
        <f>'6'!L29</f>
        <v>5</v>
      </c>
      <c r="M4" s="3"/>
      <c r="N4" s="108"/>
      <c r="O4" s="108"/>
      <c r="P4" s="108"/>
      <c r="Q4" s="108"/>
      <c r="R4" s="108"/>
      <c r="S4" s="108"/>
      <c r="T4" s="108"/>
    </row>
    <row r="5" spans="1:20" x14ac:dyDescent="0.25">
      <c r="A5" s="107" t="s">
        <v>2</v>
      </c>
      <c r="B5" s="107"/>
      <c r="C5" s="1"/>
      <c r="D5" s="1"/>
      <c r="E5" s="4">
        <v>5000</v>
      </c>
      <c r="F5" s="4"/>
      <c r="G5" s="4"/>
      <c r="H5" s="4"/>
      <c r="I5" s="1"/>
      <c r="J5" s="1"/>
      <c r="K5" s="1"/>
      <c r="L5" s="1"/>
      <c r="M5" s="5"/>
      <c r="N5" s="108"/>
      <c r="O5" s="108"/>
      <c r="P5" s="108"/>
      <c r="Q5" s="108"/>
      <c r="R5" s="108"/>
      <c r="S5" s="108"/>
      <c r="T5" s="10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14872</v>
      </c>
      <c r="E7" s="22"/>
      <c r="F7" s="22"/>
      <c r="G7" s="22"/>
      <c r="H7" s="22">
        <v>100</v>
      </c>
      <c r="I7" s="23">
        <v>4</v>
      </c>
      <c r="J7" s="23">
        <v>2</v>
      </c>
      <c r="K7" s="23"/>
      <c r="L7" s="23"/>
      <c r="M7" s="20">
        <f>D7+E7*20+F7*10+G7*9+H7*9</f>
        <v>15772</v>
      </c>
      <c r="N7" s="24">
        <f>D7+E7*20+F7*10+G7*9+H7*9+I7*191+J7*191+K7*182+L7*100</f>
        <v>16918</v>
      </c>
      <c r="O7" s="25">
        <f>M7*2.75%</f>
        <v>433.73</v>
      </c>
      <c r="P7" s="26"/>
      <c r="Q7" s="26">
        <v>85</v>
      </c>
      <c r="R7" s="24">
        <f>M7-(M7*2.75%)+I7*191+J7*191+K7*182+L7*100-Q7</f>
        <v>16399.27</v>
      </c>
      <c r="S7" s="25">
        <f>M7*0.95%</f>
        <v>149.834</v>
      </c>
      <c r="T7" s="27">
        <f>S7-Q7</f>
        <v>64.834000000000003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5092</v>
      </c>
      <c r="E8" s="30"/>
      <c r="F8" s="30"/>
      <c r="G8" s="30"/>
      <c r="H8" s="30">
        <v>200</v>
      </c>
      <c r="I8" s="20">
        <v>10</v>
      </c>
      <c r="J8" s="20"/>
      <c r="K8" s="20"/>
      <c r="L8" s="20"/>
      <c r="M8" s="20">
        <f t="shared" ref="M8:M27" si="0">D8+E8*20+F8*10+G8*9+H8*9</f>
        <v>6892</v>
      </c>
      <c r="N8" s="24">
        <f t="shared" ref="N8:N27" si="1">D8+E8*20+F8*10+G8*9+H8*9+I8*191+J8*191+K8*182+L8*100</f>
        <v>8802</v>
      </c>
      <c r="O8" s="25">
        <f t="shared" ref="O8:O27" si="2">M8*2.75%</f>
        <v>189.53</v>
      </c>
      <c r="P8" s="26"/>
      <c r="Q8" s="26">
        <v>81</v>
      </c>
      <c r="R8" s="24">
        <f t="shared" ref="R8:R27" si="3">M8-(M8*2.75%)+I8*191+J8*191+K8*182+L8*100-Q8</f>
        <v>8531.4700000000012</v>
      </c>
      <c r="S8" s="25">
        <f t="shared" ref="S8:S27" si="4">M8*0.95%</f>
        <v>65.474000000000004</v>
      </c>
      <c r="T8" s="27">
        <f t="shared" ref="T8:T27" si="5">S8-Q8</f>
        <v>-15.525999999999996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20178</v>
      </c>
      <c r="E9" s="30"/>
      <c r="F9" s="30"/>
      <c r="G9" s="30"/>
      <c r="H9" s="30">
        <v>100</v>
      </c>
      <c r="I9" s="20">
        <v>2</v>
      </c>
      <c r="J9" s="20"/>
      <c r="K9" s="20"/>
      <c r="L9" s="20"/>
      <c r="M9" s="20">
        <f t="shared" si="0"/>
        <v>21078</v>
      </c>
      <c r="N9" s="24">
        <f t="shared" si="1"/>
        <v>21460</v>
      </c>
      <c r="O9" s="25">
        <f t="shared" si="2"/>
        <v>579.64499999999998</v>
      </c>
      <c r="P9" s="26"/>
      <c r="Q9" s="26">
        <v>140</v>
      </c>
      <c r="R9" s="24">
        <f t="shared" si="3"/>
        <v>20740.355</v>
      </c>
      <c r="S9" s="25">
        <f t="shared" si="4"/>
        <v>200.24099999999999</v>
      </c>
      <c r="T9" s="27">
        <f t="shared" si="5"/>
        <v>60.240999999999985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4681</v>
      </c>
      <c r="E10" s="30"/>
      <c r="F10" s="30"/>
      <c r="G10" s="30"/>
      <c r="H10" s="30"/>
      <c r="I10" s="20">
        <v>6</v>
      </c>
      <c r="J10" s="20">
        <v>2</v>
      </c>
      <c r="K10" s="20"/>
      <c r="L10" s="20"/>
      <c r="M10" s="20">
        <f t="shared" si="0"/>
        <v>4681</v>
      </c>
      <c r="N10" s="24">
        <f t="shared" si="1"/>
        <v>6209</v>
      </c>
      <c r="O10" s="25">
        <f t="shared" si="2"/>
        <v>128.72749999999999</v>
      </c>
      <c r="P10" s="26"/>
      <c r="Q10" s="26">
        <v>25</v>
      </c>
      <c r="R10" s="24">
        <f t="shared" si="3"/>
        <v>6055.2725</v>
      </c>
      <c r="S10" s="25">
        <f t="shared" si="4"/>
        <v>44.469499999999996</v>
      </c>
      <c r="T10" s="27">
        <f t="shared" si="5"/>
        <v>19.469499999999996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10286</v>
      </c>
      <c r="E11" s="30"/>
      <c r="F11" s="30"/>
      <c r="G11" s="32"/>
      <c r="H11" s="30"/>
      <c r="I11" s="20">
        <v>6</v>
      </c>
      <c r="J11" s="20"/>
      <c r="K11" s="20"/>
      <c r="L11" s="20"/>
      <c r="M11" s="20">
        <f t="shared" si="0"/>
        <v>10286</v>
      </c>
      <c r="N11" s="24">
        <f t="shared" si="1"/>
        <v>11432</v>
      </c>
      <c r="O11" s="25">
        <f t="shared" si="2"/>
        <v>282.86500000000001</v>
      </c>
      <c r="P11" s="26"/>
      <c r="Q11" s="26">
        <v>40</v>
      </c>
      <c r="R11" s="24">
        <f t="shared" si="3"/>
        <v>11109.135</v>
      </c>
      <c r="S11" s="25">
        <f t="shared" si="4"/>
        <v>97.716999999999999</v>
      </c>
      <c r="T11" s="27">
        <f t="shared" si="5"/>
        <v>57.716999999999999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9325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9325</v>
      </c>
      <c r="N12" s="24">
        <f t="shared" si="1"/>
        <v>9325</v>
      </c>
      <c r="O12" s="25">
        <f t="shared" si="2"/>
        <v>256.4375</v>
      </c>
      <c r="P12" s="26"/>
      <c r="Q12" s="26">
        <v>30</v>
      </c>
      <c r="R12" s="24">
        <f t="shared" si="3"/>
        <v>9038.5625</v>
      </c>
      <c r="S12" s="25">
        <f t="shared" si="4"/>
        <v>88.587499999999991</v>
      </c>
      <c r="T12" s="27">
        <f t="shared" si="5"/>
        <v>58.587499999999991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6043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6043</v>
      </c>
      <c r="N13" s="24">
        <f t="shared" si="1"/>
        <v>6043</v>
      </c>
      <c r="O13" s="25">
        <f t="shared" si="2"/>
        <v>166.1825</v>
      </c>
      <c r="P13" s="26"/>
      <c r="Q13" s="26">
        <v>55</v>
      </c>
      <c r="R13" s="24">
        <f t="shared" si="3"/>
        <v>5821.8175000000001</v>
      </c>
      <c r="S13" s="25">
        <f t="shared" si="4"/>
        <v>57.408499999999997</v>
      </c>
      <c r="T13" s="27">
        <f t="shared" si="5"/>
        <v>2.4084999999999965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18215</v>
      </c>
      <c r="E14" s="30"/>
      <c r="F14" s="30"/>
      <c r="G14" s="30"/>
      <c r="H14" s="30"/>
      <c r="I14" s="20">
        <v>2</v>
      </c>
      <c r="J14" s="20">
        <v>2</v>
      </c>
      <c r="K14" s="20"/>
      <c r="L14" s="20"/>
      <c r="M14" s="20">
        <f t="shared" si="0"/>
        <v>18215</v>
      </c>
      <c r="N14" s="24">
        <f t="shared" si="1"/>
        <v>18979</v>
      </c>
      <c r="O14" s="25">
        <f t="shared" si="2"/>
        <v>500.91250000000002</v>
      </c>
      <c r="P14" s="26"/>
      <c r="Q14" s="26">
        <v>88</v>
      </c>
      <c r="R14" s="24">
        <f t="shared" si="3"/>
        <v>18390.087500000001</v>
      </c>
      <c r="S14" s="25">
        <f t="shared" si="4"/>
        <v>173.04249999999999</v>
      </c>
      <c r="T14" s="27">
        <f t="shared" si="5"/>
        <v>85.04249999999999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16006</v>
      </c>
      <c r="E15" s="30">
        <v>50</v>
      </c>
      <c r="F15" s="30">
        <v>60</v>
      </c>
      <c r="G15" s="30"/>
      <c r="H15" s="30"/>
      <c r="I15" s="20">
        <v>17</v>
      </c>
      <c r="J15" s="20"/>
      <c r="K15" s="20">
        <v>15</v>
      </c>
      <c r="L15" s="20"/>
      <c r="M15" s="20">
        <f t="shared" si="0"/>
        <v>17606</v>
      </c>
      <c r="N15" s="24">
        <f t="shared" si="1"/>
        <v>23583</v>
      </c>
      <c r="O15" s="25">
        <f t="shared" si="2"/>
        <v>484.16500000000002</v>
      </c>
      <c r="P15" s="26"/>
      <c r="Q15" s="26">
        <v>120</v>
      </c>
      <c r="R15" s="24">
        <f t="shared" si="3"/>
        <v>22978.834999999999</v>
      </c>
      <c r="S15" s="25">
        <f t="shared" si="4"/>
        <v>167.25700000000001</v>
      </c>
      <c r="T15" s="27">
        <f t="shared" si="5"/>
        <v>47.257000000000005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22755</v>
      </c>
      <c r="E16" s="30">
        <v>30</v>
      </c>
      <c r="F16" s="30">
        <v>60</v>
      </c>
      <c r="G16" s="30">
        <v>20</v>
      </c>
      <c r="H16" s="30">
        <v>200</v>
      </c>
      <c r="I16" s="20"/>
      <c r="J16" s="20"/>
      <c r="K16" s="20"/>
      <c r="L16" s="20"/>
      <c r="M16" s="20">
        <f t="shared" si="0"/>
        <v>25935</v>
      </c>
      <c r="N16" s="24">
        <f t="shared" si="1"/>
        <v>25935</v>
      </c>
      <c r="O16" s="25">
        <f t="shared" si="2"/>
        <v>713.21249999999998</v>
      </c>
      <c r="P16" s="26"/>
      <c r="Q16" s="26">
        <v>492</v>
      </c>
      <c r="R16" s="24">
        <f t="shared" si="3"/>
        <v>24729.787499999999</v>
      </c>
      <c r="S16" s="25">
        <f t="shared" si="4"/>
        <v>246.38249999999999</v>
      </c>
      <c r="T16" s="27">
        <f t="shared" si="5"/>
        <v>-245.61750000000001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5924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5924</v>
      </c>
      <c r="N17" s="24">
        <f t="shared" si="1"/>
        <v>5924</v>
      </c>
      <c r="O17" s="25">
        <f t="shared" si="2"/>
        <v>162.91</v>
      </c>
      <c r="P17" s="26"/>
      <c r="Q17" s="26">
        <v>61</v>
      </c>
      <c r="R17" s="24">
        <f t="shared" si="3"/>
        <v>5700.09</v>
      </c>
      <c r="S17" s="25">
        <f t="shared" si="4"/>
        <v>56.277999999999999</v>
      </c>
      <c r="T17" s="27">
        <f t="shared" si="5"/>
        <v>-4.7220000000000013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>
        <v>6274</v>
      </c>
      <c r="E18" s="30"/>
      <c r="F18" s="30"/>
      <c r="G18" s="30"/>
      <c r="H18" s="30"/>
      <c r="I18" s="20">
        <v>2</v>
      </c>
      <c r="J18" s="20"/>
      <c r="K18" s="20"/>
      <c r="L18" s="20"/>
      <c r="M18" s="20">
        <f t="shared" si="0"/>
        <v>6274</v>
      </c>
      <c r="N18" s="24">
        <f t="shared" si="1"/>
        <v>6656</v>
      </c>
      <c r="O18" s="25">
        <f t="shared" si="2"/>
        <v>172.535</v>
      </c>
      <c r="P18" s="26"/>
      <c r="Q18" s="26">
        <v>150</v>
      </c>
      <c r="R18" s="24">
        <f t="shared" si="3"/>
        <v>6333.4650000000001</v>
      </c>
      <c r="S18" s="25">
        <f t="shared" si="4"/>
        <v>59.603000000000002</v>
      </c>
      <c r="T18" s="27">
        <f t="shared" si="5"/>
        <v>-90.396999999999991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18021</v>
      </c>
      <c r="E19" s="30"/>
      <c r="F19" s="30">
        <v>80</v>
      </c>
      <c r="G19" s="30"/>
      <c r="H19" s="30">
        <v>70</v>
      </c>
      <c r="I19" s="20">
        <v>5</v>
      </c>
      <c r="J19" s="20"/>
      <c r="K19" s="20"/>
      <c r="L19" s="20"/>
      <c r="M19" s="20">
        <f t="shared" si="0"/>
        <v>19451</v>
      </c>
      <c r="N19" s="24">
        <f t="shared" si="1"/>
        <v>20406</v>
      </c>
      <c r="O19" s="25">
        <f t="shared" si="2"/>
        <v>534.90250000000003</v>
      </c>
      <c r="P19" s="26"/>
      <c r="Q19" s="26">
        <v>170</v>
      </c>
      <c r="R19" s="24">
        <f t="shared" si="3"/>
        <v>19701.0975</v>
      </c>
      <c r="S19" s="25">
        <f t="shared" si="4"/>
        <v>184.78450000000001</v>
      </c>
      <c r="T19" s="27">
        <f t="shared" si="5"/>
        <v>14.784500000000008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14597</v>
      </c>
      <c r="E20" s="30">
        <v>30</v>
      </c>
      <c r="F20" s="30"/>
      <c r="G20" s="30"/>
      <c r="H20" s="30">
        <v>50</v>
      </c>
      <c r="I20" s="20"/>
      <c r="J20" s="20"/>
      <c r="K20" s="20"/>
      <c r="L20" s="20"/>
      <c r="M20" s="20">
        <f t="shared" si="0"/>
        <v>15647</v>
      </c>
      <c r="N20" s="24">
        <f t="shared" si="1"/>
        <v>15647</v>
      </c>
      <c r="O20" s="25">
        <f t="shared" si="2"/>
        <v>430.29250000000002</v>
      </c>
      <c r="P20" s="26"/>
      <c r="Q20" s="26">
        <v>120</v>
      </c>
      <c r="R20" s="24">
        <f t="shared" si="3"/>
        <v>15096.7075</v>
      </c>
      <c r="S20" s="25">
        <f t="shared" si="4"/>
        <v>148.6465</v>
      </c>
      <c r="T20" s="27">
        <f t="shared" si="5"/>
        <v>28.646500000000003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10000</v>
      </c>
      <c r="E21" s="30"/>
      <c r="F21" s="30"/>
      <c r="G21" s="30"/>
      <c r="H21" s="30"/>
      <c r="I21" s="20">
        <v>5</v>
      </c>
      <c r="J21" s="20"/>
      <c r="K21" s="20">
        <v>3</v>
      </c>
      <c r="L21" s="20"/>
      <c r="M21" s="20">
        <f t="shared" si="0"/>
        <v>10000</v>
      </c>
      <c r="N21" s="24">
        <f t="shared" si="1"/>
        <v>11501</v>
      </c>
      <c r="O21" s="25">
        <f t="shared" si="2"/>
        <v>275</v>
      </c>
      <c r="P21" s="26"/>
      <c r="Q21" s="26">
        <v>10</v>
      </c>
      <c r="R21" s="24">
        <f t="shared" si="3"/>
        <v>11216</v>
      </c>
      <c r="S21" s="25">
        <f t="shared" si="4"/>
        <v>95</v>
      </c>
      <c r="T21" s="27">
        <f t="shared" si="5"/>
        <v>85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29266</v>
      </c>
      <c r="E22" s="30"/>
      <c r="F22" s="30"/>
      <c r="G22" s="20"/>
      <c r="H22" s="30">
        <v>250</v>
      </c>
      <c r="I22" s="20"/>
      <c r="J22" s="20"/>
      <c r="K22" s="20"/>
      <c r="L22" s="20"/>
      <c r="M22" s="20">
        <f t="shared" si="0"/>
        <v>31516</v>
      </c>
      <c r="N22" s="24">
        <f t="shared" si="1"/>
        <v>31516</v>
      </c>
      <c r="O22" s="25">
        <f t="shared" si="2"/>
        <v>866.69</v>
      </c>
      <c r="P22" s="26"/>
      <c r="Q22" s="26">
        <v>150</v>
      </c>
      <c r="R22" s="24">
        <f t="shared" si="3"/>
        <v>30499.31</v>
      </c>
      <c r="S22" s="25">
        <f t="shared" si="4"/>
        <v>299.40199999999999</v>
      </c>
      <c r="T22" s="27">
        <f t="shared" si="5"/>
        <v>149.40199999999999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10019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10019</v>
      </c>
      <c r="N23" s="24">
        <f t="shared" si="1"/>
        <v>10019</v>
      </c>
      <c r="O23" s="25">
        <f t="shared" si="2"/>
        <v>275.52249999999998</v>
      </c>
      <c r="P23" s="26"/>
      <c r="Q23" s="26">
        <v>100</v>
      </c>
      <c r="R23" s="24">
        <f t="shared" si="3"/>
        <v>9643.4775000000009</v>
      </c>
      <c r="S23" s="25">
        <f t="shared" si="4"/>
        <v>95.180499999999995</v>
      </c>
      <c r="T23" s="27">
        <f t="shared" si="5"/>
        <v>-4.819500000000005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33367</v>
      </c>
      <c r="E24" s="30"/>
      <c r="F24" s="30">
        <v>200</v>
      </c>
      <c r="G24" s="30"/>
      <c r="H24" s="30">
        <v>200</v>
      </c>
      <c r="I24" s="20"/>
      <c r="J24" s="20"/>
      <c r="K24" s="20"/>
      <c r="L24" s="20"/>
      <c r="M24" s="20">
        <f t="shared" si="0"/>
        <v>37167</v>
      </c>
      <c r="N24" s="24">
        <f t="shared" si="1"/>
        <v>37167</v>
      </c>
      <c r="O24" s="25">
        <f t="shared" si="2"/>
        <v>1022.0925</v>
      </c>
      <c r="P24" s="26"/>
      <c r="Q24" s="26">
        <v>124</v>
      </c>
      <c r="R24" s="24">
        <f t="shared" si="3"/>
        <v>36020.907500000001</v>
      </c>
      <c r="S24" s="25">
        <f t="shared" si="4"/>
        <v>353.0865</v>
      </c>
      <c r="T24" s="27">
        <f t="shared" si="5"/>
        <v>229.0865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3599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3599</v>
      </c>
      <c r="N25" s="24">
        <f t="shared" si="1"/>
        <v>3599</v>
      </c>
      <c r="O25" s="25">
        <f t="shared" si="2"/>
        <v>98.972499999999997</v>
      </c>
      <c r="P25" s="26"/>
      <c r="Q25" s="26">
        <v>30</v>
      </c>
      <c r="R25" s="24">
        <f t="shared" si="3"/>
        <v>3470.0275000000001</v>
      </c>
      <c r="S25" s="25">
        <f t="shared" si="4"/>
        <v>34.1905</v>
      </c>
      <c r="T25" s="27">
        <f t="shared" si="5"/>
        <v>4.1905000000000001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19077</v>
      </c>
      <c r="E26" s="29"/>
      <c r="F26" s="30"/>
      <c r="G26" s="30"/>
      <c r="H26" s="30">
        <v>50</v>
      </c>
      <c r="I26" s="20">
        <v>16</v>
      </c>
      <c r="J26" s="20"/>
      <c r="K26" s="20"/>
      <c r="L26" s="20"/>
      <c r="M26" s="20">
        <f t="shared" si="0"/>
        <v>19527</v>
      </c>
      <c r="N26" s="24">
        <f t="shared" si="1"/>
        <v>22583</v>
      </c>
      <c r="O26" s="25">
        <f t="shared" si="2"/>
        <v>536.99249999999995</v>
      </c>
      <c r="P26" s="26"/>
      <c r="Q26" s="26">
        <v>166</v>
      </c>
      <c r="R26" s="24">
        <f t="shared" si="3"/>
        <v>21880.0075</v>
      </c>
      <c r="S26" s="25">
        <f t="shared" si="4"/>
        <v>185.50649999999999</v>
      </c>
      <c r="T26" s="27">
        <f t="shared" si="5"/>
        <v>19.506499999999988</v>
      </c>
    </row>
    <row r="27" spans="1:20" ht="17.100000000000001" customHeight="1" thickBot="1" x14ac:dyDescent="0.35">
      <c r="A27" s="28">
        <v>21</v>
      </c>
      <c r="B27" s="20">
        <v>1908446154</v>
      </c>
      <c r="C27" s="20" t="s">
        <v>43</v>
      </c>
      <c r="D27" s="37">
        <v>13217</v>
      </c>
      <c r="E27" s="38"/>
      <c r="F27" s="39"/>
      <c r="G27" s="39"/>
      <c r="H27" s="39"/>
      <c r="I27" s="31">
        <v>2</v>
      </c>
      <c r="J27" s="31"/>
      <c r="K27" s="31"/>
      <c r="L27" s="31"/>
      <c r="M27" s="31">
        <f t="shared" si="0"/>
        <v>13217</v>
      </c>
      <c r="N27" s="40">
        <f t="shared" si="1"/>
        <v>13599</v>
      </c>
      <c r="O27" s="25">
        <f t="shared" si="2"/>
        <v>363.46750000000003</v>
      </c>
      <c r="P27" s="41"/>
      <c r="Q27" s="41">
        <v>120</v>
      </c>
      <c r="R27" s="24">
        <f t="shared" si="3"/>
        <v>13115.532499999999</v>
      </c>
      <c r="S27" s="42">
        <f t="shared" si="4"/>
        <v>125.5615</v>
      </c>
      <c r="T27" s="43">
        <f t="shared" si="5"/>
        <v>5.5614999999999952</v>
      </c>
    </row>
    <row r="28" spans="1:20" ht="16.5" thickBot="1" x14ac:dyDescent="0.3">
      <c r="A28" s="93" t="s">
        <v>44</v>
      </c>
      <c r="B28" s="94"/>
      <c r="C28" s="95"/>
      <c r="D28" s="44">
        <f t="shared" ref="D28:E28" si="6">SUM(D7:D27)</f>
        <v>290814</v>
      </c>
      <c r="E28" s="45">
        <f t="shared" si="6"/>
        <v>110</v>
      </c>
      <c r="F28" s="45">
        <f t="shared" ref="F28:T28" si="7">SUM(F7:F27)</f>
        <v>400</v>
      </c>
      <c r="G28" s="45">
        <f t="shared" si="7"/>
        <v>20</v>
      </c>
      <c r="H28" s="45">
        <f t="shared" si="7"/>
        <v>1220</v>
      </c>
      <c r="I28" s="45">
        <f t="shared" si="7"/>
        <v>77</v>
      </c>
      <c r="J28" s="45">
        <f t="shared" si="7"/>
        <v>6</v>
      </c>
      <c r="K28" s="45">
        <f t="shared" si="7"/>
        <v>18</v>
      </c>
      <c r="L28" s="45">
        <f t="shared" si="7"/>
        <v>0</v>
      </c>
      <c r="M28" s="45">
        <f t="shared" si="7"/>
        <v>308174</v>
      </c>
      <c r="N28" s="45">
        <f t="shared" si="7"/>
        <v>327303</v>
      </c>
      <c r="O28" s="46">
        <f t="shared" si="7"/>
        <v>8474.7849999999999</v>
      </c>
      <c r="P28" s="45">
        <f t="shared" si="7"/>
        <v>0</v>
      </c>
      <c r="Q28" s="45">
        <f t="shared" si="7"/>
        <v>2357</v>
      </c>
      <c r="R28" s="45">
        <f t="shared" si="7"/>
        <v>316471.21499999997</v>
      </c>
      <c r="S28" s="45">
        <f t="shared" si="7"/>
        <v>2927.6529999999998</v>
      </c>
      <c r="T28" s="47">
        <f t="shared" si="7"/>
        <v>570.65300000000002</v>
      </c>
    </row>
    <row r="29" spans="1:20" ht="15.75" thickBot="1" x14ac:dyDescent="0.3">
      <c r="A29" s="96" t="s">
        <v>45</v>
      </c>
      <c r="B29" s="97"/>
      <c r="C29" s="98"/>
      <c r="D29" s="48">
        <f>D4+D5-D28</f>
        <v>569781</v>
      </c>
      <c r="E29" s="48">
        <f t="shared" ref="E29:L29" si="8">E4+E5-E28</f>
        <v>5630</v>
      </c>
      <c r="F29" s="48">
        <f t="shared" si="8"/>
        <v>1780</v>
      </c>
      <c r="G29" s="48">
        <f t="shared" si="8"/>
        <v>450</v>
      </c>
      <c r="H29" s="48">
        <f t="shared" si="8"/>
        <v>2580</v>
      </c>
      <c r="I29" s="48">
        <f t="shared" si="8"/>
        <v>659</v>
      </c>
      <c r="J29" s="48">
        <f t="shared" si="8"/>
        <v>221</v>
      </c>
      <c r="K29" s="48">
        <f t="shared" si="8"/>
        <v>188</v>
      </c>
      <c r="L29" s="48">
        <f t="shared" si="8"/>
        <v>5</v>
      </c>
      <c r="M29" s="99"/>
      <c r="N29" s="100"/>
      <c r="O29" s="100"/>
      <c r="P29" s="100"/>
      <c r="Q29" s="100"/>
      <c r="R29" s="100"/>
      <c r="S29" s="100"/>
      <c r="T29" s="10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48" priority="43" operator="equal">
      <formula>212030016606640</formula>
    </cfRule>
  </conditionalFormatting>
  <conditionalFormatting sqref="D29 E4:E6 E28:K29">
    <cfRule type="cellIs" dxfId="1147" priority="41" operator="equal">
      <formula>$E$4</formula>
    </cfRule>
    <cfRule type="cellIs" dxfId="1146" priority="42" operator="equal">
      <formula>2120</formula>
    </cfRule>
  </conditionalFormatting>
  <conditionalFormatting sqref="D29:E29 F4:F6 F28:F29">
    <cfRule type="cellIs" dxfId="1145" priority="39" operator="equal">
      <formula>$F$4</formula>
    </cfRule>
    <cfRule type="cellIs" dxfId="1144" priority="40" operator="equal">
      <formula>300</formula>
    </cfRule>
  </conditionalFormatting>
  <conditionalFormatting sqref="G4:G6 G28:G29">
    <cfRule type="cellIs" dxfId="1143" priority="37" operator="equal">
      <formula>$G$4</formula>
    </cfRule>
    <cfRule type="cellIs" dxfId="1142" priority="38" operator="equal">
      <formula>1660</formula>
    </cfRule>
  </conditionalFormatting>
  <conditionalFormatting sqref="H4:H6 H28:H29">
    <cfRule type="cellIs" dxfId="1141" priority="35" operator="equal">
      <formula>$H$4</formula>
    </cfRule>
    <cfRule type="cellIs" dxfId="1140" priority="36" operator="equal">
      <formula>6640</formula>
    </cfRule>
  </conditionalFormatting>
  <conditionalFormatting sqref="T6:T28">
    <cfRule type="cellIs" dxfId="1139" priority="34" operator="lessThan">
      <formula>0</formula>
    </cfRule>
  </conditionalFormatting>
  <conditionalFormatting sqref="T7:T27">
    <cfRule type="cellIs" dxfId="1138" priority="31" operator="lessThan">
      <formula>0</formula>
    </cfRule>
    <cfRule type="cellIs" dxfId="1137" priority="32" operator="lessThan">
      <formula>0</formula>
    </cfRule>
    <cfRule type="cellIs" dxfId="1136" priority="33" operator="lessThan">
      <formula>0</formula>
    </cfRule>
  </conditionalFormatting>
  <conditionalFormatting sqref="E4:E6 E28:K28">
    <cfRule type="cellIs" dxfId="1135" priority="30" operator="equal">
      <formula>$E$4</formula>
    </cfRule>
  </conditionalFormatting>
  <conditionalFormatting sqref="D28:D29 D6 D4:M4">
    <cfRule type="cellIs" dxfId="1134" priority="29" operator="equal">
      <formula>$D$4</formula>
    </cfRule>
  </conditionalFormatting>
  <conditionalFormatting sqref="I4:I6 I28:I29">
    <cfRule type="cellIs" dxfId="1133" priority="28" operator="equal">
      <formula>$I$4</formula>
    </cfRule>
  </conditionalFormatting>
  <conditionalFormatting sqref="J4:J6 J28:J29">
    <cfRule type="cellIs" dxfId="1132" priority="27" operator="equal">
      <formula>$J$4</formula>
    </cfRule>
  </conditionalFormatting>
  <conditionalFormatting sqref="K4:K6 K28:K29">
    <cfRule type="cellIs" dxfId="1131" priority="26" operator="equal">
      <formula>$K$4</formula>
    </cfRule>
  </conditionalFormatting>
  <conditionalFormatting sqref="M4:M6">
    <cfRule type="cellIs" dxfId="1130" priority="25" operator="equal">
      <formula>$L$4</formula>
    </cfRule>
  </conditionalFormatting>
  <conditionalFormatting sqref="T7:T28">
    <cfRule type="cellIs" dxfId="1129" priority="22" operator="lessThan">
      <formula>0</formula>
    </cfRule>
    <cfRule type="cellIs" dxfId="1128" priority="23" operator="lessThan">
      <formula>0</formula>
    </cfRule>
    <cfRule type="cellIs" dxfId="1127" priority="24" operator="lessThan">
      <formula>0</formula>
    </cfRule>
  </conditionalFormatting>
  <conditionalFormatting sqref="D5:K5">
    <cfRule type="cellIs" dxfId="1126" priority="21" operator="greaterThan">
      <formula>0</formula>
    </cfRule>
  </conditionalFormatting>
  <conditionalFormatting sqref="T6:T28">
    <cfRule type="cellIs" dxfId="1125" priority="20" operator="lessThan">
      <formula>0</formula>
    </cfRule>
  </conditionalFormatting>
  <conditionalFormatting sqref="T7:T27">
    <cfRule type="cellIs" dxfId="1124" priority="17" operator="lessThan">
      <formula>0</formula>
    </cfRule>
    <cfRule type="cellIs" dxfId="1123" priority="18" operator="lessThan">
      <formula>0</formula>
    </cfRule>
    <cfRule type="cellIs" dxfId="1122" priority="19" operator="lessThan">
      <formula>0</formula>
    </cfRule>
  </conditionalFormatting>
  <conditionalFormatting sqref="T7:T28">
    <cfRule type="cellIs" dxfId="1121" priority="14" operator="lessThan">
      <formula>0</formula>
    </cfRule>
    <cfRule type="cellIs" dxfId="1120" priority="15" operator="lessThan">
      <formula>0</formula>
    </cfRule>
    <cfRule type="cellIs" dxfId="1119" priority="16" operator="lessThan">
      <formula>0</formula>
    </cfRule>
  </conditionalFormatting>
  <conditionalFormatting sqref="D5:K5">
    <cfRule type="cellIs" dxfId="1118" priority="13" operator="greaterThan">
      <formula>0</formula>
    </cfRule>
  </conditionalFormatting>
  <conditionalFormatting sqref="L4 L6 L28:L29">
    <cfRule type="cellIs" dxfId="1117" priority="12" operator="equal">
      <formula>$L$4</formula>
    </cfRule>
  </conditionalFormatting>
  <conditionalFormatting sqref="D7:S7">
    <cfRule type="cellIs" dxfId="1116" priority="11" operator="greaterThan">
      <formula>0</formula>
    </cfRule>
  </conditionalFormatting>
  <conditionalFormatting sqref="D9:S9">
    <cfRule type="cellIs" dxfId="1115" priority="10" operator="greaterThan">
      <formula>0</formula>
    </cfRule>
  </conditionalFormatting>
  <conditionalFormatting sqref="D11:S11">
    <cfRule type="cellIs" dxfId="1114" priority="9" operator="greaterThan">
      <formula>0</formula>
    </cfRule>
  </conditionalFormatting>
  <conditionalFormatting sqref="D13:S13">
    <cfRule type="cellIs" dxfId="1113" priority="8" operator="greaterThan">
      <formula>0</formula>
    </cfRule>
  </conditionalFormatting>
  <conditionalFormatting sqref="D15:S15">
    <cfRule type="cellIs" dxfId="1112" priority="7" operator="greaterThan">
      <formula>0</formula>
    </cfRule>
  </conditionalFormatting>
  <conditionalFormatting sqref="D17:S17">
    <cfRule type="cellIs" dxfId="1111" priority="6" operator="greaterThan">
      <formula>0</formula>
    </cfRule>
  </conditionalFormatting>
  <conditionalFormatting sqref="D19:S19">
    <cfRule type="cellIs" dxfId="1110" priority="5" operator="greaterThan">
      <formula>0</formula>
    </cfRule>
  </conditionalFormatting>
  <conditionalFormatting sqref="D21:S21">
    <cfRule type="cellIs" dxfId="1109" priority="4" operator="greaterThan">
      <formula>0</formula>
    </cfRule>
  </conditionalFormatting>
  <conditionalFormatting sqref="D23:S23">
    <cfRule type="cellIs" dxfId="1108" priority="3" operator="greaterThan">
      <formula>0</formula>
    </cfRule>
  </conditionalFormatting>
  <conditionalFormatting sqref="D25:S25">
    <cfRule type="cellIs" dxfId="1107" priority="2" operator="greaterThan">
      <formula>0</formula>
    </cfRule>
  </conditionalFormatting>
  <conditionalFormatting sqref="D27:S27">
    <cfRule type="cellIs" dxfId="1106" priority="1" operator="greaterThan">
      <formula>0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G33" sqref="G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2" t="s">
        <v>0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</row>
    <row r="2" spans="1:20" ht="15.75" thickBot="1" x14ac:dyDescent="0.3">
      <c r="A2" s="102"/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</row>
    <row r="3" spans="1:20" ht="18.75" x14ac:dyDescent="0.25">
      <c r="A3" s="103" t="s">
        <v>56</v>
      </c>
      <c r="B3" s="104"/>
      <c r="C3" s="105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6"/>
    </row>
    <row r="4" spans="1:20" x14ac:dyDescent="0.25">
      <c r="A4" s="107" t="s">
        <v>1</v>
      </c>
      <c r="B4" s="107"/>
      <c r="C4" s="1"/>
      <c r="D4" s="2">
        <f>'7'!D29</f>
        <v>569781</v>
      </c>
      <c r="E4" s="2">
        <f>'7'!E29</f>
        <v>5630</v>
      </c>
      <c r="F4" s="2">
        <f>'7'!F29</f>
        <v>1780</v>
      </c>
      <c r="G4" s="2">
        <f>'7'!G29</f>
        <v>450</v>
      </c>
      <c r="H4" s="2">
        <f>'7'!H29</f>
        <v>2580</v>
      </c>
      <c r="I4" s="2">
        <f>'7'!I29</f>
        <v>659</v>
      </c>
      <c r="J4" s="2">
        <f>'7'!J29</f>
        <v>221</v>
      </c>
      <c r="K4" s="2">
        <f>'7'!K29</f>
        <v>188</v>
      </c>
      <c r="L4" s="2">
        <f>'7'!L29</f>
        <v>5</v>
      </c>
      <c r="M4" s="3"/>
      <c r="N4" s="108"/>
      <c r="O4" s="108"/>
      <c r="P4" s="108"/>
      <c r="Q4" s="108"/>
      <c r="R4" s="108"/>
      <c r="S4" s="108"/>
      <c r="T4" s="108"/>
    </row>
    <row r="5" spans="1:20" x14ac:dyDescent="0.25">
      <c r="A5" s="107" t="s">
        <v>2</v>
      </c>
      <c r="B5" s="107"/>
      <c r="C5" s="1"/>
      <c r="D5" s="1">
        <v>311935</v>
      </c>
      <c r="E5" s="4"/>
      <c r="F5" s="4"/>
      <c r="G5" s="4"/>
      <c r="H5" s="4"/>
      <c r="I5" s="1"/>
      <c r="J5" s="1"/>
      <c r="K5" s="1"/>
      <c r="L5" s="1"/>
      <c r="M5" s="5"/>
      <c r="N5" s="108"/>
      <c r="O5" s="108"/>
      <c r="P5" s="108"/>
      <c r="Q5" s="108"/>
      <c r="R5" s="108"/>
      <c r="S5" s="108"/>
      <c r="T5" s="10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1029</v>
      </c>
      <c r="E7" s="22"/>
      <c r="F7" s="22"/>
      <c r="G7" s="22"/>
      <c r="H7" s="22"/>
      <c r="I7" s="23">
        <v>17</v>
      </c>
      <c r="J7" s="23">
        <v>2</v>
      </c>
      <c r="K7" s="23"/>
      <c r="L7" s="23"/>
      <c r="M7" s="20">
        <f>D7+E7*20+F7*10+G7*9+H7*9</f>
        <v>1029</v>
      </c>
      <c r="N7" s="24">
        <f>D7+E7*20+F7*10+G7*9+H7*9+I7*191+J7*191+K7*182+L7*100</f>
        <v>4658</v>
      </c>
      <c r="O7" s="25">
        <f>M7*2.75%</f>
        <v>28.297499999999999</v>
      </c>
      <c r="P7" s="26"/>
      <c r="Q7" s="26"/>
      <c r="R7" s="29">
        <f>M7-(M7*2.75%)+I7*191+J7*191+K7*182+L7*100-Q7</f>
        <v>4629.7025000000003</v>
      </c>
      <c r="S7" s="25">
        <f>M7*0.95%</f>
        <v>9.7754999999999992</v>
      </c>
      <c r="T7" s="27">
        <f>S7-Q7</f>
        <v>9.7754999999999992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1763</v>
      </c>
      <c r="E8" s="30">
        <v>10</v>
      </c>
      <c r="F8" s="30">
        <v>10</v>
      </c>
      <c r="G8" s="30"/>
      <c r="H8" s="30">
        <v>20</v>
      </c>
      <c r="I8" s="20">
        <v>8</v>
      </c>
      <c r="J8" s="20"/>
      <c r="K8" s="20"/>
      <c r="L8" s="20"/>
      <c r="M8" s="20">
        <f t="shared" ref="M8:M27" si="0">D8+E8*20+F8*10+G8*9+H8*9</f>
        <v>2243</v>
      </c>
      <c r="N8" s="24">
        <f t="shared" ref="N8:N27" si="1">D8+E8*20+F8*10+G8*9+H8*9+I8*191+J8*191+K8*182+L8*100</f>
        <v>3771</v>
      </c>
      <c r="O8" s="25">
        <f t="shared" ref="O8:O27" si="2">M8*2.75%</f>
        <v>61.682499999999997</v>
      </c>
      <c r="P8" s="26"/>
      <c r="Q8" s="26">
        <v>29</v>
      </c>
      <c r="R8" s="29">
        <f t="shared" ref="R8:R27" si="3">M8-(M8*2.75%)+I8*191+J8*191+K8*182+L8*100-Q8</f>
        <v>3680.3175000000001</v>
      </c>
      <c r="S8" s="25">
        <f t="shared" ref="S8:S27" si="4">M8*0.95%</f>
        <v>21.308499999999999</v>
      </c>
      <c r="T8" s="27">
        <f t="shared" ref="T8:T27" si="5">S8-Q8</f>
        <v>-7.6915000000000013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7298</v>
      </c>
      <c r="E9" s="30"/>
      <c r="F9" s="30"/>
      <c r="G9" s="30"/>
      <c r="H9" s="30"/>
      <c r="I9" s="20">
        <v>7</v>
      </c>
      <c r="J9" s="20"/>
      <c r="K9" s="20"/>
      <c r="L9" s="20"/>
      <c r="M9" s="20">
        <f t="shared" si="0"/>
        <v>7298</v>
      </c>
      <c r="N9" s="24">
        <f t="shared" si="1"/>
        <v>8635</v>
      </c>
      <c r="O9" s="25">
        <f t="shared" si="2"/>
        <v>200.69499999999999</v>
      </c>
      <c r="P9" s="26"/>
      <c r="Q9" s="26">
        <v>94</v>
      </c>
      <c r="R9" s="29">
        <f t="shared" si="3"/>
        <v>8340.3050000000003</v>
      </c>
      <c r="S9" s="25">
        <f t="shared" si="4"/>
        <v>69.331000000000003</v>
      </c>
      <c r="T9" s="27">
        <f t="shared" si="5"/>
        <v>-24.668999999999997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2160</v>
      </c>
      <c r="E10" s="30"/>
      <c r="F10" s="30"/>
      <c r="G10" s="30"/>
      <c r="H10" s="30"/>
      <c r="I10" s="20">
        <v>5</v>
      </c>
      <c r="J10" s="20">
        <v>3</v>
      </c>
      <c r="K10" s="20"/>
      <c r="L10" s="20"/>
      <c r="M10" s="20">
        <f t="shared" si="0"/>
        <v>2160</v>
      </c>
      <c r="N10" s="24">
        <f t="shared" si="1"/>
        <v>3688</v>
      </c>
      <c r="O10" s="25">
        <f t="shared" si="2"/>
        <v>59.4</v>
      </c>
      <c r="P10" s="26"/>
      <c r="Q10" s="26">
        <v>18</v>
      </c>
      <c r="R10" s="29">
        <f t="shared" si="3"/>
        <v>3610.6</v>
      </c>
      <c r="S10" s="25">
        <f t="shared" si="4"/>
        <v>20.52</v>
      </c>
      <c r="T10" s="27">
        <f t="shared" si="5"/>
        <v>2.5199999999999996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1338</v>
      </c>
      <c r="E11" s="30"/>
      <c r="F11" s="30"/>
      <c r="G11" s="32"/>
      <c r="H11" s="30">
        <v>100</v>
      </c>
      <c r="I11" s="20">
        <v>2</v>
      </c>
      <c r="J11" s="20"/>
      <c r="K11" s="20"/>
      <c r="L11" s="20"/>
      <c r="M11" s="20">
        <f t="shared" si="0"/>
        <v>2238</v>
      </c>
      <c r="N11" s="24">
        <f t="shared" si="1"/>
        <v>2620</v>
      </c>
      <c r="O11" s="25">
        <f t="shared" si="2"/>
        <v>61.545000000000002</v>
      </c>
      <c r="P11" s="26"/>
      <c r="Q11" s="26">
        <v>30</v>
      </c>
      <c r="R11" s="29">
        <f t="shared" si="3"/>
        <v>2528.4549999999999</v>
      </c>
      <c r="S11" s="25">
        <f t="shared" si="4"/>
        <v>21.260999999999999</v>
      </c>
      <c r="T11" s="27">
        <f t="shared" si="5"/>
        <v>-8.7390000000000008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2283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2283</v>
      </c>
      <c r="N12" s="24">
        <f t="shared" si="1"/>
        <v>2283</v>
      </c>
      <c r="O12" s="25">
        <f t="shared" si="2"/>
        <v>62.782499999999999</v>
      </c>
      <c r="P12" s="26"/>
      <c r="Q12" s="26">
        <v>20</v>
      </c>
      <c r="R12" s="29">
        <f t="shared" si="3"/>
        <v>2200.2175000000002</v>
      </c>
      <c r="S12" s="25">
        <f t="shared" si="4"/>
        <v>21.688500000000001</v>
      </c>
      <c r="T12" s="27">
        <f t="shared" si="5"/>
        <v>1.6885000000000012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2475</v>
      </c>
      <c r="E13" s="30">
        <v>30</v>
      </c>
      <c r="F13" s="30"/>
      <c r="G13" s="30"/>
      <c r="H13" s="30">
        <v>100</v>
      </c>
      <c r="I13" s="20">
        <v>5</v>
      </c>
      <c r="J13" s="20"/>
      <c r="K13" s="20"/>
      <c r="L13" s="20"/>
      <c r="M13" s="20">
        <f t="shared" si="0"/>
        <v>3975</v>
      </c>
      <c r="N13" s="24">
        <f t="shared" si="1"/>
        <v>4930</v>
      </c>
      <c r="O13" s="25">
        <f t="shared" si="2"/>
        <v>109.3125</v>
      </c>
      <c r="P13" s="26"/>
      <c r="Q13" s="26">
        <v>55</v>
      </c>
      <c r="R13" s="29">
        <f t="shared" si="3"/>
        <v>4765.6875</v>
      </c>
      <c r="S13" s="25">
        <f t="shared" si="4"/>
        <v>37.762499999999996</v>
      </c>
      <c r="T13" s="27">
        <f t="shared" si="5"/>
        <v>-17.237500000000004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5140</v>
      </c>
      <c r="E14" s="30"/>
      <c r="F14" s="30"/>
      <c r="G14" s="30"/>
      <c r="H14" s="30"/>
      <c r="I14" s="20">
        <v>5</v>
      </c>
      <c r="J14" s="20"/>
      <c r="K14" s="20"/>
      <c r="L14" s="20"/>
      <c r="M14" s="20">
        <f t="shared" si="0"/>
        <v>5140</v>
      </c>
      <c r="N14" s="24">
        <f t="shared" si="1"/>
        <v>6095</v>
      </c>
      <c r="O14" s="25">
        <f t="shared" si="2"/>
        <v>141.35</v>
      </c>
      <c r="P14" s="26"/>
      <c r="Q14" s="26"/>
      <c r="R14" s="29">
        <f t="shared" si="3"/>
        <v>5953.65</v>
      </c>
      <c r="S14" s="25">
        <f t="shared" si="4"/>
        <v>48.83</v>
      </c>
      <c r="T14" s="27">
        <f t="shared" si="5"/>
        <v>48.83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14185</v>
      </c>
      <c r="E15" s="30"/>
      <c r="F15" s="30"/>
      <c r="G15" s="30"/>
      <c r="H15" s="30"/>
      <c r="I15" s="20">
        <v>2</v>
      </c>
      <c r="J15" s="20"/>
      <c r="K15" s="20"/>
      <c r="L15" s="20"/>
      <c r="M15" s="20">
        <f t="shared" si="0"/>
        <v>14185</v>
      </c>
      <c r="N15" s="24">
        <f t="shared" si="1"/>
        <v>14567</v>
      </c>
      <c r="O15" s="25">
        <f t="shared" si="2"/>
        <v>390.08749999999998</v>
      </c>
      <c r="P15" s="26"/>
      <c r="Q15" s="26">
        <v>120</v>
      </c>
      <c r="R15" s="29">
        <f t="shared" si="3"/>
        <v>14056.9125</v>
      </c>
      <c r="S15" s="25">
        <f t="shared" si="4"/>
        <v>134.75749999999999</v>
      </c>
      <c r="T15" s="27">
        <f t="shared" si="5"/>
        <v>14.757499999999993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1028</v>
      </c>
      <c r="E16" s="30"/>
      <c r="F16" s="30"/>
      <c r="G16" s="30"/>
      <c r="H16" s="30"/>
      <c r="I16" s="20">
        <v>5</v>
      </c>
      <c r="J16" s="20"/>
      <c r="K16" s="20"/>
      <c r="L16" s="20"/>
      <c r="M16" s="20">
        <f t="shared" si="0"/>
        <v>1028</v>
      </c>
      <c r="N16" s="24">
        <f t="shared" si="1"/>
        <v>1983</v>
      </c>
      <c r="O16" s="25">
        <f t="shared" si="2"/>
        <v>28.27</v>
      </c>
      <c r="P16" s="26"/>
      <c r="Q16" s="26">
        <v>50</v>
      </c>
      <c r="R16" s="29">
        <f t="shared" si="3"/>
        <v>1904.73</v>
      </c>
      <c r="S16" s="25">
        <f t="shared" si="4"/>
        <v>9.766</v>
      </c>
      <c r="T16" s="27">
        <f t="shared" si="5"/>
        <v>-40.234000000000002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1028</v>
      </c>
      <c r="E17" s="30"/>
      <c r="F17" s="30"/>
      <c r="G17" s="30"/>
      <c r="H17" s="30"/>
      <c r="I17" s="20">
        <v>7</v>
      </c>
      <c r="J17" s="20"/>
      <c r="K17" s="20"/>
      <c r="L17" s="20"/>
      <c r="M17" s="20">
        <f t="shared" si="0"/>
        <v>1028</v>
      </c>
      <c r="N17" s="24">
        <f t="shared" si="1"/>
        <v>2365</v>
      </c>
      <c r="O17" s="25">
        <f t="shared" si="2"/>
        <v>28.27</v>
      </c>
      <c r="P17" s="26"/>
      <c r="Q17" s="26"/>
      <c r="R17" s="29">
        <f t="shared" si="3"/>
        <v>2336.73</v>
      </c>
      <c r="S17" s="25">
        <f t="shared" si="4"/>
        <v>9.766</v>
      </c>
      <c r="T17" s="27">
        <f t="shared" si="5"/>
        <v>9.766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>
        <v>5450</v>
      </c>
      <c r="E18" s="30"/>
      <c r="F18" s="30"/>
      <c r="G18" s="30"/>
      <c r="H18" s="30"/>
      <c r="I18" s="20">
        <v>9</v>
      </c>
      <c r="J18" s="20"/>
      <c r="K18" s="20"/>
      <c r="L18" s="20"/>
      <c r="M18" s="20">
        <f t="shared" si="0"/>
        <v>5450</v>
      </c>
      <c r="N18" s="24">
        <f t="shared" si="1"/>
        <v>7169</v>
      </c>
      <c r="O18" s="25">
        <f t="shared" si="2"/>
        <v>149.875</v>
      </c>
      <c r="P18" s="26"/>
      <c r="Q18" s="26">
        <v>100</v>
      </c>
      <c r="R18" s="29">
        <f t="shared" si="3"/>
        <v>6919.125</v>
      </c>
      <c r="S18" s="25">
        <f t="shared" si="4"/>
        <v>51.774999999999999</v>
      </c>
      <c r="T18" s="27">
        <f t="shared" si="5"/>
        <v>-48.225000000000001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2056</v>
      </c>
      <c r="E19" s="30"/>
      <c r="F19" s="30"/>
      <c r="G19" s="30"/>
      <c r="H19" s="30"/>
      <c r="I19" s="20">
        <v>10</v>
      </c>
      <c r="J19" s="20"/>
      <c r="K19" s="20"/>
      <c r="L19" s="20"/>
      <c r="M19" s="20">
        <f t="shared" si="0"/>
        <v>2056</v>
      </c>
      <c r="N19" s="24">
        <f t="shared" si="1"/>
        <v>3966</v>
      </c>
      <c r="O19" s="25">
        <f t="shared" si="2"/>
        <v>56.54</v>
      </c>
      <c r="P19" s="26"/>
      <c r="Q19" s="26">
        <v>149</v>
      </c>
      <c r="R19" s="29">
        <f t="shared" si="3"/>
        <v>3760.46</v>
      </c>
      <c r="S19" s="25">
        <f t="shared" si="4"/>
        <v>19.532</v>
      </c>
      <c r="T19" s="27">
        <f t="shared" si="5"/>
        <v>-129.46799999999999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1131</v>
      </c>
      <c r="E20" s="30"/>
      <c r="F20" s="30"/>
      <c r="G20" s="30"/>
      <c r="H20" s="30"/>
      <c r="I20" s="20">
        <v>10</v>
      </c>
      <c r="J20" s="20"/>
      <c r="K20" s="20"/>
      <c r="L20" s="20"/>
      <c r="M20" s="20">
        <f t="shared" si="0"/>
        <v>1131</v>
      </c>
      <c r="N20" s="24">
        <f t="shared" si="1"/>
        <v>3041</v>
      </c>
      <c r="O20" s="25">
        <f t="shared" si="2"/>
        <v>31.102499999999999</v>
      </c>
      <c r="P20" s="26"/>
      <c r="Q20" s="26">
        <v>100</v>
      </c>
      <c r="R20" s="29">
        <f t="shared" si="3"/>
        <v>2909.8975</v>
      </c>
      <c r="S20" s="25">
        <f t="shared" si="4"/>
        <v>10.7445</v>
      </c>
      <c r="T20" s="27">
        <f t="shared" si="5"/>
        <v>-89.255499999999998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740</v>
      </c>
      <c r="E21" s="30"/>
      <c r="F21" s="30"/>
      <c r="G21" s="30"/>
      <c r="H21" s="30"/>
      <c r="I21" s="20">
        <v>10</v>
      </c>
      <c r="J21" s="20"/>
      <c r="K21" s="20"/>
      <c r="L21" s="20"/>
      <c r="M21" s="20">
        <f t="shared" si="0"/>
        <v>740</v>
      </c>
      <c r="N21" s="24">
        <f t="shared" si="1"/>
        <v>2650</v>
      </c>
      <c r="O21" s="25">
        <f t="shared" si="2"/>
        <v>20.350000000000001</v>
      </c>
      <c r="P21" s="26"/>
      <c r="Q21" s="26"/>
      <c r="R21" s="29">
        <f t="shared" si="3"/>
        <v>2629.65</v>
      </c>
      <c r="S21" s="25">
        <f t="shared" si="4"/>
        <v>7.03</v>
      </c>
      <c r="T21" s="27">
        <f t="shared" si="5"/>
        <v>7.03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2637</v>
      </c>
      <c r="E22" s="30"/>
      <c r="F22" s="30"/>
      <c r="G22" s="20"/>
      <c r="H22" s="30">
        <v>200</v>
      </c>
      <c r="I22" s="20">
        <v>15</v>
      </c>
      <c r="J22" s="20"/>
      <c r="K22" s="20"/>
      <c r="L22" s="20"/>
      <c r="M22" s="20">
        <f t="shared" si="0"/>
        <v>4437</v>
      </c>
      <c r="N22" s="24">
        <f t="shared" si="1"/>
        <v>7302</v>
      </c>
      <c r="O22" s="25">
        <f t="shared" si="2"/>
        <v>122.0175</v>
      </c>
      <c r="P22" s="26"/>
      <c r="Q22" s="26">
        <v>100</v>
      </c>
      <c r="R22" s="29">
        <f t="shared" si="3"/>
        <v>7079.9825000000001</v>
      </c>
      <c r="S22" s="25">
        <f t="shared" si="4"/>
        <v>42.151499999999999</v>
      </c>
      <c r="T22" s="27">
        <f t="shared" si="5"/>
        <v>-57.848500000000001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3635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3635</v>
      </c>
      <c r="N23" s="24">
        <f t="shared" si="1"/>
        <v>3635</v>
      </c>
      <c r="O23" s="25">
        <f t="shared" si="2"/>
        <v>99.962500000000006</v>
      </c>
      <c r="P23" s="26"/>
      <c r="Q23" s="26">
        <v>30</v>
      </c>
      <c r="R23" s="29">
        <f t="shared" si="3"/>
        <v>3505.0374999999999</v>
      </c>
      <c r="S23" s="25">
        <f t="shared" si="4"/>
        <v>34.532499999999999</v>
      </c>
      <c r="T23" s="27">
        <f t="shared" si="5"/>
        <v>4.5324999999999989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3906</v>
      </c>
      <c r="E24" s="30"/>
      <c r="F24" s="30"/>
      <c r="G24" s="30"/>
      <c r="H24" s="30"/>
      <c r="I24" s="20">
        <v>25</v>
      </c>
      <c r="J24" s="20"/>
      <c r="K24" s="20"/>
      <c r="L24" s="20"/>
      <c r="M24" s="20">
        <f t="shared" si="0"/>
        <v>3906</v>
      </c>
      <c r="N24" s="24">
        <f t="shared" si="1"/>
        <v>8681</v>
      </c>
      <c r="O24" s="25">
        <f t="shared" si="2"/>
        <v>107.41500000000001</v>
      </c>
      <c r="P24" s="26"/>
      <c r="Q24" s="26">
        <v>74</v>
      </c>
      <c r="R24" s="29">
        <f t="shared" si="3"/>
        <v>8499.5849999999991</v>
      </c>
      <c r="S24" s="25">
        <f t="shared" si="4"/>
        <v>37.106999999999999</v>
      </c>
      <c r="T24" s="27">
        <f t="shared" si="5"/>
        <v>-36.893000000000001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5350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5350</v>
      </c>
      <c r="N25" s="24">
        <f t="shared" si="1"/>
        <v>5350</v>
      </c>
      <c r="O25" s="25">
        <f t="shared" si="2"/>
        <v>147.125</v>
      </c>
      <c r="P25" s="26"/>
      <c r="Q25" s="26">
        <v>50</v>
      </c>
      <c r="R25" s="29">
        <f t="shared" si="3"/>
        <v>5152.875</v>
      </c>
      <c r="S25" s="25">
        <f t="shared" si="4"/>
        <v>50.824999999999996</v>
      </c>
      <c r="T25" s="27">
        <f t="shared" si="5"/>
        <v>0.82499999999999574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103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103</v>
      </c>
      <c r="N26" s="24">
        <f t="shared" si="1"/>
        <v>103</v>
      </c>
      <c r="O26" s="25">
        <f t="shared" si="2"/>
        <v>2.8325</v>
      </c>
      <c r="P26" s="26"/>
      <c r="Q26" s="26"/>
      <c r="R26" s="29">
        <f t="shared" si="3"/>
        <v>100.1675</v>
      </c>
      <c r="S26" s="25">
        <f t="shared" si="4"/>
        <v>0.97849999999999993</v>
      </c>
      <c r="T26" s="27">
        <f t="shared" si="5"/>
        <v>0.97849999999999993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6160</v>
      </c>
      <c r="E27" s="38">
        <v>100</v>
      </c>
      <c r="F27" s="39"/>
      <c r="G27" s="39"/>
      <c r="H27" s="39">
        <v>50</v>
      </c>
      <c r="I27" s="31">
        <v>10</v>
      </c>
      <c r="J27" s="31"/>
      <c r="K27" s="31">
        <v>3</v>
      </c>
      <c r="L27" s="31"/>
      <c r="M27" s="31">
        <f t="shared" si="0"/>
        <v>8610</v>
      </c>
      <c r="N27" s="40">
        <f t="shared" si="1"/>
        <v>11066</v>
      </c>
      <c r="O27" s="25">
        <f t="shared" si="2"/>
        <v>236.77500000000001</v>
      </c>
      <c r="P27" s="41"/>
      <c r="Q27" s="41">
        <v>100</v>
      </c>
      <c r="R27" s="29">
        <f t="shared" si="3"/>
        <v>10729.225</v>
      </c>
      <c r="S27" s="42">
        <f t="shared" si="4"/>
        <v>81.795000000000002</v>
      </c>
      <c r="T27" s="43">
        <f t="shared" si="5"/>
        <v>-18.204999999999998</v>
      </c>
    </row>
    <row r="28" spans="1:20" ht="16.5" thickBot="1" x14ac:dyDescent="0.3">
      <c r="A28" s="93" t="s">
        <v>44</v>
      </c>
      <c r="B28" s="94"/>
      <c r="C28" s="95"/>
      <c r="D28" s="44">
        <f t="shared" ref="D28:E28" si="6">SUM(D7:D27)</f>
        <v>70895</v>
      </c>
      <c r="E28" s="45">
        <f t="shared" si="6"/>
        <v>140</v>
      </c>
      <c r="F28" s="45">
        <f t="shared" ref="F28:T28" si="7">SUM(F7:F27)</f>
        <v>10</v>
      </c>
      <c r="G28" s="45">
        <f t="shared" si="7"/>
        <v>0</v>
      </c>
      <c r="H28" s="45">
        <f t="shared" si="7"/>
        <v>470</v>
      </c>
      <c r="I28" s="45">
        <f t="shared" si="7"/>
        <v>152</v>
      </c>
      <c r="J28" s="45">
        <f t="shared" si="7"/>
        <v>5</v>
      </c>
      <c r="K28" s="45">
        <f t="shared" si="7"/>
        <v>3</v>
      </c>
      <c r="L28" s="45">
        <f t="shared" si="7"/>
        <v>0</v>
      </c>
      <c r="M28" s="45">
        <f t="shared" si="7"/>
        <v>78025</v>
      </c>
      <c r="N28" s="45">
        <f t="shared" si="7"/>
        <v>108558</v>
      </c>
      <c r="O28" s="46">
        <f t="shared" si="7"/>
        <v>2145.6874999999995</v>
      </c>
      <c r="P28" s="45">
        <f t="shared" si="7"/>
        <v>0</v>
      </c>
      <c r="Q28" s="45">
        <f t="shared" si="7"/>
        <v>1119</v>
      </c>
      <c r="R28" s="45">
        <f t="shared" si="7"/>
        <v>105293.31250000001</v>
      </c>
      <c r="S28" s="45">
        <f t="shared" si="7"/>
        <v>741.23749999999995</v>
      </c>
      <c r="T28" s="47">
        <f t="shared" si="7"/>
        <v>-377.7625000000001</v>
      </c>
    </row>
    <row r="29" spans="1:20" ht="15.75" thickBot="1" x14ac:dyDescent="0.3">
      <c r="A29" s="96" t="s">
        <v>45</v>
      </c>
      <c r="B29" s="97"/>
      <c r="C29" s="98"/>
      <c r="D29" s="48">
        <f>D4+D5-D28</f>
        <v>810821</v>
      </c>
      <c r="E29" s="48">
        <f t="shared" ref="E29:L29" si="8">E4+E5-E28</f>
        <v>5490</v>
      </c>
      <c r="F29" s="48">
        <f t="shared" si="8"/>
        <v>1770</v>
      </c>
      <c r="G29" s="48">
        <f t="shared" si="8"/>
        <v>450</v>
      </c>
      <c r="H29" s="48">
        <f t="shared" si="8"/>
        <v>2110</v>
      </c>
      <c r="I29" s="48">
        <f t="shared" si="8"/>
        <v>507</v>
      </c>
      <c r="J29" s="48">
        <f t="shared" si="8"/>
        <v>216</v>
      </c>
      <c r="K29" s="48">
        <f t="shared" si="8"/>
        <v>185</v>
      </c>
      <c r="L29" s="48">
        <f t="shared" si="8"/>
        <v>5</v>
      </c>
      <c r="M29" s="99"/>
      <c r="N29" s="100"/>
      <c r="O29" s="100"/>
      <c r="P29" s="100"/>
      <c r="Q29" s="100"/>
      <c r="R29" s="100"/>
      <c r="S29" s="100"/>
      <c r="T29" s="10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05" priority="43" operator="equal">
      <formula>212030016606640</formula>
    </cfRule>
  </conditionalFormatting>
  <conditionalFormatting sqref="D29 E4:E6 E28:K29">
    <cfRule type="cellIs" dxfId="1104" priority="41" operator="equal">
      <formula>$E$4</formula>
    </cfRule>
    <cfRule type="cellIs" dxfId="1103" priority="42" operator="equal">
      <formula>2120</formula>
    </cfRule>
  </conditionalFormatting>
  <conditionalFormatting sqref="D29:E29 F4:F6 F28:F29">
    <cfRule type="cellIs" dxfId="1102" priority="39" operator="equal">
      <formula>$F$4</formula>
    </cfRule>
    <cfRule type="cellIs" dxfId="1101" priority="40" operator="equal">
      <formula>300</formula>
    </cfRule>
  </conditionalFormatting>
  <conditionalFormatting sqref="G4:G6 G28:G29">
    <cfRule type="cellIs" dxfId="1100" priority="37" operator="equal">
      <formula>$G$4</formula>
    </cfRule>
    <cfRule type="cellIs" dxfId="1099" priority="38" operator="equal">
      <formula>1660</formula>
    </cfRule>
  </conditionalFormatting>
  <conditionalFormatting sqref="H4:H6 H28:H29">
    <cfRule type="cellIs" dxfId="1098" priority="35" operator="equal">
      <formula>$H$4</formula>
    </cfRule>
    <cfRule type="cellIs" dxfId="1097" priority="36" operator="equal">
      <formula>6640</formula>
    </cfRule>
  </conditionalFormatting>
  <conditionalFormatting sqref="T6:T28">
    <cfRule type="cellIs" dxfId="1096" priority="34" operator="lessThan">
      <formula>0</formula>
    </cfRule>
  </conditionalFormatting>
  <conditionalFormatting sqref="T7:T27">
    <cfRule type="cellIs" dxfId="1095" priority="31" operator="lessThan">
      <formula>0</formula>
    </cfRule>
    <cfRule type="cellIs" dxfId="1094" priority="32" operator="lessThan">
      <formula>0</formula>
    </cfRule>
    <cfRule type="cellIs" dxfId="1093" priority="33" operator="lessThan">
      <formula>0</formula>
    </cfRule>
  </conditionalFormatting>
  <conditionalFormatting sqref="E4:E6 E28:K28">
    <cfRule type="cellIs" dxfId="1092" priority="30" operator="equal">
      <formula>$E$4</formula>
    </cfRule>
  </conditionalFormatting>
  <conditionalFormatting sqref="D28:D29 D6 D4:M4">
    <cfRule type="cellIs" dxfId="1091" priority="29" operator="equal">
      <formula>$D$4</formula>
    </cfRule>
  </conditionalFormatting>
  <conditionalFormatting sqref="I4:I6 I28:I29">
    <cfRule type="cellIs" dxfId="1090" priority="28" operator="equal">
      <formula>$I$4</formula>
    </cfRule>
  </conditionalFormatting>
  <conditionalFormatting sqref="J4:J6 J28:J29">
    <cfRule type="cellIs" dxfId="1089" priority="27" operator="equal">
      <formula>$J$4</formula>
    </cfRule>
  </conditionalFormatting>
  <conditionalFormatting sqref="K4:K6 K28:K29">
    <cfRule type="cellIs" dxfId="1088" priority="26" operator="equal">
      <formula>$K$4</formula>
    </cfRule>
  </conditionalFormatting>
  <conditionalFormatting sqref="M4:M6">
    <cfRule type="cellIs" dxfId="1087" priority="25" operator="equal">
      <formula>$L$4</formula>
    </cfRule>
  </conditionalFormatting>
  <conditionalFormatting sqref="T7:T28">
    <cfRule type="cellIs" dxfId="1086" priority="22" operator="lessThan">
      <formula>0</formula>
    </cfRule>
    <cfRule type="cellIs" dxfId="1085" priority="23" operator="lessThan">
      <formula>0</formula>
    </cfRule>
    <cfRule type="cellIs" dxfId="1084" priority="24" operator="lessThan">
      <formula>0</formula>
    </cfRule>
  </conditionalFormatting>
  <conditionalFormatting sqref="D5:K5">
    <cfRule type="cellIs" dxfId="1083" priority="21" operator="greaterThan">
      <formula>0</formula>
    </cfRule>
  </conditionalFormatting>
  <conditionalFormatting sqref="T6:T28">
    <cfRule type="cellIs" dxfId="1082" priority="20" operator="lessThan">
      <formula>0</formula>
    </cfRule>
  </conditionalFormatting>
  <conditionalFormatting sqref="T7:T27">
    <cfRule type="cellIs" dxfId="1081" priority="17" operator="lessThan">
      <formula>0</formula>
    </cfRule>
    <cfRule type="cellIs" dxfId="1080" priority="18" operator="lessThan">
      <formula>0</formula>
    </cfRule>
    <cfRule type="cellIs" dxfId="1079" priority="19" operator="lessThan">
      <formula>0</formula>
    </cfRule>
  </conditionalFormatting>
  <conditionalFormatting sqref="T7:T28">
    <cfRule type="cellIs" dxfId="1078" priority="14" operator="lessThan">
      <formula>0</formula>
    </cfRule>
    <cfRule type="cellIs" dxfId="1077" priority="15" operator="lessThan">
      <formula>0</formula>
    </cfRule>
    <cfRule type="cellIs" dxfId="1076" priority="16" operator="lessThan">
      <formula>0</formula>
    </cfRule>
  </conditionalFormatting>
  <conditionalFormatting sqref="D5:K5">
    <cfRule type="cellIs" dxfId="1075" priority="13" operator="greaterThan">
      <formula>0</formula>
    </cfRule>
  </conditionalFormatting>
  <conditionalFormatting sqref="L4 L6 L28:L29">
    <cfRule type="cellIs" dxfId="1074" priority="12" operator="equal">
      <formula>$L$4</formula>
    </cfRule>
  </conditionalFormatting>
  <conditionalFormatting sqref="D7:S7">
    <cfRule type="cellIs" dxfId="1073" priority="11" operator="greaterThan">
      <formula>0</formula>
    </cfRule>
  </conditionalFormatting>
  <conditionalFormatting sqref="D9:S9">
    <cfRule type="cellIs" dxfId="1072" priority="10" operator="greaterThan">
      <formula>0</formula>
    </cfRule>
  </conditionalFormatting>
  <conditionalFormatting sqref="D11:S11">
    <cfRule type="cellIs" dxfId="1071" priority="9" operator="greaterThan">
      <formula>0</formula>
    </cfRule>
  </conditionalFormatting>
  <conditionalFormatting sqref="D13:S13">
    <cfRule type="cellIs" dxfId="1070" priority="8" operator="greaterThan">
      <formula>0</formula>
    </cfRule>
  </conditionalFormatting>
  <conditionalFormatting sqref="D15:S15">
    <cfRule type="cellIs" dxfId="1069" priority="7" operator="greaterThan">
      <formula>0</formula>
    </cfRule>
  </conditionalFormatting>
  <conditionalFormatting sqref="D17:S17">
    <cfRule type="cellIs" dxfId="1068" priority="6" operator="greaterThan">
      <formula>0</formula>
    </cfRule>
  </conditionalFormatting>
  <conditionalFormatting sqref="D19:S19">
    <cfRule type="cellIs" dxfId="1067" priority="5" operator="greaterThan">
      <formula>0</formula>
    </cfRule>
  </conditionalFormatting>
  <conditionalFormatting sqref="D21:S21">
    <cfRule type="cellIs" dxfId="1066" priority="4" operator="greaterThan">
      <formula>0</formula>
    </cfRule>
  </conditionalFormatting>
  <conditionalFormatting sqref="D23:S23">
    <cfRule type="cellIs" dxfId="1065" priority="3" operator="greaterThan">
      <formula>0</formula>
    </cfRule>
  </conditionalFormatting>
  <conditionalFormatting sqref="D25:S25">
    <cfRule type="cellIs" dxfId="1064" priority="2" operator="greaterThan">
      <formula>0</formula>
    </cfRule>
  </conditionalFormatting>
  <conditionalFormatting sqref="D27:S27">
    <cfRule type="cellIs" dxfId="1063" priority="1" operator="greater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C1" workbookViewId="0">
      <pane ySplit="6" topLeftCell="A16" activePane="bottomLeft" state="frozen"/>
      <selection pane="bottomLeft" activeCell="V19" sqref="V19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2" t="s">
        <v>0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</row>
    <row r="2" spans="1:20" ht="15.75" thickBot="1" x14ac:dyDescent="0.3">
      <c r="A2" s="102"/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</row>
    <row r="3" spans="1:20" ht="18.75" x14ac:dyDescent="0.25">
      <c r="A3" s="103" t="s">
        <v>57</v>
      </c>
      <c r="B3" s="104"/>
      <c r="C3" s="105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6"/>
    </row>
    <row r="4" spans="1:20" x14ac:dyDescent="0.25">
      <c r="A4" s="107" t="s">
        <v>1</v>
      </c>
      <c r="B4" s="107"/>
      <c r="C4" s="1"/>
      <c r="D4" s="2">
        <f>'8'!D29</f>
        <v>810821</v>
      </c>
      <c r="E4" s="2">
        <f>'8'!E29</f>
        <v>5490</v>
      </c>
      <c r="F4" s="2">
        <f>'8'!F29</f>
        <v>1770</v>
      </c>
      <c r="G4" s="2">
        <f>'8'!G29</f>
        <v>450</v>
      </c>
      <c r="H4" s="2">
        <f>'8'!H29</f>
        <v>2110</v>
      </c>
      <c r="I4" s="2">
        <f>'8'!I29</f>
        <v>507</v>
      </c>
      <c r="J4" s="2">
        <f>'8'!J29</f>
        <v>216</v>
      </c>
      <c r="K4" s="2">
        <f>'8'!K29</f>
        <v>185</v>
      </c>
      <c r="L4" s="2">
        <f>'8'!L29</f>
        <v>5</v>
      </c>
      <c r="M4" s="3"/>
      <c r="N4" s="108"/>
      <c r="O4" s="108"/>
      <c r="P4" s="108"/>
      <c r="Q4" s="108"/>
      <c r="R4" s="108"/>
      <c r="S4" s="108"/>
      <c r="T4" s="108"/>
    </row>
    <row r="5" spans="1:20" x14ac:dyDescent="0.25">
      <c r="A5" s="107" t="s">
        <v>2</v>
      </c>
      <c r="B5" s="10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8"/>
      <c r="O5" s="108"/>
      <c r="P5" s="108"/>
      <c r="Q5" s="108"/>
      <c r="R5" s="108"/>
      <c r="S5" s="108"/>
      <c r="T5" s="10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12279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12279</v>
      </c>
      <c r="N7" s="24">
        <f>D7+E7*20+F7*10+G7*9+H7*9+I7*191+J7*191+K7*182+L7*100</f>
        <v>12279</v>
      </c>
      <c r="O7" s="25">
        <f>M7*2.75%</f>
        <v>337.67250000000001</v>
      </c>
      <c r="P7" s="26"/>
      <c r="Q7" s="26">
        <v>82</v>
      </c>
      <c r="R7" s="29">
        <f>M7-(M7*2.75%)+I7*191+J7*191+K7*182+L7*100-Q7</f>
        <v>11859.327499999999</v>
      </c>
      <c r="S7" s="25">
        <f>M7*0.95%</f>
        <v>116.65049999999999</v>
      </c>
      <c r="T7" s="27">
        <f>S7-Q7</f>
        <v>34.650499999999994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6501</v>
      </c>
      <c r="E8" s="30"/>
      <c r="F8" s="30"/>
      <c r="G8" s="30"/>
      <c r="H8" s="30"/>
      <c r="I8" s="20">
        <v>4</v>
      </c>
      <c r="J8" s="20"/>
      <c r="K8" s="20"/>
      <c r="L8" s="20"/>
      <c r="M8" s="20">
        <f t="shared" ref="M8:M27" si="0">D8+E8*20+F8*10+G8*9+H8*9</f>
        <v>6501</v>
      </c>
      <c r="N8" s="24">
        <f t="shared" ref="N8:N27" si="1">D8+E8*20+F8*10+G8*9+H8*9+I8*191+J8*191+K8*182+L8*100</f>
        <v>7265</v>
      </c>
      <c r="O8" s="25">
        <f t="shared" ref="O8:O27" si="2">M8*2.75%</f>
        <v>178.7775</v>
      </c>
      <c r="P8" s="26"/>
      <c r="Q8" s="26">
        <v>75</v>
      </c>
      <c r="R8" s="29">
        <f t="shared" ref="R8:R27" si="3">M8-(M8*2.75%)+I8*191+J8*191+K8*182+L8*100-Q8</f>
        <v>7011.2224999999999</v>
      </c>
      <c r="S8" s="25">
        <f t="shared" ref="S8:S27" si="4">M8*0.95%</f>
        <v>61.759499999999996</v>
      </c>
      <c r="T8" s="27">
        <f t="shared" ref="T8:T27" si="5">S8-Q8</f>
        <v>-13.240500000000004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12655</v>
      </c>
      <c r="E9" s="30"/>
      <c r="F9" s="30"/>
      <c r="G9" s="30"/>
      <c r="H9" s="30"/>
      <c r="I9" s="20">
        <v>7</v>
      </c>
      <c r="J9" s="20"/>
      <c r="K9" s="20"/>
      <c r="L9" s="20"/>
      <c r="M9" s="20">
        <f t="shared" si="0"/>
        <v>12655</v>
      </c>
      <c r="N9" s="24">
        <f t="shared" si="1"/>
        <v>13992</v>
      </c>
      <c r="O9" s="25">
        <f t="shared" si="2"/>
        <v>348.01249999999999</v>
      </c>
      <c r="P9" s="26"/>
      <c r="Q9" s="26">
        <v>114</v>
      </c>
      <c r="R9" s="29">
        <f t="shared" si="3"/>
        <v>13529.987499999999</v>
      </c>
      <c r="S9" s="25">
        <f t="shared" si="4"/>
        <v>120.2225</v>
      </c>
      <c r="T9" s="27">
        <f t="shared" si="5"/>
        <v>6.2224999999999966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7410</v>
      </c>
      <c r="E10" s="30"/>
      <c r="F10" s="30"/>
      <c r="G10" s="30"/>
      <c r="H10" s="30"/>
      <c r="I10" s="20">
        <v>2</v>
      </c>
      <c r="J10" s="20"/>
      <c r="K10" s="20"/>
      <c r="L10" s="20"/>
      <c r="M10" s="20">
        <f t="shared" si="0"/>
        <v>7410</v>
      </c>
      <c r="N10" s="24">
        <f t="shared" si="1"/>
        <v>7792</v>
      </c>
      <c r="O10" s="25">
        <f t="shared" si="2"/>
        <v>203.77500000000001</v>
      </c>
      <c r="P10" s="26"/>
      <c r="Q10" s="26">
        <v>28</v>
      </c>
      <c r="R10" s="29">
        <f t="shared" si="3"/>
        <v>7560.2250000000004</v>
      </c>
      <c r="S10" s="25">
        <f t="shared" si="4"/>
        <v>70.394999999999996</v>
      </c>
      <c r="T10" s="27">
        <f t="shared" si="5"/>
        <v>42.394999999999996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3703</v>
      </c>
      <c r="E11" s="30"/>
      <c r="F11" s="30"/>
      <c r="G11" s="32"/>
      <c r="H11" s="30"/>
      <c r="I11" s="20">
        <v>7</v>
      </c>
      <c r="J11" s="20"/>
      <c r="K11" s="20"/>
      <c r="L11" s="20"/>
      <c r="M11" s="20">
        <f t="shared" si="0"/>
        <v>3703</v>
      </c>
      <c r="N11" s="24">
        <f t="shared" si="1"/>
        <v>5040</v>
      </c>
      <c r="O11" s="25">
        <f t="shared" si="2"/>
        <v>101.8325</v>
      </c>
      <c r="P11" s="26"/>
      <c r="Q11" s="26">
        <v>33</v>
      </c>
      <c r="R11" s="29">
        <f t="shared" si="3"/>
        <v>4905.1674999999996</v>
      </c>
      <c r="S11" s="25">
        <f t="shared" si="4"/>
        <v>35.1785</v>
      </c>
      <c r="T11" s="27">
        <f t="shared" si="5"/>
        <v>2.1784999999999997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9687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9687</v>
      </c>
      <c r="N12" s="24">
        <f t="shared" si="1"/>
        <v>9687</v>
      </c>
      <c r="O12" s="25">
        <f t="shared" si="2"/>
        <v>266.39249999999998</v>
      </c>
      <c r="P12" s="26"/>
      <c r="Q12" s="26">
        <v>31</v>
      </c>
      <c r="R12" s="29">
        <f t="shared" si="3"/>
        <v>9389.6075000000001</v>
      </c>
      <c r="S12" s="25">
        <f t="shared" si="4"/>
        <v>92.026499999999999</v>
      </c>
      <c r="T12" s="27">
        <f t="shared" si="5"/>
        <v>61.026499999999999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6178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6178</v>
      </c>
      <c r="N13" s="24">
        <f t="shared" si="1"/>
        <v>6178</v>
      </c>
      <c r="O13" s="25">
        <f t="shared" si="2"/>
        <v>169.89500000000001</v>
      </c>
      <c r="P13" s="26"/>
      <c r="Q13" s="26">
        <v>55</v>
      </c>
      <c r="R13" s="29">
        <f t="shared" si="3"/>
        <v>5953.1049999999996</v>
      </c>
      <c r="S13" s="25">
        <f t="shared" si="4"/>
        <v>58.690999999999995</v>
      </c>
      <c r="T13" s="27">
        <f t="shared" si="5"/>
        <v>3.6909999999999954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12657</v>
      </c>
      <c r="E14" s="30"/>
      <c r="F14" s="30">
        <v>50</v>
      </c>
      <c r="G14" s="30"/>
      <c r="H14" s="30">
        <v>400</v>
      </c>
      <c r="I14" s="20"/>
      <c r="J14" s="20"/>
      <c r="K14" s="20"/>
      <c r="L14" s="20"/>
      <c r="M14" s="20">
        <f t="shared" si="0"/>
        <v>16757</v>
      </c>
      <c r="N14" s="24">
        <f t="shared" si="1"/>
        <v>16757</v>
      </c>
      <c r="O14" s="25">
        <f t="shared" si="2"/>
        <v>460.8175</v>
      </c>
      <c r="P14" s="26"/>
      <c r="Q14" s="26">
        <v>106</v>
      </c>
      <c r="R14" s="29">
        <f t="shared" si="3"/>
        <v>16190.182500000001</v>
      </c>
      <c r="S14" s="25">
        <f t="shared" si="4"/>
        <v>159.19149999999999</v>
      </c>
      <c r="T14" s="27">
        <f t="shared" si="5"/>
        <v>53.191499999999991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11001</v>
      </c>
      <c r="E15" s="30">
        <v>10</v>
      </c>
      <c r="F15" s="30">
        <v>30</v>
      </c>
      <c r="G15" s="30"/>
      <c r="H15" s="30">
        <v>20</v>
      </c>
      <c r="I15" s="20">
        <v>1</v>
      </c>
      <c r="J15" s="20"/>
      <c r="K15" s="20"/>
      <c r="L15" s="20"/>
      <c r="M15" s="20">
        <f t="shared" si="0"/>
        <v>11681</v>
      </c>
      <c r="N15" s="24">
        <f t="shared" si="1"/>
        <v>11872</v>
      </c>
      <c r="O15" s="25">
        <f t="shared" si="2"/>
        <v>321.22750000000002</v>
      </c>
      <c r="P15" s="26"/>
      <c r="Q15" s="26">
        <v>100</v>
      </c>
      <c r="R15" s="29">
        <f t="shared" si="3"/>
        <v>11450.772499999999</v>
      </c>
      <c r="S15" s="25">
        <f t="shared" si="4"/>
        <v>110.9695</v>
      </c>
      <c r="T15" s="27">
        <f t="shared" si="5"/>
        <v>10.969499999999996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13023</v>
      </c>
      <c r="E16" s="30"/>
      <c r="F16" s="30"/>
      <c r="G16" s="30"/>
      <c r="H16" s="30">
        <v>200</v>
      </c>
      <c r="I16" s="20">
        <v>1</v>
      </c>
      <c r="J16" s="20"/>
      <c r="K16" s="20"/>
      <c r="L16" s="20"/>
      <c r="M16" s="20">
        <f t="shared" si="0"/>
        <v>14823</v>
      </c>
      <c r="N16" s="24">
        <f t="shared" si="1"/>
        <v>15014</v>
      </c>
      <c r="O16" s="25">
        <f t="shared" si="2"/>
        <v>407.63249999999999</v>
      </c>
      <c r="P16" s="26"/>
      <c r="Q16" s="26">
        <v>106</v>
      </c>
      <c r="R16" s="29">
        <f t="shared" si="3"/>
        <v>14500.3675</v>
      </c>
      <c r="S16" s="25">
        <f t="shared" si="4"/>
        <v>140.8185</v>
      </c>
      <c r="T16" s="27">
        <f t="shared" si="5"/>
        <v>34.8185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17641</v>
      </c>
      <c r="E17" s="30">
        <v>10</v>
      </c>
      <c r="F17" s="30">
        <v>10</v>
      </c>
      <c r="G17" s="30"/>
      <c r="H17" s="30">
        <v>100</v>
      </c>
      <c r="I17" s="20"/>
      <c r="J17" s="20"/>
      <c r="K17" s="20"/>
      <c r="L17" s="20"/>
      <c r="M17" s="20">
        <f t="shared" si="0"/>
        <v>18841</v>
      </c>
      <c r="N17" s="24">
        <f t="shared" si="1"/>
        <v>18841</v>
      </c>
      <c r="O17" s="25">
        <f t="shared" si="2"/>
        <v>518.12750000000005</v>
      </c>
      <c r="P17" s="26"/>
      <c r="Q17" s="26">
        <v>100</v>
      </c>
      <c r="R17" s="29">
        <f t="shared" si="3"/>
        <v>18222.872500000001</v>
      </c>
      <c r="S17" s="25">
        <f t="shared" si="4"/>
        <v>178.98949999999999</v>
      </c>
      <c r="T17" s="27">
        <f t="shared" si="5"/>
        <v>78.989499999999992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>
        <v>7097</v>
      </c>
      <c r="E18" s="30"/>
      <c r="F18" s="30">
        <v>30</v>
      </c>
      <c r="G18" s="30"/>
      <c r="H18" s="30">
        <v>50</v>
      </c>
      <c r="I18" s="20"/>
      <c r="J18" s="20"/>
      <c r="K18" s="20"/>
      <c r="L18" s="20"/>
      <c r="M18" s="20">
        <f t="shared" si="0"/>
        <v>7847</v>
      </c>
      <c r="N18" s="24">
        <f t="shared" si="1"/>
        <v>7847</v>
      </c>
      <c r="O18" s="25">
        <f t="shared" si="2"/>
        <v>215.79249999999999</v>
      </c>
      <c r="P18" s="26"/>
      <c r="Q18" s="26">
        <v>650</v>
      </c>
      <c r="R18" s="29">
        <f t="shared" si="3"/>
        <v>6981.2075000000004</v>
      </c>
      <c r="S18" s="25">
        <f t="shared" si="4"/>
        <v>74.546499999999995</v>
      </c>
      <c r="T18" s="27">
        <f t="shared" si="5"/>
        <v>-575.45349999999996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9835</v>
      </c>
      <c r="E19" s="30"/>
      <c r="F19" s="30">
        <v>100</v>
      </c>
      <c r="G19" s="30"/>
      <c r="H19" s="30">
        <v>100</v>
      </c>
      <c r="I19" s="20">
        <v>5</v>
      </c>
      <c r="J19" s="20"/>
      <c r="K19" s="20"/>
      <c r="L19" s="20"/>
      <c r="M19" s="20">
        <f t="shared" si="0"/>
        <v>11735</v>
      </c>
      <c r="N19" s="24">
        <f t="shared" si="1"/>
        <v>12690</v>
      </c>
      <c r="O19" s="25">
        <f t="shared" si="2"/>
        <v>322.71249999999998</v>
      </c>
      <c r="P19" s="26"/>
      <c r="Q19" s="26">
        <v>170</v>
      </c>
      <c r="R19" s="29">
        <f t="shared" si="3"/>
        <v>12197.2875</v>
      </c>
      <c r="S19" s="25">
        <f t="shared" si="4"/>
        <v>111.4825</v>
      </c>
      <c r="T19" s="27">
        <f t="shared" si="5"/>
        <v>-58.517499999999998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10178</v>
      </c>
      <c r="E20" s="30"/>
      <c r="F20" s="30"/>
      <c r="G20" s="30"/>
      <c r="H20" s="30"/>
      <c r="I20" s="20">
        <v>7</v>
      </c>
      <c r="J20" s="20"/>
      <c r="K20" s="20"/>
      <c r="L20" s="20"/>
      <c r="M20" s="20">
        <f t="shared" si="0"/>
        <v>10178</v>
      </c>
      <c r="N20" s="24">
        <f t="shared" si="1"/>
        <v>11515</v>
      </c>
      <c r="O20" s="25">
        <f t="shared" si="2"/>
        <v>279.89499999999998</v>
      </c>
      <c r="P20" s="26"/>
      <c r="Q20" s="26">
        <v>120</v>
      </c>
      <c r="R20" s="29">
        <f t="shared" si="3"/>
        <v>11115.105</v>
      </c>
      <c r="S20" s="25">
        <f t="shared" si="4"/>
        <v>96.691000000000003</v>
      </c>
      <c r="T20" s="27">
        <f t="shared" si="5"/>
        <v>-23.308999999999997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6016</v>
      </c>
      <c r="E21" s="30"/>
      <c r="F21" s="30"/>
      <c r="G21" s="30"/>
      <c r="H21" s="30"/>
      <c r="I21" s="20">
        <v>3</v>
      </c>
      <c r="J21" s="20"/>
      <c r="K21" s="20"/>
      <c r="L21" s="20"/>
      <c r="M21" s="20">
        <f t="shared" si="0"/>
        <v>6016</v>
      </c>
      <c r="N21" s="24">
        <f t="shared" si="1"/>
        <v>6589</v>
      </c>
      <c r="O21" s="25">
        <f t="shared" si="2"/>
        <v>165.44</v>
      </c>
      <c r="P21" s="26"/>
      <c r="Q21" s="26">
        <v>10</v>
      </c>
      <c r="R21" s="29">
        <f t="shared" si="3"/>
        <v>6413.56</v>
      </c>
      <c r="S21" s="25">
        <f t="shared" si="4"/>
        <v>57.152000000000001</v>
      </c>
      <c r="T21" s="27">
        <f t="shared" si="5"/>
        <v>47.152000000000001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12344</v>
      </c>
      <c r="E22" s="30">
        <v>100</v>
      </c>
      <c r="F22" s="30">
        <v>50</v>
      </c>
      <c r="G22" s="20"/>
      <c r="H22" s="30"/>
      <c r="I22" s="20">
        <v>6</v>
      </c>
      <c r="J22" s="20"/>
      <c r="K22" s="20"/>
      <c r="L22" s="20"/>
      <c r="M22" s="20">
        <f t="shared" si="0"/>
        <v>14844</v>
      </c>
      <c r="N22" s="24">
        <f t="shared" si="1"/>
        <v>15990</v>
      </c>
      <c r="O22" s="25">
        <f t="shared" si="2"/>
        <v>408.21</v>
      </c>
      <c r="P22" s="26"/>
      <c r="Q22" s="26">
        <v>150</v>
      </c>
      <c r="R22" s="29">
        <f t="shared" si="3"/>
        <v>15431.79</v>
      </c>
      <c r="S22" s="25">
        <f t="shared" si="4"/>
        <v>141.018</v>
      </c>
      <c r="T22" s="27">
        <f t="shared" si="5"/>
        <v>-8.9819999999999993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4355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4355</v>
      </c>
      <c r="N23" s="24">
        <f t="shared" si="1"/>
        <v>4355</v>
      </c>
      <c r="O23" s="25">
        <f t="shared" si="2"/>
        <v>119.7625</v>
      </c>
      <c r="P23" s="26"/>
      <c r="Q23" s="26">
        <v>40</v>
      </c>
      <c r="R23" s="29">
        <f t="shared" si="3"/>
        <v>4195.2375000000002</v>
      </c>
      <c r="S23" s="25">
        <f t="shared" si="4"/>
        <v>41.372500000000002</v>
      </c>
      <c r="T23" s="27">
        <f t="shared" si="5"/>
        <v>1.3725000000000023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18195</v>
      </c>
      <c r="E24" s="30"/>
      <c r="F24" s="30"/>
      <c r="G24" s="30"/>
      <c r="H24" s="30"/>
      <c r="I24" s="20">
        <v>6</v>
      </c>
      <c r="J24" s="20"/>
      <c r="K24" s="20"/>
      <c r="L24" s="20"/>
      <c r="M24" s="20">
        <f t="shared" si="0"/>
        <v>18195</v>
      </c>
      <c r="N24" s="24">
        <f t="shared" si="1"/>
        <v>19341</v>
      </c>
      <c r="O24" s="25">
        <f t="shared" si="2"/>
        <v>500.36250000000001</v>
      </c>
      <c r="P24" s="26"/>
      <c r="Q24" s="26">
        <v>121</v>
      </c>
      <c r="R24" s="29">
        <f t="shared" si="3"/>
        <v>18719.637500000001</v>
      </c>
      <c r="S24" s="25">
        <f t="shared" si="4"/>
        <v>172.85249999999999</v>
      </c>
      <c r="T24" s="27">
        <f t="shared" si="5"/>
        <v>51.852499999999992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3877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3877</v>
      </c>
      <c r="N25" s="24">
        <f t="shared" si="1"/>
        <v>3877</v>
      </c>
      <c r="O25" s="25">
        <f t="shared" si="2"/>
        <v>106.61750000000001</v>
      </c>
      <c r="P25" s="26"/>
      <c r="Q25" s="26">
        <v>35</v>
      </c>
      <c r="R25" s="29">
        <f t="shared" si="3"/>
        <v>3735.3825000000002</v>
      </c>
      <c r="S25" s="25">
        <f t="shared" si="4"/>
        <v>36.831499999999998</v>
      </c>
      <c r="T25" s="27">
        <f t="shared" si="5"/>
        <v>1.8314999999999984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5965</v>
      </c>
      <c r="E26" s="29"/>
      <c r="F26" s="30"/>
      <c r="G26" s="30"/>
      <c r="H26" s="30"/>
      <c r="I26" s="20">
        <v>14</v>
      </c>
      <c r="J26" s="20"/>
      <c r="K26" s="20"/>
      <c r="L26" s="20"/>
      <c r="M26" s="20">
        <f t="shared" si="0"/>
        <v>5965</v>
      </c>
      <c r="N26" s="24">
        <f t="shared" si="1"/>
        <v>8639</v>
      </c>
      <c r="O26" s="25">
        <f t="shared" si="2"/>
        <v>164.03749999999999</v>
      </c>
      <c r="P26" s="26"/>
      <c r="Q26" s="26">
        <v>75</v>
      </c>
      <c r="R26" s="29">
        <f t="shared" si="3"/>
        <v>8399.9624999999996</v>
      </c>
      <c r="S26" s="25">
        <f t="shared" si="4"/>
        <v>56.667499999999997</v>
      </c>
      <c r="T26" s="27">
        <f t="shared" si="5"/>
        <v>-18.332500000000003</v>
      </c>
    </row>
    <row r="27" spans="1:20" ht="17.25" customHeight="1" thickBot="1" x14ac:dyDescent="0.35">
      <c r="A27" s="28">
        <v>21</v>
      </c>
      <c r="B27" s="20">
        <v>1908446154</v>
      </c>
      <c r="C27" s="20" t="s">
        <v>43</v>
      </c>
      <c r="D27" s="37">
        <v>7095</v>
      </c>
      <c r="E27" s="38"/>
      <c r="F27" s="39"/>
      <c r="G27" s="39"/>
      <c r="H27" s="39"/>
      <c r="I27" s="31">
        <v>3</v>
      </c>
      <c r="J27" s="31"/>
      <c r="K27" s="31"/>
      <c r="L27" s="31"/>
      <c r="M27" s="31">
        <f t="shared" si="0"/>
        <v>7095</v>
      </c>
      <c r="N27" s="40">
        <f t="shared" si="1"/>
        <v>7668</v>
      </c>
      <c r="O27" s="25">
        <f t="shared" si="2"/>
        <v>195.11250000000001</v>
      </c>
      <c r="P27" s="41"/>
      <c r="Q27" s="41">
        <v>100</v>
      </c>
      <c r="R27" s="29">
        <f t="shared" si="3"/>
        <v>7372.8874999999998</v>
      </c>
      <c r="S27" s="42">
        <f t="shared" si="4"/>
        <v>67.402500000000003</v>
      </c>
      <c r="T27" s="43">
        <f t="shared" si="5"/>
        <v>-32.597499999999997</v>
      </c>
    </row>
    <row r="28" spans="1:20" ht="16.5" thickBot="1" x14ac:dyDescent="0.3">
      <c r="A28" s="93" t="s">
        <v>44</v>
      </c>
      <c r="B28" s="94"/>
      <c r="C28" s="95"/>
      <c r="D28" s="44">
        <f t="shared" ref="D28:E28" si="6">SUM(D7:D27)</f>
        <v>197692</v>
      </c>
      <c r="E28" s="45">
        <f t="shared" si="6"/>
        <v>120</v>
      </c>
      <c r="F28" s="45">
        <f t="shared" ref="F28:T28" si="7">SUM(F7:F27)</f>
        <v>270</v>
      </c>
      <c r="G28" s="45">
        <f t="shared" si="7"/>
        <v>0</v>
      </c>
      <c r="H28" s="45">
        <f t="shared" si="7"/>
        <v>870</v>
      </c>
      <c r="I28" s="45">
        <f t="shared" si="7"/>
        <v>66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210622</v>
      </c>
      <c r="N28" s="45">
        <f t="shared" si="7"/>
        <v>223228</v>
      </c>
      <c r="O28" s="46">
        <f t="shared" si="7"/>
        <v>5792.1050000000005</v>
      </c>
      <c r="P28" s="45">
        <f t="shared" si="7"/>
        <v>0</v>
      </c>
      <c r="Q28" s="45">
        <f t="shared" si="7"/>
        <v>2301</v>
      </c>
      <c r="R28" s="45">
        <f t="shared" si="7"/>
        <v>215134.89499999999</v>
      </c>
      <c r="S28" s="45">
        <f t="shared" si="7"/>
        <v>2000.9089999999999</v>
      </c>
      <c r="T28" s="47">
        <f t="shared" si="7"/>
        <v>-300.09100000000012</v>
      </c>
    </row>
    <row r="29" spans="1:20" ht="15.75" thickBot="1" x14ac:dyDescent="0.3">
      <c r="A29" s="96" t="s">
        <v>45</v>
      </c>
      <c r="B29" s="97"/>
      <c r="C29" s="98"/>
      <c r="D29" s="48">
        <f>D4+D5-D28</f>
        <v>613129</v>
      </c>
      <c r="E29" s="48">
        <f t="shared" ref="E29:L29" si="8">E4+E5-E28</f>
        <v>5370</v>
      </c>
      <c r="F29" s="48">
        <f t="shared" si="8"/>
        <v>1500</v>
      </c>
      <c r="G29" s="48">
        <f t="shared" si="8"/>
        <v>450</v>
      </c>
      <c r="H29" s="48">
        <f t="shared" si="8"/>
        <v>1240</v>
      </c>
      <c r="I29" s="48">
        <f t="shared" si="8"/>
        <v>441</v>
      </c>
      <c r="J29" s="48">
        <f t="shared" si="8"/>
        <v>216</v>
      </c>
      <c r="K29" s="48">
        <f t="shared" si="8"/>
        <v>185</v>
      </c>
      <c r="L29" s="48">
        <f t="shared" si="8"/>
        <v>5</v>
      </c>
      <c r="M29" s="99"/>
      <c r="N29" s="100"/>
      <c r="O29" s="100"/>
      <c r="P29" s="100"/>
      <c r="Q29" s="100"/>
      <c r="R29" s="100"/>
      <c r="S29" s="100"/>
      <c r="T29" s="10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62" priority="43" operator="equal">
      <formula>212030016606640</formula>
    </cfRule>
  </conditionalFormatting>
  <conditionalFormatting sqref="D29 E4:E6 E28:K29">
    <cfRule type="cellIs" dxfId="1061" priority="41" operator="equal">
      <formula>$E$4</formula>
    </cfRule>
    <cfRule type="cellIs" dxfId="1060" priority="42" operator="equal">
      <formula>2120</formula>
    </cfRule>
  </conditionalFormatting>
  <conditionalFormatting sqref="D29:E29 F4:F6 F28:F29">
    <cfRule type="cellIs" dxfId="1059" priority="39" operator="equal">
      <formula>$F$4</formula>
    </cfRule>
    <cfRule type="cellIs" dxfId="1058" priority="40" operator="equal">
      <formula>300</formula>
    </cfRule>
  </conditionalFormatting>
  <conditionalFormatting sqref="G4:G6 G28:G29">
    <cfRule type="cellIs" dxfId="1057" priority="37" operator="equal">
      <formula>$G$4</formula>
    </cfRule>
    <cfRule type="cellIs" dxfId="1056" priority="38" operator="equal">
      <formula>1660</formula>
    </cfRule>
  </conditionalFormatting>
  <conditionalFormatting sqref="H4:H6 H28:H29">
    <cfRule type="cellIs" dxfId="1055" priority="35" operator="equal">
      <formula>$H$4</formula>
    </cfRule>
    <cfRule type="cellIs" dxfId="1054" priority="36" operator="equal">
      <formula>6640</formula>
    </cfRule>
  </conditionalFormatting>
  <conditionalFormatting sqref="T6:T28">
    <cfRule type="cellIs" dxfId="1053" priority="34" operator="lessThan">
      <formula>0</formula>
    </cfRule>
  </conditionalFormatting>
  <conditionalFormatting sqref="T7:T27">
    <cfRule type="cellIs" dxfId="1052" priority="31" operator="lessThan">
      <formula>0</formula>
    </cfRule>
    <cfRule type="cellIs" dxfId="1051" priority="32" operator="lessThan">
      <formula>0</formula>
    </cfRule>
    <cfRule type="cellIs" dxfId="1050" priority="33" operator="lessThan">
      <formula>0</formula>
    </cfRule>
  </conditionalFormatting>
  <conditionalFormatting sqref="E4:E6 E28:K28">
    <cfRule type="cellIs" dxfId="1049" priority="30" operator="equal">
      <formula>$E$4</formula>
    </cfRule>
  </conditionalFormatting>
  <conditionalFormatting sqref="D28:D29 D6 D4:M4">
    <cfRule type="cellIs" dxfId="1048" priority="29" operator="equal">
      <formula>$D$4</formula>
    </cfRule>
  </conditionalFormatting>
  <conditionalFormatting sqref="I4:I6 I28:I29">
    <cfRule type="cellIs" dxfId="1047" priority="28" operator="equal">
      <formula>$I$4</formula>
    </cfRule>
  </conditionalFormatting>
  <conditionalFormatting sqref="J4:J6 J28:J29">
    <cfRule type="cellIs" dxfId="1046" priority="27" operator="equal">
      <formula>$J$4</formula>
    </cfRule>
  </conditionalFormatting>
  <conditionalFormatting sqref="K4:K6 K28:K29">
    <cfRule type="cellIs" dxfId="1045" priority="26" operator="equal">
      <formula>$K$4</formula>
    </cfRule>
  </conditionalFormatting>
  <conditionalFormatting sqref="M4:M6">
    <cfRule type="cellIs" dxfId="1044" priority="25" operator="equal">
      <formula>$L$4</formula>
    </cfRule>
  </conditionalFormatting>
  <conditionalFormatting sqref="T7:T28">
    <cfRule type="cellIs" dxfId="1043" priority="22" operator="lessThan">
      <formula>0</formula>
    </cfRule>
    <cfRule type="cellIs" dxfId="1042" priority="23" operator="lessThan">
      <formula>0</formula>
    </cfRule>
    <cfRule type="cellIs" dxfId="1041" priority="24" operator="lessThan">
      <formula>0</formula>
    </cfRule>
  </conditionalFormatting>
  <conditionalFormatting sqref="D5:K5">
    <cfRule type="cellIs" dxfId="1040" priority="21" operator="greaterThan">
      <formula>0</formula>
    </cfRule>
  </conditionalFormatting>
  <conditionalFormatting sqref="T6:T28">
    <cfRule type="cellIs" dxfId="1039" priority="20" operator="lessThan">
      <formula>0</formula>
    </cfRule>
  </conditionalFormatting>
  <conditionalFormatting sqref="T7:T27">
    <cfRule type="cellIs" dxfId="1038" priority="17" operator="lessThan">
      <formula>0</formula>
    </cfRule>
    <cfRule type="cellIs" dxfId="1037" priority="18" operator="lessThan">
      <formula>0</formula>
    </cfRule>
    <cfRule type="cellIs" dxfId="1036" priority="19" operator="lessThan">
      <formula>0</formula>
    </cfRule>
  </conditionalFormatting>
  <conditionalFormatting sqref="T7:T28">
    <cfRule type="cellIs" dxfId="1035" priority="14" operator="lessThan">
      <formula>0</formula>
    </cfRule>
    <cfRule type="cellIs" dxfId="1034" priority="15" operator="lessThan">
      <formula>0</formula>
    </cfRule>
    <cfRule type="cellIs" dxfId="1033" priority="16" operator="lessThan">
      <formula>0</formula>
    </cfRule>
  </conditionalFormatting>
  <conditionalFormatting sqref="D5:K5">
    <cfRule type="cellIs" dxfId="1032" priority="13" operator="greaterThan">
      <formula>0</formula>
    </cfRule>
  </conditionalFormatting>
  <conditionalFormatting sqref="L4 L6 L28:L29">
    <cfRule type="cellIs" dxfId="1031" priority="12" operator="equal">
      <formula>$L$4</formula>
    </cfRule>
  </conditionalFormatting>
  <conditionalFormatting sqref="D7:S7">
    <cfRule type="cellIs" dxfId="1030" priority="11" operator="greaterThan">
      <formula>0</formula>
    </cfRule>
  </conditionalFormatting>
  <conditionalFormatting sqref="D9:S9">
    <cfRule type="cellIs" dxfId="1029" priority="10" operator="greaterThan">
      <formula>0</formula>
    </cfRule>
  </conditionalFormatting>
  <conditionalFormatting sqref="D11:S11">
    <cfRule type="cellIs" dxfId="1028" priority="9" operator="greaterThan">
      <formula>0</formula>
    </cfRule>
  </conditionalFormatting>
  <conditionalFormatting sqref="D13:S13">
    <cfRule type="cellIs" dxfId="1027" priority="8" operator="greaterThan">
      <formula>0</formula>
    </cfRule>
  </conditionalFormatting>
  <conditionalFormatting sqref="D15:S15">
    <cfRule type="cellIs" dxfId="1026" priority="7" operator="greaterThan">
      <formula>0</formula>
    </cfRule>
  </conditionalFormatting>
  <conditionalFormatting sqref="D17:S17">
    <cfRule type="cellIs" dxfId="1025" priority="6" operator="greaterThan">
      <formula>0</formula>
    </cfRule>
  </conditionalFormatting>
  <conditionalFormatting sqref="D19:S19">
    <cfRule type="cellIs" dxfId="1024" priority="5" operator="greaterThan">
      <formula>0</formula>
    </cfRule>
  </conditionalFormatting>
  <conditionalFormatting sqref="D21:Q21 S21">
    <cfRule type="cellIs" dxfId="1023" priority="4" operator="greaterThan">
      <formula>0</formula>
    </cfRule>
  </conditionalFormatting>
  <conditionalFormatting sqref="D23:Q23 S23">
    <cfRule type="cellIs" dxfId="1022" priority="3" operator="greaterThan">
      <formula>0</formula>
    </cfRule>
  </conditionalFormatting>
  <conditionalFormatting sqref="D25:Q25 S25">
    <cfRule type="cellIs" dxfId="1021" priority="2" operator="greaterThan">
      <formula>0</formula>
    </cfRule>
  </conditionalFormatting>
  <conditionalFormatting sqref="D27:S27">
    <cfRule type="cellIs" dxfId="1020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Total</vt:lpstr>
      <vt:lpstr>Sheet1</vt:lpstr>
    </vt:vector>
  </TitlesOfParts>
  <Company>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</dc:creator>
  <cp:lastModifiedBy>Windows User</cp:lastModifiedBy>
  <cp:lastPrinted>2021-03-02T16:32:01Z</cp:lastPrinted>
  <dcterms:created xsi:type="dcterms:W3CDTF">2021-02-14T11:20:00Z</dcterms:created>
  <dcterms:modified xsi:type="dcterms:W3CDTF">2021-03-23T17:26:37Z</dcterms:modified>
</cp:coreProperties>
</file>