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29" l="1"/>
  <c r="U28" i="28" l="1"/>
  <c r="V23" i="28"/>
  <c r="V27" i="28"/>
  <c r="K28" i="25" l="1"/>
  <c r="M8" i="25" l="1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J8" i="33" l="1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R8" i="21" l="1"/>
  <c r="R9" i="21"/>
  <c r="R10" i="21"/>
  <c r="R12" i="21"/>
  <c r="R13" i="21"/>
  <c r="R14" i="21"/>
  <c r="R16" i="21"/>
  <c r="R17" i="21"/>
  <c r="R18" i="21"/>
  <c r="R19" i="21"/>
  <c r="R20" i="21"/>
  <c r="R21" i="21"/>
  <c r="R24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U28" i="20" l="1"/>
  <c r="V12" i="20"/>
  <c r="W28" i="13" l="1"/>
  <c r="U28" i="13" l="1"/>
  <c r="R13" i="13" l="1"/>
  <c r="R24" i="13"/>
  <c r="R7" i="13"/>
  <c r="R10" i="13"/>
  <c r="V13" i="13"/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K27" i="33"/>
  <c r="L27" i="33"/>
  <c r="E26" i="33"/>
  <c r="F26" i="33"/>
  <c r="G26" i="33"/>
  <c r="H26" i="33"/>
  <c r="I26" i="33"/>
  <c r="K26" i="33"/>
  <c r="L26" i="33"/>
  <c r="E25" i="33"/>
  <c r="F25" i="33"/>
  <c r="G25" i="33"/>
  <c r="H25" i="33"/>
  <c r="I25" i="33"/>
  <c r="K25" i="33"/>
  <c r="L25" i="33"/>
  <c r="E24" i="33"/>
  <c r="F24" i="33"/>
  <c r="G24" i="33"/>
  <c r="H24" i="33"/>
  <c r="I24" i="33"/>
  <c r="K24" i="33"/>
  <c r="L24" i="33"/>
  <c r="E23" i="33"/>
  <c r="F23" i="33"/>
  <c r="G23" i="33"/>
  <c r="H23" i="33"/>
  <c r="I23" i="33"/>
  <c r="K23" i="33"/>
  <c r="L23" i="33"/>
  <c r="E22" i="33"/>
  <c r="F22" i="33"/>
  <c r="G22" i="33"/>
  <c r="H22" i="33"/>
  <c r="I22" i="33"/>
  <c r="K22" i="33"/>
  <c r="L22" i="33"/>
  <c r="E21" i="33"/>
  <c r="F21" i="33"/>
  <c r="G21" i="33"/>
  <c r="H21" i="33"/>
  <c r="I21" i="33"/>
  <c r="K21" i="33"/>
  <c r="L21" i="33"/>
  <c r="E20" i="33"/>
  <c r="F20" i="33"/>
  <c r="G20" i="33"/>
  <c r="H20" i="33"/>
  <c r="I20" i="33"/>
  <c r="K20" i="33"/>
  <c r="L20" i="33"/>
  <c r="E19" i="33"/>
  <c r="F19" i="33"/>
  <c r="G19" i="33"/>
  <c r="H19" i="33"/>
  <c r="I19" i="33"/>
  <c r="K19" i="33"/>
  <c r="L19" i="33"/>
  <c r="E18" i="33"/>
  <c r="F18" i="33"/>
  <c r="G18" i="33"/>
  <c r="H18" i="33"/>
  <c r="I18" i="33"/>
  <c r="K18" i="33"/>
  <c r="L18" i="33"/>
  <c r="E17" i="33"/>
  <c r="F17" i="33"/>
  <c r="G17" i="33"/>
  <c r="H17" i="33"/>
  <c r="I17" i="33"/>
  <c r="K17" i="33"/>
  <c r="L17" i="33"/>
  <c r="E16" i="33"/>
  <c r="F16" i="33"/>
  <c r="G16" i="33"/>
  <c r="H16" i="33"/>
  <c r="I16" i="33"/>
  <c r="K16" i="33"/>
  <c r="L16" i="33"/>
  <c r="E15" i="33"/>
  <c r="F15" i="33"/>
  <c r="G15" i="33"/>
  <c r="H15" i="33"/>
  <c r="I15" i="33"/>
  <c r="K15" i="33"/>
  <c r="L15" i="33"/>
  <c r="E14" i="33"/>
  <c r="F14" i="33"/>
  <c r="G14" i="33"/>
  <c r="H14" i="33"/>
  <c r="I14" i="33"/>
  <c r="K14" i="33"/>
  <c r="L14" i="33"/>
  <c r="E13" i="33"/>
  <c r="F13" i="33"/>
  <c r="G13" i="33"/>
  <c r="H13" i="33"/>
  <c r="I13" i="33"/>
  <c r="K13" i="33"/>
  <c r="L13" i="33"/>
  <c r="E12" i="33"/>
  <c r="F12" i="33"/>
  <c r="G12" i="33"/>
  <c r="H12" i="33"/>
  <c r="I12" i="33"/>
  <c r="K12" i="33"/>
  <c r="L12" i="33"/>
  <c r="E11" i="33"/>
  <c r="F11" i="33"/>
  <c r="G11" i="33"/>
  <c r="H11" i="33"/>
  <c r="I11" i="33"/>
  <c r="K11" i="33"/>
  <c r="L11" i="33"/>
  <c r="E10" i="33"/>
  <c r="F10" i="33"/>
  <c r="G10" i="33"/>
  <c r="H10" i="33"/>
  <c r="I10" i="33"/>
  <c r="K10" i="33"/>
  <c r="L10" i="33"/>
  <c r="E9" i="33"/>
  <c r="F9" i="33"/>
  <c r="G9" i="33"/>
  <c r="H9" i="33"/>
  <c r="I9" i="33"/>
  <c r="K9" i="33"/>
  <c r="L9" i="33"/>
  <c r="E8" i="33"/>
  <c r="F8" i="33"/>
  <c r="G8" i="33"/>
  <c r="H8" i="33"/>
  <c r="I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V26" i="29" s="1"/>
  <c r="N25" i="29"/>
  <c r="M25" i="29"/>
  <c r="S25" i="29" s="1"/>
  <c r="T25" i="29" s="1"/>
  <c r="N24" i="29"/>
  <c r="M24" i="29"/>
  <c r="R24" i="29" s="1"/>
  <c r="V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V10" i="29" s="1"/>
  <c r="N9" i="29"/>
  <c r="M9" i="29"/>
  <c r="S9" i="29" s="1"/>
  <c r="T9" i="29" s="1"/>
  <c r="N8" i="29"/>
  <c r="M8" i="29"/>
  <c r="R8" i="29" s="1"/>
  <c r="V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J28" i="25"/>
  <c r="I28" i="25"/>
  <c r="H28" i="25"/>
  <c r="G28" i="25"/>
  <c r="F28" i="25"/>
  <c r="E28" i="25"/>
  <c r="D28" i="25"/>
  <c r="N27" i="25"/>
  <c r="S27" i="25"/>
  <c r="T27" i="25" s="1"/>
  <c r="N26" i="25"/>
  <c r="R26" i="25"/>
  <c r="N25" i="25"/>
  <c r="S25" i="25"/>
  <c r="T25" i="25" s="1"/>
  <c r="N24" i="25"/>
  <c r="R24" i="25"/>
  <c r="N23" i="25"/>
  <c r="S23" i="25"/>
  <c r="T23" i="25" s="1"/>
  <c r="N22" i="25"/>
  <c r="R22" i="25"/>
  <c r="N21" i="25"/>
  <c r="S21" i="25"/>
  <c r="T21" i="25" s="1"/>
  <c r="O20" i="25"/>
  <c r="N20" i="25"/>
  <c r="R20" i="25"/>
  <c r="N19" i="25"/>
  <c r="S19" i="25"/>
  <c r="T19" i="25" s="1"/>
  <c r="N18" i="25"/>
  <c r="R18" i="25"/>
  <c r="N17" i="25"/>
  <c r="S17" i="25"/>
  <c r="T17" i="25" s="1"/>
  <c r="N16" i="25"/>
  <c r="R16" i="25"/>
  <c r="N15" i="25"/>
  <c r="S15" i="25"/>
  <c r="T15" i="25" s="1"/>
  <c r="N14" i="25"/>
  <c r="R14" i="25"/>
  <c r="N13" i="25"/>
  <c r="S13" i="25"/>
  <c r="T13" i="25" s="1"/>
  <c r="N12" i="25"/>
  <c r="R12" i="25"/>
  <c r="N11" i="25"/>
  <c r="S11" i="25"/>
  <c r="T11" i="25" s="1"/>
  <c r="N10" i="25"/>
  <c r="R10" i="25"/>
  <c r="N9" i="25"/>
  <c r="S9" i="25"/>
  <c r="T9" i="25" s="1"/>
  <c r="N8" i="25"/>
  <c r="R8" i="25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M27" i="21"/>
  <c r="S27" i="21" s="1"/>
  <c r="T27" i="21" s="1"/>
  <c r="M26" i="21"/>
  <c r="R26" i="21" s="1"/>
  <c r="V26" i="21" s="1"/>
  <c r="M25" i="21"/>
  <c r="M24" i="21"/>
  <c r="M23" i="21"/>
  <c r="M22" i="21"/>
  <c r="M21" i="21"/>
  <c r="S21" i="21" s="1"/>
  <c r="T21" i="21" s="1"/>
  <c r="M20" i="21"/>
  <c r="O20" i="21" s="1"/>
  <c r="M19" i="21"/>
  <c r="S19" i="21" s="1"/>
  <c r="T19" i="21" s="1"/>
  <c r="M18" i="21"/>
  <c r="O18" i="21" s="1"/>
  <c r="M17" i="21"/>
  <c r="S17" i="21" s="1"/>
  <c r="T17" i="21" s="1"/>
  <c r="M16" i="21"/>
  <c r="O16" i="21" s="1"/>
  <c r="M15" i="21"/>
  <c r="M14" i="21"/>
  <c r="O14" i="21" s="1"/>
  <c r="M13" i="21"/>
  <c r="S13" i="21" s="1"/>
  <c r="T13" i="21" s="1"/>
  <c r="M12" i="21"/>
  <c r="O12" i="21" s="1"/>
  <c r="M11" i="21"/>
  <c r="M10" i="21"/>
  <c r="O10" i="21" s="1"/>
  <c r="M9" i="21"/>
  <c r="S9" i="21" s="1"/>
  <c r="T9" i="21" s="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N26" i="13"/>
  <c r="M26" i="13"/>
  <c r="R26" i="13" s="1"/>
  <c r="V26" i="13" s="1"/>
  <c r="N25" i="13"/>
  <c r="M25" i="13"/>
  <c r="N24" i="13"/>
  <c r="M24" i="13"/>
  <c r="V24" i="13" s="1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R16" i="13" s="1"/>
  <c r="V16" i="13" s="1"/>
  <c r="N15" i="13"/>
  <c r="M15" i="13"/>
  <c r="N14" i="13"/>
  <c r="M14" i="13"/>
  <c r="N13" i="13"/>
  <c r="M13" i="13"/>
  <c r="N12" i="13"/>
  <c r="M12" i="13"/>
  <c r="R12" i="13" s="1"/>
  <c r="V12" i="13" s="1"/>
  <c r="N11" i="13"/>
  <c r="M11" i="13"/>
  <c r="N10" i="13"/>
  <c r="M10" i="13"/>
  <c r="N9" i="13"/>
  <c r="M9" i="13"/>
  <c r="N8" i="13"/>
  <c r="M8" i="13"/>
  <c r="N7" i="13"/>
  <c r="M7" i="13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N28" i="31" l="1"/>
  <c r="N28" i="29"/>
  <c r="N28" i="28"/>
  <c r="O24" i="27"/>
  <c r="N28" i="27"/>
  <c r="O24" i="26"/>
  <c r="N28" i="26"/>
  <c r="O26" i="25"/>
  <c r="O10" i="25"/>
  <c r="O12" i="25"/>
  <c r="N28" i="25"/>
  <c r="O18" i="25"/>
  <c r="O18" i="24"/>
  <c r="O20" i="24"/>
  <c r="O12" i="24"/>
  <c r="N28" i="24"/>
  <c r="O18" i="22"/>
  <c r="O20" i="22"/>
  <c r="N28" i="22"/>
  <c r="S15" i="21"/>
  <c r="T15" i="21" s="1"/>
  <c r="R15" i="21"/>
  <c r="S25" i="21"/>
  <c r="T25" i="21" s="1"/>
  <c r="R25" i="21"/>
  <c r="S23" i="21"/>
  <c r="T23" i="21" s="1"/>
  <c r="R23" i="21"/>
  <c r="O22" i="21"/>
  <c r="R22" i="21"/>
  <c r="S11" i="21"/>
  <c r="T11" i="21" s="1"/>
  <c r="R11" i="21"/>
  <c r="N28" i="21"/>
  <c r="N28" i="20"/>
  <c r="O22" i="19"/>
  <c r="O14" i="19"/>
  <c r="N13" i="33"/>
  <c r="O10" i="19"/>
  <c r="N28" i="19"/>
  <c r="N28" i="18"/>
  <c r="N28" i="17"/>
  <c r="O22" i="13"/>
  <c r="R22" i="13"/>
  <c r="V22" i="13" s="1"/>
  <c r="S23" i="13"/>
  <c r="T23" i="13" s="1"/>
  <c r="R23" i="13"/>
  <c r="V23" i="13" s="1"/>
  <c r="S27" i="13"/>
  <c r="T27" i="13" s="1"/>
  <c r="R27" i="13"/>
  <c r="V27" i="13" s="1"/>
  <c r="S19" i="13"/>
  <c r="T19" i="13" s="1"/>
  <c r="R19" i="13"/>
  <c r="V19" i="13" s="1"/>
  <c r="O8" i="13"/>
  <c r="R8" i="13"/>
  <c r="V8" i="13" s="1"/>
  <c r="S25" i="13"/>
  <c r="T25" i="13" s="1"/>
  <c r="R25" i="13"/>
  <c r="V25" i="13" s="1"/>
  <c r="S15" i="13"/>
  <c r="T15" i="13" s="1"/>
  <c r="R15" i="13"/>
  <c r="V15" i="13" s="1"/>
  <c r="O20" i="13"/>
  <c r="R20" i="13"/>
  <c r="V20" i="13" s="1"/>
  <c r="S21" i="13"/>
  <c r="T21" i="13" s="1"/>
  <c r="R21" i="13"/>
  <c r="V21" i="13" s="1"/>
  <c r="S11" i="13"/>
  <c r="T11" i="13" s="1"/>
  <c r="R11" i="13"/>
  <c r="V11" i="13" s="1"/>
  <c r="O18" i="13"/>
  <c r="R18" i="13"/>
  <c r="V18" i="13" s="1"/>
  <c r="S17" i="13"/>
  <c r="T17" i="13" s="1"/>
  <c r="R17" i="13"/>
  <c r="V17" i="13" s="1"/>
  <c r="O14" i="13"/>
  <c r="R14" i="13"/>
  <c r="V14" i="13" s="1"/>
  <c r="S9" i="13"/>
  <c r="T9" i="13" s="1"/>
  <c r="R9" i="13"/>
  <c r="V9" i="13" s="1"/>
  <c r="O10" i="13"/>
  <c r="V10" i="13"/>
  <c r="O16" i="13"/>
  <c r="S7" i="13"/>
  <c r="V7" i="13"/>
  <c r="O12" i="13"/>
  <c r="S13" i="13"/>
  <c r="T13" i="13" s="1"/>
  <c r="N28" i="13"/>
  <c r="O18" i="12"/>
  <c r="O14" i="12"/>
  <c r="N28" i="12"/>
  <c r="M21" i="33"/>
  <c r="S21" i="33" s="1"/>
  <c r="T21" i="33" s="1"/>
  <c r="O20" i="11"/>
  <c r="N28" i="11"/>
  <c r="N28" i="10"/>
  <c r="O26" i="8"/>
  <c r="O14" i="8"/>
  <c r="O24" i="8"/>
  <c r="N28" i="8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3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V7" i="29" s="1"/>
  <c r="R9" i="29"/>
  <c r="V9" i="29" s="1"/>
  <c r="R11" i="29"/>
  <c r="V11" i="29" s="1"/>
  <c r="R13" i="29"/>
  <c r="V13" i="29" s="1"/>
  <c r="R15" i="29"/>
  <c r="V15" i="29" s="1"/>
  <c r="R17" i="29"/>
  <c r="V17" i="29" s="1"/>
  <c r="R19" i="29"/>
  <c r="V19" i="29" s="1"/>
  <c r="R21" i="29"/>
  <c r="V21" i="29" s="1"/>
  <c r="R23" i="29"/>
  <c r="V23" i="29" s="1"/>
  <c r="R25" i="29"/>
  <c r="V25" i="29" s="1"/>
  <c r="R27" i="29"/>
  <c r="V27" i="29" s="1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V12" i="29" s="1"/>
  <c r="R14" i="29"/>
  <c r="V14" i="29" s="1"/>
  <c r="R16" i="29"/>
  <c r="V16" i="29" s="1"/>
  <c r="R18" i="29"/>
  <c r="V18" i="29" s="1"/>
  <c r="R20" i="29"/>
  <c r="V20" i="29" s="1"/>
  <c r="R22" i="29"/>
  <c r="V22" i="29" s="1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R25" i="28"/>
  <c r="V25" i="28" s="1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9" l="1"/>
  <c r="V28" i="28"/>
  <c r="V28" i="20"/>
  <c r="V28" i="13"/>
  <c r="R21" i="33"/>
  <c r="O21" i="33"/>
  <c r="V28" i="12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<sst xmlns="http://schemas.openxmlformats.org/spreadsheetml/2006/main" count="1518" uniqueCount="87">
  <si>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</si>
  <si>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</si>
  <si>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</si>
  <si>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</si>
  <si>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</si>
  <si>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</si>
  <si>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</si>
  <si>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</si>
  <si>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</si>
  <si>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</si>
  <si>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</si>
  <si>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</si>
  <si>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</si>
  <si>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</si>
  <si>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</si>
  <si>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</si>
  <si>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</si>
  <si>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</si>
  <si>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</si>
  <si>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</si>
  <si>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</si>
  <si>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</si>
  <si>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</si>
  <si>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</si>
  <si>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</si>
  <si>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</si>
  <si>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</si>
  <si>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</si>
  <si>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</si>
  <si>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</si>
  <si>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</si>
  <si>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</si>
  <si>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</si>
  <si>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</si>
  <si>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</si>
  <si>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</si>
  <si>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</si>
  <si>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</si>
  <si>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</si>
  <si>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</si>
  <si>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</si>
  <si>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</si>
  <si>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</si>
  <si>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</si>
  <si>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</si>
  <si>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</si>
  <si>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</si>
  <si>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</si>
  <si>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</si>
  <si>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</si>
  <si>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</si>
  <si>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</si>
  <si>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</si>
  <si>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</si>
  <si>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</si>
  <si>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</si>
  <si>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</si>
  <si>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</si>
  <si>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</si>
  <si>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</si>
  <si>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</si>
  <si>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</si>
  <si>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</si>
  <si>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</si>
  <si>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</si>
  <si>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</si>
  <si>
    <t>Date:13/04/2021</t>
  </si>
  <si>
    <t>commison</t>
  </si>
  <si>
    <t>Date:17.04.2021</t>
  </si>
  <si>
    <t>Date: 18/04/2021</t>
  </si>
  <si>
    <t>Date:19.04.2021</t>
  </si>
  <si>
    <t>Date:20.04.2021</t>
  </si>
  <si>
    <t>1% Less</t>
  </si>
  <si>
    <t>Date:21.04.2021</t>
  </si>
  <si>
    <t>Date:22.04.2021</t>
  </si>
  <si>
    <t>Date:24.04.2021</t>
  </si>
  <si>
    <t>ROCKY</t>
  </si>
  <si>
    <t>Rokib</t>
  </si>
  <si>
    <t>Date:25.04.2021</t>
  </si>
  <si>
    <t>Date: 26/04/2021</t>
  </si>
  <si>
    <t>Nayem</t>
  </si>
  <si>
    <t>Date: 27/04/2021</t>
  </si>
  <si>
    <t xml:space="preserve">Date:28.04.2021 </t>
  </si>
  <si>
    <t>1%Less</t>
  </si>
  <si>
    <t>Sajib</t>
  </si>
  <si>
    <t>Date:29.04.2021</t>
  </si>
  <si>
    <t>Date:30.04.2021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</si>
</sst>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11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" fontId="12" fillId="9" borderId="5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/>
    </xf>
    <xf numFmtId="0" fontId="0" fillId="0" borderId="5" xfId="0" applyBorder="1"/>
    <xf numFmtId="1" fontId="6" fillId="6" borderId="5" xfId="0" applyNumberFormat="1" applyFont="1" applyFill="1" applyBorder="1" applyAlignment="1">
      <alignment horizontal="center" vertical="center"/>
    </xf>
    <xf numFmtId="1" fontId="6" fillId="6" borderId="12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0" xfId="0" applyNumberFormat="1"/>
    <xf numFmtId="1" fontId="8" fillId="1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398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168170</v>
      </c>
      <c r="E28" s="45">
        <f>SUM(E7:E27)</f>
        <v>330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430</v>
      </c>
      <c r="I28" s="45">
        <f t="shared" si="6"/>
        <v>60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180840</v>
      </c>
      <c r="N28" s="45">
        <f t="shared" si="6"/>
        <v>193210</v>
      </c>
      <c r="O28" s="46">
        <f t="shared" si="6"/>
        <v>4973.0999999999995</v>
      </c>
      <c r="P28" s="45">
        <f t="shared" si="6"/>
        <v>0</v>
      </c>
      <c r="Q28" s="45">
        <f t="shared" si="6"/>
        <v>1805</v>
      </c>
      <c r="R28" s="45">
        <f t="shared" si="6"/>
        <v>186431.9</v>
      </c>
      <c r="S28" s="45">
        <f t="shared" si="6"/>
        <v>1717.98</v>
      </c>
      <c r="T28" s="47">
        <f t="shared" si="6"/>
        <v>-87.020000000000067</v>
      </c>
    </row>
    <row r="29" spans="1:20" ht="15.75" thickBot="1" x14ac:dyDescent="0.3">
      <c r="A29" s="89" t="s">
        <v>45</v>
      </c>
      <c r="B29" s="90"/>
      <c r="C29" s="91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7" priority="44" operator="equal">
      <formula>212030016606640</formula>
    </cfRule>
  </conditionalFormatting>
  <conditionalFormatting sqref="D29 E28:K29 E4 E6">
    <cfRule type="cellIs" dxfId="1396" priority="42" operator="equal">
      <formula>$E$4</formula>
    </cfRule>
    <cfRule type="cellIs" dxfId="1395" priority="43" operator="equal">
      <formula>2120</formula>
    </cfRule>
  </conditionalFormatting>
  <conditionalFormatting sqref="D29:E29 F28:F29 F4 F6">
    <cfRule type="cellIs" dxfId="1394" priority="40" operator="equal">
      <formula>$F$4</formula>
    </cfRule>
    <cfRule type="cellIs" dxfId="1393" priority="41" operator="equal">
      <formula>300</formula>
    </cfRule>
  </conditionalFormatting>
  <conditionalFormatting sqref="G28:G29 G4 G6">
    <cfRule type="cellIs" dxfId="1392" priority="38" operator="equal">
      <formula>$G$4</formula>
    </cfRule>
    <cfRule type="cellIs" dxfId="1391" priority="39" operator="equal">
      <formula>1660</formula>
    </cfRule>
  </conditionalFormatting>
  <conditionalFormatting sqref="H28:H29 H4 H6">
    <cfRule type="cellIs" dxfId="1390" priority="36" operator="equal">
      <formula>$H$4</formula>
    </cfRule>
    <cfRule type="cellIs" dxfId="1389" priority="37" operator="equal">
      <formula>6640</formula>
    </cfRule>
  </conditionalFormatting>
  <conditionalFormatting sqref="T6:T28">
    <cfRule type="cellIs" dxfId="1388" priority="35" operator="lessThan">
      <formula>0</formula>
    </cfRule>
  </conditionalFormatting>
  <conditionalFormatting sqref="T7:T27">
    <cfRule type="cellIs" dxfId="1387" priority="32" operator="lessThan">
      <formula>0</formula>
    </cfRule>
    <cfRule type="cellIs" dxfId="1386" priority="33" operator="lessThan">
      <formula>0</formula>
    </cfRule>
    <cfRule type="cellIs" dxfId="1385" priority="34" operator="lessThan">
      <formula>0</formula>
    </cfRule>
  </conditionalFormatting>
  <conditionalFormatting sqref="E28:K28 E4 E6">
    <cfRule type="cellIs" dxfId="1384" priority="31" operator="equal">
      <formula>$E$4</formula>
    </cfRule>
  </conditionalFormatting>
  <conditionalFormatting sqref="D28:D29 D4:K4 M4 D6">
    <cfRule type="cellIs" dxfId="1383" priority="30" operator="equal">
      <formula>$D$4</formula>
    </cfRule>
  </conditionalFormatting>
  <conditionalFormatting sqref="I28:I29 I4 I6">
    <cfRule type="cellIs" dxfId="1382" priority="29" operator="equal">
      <formula>$I$4</formula>
    </cfRule>
  </conditionalFormatting>
  <conditionalFormatting sqref="J28:J29 J4 J6">
    <cfRule type="cellIs" dxfId="1381" priority="28" operator="equal">
      <formula>$J$4</formula>
    </cfRule>
  </conditionalFormatting>
  <conditionalFormatting sqref="K28:K29 K4 K6">
    <cfRule type="cellIs" dxfId="1380" priority="27" operator="equal">
      <formula>$K$4</formula>
    </cfRule>
  </conditionalFormatting>
  <conditionalFormatting sqref="M4:M6">
    <cfRule type="cellIs" dxfId="1379" priority="26" operator="equal">
      <formula>$L$4</formula>
    </cfRule>
  </conditionalFormatting>
  <conditionalFormatting sqref="T7:T28">
    <cfRule type="cellIs" dxfId="1378" priority="23" operator="lessThan">
      <formula>0</formula>
    </cfRule>
    <cfRule type="cellIs" dxfId="1377" priority="24" operator="lessThan">
      <formula>0</formula>
    </cfRule>
    <cfRule type="cellIs" dxfId="1376" priority="25" operator="lessThan">
      <formula>0</formula>
    </cfRule>
  </conditionalFormatting>
  <conditionalFormatting sqref="T6:T28">
    <cfRule type="cellIs" dxfId="1375" priority="21" operator="lessThan">
      <formula>0</formula>
    </cfRule>
  </conditionalFormatting>
  <conditionalFormatting sqref="T7:T27">
    <cfRule type="cellIs" dxfId="1374" priority="18" operator="lessThan">
      <formula>0</formula>
    </cfRule>
    <cfRule type="cellIs" dxfId="1373" priority="19" operator="lessThan">
      <formula>0</formula>
    </cfRule>
    <cfRule type="cellIs" dxfId="1372" priority="20" operator="lessThan">
      <formula>0</formula>
    </cfRule>
  </conditionalFormatting>
  <conditionalFormatting sqref="T7:T28">
    <cfRule type="cellIs" dxfId="1371" priority="15" operator="lessThan">
      <formula>0</formula>
    </cfRule>
    <cfRule type="cellIs" dxfId="1370" priority="16" operator="lessThan">
      <formula>0</formula>
    </cfRule>
    <cfRule type="cellIs" dxfId="1369" priority="17" operator="lessThan">
      <formula>0</formula>
    </cfRule>
  </conditionalFormatting>
  <conditionalFormatting sqref="L4 L6 L28:L29">
    <cfRule type="cellIs" dxfId="1368" priority="13" operator="equal">
      <formula>$L$4</formula>
    </cfRule>
  </conditionalFormatting>
  <conditionalFormatting sqref="D7:S7">
    <cfRule type="cellIs" dxfId="1367" priority="12" operator="greaterThan">
      <formula>0</formula>
    </cfRule>
  </conditionalFormatting>
  <conditionalFormatting sqref="D9:S9">
    <cfRule type="cellIs" dxfId="1366" priority="11" operator="greaterThan">
      <formula>0</formula>
    </cfRule>
  </conditionalFormatting>
  <conditionalFormatting sqref="D11:S11">
    <cfRule type="cellIs" dxfId="1365" priority="10" operator="greaterThan">
      <formula>0</formula>
    </cfRule>
  </conditionalFormatting>
  <conditionalFormatting sqref="D13:S13">
    <cfRule type="cellIs" dxfId="1364" priority="9" operator="greaterThan">
      <formula>0</formula>
    </cfRule>
  </conditionalFormatting>
  <conditionalFormatting sqref="D15:S15">
    <cfRule type="cellIs" dxfId="1363" priority="8" operator="greaterThan">
      <formula>0</formula>
    </cfRule>
  </conditionalFormatting>
  <conditionalFormatting sqref="D17:S17">
    <cfRule type="cellIs" dxfId="1362" priority="7" operator="greaterThan">
      <formula>0</formula>
    </cfRule>
  </conditionalFormatting>
  <conditionalFormatting sqref="D19:S19">
    <cfRule type="cellIs" dxfId="1361" priority="6" operator="greaterThan">
      <formula>0</formula>
    </cfRule>
  </conditionalFormatting>
  <conditionalFormatting sqref="D21:S21">
    <cfRule type="cellIs" dxfId="1360" priority="5" operator="greaterThan">
      <formula>0</formula>
    </cfRule>
  </conditionalFormatting>
  <conditionalFormatting sqref="D23:S23">
    <cfRule type="cellIs" dxfId="1359" priority="4" operator="greaterThan">
      <formula>0</formula>
    </cfRule>
  </conditionalFormatting>
  <conditionalFormatting sqref="D25:S25">
    <cfRule type="cellIs" dxfId="1358" priority="3" operator="greaterThan">
      <formula>0</formula>
    </cfRule>
  </conditionalFormatting>
  <conditionalFormatting sqref="D27:S27">
    <cfRule type="cellIs" dxfId="1357" priority="2" operator="greaterThan">
      <formula>0</formula>
    </cfRule>
  </conditionalFormatting>
  <conditionalFormatting sqref="D5:L5">
    <cfRule type="cellIs" dxfId="13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1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>
        <v>1553928633</v>
      </c>
    </row>
    <row r="3" spans="1:21" ht="18.75" x14ac:dyDescent="0.25">
      <c r="A3" s="96" t="s">
        <v>62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1" x14ac:dyDescent="0.25">
      <c r="A4" s="100" t="s">
        <v>1</v>
      </c>
      <c r="B4" s="100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1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86" t="s">
        <v>44</v>
      </c>
      <c r="B28" s="87"/>
      <c r="C28" s="88"/>
      <c r="D28" s="44">
        <f>SUM(D7:D27)</f>
        <v>328642</v>
      </c>
      <c r="E28" s="45">
        <f>SUM(E7:E27)</f>
        <v>320</v>
      </c>
      <c r="F28" s="45">
        <f t="shared" ref="F28:T28" si="6">SUM(F7:F27)</f>
        <v>470</v>
      </c>
      <c r="G28" s="45">
        <f t="shared" si="6"/>
        <v>0</v>
      </c>
      <c r="H28" s="45">
        <f t="shared" si="6"/>
        <v>1600</v>
      </c>
      <c r="I28" s="45">
        <f t="shared" si="6"/>
        <v>102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354142</v>
      </c>
      <c r="N28" s="45">
        <f t="shared" si="6"/>
        <v>375080</v>
      </c>
      <c r="O28" s="46">
        <f t="shared" si="6"/>
        <v>9738.9050000000007</v>
      </c>
      <c r="P28" s="45">
        <f t="shared" si="6"/>
        <v>0</v>
      </c>
      <c r="Q28" s="45">
        <f t="shared" si="6"/>
        <v>2663</v>
      </c>
      <c r="R28" s="45">
        <f t="shared" si="6"/>
        <v>362678.09499999997</v>
      </c>
      <c r="S28" s="45">
        <f t="shared" si="6"/>
        <v>3364.3490000000002</v>
      </c>
      <c r="T28" s="47">
        <f t="shared" si="6"/>
        <v>701.34899999999993</v>
      </c>
    </row>
    <row r="29" spans="1:20" ht="15.75" thickBot="1" x14ac:dyDescent="0.3">
      <c r="A29" s="89" t="s">
        <v>45</v>
      </c>
      <c r="B29" s="90"/>
      <c r="C29" s="91"/>
      <c r="D29" s="48">
        <f>D4+D5-D28</f>
        <v>521729</v>
      </c>
      <c r="E29" s="48">
        <f t="shared" ref="E29:L29" si="7">E4+E5-E28</f>
        <v>4240</v>
      </c>
      <c r="F29" s="48">
        <f t="shared" si="7"/>
        <v>8100</v>
      </c>
      <c r="G29" s="48">
        <f t="shared" si="7"/>
        <v>0</v>
      </c>
      <c r="H29" s="48">
        <f t="shared" si="7"/>
        <v>22020</v>
      </c>
      <c r="I29" s="48">
        <f t="shared" si="7"/>
        <v>899</v>
      </c>
      <c r="J29" s="48">
        <f t="shared" si="7"/>
        <v>624</v>
      </c>
      <c r="K29" s="48">
        <f t="shared" si="7"/>
        <v>336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3" priority="43" operator="equal">
      <formula>212030016606640</formula>
    </cfRule>
  </conditionalFormatting>
  <conditionalFormatting sqref="D29 E4:E6 E28:K29">
    <cfRule type="cellIs" dxfId="1002" priority="41" operator="equal">
      <formula>$E$4</formula>
    </cfRule>
    <cfRule type="cellIs" dxfId="1001" priority="42" operator="equal">
      <formula>2120</formula>
    </cfRule>
  </conditionalFormatting>
  <conditionalFormatting sqref="D29:E29 F4:F6 F28:F29">
    <cfRule type="cellIs" dxfId="1000" priority="39" operator="equal">
      <formula>$F$4</formula>
    </cfRule>
    <cfRule type="cellIs" dxfId="999" priority="40" operator="equal">
      <formula>300</formula>
    </cfRule>
  </conditionalFormatting>
  <conditionalFormatting sqref="G4:G6 G28:G29">
    <cfRule type="cellIs" dxfId="998" priority="37" operator="equal">
      <formula>$G$4</formula>
    </cfRule>
    <cfRule type="cellIs" dxfId="997" priority="38" operator="equal">
      <formula>1660</formula>
    </cfRule>
  </conditionalFormatting>
  <conditionalFormatting sqref="H4:H6 H28:H29">
    <cfRule type="cellIs" dxfId="996" priority="35" operator="equal">
      <formula>$H$4</formula>
    </cfRule>
    <cfRule type="cellIs" dxfId="995" priority="36" operator="equal">
      <formula>6640</formula>
    </cfRule>
  </conditionalFormatting>
  <conditionalFormatting sqref="T6:T28">
    <cfRule type="cellIs" dxfId="994" priority="34" operator="lessThan">
      <formula>0</formula>
    </cfRule>
  </conditionalFormatting>
  <conditionalFormatting sqref="T7:T27">
    <cfRule type="cellIs" dxfId="993" priority="31" operator="lessThan">
      <formula>0</formula>
    </cfRule>
    <cfRule type="cellIs" dxfId="992" priority="32" operator="lessThan">
      <formula>0</formula>
    </cfRule>
    <cfRule type="cellIs" dxfId="991" priority="33" operator="lessThan">
      <formula>0</formula>
    </cfRule>
  </conditionalFormatting>
  <conditionalFormatting sqref="E4:E6 E28:K28">
    <cfRule type="cellIs" dxfId="990" priority="30" operator="equal">
      <formula>$E$4</formula>
    </cfRule>
  </conditionalFormatting>
  <conditionalFormatting sqref="D28:D29 D6 D4:M4">
    <cfRule type="cellIs" dxfId="989" priority="29" operator="equal">
      <formula>$D$4</formula>
    </cfRule>
  </conditionalFormatting>
  <conditionalFormatting sqref="I4:I6 I28:I29">
    <cfRule type="cellIs" dxfId="988" priority="28" operator="equal">
      <formula>$I$4</formula>
    </cfRule>
  </conditionalFormatting>
  <conditionalFormatting sqref="J4:J6 J28:J29">
    <cfRule type="cellIs" dxfId="987" priority="27" operator="equal">
      <formula>$J$4</formula>
    </cfRule>
  </conditionalFormatting>
  <conditionalFormatting sqref="K4:K6 K28:K29">
    <cfRule type="cellIs" dxfId="986" priority="26" operator="equal">
      <formula>$K$4</formula>
    </cfRule>
  </conditionalFormatting>
  <conditionalFormatting sqref="M4:M6">
    <cfRule type="cellIs" dxfId="985" priority="25" operator="equal">
      <formula>$L$4</formula>
    </cfRule>
  </conditionalFormatting>
  <conditionalFormatting sqref="T7:T28">
    <cfRule type="cellIs" dxfId="984" priority="22" operator="lessThan">
      <formula>0</formula>
    </cfRule>
    <cfRule type="cellIs" dxfId="983" priority="23" operator="lessThan">
      <formula>0</formula>
    </cfRule>
    <cfRule type="cellIs" dxfId="982" priority="24" operator="lessThan">
      <formula>0</formula>
    </cfRule>
  </conditionalFormatting>
  <conditionalFormatting sqref="D5:K5">
    <cfRule type="cellIs" dxfId="981" priority="21" operator="greaterThan">
      <formula>0</formula>
    </cfRule>
  </conditionalFormatting>
  <conditionalFormatting sqref="T6:T28">
    <cfRule type="cellIs" dxfId="980" priority="20" operator="lessThan">
      <formula>0</formula>
    </cfRule>
  </conditionalFormatting>
  <conditionalFormatting sqref="T7:T27">
    <cfRule type="cellIs" dxfId="979" priority="17" operator="lessThan">
      <formula>0</formula>
    </cfRule>
    <cfRule type="cellIs" dxfId="978" priority="18" operator="lessThan">
      <formula>0</formula>
    </cfRule>
    <cfRule type="cellIs" dxfId="977" priority="19" operator="lessThan">
      <formula>0</formula>
    </cfRule>
  </conditionalFormatting>
  <conditionalFormatting sqref="T7:T28">
    <cfRule type="cellIs" dxfId="976" priority="14" operator="lessThan">
      <formula>0</formula>
    </cfRule>
    <cfRule type="cellIs" dxfId="975" priority="15" operator="lessThan">
      <formula>0</formula>
    </cfRule>
    <cfRule type="cellIs" dxfId="974" priority="16" operator="lessThan">
      <formula>0</formula>
    </cfRule>
  </conditionalFormatting>
  <conditionalFormatting sqref="D5:K5">
    <cfRule type="cellIs" dxfId="973" priority="13" operator="greaterThan">
      <formula>0</formula>
    </cfRule>
  </conditionalFormatting>
  <conditionalFormatting sqref="L4 L6 L28:L29">
    <cfRule type="cellIs" dxfId="972" priority="12" operator="equal">
      <formula>$L$4</formula>
    </cfRule>
  </conditionalFormatting>
  <conditionalFormatting sqref="D7:S7">
    <cfRule type="cellIs" dxfId="971" priority="11" operator="greaterThan">
      <formula>0</formula>
    </cfRule>
  </conditionalFormatting>
  <conditionalFormatting sqref="D9:S9">
    <cfRule type="cellIs" dxfId="970" priority="10" operator="greaterThan">
      <formula>0</formula>
    </cfRule>
  </conditionalFormatting>
  <conditionalFormatting sqref="D11:S11">
    <cfRule type="cellIs" dxfId="969" priority="9" operator="greaterThan">
      <formula>0</formula>
    </cfRule>
  </conditionalFormatting>
  <conditionalFormatting sqref="D13:S13">
    <cfRule type="cellIs" dxfId="968" priority="8" operator="greaterThan">
      <formula>0</formula>
    </cfRule>
  </conditionalFormatting>
  <conditionalFormatting sqref="D15:S15">
    <cfRule type="cellIs" dxfId="967" priority="7" operator="greaterThan">
      <formula>0</formula>
    </cfRule>
  </conditionalFormatting>
  <conditionalFormatting sqref="D17:S17">
    <cfRule type="cellIs" dxfId="966" priority="6" operator="greaterThan">
      <formula>0</formula>
    </cfRule>
  </conditionalFormatting>
  <conditionalFormatting sqref="D19:S19">
    <cfRule type="cellIs" dxfId="965" priority="5" operator="greaterThan">
      <formula>0</formula>
    </cfRule>
  </conditionalFormatting>
  <conditionalFormatting sqref="D21:S21">
    <cfRule type="cellIs" dxfId="964" priority="4" operator="greaterThan">
      <formula>0</formula>
    </cfRule>
  </conditionalFormatting>
  <conditionalFormatting sqref="D23:S23">
    <cfRule type="cellIs" dxfId="963" priority="3" operator="greaterThan">
      <formula>0</formula>
    </cfRule>
  </conditionalFormatting>
  <conditionalFormatting sqref="D25:S25">
    <cfRule type="cellIs" dxfId="962" priority="2" operator="greaterThan">
      <formula>0</formula>
    </cfRule>
  </conditionalFormatting>
  <conditionalFormatting sqref="D27:S27">
    <cfRule type="cellIs" dxfId="96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63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199350</v>
      </c>
      <c r="E28" s="45">
        <f>SUM(E7:E27)</f>
        <v>30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1390</v>
      </c>
      <c r="I28" s="45">
        <f t="shared" si="6"/>
        <v>39</v>
      </c>
      <c r="J28" s="45">
        <f t="shared" si="6"/>
        <v>1</v>
      </c>
      <c r="K28" s="45">
        <f t="shared" si="6"/>
        <v>20</v>
      </c>
      <c r="L28" s="45">
        <f t="shared" si="6"/>
        <v>0</v>
      </c>
      <c r="M28" s="45">
        <f t="shared" si="6"/>
        <v>215360</v>
      </c>
      <c r="N28" s="45">
        <f t="shared" si="6"/>
        <v>226640</v>
      </c>
      <c r="O28" s="46">
        <f t="shared" si="6"/>
        <v>5922.4</v>
      </c>
      <c r="P28" s="45">
        <f t="shared" si="6"/>
        <v>0</v>
      </c>
      <c r="Q28" s="45">
        <f t="shared" si="6"/>
        <v>2085</v>
      </c>
      <c r="R28" s="45">
        <f t="shared" si="6"/>
        <v>218632.59999999998</v>
      </c>
      <c r="S28" s="45">
        <f t="shared" si="6"/>
        <v>2045.9199999999998</v>
      </c>
      <c r="T28" s="47">
        <f t="shared" si="6"/>
        <v>-39.079999999999885</v>
      </c>
    </row>
    <row r="29" spans="1:20" ht="15.75" thickBot="1" x14ac:dyDescent="0.3">
      <c r="A29" s="89" t="s">
        <v>45</v>
      </c>
      <c r="B29" s="90"/>
      <c r="C29" s="91"/>
      <c r="D29" s="48">
        <f>D4+D5-D28</f>
        <v>634067</v>
      </c>
      <c r="E29" s="48">
        <f t="shared" ref="E29:L29" si="7">E4+E5-E28</f>
        <v>4210</v>
      </c>
      <c r="F29" s="48">
        <f t="shared" si="7"/>
        <v>12810</v>
      </c>
      <c r="G29" s="48">
        <f t="shared" si="7"/>
        <v>0</v>
      </c>
      <c r="H29" s="48">
        <f t="shared" si="7"/>
        <v>35630</v>
      </c>
      <c r="I29" s="48">
        <f t="shared" si="7"/>
        <v>860</v>
      </c>
      <c r="J29" s="48">
        <f t="shared" si="7"/>
        <v>623</v>
      </c>
      <c r="K29" s="48">
        <f t="shared" si="7"/>
        <v>316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60" priority="43" operator="equal">
      <formula>212030016606640</formula>
    </cfRule>
  </conditionalFormatting>
  <conditionalFormatting sqref="D29 E4:E6 E28:K29">
    <cfRule type="cellIs" dxfId="959" priority="41" operator="equal">
      <formula>$E$4</formula>
    </cfRule>
    <cfRule type="cellIs" dxfId="958" priority="42" operator="equal">
      <formula>2120</formula>
    </cfRule>
  </conditionalFormatting>
  <conditionalFormatting sqref="D29:E29 F4:F6 F28:F29">
    <cfRule type="cellIs" dxfId="957" priority="39" operator="equal">
      <formula>$F$4</formula>
    </cfRule>
    <cfRule type="cellIs" dxfId="956" priority="40" operator="equal">
      <formula>300</formula>
    </cfRule>
  </conditionalFormatting>
  <conditionalFormatting sqref="G4 G28:G29 G6">
    <cfRule type="cellIs" dxfId="955" priority="37" operator="equal">
      <formula>$G$4</formula>
    </cfRule>
    <cfRule type="cellIs" dxfId="954" priority="38" operator="equal">
      <formula>1660</formula>
    </cfRule>
  </conditionalFormatting>
  <conditionalFormatting sqref="H4:H6 H28:H29">
    <cfRule type="cellIs" dxfId="953" priority="35" operator="equal">
      <formula>$H$4</formula>
    </cfRule>
    <cfRule type="cellIs" dxfId="952" priority="36" operator="equal">
      <formula>6640</formula>
    </cfRule>
  </conditionalFormatting>
  <conditionalFormatting sqref="T6:T28">
    <cfRule type="cellIs" dxfId="951" priority="34" operator="lessThan">
      <formula>0</formula>
    </cfRule>
  </conditionalFormatting>
  <conditionalFormatting sqref="T7:T27">
    <cfRule type="cellIs" dxfId="950" priority="31" operator="lessThan">
      <formula>0</formula>
    </cfRule>
    <cfRule type="cellIs" dxfId="949" priority="32" operator="lessThan">
      <formula>0</formula>
    </cfRule>
    <cfRule type="cellIs" dxfId="948" priority="33" operator="lessThan">
      <formula>0</formula>
    </cfRule>
  </conditionalFormatting>
  <conditionalFormatting sqref="E4:E6 E28:K28">
    <cfRule type="cellIs" dxfId="947" priority="30" operator="equal">
      <formula>$E$4</formula>
    </cfRule>
  </conditionalFormatting>
  <conditionalFormatting sqref="D28:D29 D6 D4:M4">
    <cfRule type="cellIs" dxfId="946" priority="29" operator="equal">
      <formula>$D$4</formula>
    </cfRule>
  </conditionalFormatting>
  <conditionalFormatting sqref="I4:I6 I28:I29">
    <cfRule type="cellIs" dxfId="945" priority="28" operator="equal">
      <formula>$I$4</formula>
    </cfRule>
  </conditionalFormatting>
  <conditionalFormatting sqref="J4:J6 J28:J29">
    <cfRule type="cellIs" dxfId="944" priority="27" operator="equal">
      <formula>$J$4</formula>
    </cfRule>
  </conditionalFormatting>
  <conditionalFormatting sqref="K4:K6 K28:K29">
    <cfRule type="cellIs" dxfId="943" priority="26" operator="equal">
      <formula>$K$4</formula>
    </cfRule>
  </conditionalFormatting>
  <conditionalFormatting sqref="M4:M6">
    <cfRule type="cellIs" dxfId="942" priority="25" operator="equal">
      <formula>$L$4</formula>
    </cfRule>
  </conditionalFormatting>
  <conditionalFormatting sqref="T7:T28">
    <cfRule type="cellIs" dxfId="941" priority="22" operator="lessThan">
      <formula>0</formula>
    </cfRule>
    <cfRule type="cellIs" dxfId="940" priority="23" operator="lessThan">
      <formula>0</formula>
    </cfRule>
    <cfRule type="cellIs" dxfId="939" priority="24" operator="lessThan">
      <formula>0</formula>
    </cfRule>
  </conditionalFormatting>
  <conditionalFormatting sqref="D5:F5 H5:K5">
    <cfRule type="cellIs" dxfId="938" priority="21" operator="greaterThan">
      <formula>0</formula>
    </cfRule>
  </conditionalFormatting>
  <conditionalFormatting sqref="T6:T28">
    <cfRule type="cellIs" dxfId="937" priority="20" operator="lessThan">
      <formula>0</formula>
    </cfRule>
  </conditionalFormatting>
  <conditionalFormatting sqref="T7:T27">
    <cfRule type="cellIs" dxfId="936" priority="17" operator="lessThan">
      <formula>0</formula>
    </cfRule>
    <cfRule type="cellIs" dxfId="935" priority="18" operator="lessThan">
      <formula>0</formula>
    </cfRule>
    <cfRule type="cellIs" dxfId="934" priority="19" operator="lessThan">
      <formula>0</formula>
    </cfRule>
  </conditionalFormatting>
  <conditionalFormatting sqref="T7:T28">
    <cfRule type="cellIs" dxfId="933" priority="14" operator="lessThan">
      <formula>0</formula>
    </cfRule>
    <cfRule type="cellIs" dxfId="932" priority="15" operator="lessThan">
      <formula>0</formula>
    </cfRule>
    <cfRule type="cellIs" dxfId="931" priority="16" operator="lessThan">
      <formula>0</formula>
    </cfRule>
  </conditionalFormatting>
  <conditionalFormatting sqref="D5:F5 H5:K5">
    <cfRule type="cellIs" dxfId="930" priority="13" operator="greaterThan">
      <formula>0</formula>
    </cfRule>
  </conditionalFormatting>
  <conditionalFormatting sqref="L4 L6 L28:L29">
    <cfRule type="cellIs" dxfId="929" priority="12" operator="equal">
      <formula>$L$4</formula>
    </cfRule>
  </conditionalFormatting>
  <conditionalFormatting sqref="D7:S7">
    <cfRule type="cellIs" dxfId="928" priority="11" operator="greaterThan">
      <formula>0</formula>
    </cfRule>
  </conditionalFormatting>
  <conditionalFormatting sqref="D9:S9">
    <cfRule type="cellIs" dxfId="927" priority="10" operator="greaterThan">
      <formula>0</formula>
    </cfRule>
  </conditionalFormatting>
  <conditionalFormatting sqref="D11:S11">
    <cfRule type="cellIs" dxfId="926" priority="9" operator="greaterThan">
      <formula>0</formula>
    </cfRule>
  </conditionalFormatting>
  <conditionalFormatting sqref="D13:S13">
    <cfRule type="cellIs" dxfId="925" priority="8" operator="greaterThan">
      <formula>0</formula>
    </cfRule>
  </conditionalFormatting>
  <conditionalFormatting sqref="D15:S15">
    <cfRule type="cellIs" dxfId="924" priority="7" operator="greaterThan">
      <formula>0</formula>
    </cfRule>
  </conditionalFormatting>
  <conditionalFormatting sqref="D17:S17">
    <cfRule type="cellIs" dxfId="923" priority="6" operator="greaterThan">
      <formula>0</formula>
    </cfRule>
  </conditionalFormatting>
  <conditionalFormatting sqref="D19:S19">
    <cfRule type="cellIs" dxfId="922" priority="5" operator="greaterThan">
      <formula>0</formula>
    </cfRule>
  </conditionalFormatting>
  <conditionalFormatting sqref="D21:S21">
    <cfRule type="cellIs" dxfId="921" priority="4" operator="greaterThan">
      <formula>0</formula>
    </cfRule>
  </conditionalFormatting>
  <conditionalFormatting sqref="D23:S23">
    <cfRule type="cellIs" dxfId="920" priority="3" operator="greaterThan">
      <formula>0</formula>
    </cfRule>
  </conditionalFormatting>
  <conditionalFormatting sqref="D25:S25">
    <cfRule type="cellIs" dxfId="919" priority="2" operator="greaterThan">
      <formula>0</formula>
    </cfRule>
  </conditionalFormatting>
  <conditionalFormatting sqref="D27:S27">
    <cfRule type="cellIs" dxfId="918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85" zoomScaleNormal="85"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64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2" x14ac:dyDescent="0.25">
      <c r="A4" s="100" t="s">
        <v>1</v>
      </c>
      <c r="B4" s="100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86" t="s">
        <v>44</v>
      </c>
      <c r="B28" s="87"/>
      <c r="C28" s="88"/>
      <c r="D28" s="44">
        <f>SUM(D7:D27)</f>
        <v>289598</v>
      </c>
      <c r="E28" s="45">
        <f>SUM(E7:E27)</f>
        <v>120</v>
      </c>
      <c r="F28" s="45">
        <f t="shared" ref="F28:V28" si="7">SUM(F7:F27)</f>
        <v>60</v>
      </c>
      <c r="G28" s="45">
        <f t="shared" si="7"/>
        <v>0</v>
      </c>
      <c r="H28" s="45">
        <f t="shared" si="7"/>
        <v>1350</v>
      </c>
      <c r="I28" s="45">
        <f t="shared" si="7"/>
        <v>32</v>
      </c>
      <c r="J28" s="45">
        <f t="shared" si="7"/>
        <v>0</v>
      </c>
      <c r="K28" s="45">
        <f t="shared" si="7"/>
        <v>11</v>
      </c>
      <c r="L28" s="45">
        <f t="shared" si="7"/>
        <v>0</v>
      </c>
      <c r="M28" s="65">
        <f t="shared" si="7"/>
        <v>304748</v>
      </c>
      <c r="N28" s="65">
        <f t="shared" si="7"/>
        <v>312862</v>
      </c>
      <c r="O28" s="66">
        <f t="shared" si="7"/>
        <v>8380.57</v>
      </c>
      <c r="P28" s="65">
        <f t="shared" si="7"/>
        <v>0</v>
      </c>
      <c r="Q28" s="65">
        <f t="shared" si="7"/>
        <v>2339</v>
      </c>
      <c r="R28" s="65">
        <f t="shared" si="7"/>
        <v>302142.43000000005</v>
      </c>
      <c r="S28" s="65">
        <f t="shared" si="7"/>
        <v>2895.1060000000002</v>
      </c>
      <c r="T28" s="67">
        <f t="shared" si="7"/>
        <v>556.10599999999999</v>
      </c>
      <c r="U28" s="67">
        <f t="shared" si="7"/>
        <v>1259</v>
      </c>
      <c r="V28" s="67">
        <f t="shared" si="7"/>
        <v>300883.43000000005</v>
      </c>
    </row>
    <row r="29" spans="1:22" ht="15.75" thickBot="1" x14ac:dyDescent="0.3">
      <c r="A29" s="89" t="s">
        <v>45</v>
      </c>
      <c r="B29" s="90"/>
      <c r="C29" s="91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17" priority="63" operator="equal">
      <formula>212030016606640</formula>
    </cfRule>
  </conditionalFormatting>
  <conditionalFormatting sqref="D29 E4:E6 E28:K29">
    <cfRule type="cellIs" dxfId="916" priority="61" operator="equal">
      <formula>$E$4</formula>
    </cfRule>
    <cfRule type="cellIs" dxfId="915" priority="62" operator="equal">
      <formula>2120</formula>
    </cfRule>
  </conditionalFormatting>
  <conditionalFormatting sqref="D29:E29 F4:F6 F28:F29">
    <cfRule type="cellIs" dxfId="914" priority="59" operator="equal">
      <formula>$F$4</formula>
    </cfRule>
    <cfRule type="cellIs" dxfId="913" priority="60" operator="equal">
      <formula>300</formula>
    </cfRule>
  </conditionalFormatting>
  <conditionalFormatting sqref="G4:G6 G28:G29">
    <cfRule type="cellIs" dxfId="912" priority="57" operator="equal">
      <formula>$G$4</formula>
    </cfRule>
    <cfRule type="cellIs" dxfId="911" priority="58" operator="equal">
      <formula>1660</formula>
    </cfRule>
  </conditionalFormatting>
  <conditionalFormatting sqref="H4:H6 H28:H29">
    <cfRule type="cellIs" dxfId="910" priority="55" operator="equal">
      <formula>$H$4</formula>
    </cfRule>
    <cfRule type="cellIs" dxfId="909" priority="56" operator="equal">
      <formula>6640</formula>
    </cfRule>
  </conditionalFormatting>
  <conditionalFormatting sqref="T6:T28 U28:V28">
    <cfRule type="cellIs" dxfId="908" priority="54" operator="lessThan">
      <formula>0</formula>
    </cfRule>
  </conditionalFormatting>
  <conditionalFormatting sqref="T7:T27">
    <cfRule type="cellIs" dxfId="907" priority="51" operator="lessThan">
      <formula>0</formula>
    </cfRule>
    <cfRule type="cellIs" dxfId="906" priority="52" operator="lessThan">
      <formula>0</formula>
    </cfRule>
    <cfRule type="cellIs" dxfId="905" priority="53" operator="lessThan">
      <formula>0</formula>
    </cfRule>
  </conditionalFormatting>
  <conditionalFormatting sqref="E4:E6 E28:K28">
    <cfRule type="cellIs" dxfId="904" priority="50" operator="equal">
      <formula>$E$4</formula>
    </cfRule>
  </conditionalFormatting>
  <conditionalFormatting sqref="D28:D29 D6 D4:M4">
    <cfRule type="cellIs" dxfId="903" priority="49" operator="equal">
      <formula>$D$4</formula>
    </cfRule>
  </conditionalFormatting>
  <conditionalFormatting sqref="I4:I6 I28:I29">
    <cfRule type="cellIs" dxfId="902" priority="48" operator="equal">
      <formula>$I$4</formula>
    </cfRule>
  </conditionalFormatting>
  <conditionalFormatting sqref="J4:J6 J28:J29">
    <cfRule type="cellIs" dxfId="901" priority="47" operator="equal">
      <formula>$J$4</formula>
    </cfRule>
  </conditionalFormatting>
  <conditionalFormatting sqref="K4:K6 K28:K29">
    <cfRule type="cellIs" dxfId="900" priority="46" operator="equal">
      <formula>$K$4</formula>
    </cfRule>
  </conditionalFormatting>
  <conditionalFormatting sqref="M4:M6">
    <cfRule type="cellIs" dxfId="899" priority="45" operator="equal">
      <formula>$L$4</formula>
    </cfRule>
  </conditionalFormatting>
  <conditionalFormatting sqref="T7:T28 U28:V28">
    <cfRule type="cellIs" dxfId="898" priority="42" operator="lessThan">
      <formula>0</formula>
    </cfRule>
    <cfRule type="cellIs" dxfId="897" priority="43" operator="lessThan">
      <formula>0</formula>
    </cfRule>
    <cfRule type="cellIs" dxfId="896" priority="44" operator="lessThan">
      <formula>0</formula>
    </cfRule>
  </conditionalFormatting>
  <conditionalFormatting sqref="D5:K5">
    <cfRule type="cellIs" dxfId="895" priority="41" operator="greaterThan">
      <formula>0</formula>
    </cfRule>
  </conditionalFormatting>
  <conditionalFormatting sqref="T6:T28 U28:V28">
    <cfRule type="cellIs" dxfId="894" priority="40" operator="lessThan">
      <formula>0</formula>
    </cfRule>
  </conditionalFormatting>
  <conditionalFormatting sqref="T7:T27">
    <cfRule type="cellIs" dxfId="893" priority="37" operator="lessThan">
      <formula>0</formula>
    </cfRule>
    <cfRule type="cellIs" dxfId="892" priority="38" operator="lessThan">
      <formula>0</formula>
    </cfRule>
    <cfRule type="cellIs" dxfId="891" priority="39" operator="lessThan">
      <formula>0</formula>
    </cfRule>
  </conditionalFormatting>
  <conditionalFormatting sqref="T7:T28 U28:V28">
    <cfRule type="cellIs" dxfId="890" priority="34" operator="lessThan">
      <formula>0</formula>
    </cfRule>
    <cfRule type="cellIs" dxfId="889" priority="35" operator="lessThan">
      <formula>0</formula>
    </cfRule>
    <cfRule type="cellIs" dxfId="888" priority="36" operator="lessThan">
      <formula>0</formula>
    </cfRule>
  </conditionalFormatting>
  <conditionalFormatting sqref="D5:K5">
    <cfRule type="cellIs" dxfId="887" priority="33" operator="greaterThan">
      <formula>0</formula>
    </cfRule>
  </conditionalFormatting>
  <conditionalFormatting sqref="L4 L6 L28:L29">
    <cfRule type="cellIs" dxfId="886" priority="32" operator="equal">
      <formula>$L$4</formula>
    </cfRule>
  </conditionalFormatting>
  <conditionalFormatting sqref="D7:S7">
    <cfRule type="cellIs" dxfId="885" priority="31" operator="greaterThan">
      <formula>0</formula>
    </cfRule>
  </conditionalFormatting>
  <conditionalFormatting sqref="D9:S9">
    <cfRule type="cellIs" dxfId="884" priority="30" operator="greaterThan">
      <formula>0</formula>
    </cfRule>
  </conditionalFormatting>
  <conditionalFormatting sqref="D11:S11">
    <cfRule type="cellIs" dxfId="883" priority="29" operator="greaterThan">
      <formula>0</formula>
    </cfRule>
  </conditionalFormatting>
  <conditionalFormatting sqref="D13:S13">
    <cfRule type="cellIs" dxfId="882" priority="28" operator="greaterThan">
      <formula>0</formula>
    </cfRule>
  </conditionalFormatting>
  <conditionalFormatting sqref="D15:S15">
    <cfRule type="cellIs" dxfId="881" priority="27" operator="greaterThan">
      <formula>0</formula>
    </cfRule>
  </conditionalFormatting>
  <conditionalFormatting sqref="D17:S17">
    <cfRule type="cellIs" dxfId="880" priority="26" operator="greaterThan">
      <formula>0</formula>
    </cfRule>
  </conditionalFormatting>
  <conditionalFormatting sqref="D19:S19">
    <cfRule type="cellIs" dxfId="879" priority="25" operator="greaterThan">
      <formula>0</formula>
    </cfRule>
  </conditionalFormatting>
  <conditionalFormatting sqref="D21:S21">
    <cfRule type="cellIs" dxfId="878" priority="24" operator="greaterThan">
      <formula>0</formula>
    </cfRule>
  </conditionalFormatting>
  <conditionalFormatting sqref="D23:S23">
    <cfRule type="cellIs" dxfId="877" priority="23" operator="greaterThan">
      <formula>0</formula>
    </cfRule>
  </conditionalFormatting>
  <conditionalFormatting sqref="D25:S25">
    <cfRule type="cellIs" dxfId="876" priority="22" operator="greaterThan">
      <formula>0</formula>
    </cfRule>
  </conditionalFormatting>
  <conditionalFormatting sqref="D27:S27">
    <cfRule type="cellIs" dxfId="875" priority="21" operator="greaterThan">
      <formula>0</formula>
    </cfRule>
  </conditionalFormatting>
  <conditionalFormatting sqref="U6">
    <cfRule type="cellIs" dxfId="874" priority="20" operator="lessThan">
      <formula>0</formula>
    </cfRule>
  </conditionalFormatting>
  <conditionalFormatting sqref="U6">
    <cfRule type="cellIs" dxfId="873" priority="19" operator="lessThan">
      <formula>0</formula>
    </cfRule>
  </conditionalFormatting>
  <conditionalFormatting sqref="V6">
    <cfRule type="cellIs" dxfId="872" priority="18" operator="lessThan">
      <formula>0</formula>
    </cfRule>
  </conditionalFormatting>
  <conditionalFormatting sqref="V6">
    <cfRule type="cellIs" dxfId="871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zoomScale="90" zoomScaleNormal="90" workbookViewId="0">
      <pane ySplit="6" topLeftCell="A7" activePane="bottomLeft" state="frozen"/>
      <selection pane="bottomLeft" activeCell="A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3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3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V2">
        <v>115</v>
      </c>
    </row>
    <row r="3" spans="1:23" ht="18.75" x14ac:dyDescent="0.25">
      <c r="A3" s="96" t="s">
        <v>66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100" t="s">
        <v>1</v>
      </c>
      <c r="B4" s="100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100" t="s">
        <v>2</v>
      </c>
      <c r="B5" s="100"/>
      <c r="C5" s="1"/>
      <c r="D5" s="1">
        <v>415585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17" t="s">
        <v>67</v>
      </c>
      <c r="V6" s="17" t="s">
        <v>20</v>
      </c>
    </row>
    <row r="7" spans="1:23" ht="18.75" x14ac:dyDescent="0.3">
      <c r="A7" s="19">
        <v>1</v>
      </c>
      <c r="B7" s="20">
        <v>1908446134</v>
      </c>
      <c r="C7" s="20" t="s">
        <v>23</v>
      </c>
      <c r="D7" s="21">
        <v>13204</v>
      </c>
      <c r="E7" s="22">
        <v>310</v>
      </c>
      <c r="F7" s="22">
        <v>300</v>
      </c>
      <c r="G7" s="22"/>
      <c r="H7" s="22">
        <v>180</v>
      </c>
      <c r="I7" s="23">
        <v>15</v>
      </c>
      <c r="J7" s="23">
        <v>2</v>
      </c>
      <c r="K7" s="23">
        <v>5</v>
      </c>
      <c r="L7" s="23"/>
      <c r="M7" s="20">
        <f>D7+E7*20+F7*10+G7*9+H7*9</f>
        <v>24024</v>
      </c>
      <c r="N7" s="24">
        <f>D7+E7*20+F7*10+G7*9+H7*9+I7*191+J7*191+K7*182+L7*100</f>
        <v>28181</v>
      </c>
      <c r="O7" s="25">
        <f>M7*2.75%</f>
        <v>660.66</v>
      </c>
      <c r="P7" s="26"/>
      <c r="Q7" s="26">
        <v>150</v>
      </c>
      <c r="R7" s="24">
        <f t="shared" ref="R7:R27" si="0">M7-(M7*2.75%)+I7*191+J7*191+K7*182+L7*100-Q7</f>
        <v>27370.34</v>
      </c>
      <c r="S7" s="25">
        <f>M7*0.95%</f>
        <v>228.22799999999998</v>
      </c>
      <c r="T7" s="61">
        <f>S7-Q7</f>
        <v>78.22799999999998</v>
      </c>
      <c r="U7" s="69">
        <v>45</v>
      </c>
      <c r="V7" s="70">
        <f>R7-U7</f>
        <v>27325.34</v>
      </c>
      <c r="W7" s="73"/>
    </row>
    <row r="8" spans="1:23" ht="18.75" x14ac:dyDescent="0.3">
      <c r="A8" s="28">
        <v>2</v>
      </c>
      <c r="B8" s="20">
        <v>1908446135</v>
      </c>
      <c r="C8" s="23" t="s">
        <v>24</v>
      </c>
      <c r="D8" s="29">
        <v>7855</v>
      </c>
      <c r="E8" s="30">
        <v>50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1">D8+E8*20+F8*10+G8*9+H8*9</f>
        <v>9755</v>
      </c>
      <c r="N8" s="24">
        <f t="shared" ref="N8:N27" si="2">D8+E8*20+F8*10+G8*9+H8*9+I8*191+J8*191+K8*182+L8*100</f>
        <v>9755</v>
      </c>
      <c r="O8" s="25">
        <f t="shared" ref="O8:O27" si="3">M8*2.75%</f>
        <v>268.26249999999999</v>
      </c>
      <c r="P8" s="26"/>
      <c r="Q8" s="26">
        <v>86</v>
      </c>
      <c r="R8" s="24">
        <f t="shared" si="0"/>
        <v>9400.7374999999993</v>
      </c>
      <c r="S8" s="25">
        <f t="shared" ref="S8:S27" si="4">M8*0.95%</f>
        <v>92.672499999999999</v>
      </c>
      <c r="T8" s="61">
        <f t="shared" ref="T8:T27" si="5">S8-Q8</f>
        <v>6.6724999999999994</v>
      </c>
      <c r="U8" s="69">
        <v>30</v>
      </c>
      <c r="V8" s="70">
        <f t="shared" ref="V8:V27" si="6">R8-U8</f>
        <v>9370.7374999999993</v>
      </c>
      <c r="W8" s="73">
        <v>15</v>
      </c>
    </row>
    <row r="9" spans="1:23" ht="18.75" x14ac:dyDescent="0.3">
      <c r="A9" s="28">
        <v>3</v>
      </c>
      <c r="B9" s="20">
        <v>1908446136</v>
      </c>
      <c r="C9" s="20" t="s">
        <v>25</v>
      </c>
      <c r="D9" s="29">
        <v>25354</v>
      </c>
      <c r="E9" s="30">
        <v>100</v>
      </c>
      <c r="F9" s="30">
        <v>100</v>
      </c>
      <c r="G9" s="30"/>
      <c r="H9" s="30">
        <v>680</v>
      </c>
      <c r="I9" s="20">
        <v>16</v>
      </c>
      <c r="J9" s="20"/>
      <c r="K9" s="20"/>
      <c r="L9" s="20"/>
      <c r="M9" s="20">
        <f t="shared" si="1"/>
        <v>34474</v>
      </c>
      <c r="N9" s="24">
        <f t="shared" si="2"/>
        <v>37530</v>
      </c>
      <c r="O9" s="25">
        <f t="shared" si="3"/>
        <v>948.03499999999997</v>
      </c>
      <c r="P9" s="26"/>
      <c r="Q9" s="26">
        <v>164</v>
      </c>
      <c r="R9" s="24">
        <f t="shared" si="0"/>
        <v>36417.964999999997</v>
      </c>
      <c r="S9" s="25">
        <f t="shared" si="4"/>
        <v>327.50299999999999</v>
      </c>
      <c r="T9" s="61">
        <f t="shared" si="5"/>
        <v>163.50299999999999</v>
      </c>
      <c r="U9" s="69">
        <v>138</v>
      </c>
      <c r="V9" s="70">
        <f t="shared" si="6"/>
        <v>36279.964999999997</v>
      </c>
      <c r="W9" s="73">
        <v>33</v>
      </c>
    </row>
    <row r="10" spans="1:23" ht="18.75" x14ac:dyDescent="0.3">
      <c r="A10" s="28">
        <v>4</v>
      </c>
      <c r="B10" s="20">
        <v>1908446137</v>
      </c>
      <c r="C10" s="20" t="s">
        <v>26</v>
      </c>
      <c r="D10" s="29">
        <v>7435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1"/>
        <v>7435</v>
      </c>
      <c r="N10" s="24">
        <f t="shared" si="2"/>
        <v>7817</v>
      </c>
      <c r="O10" s="25">
        <f t="shared" si="3"/>
        <v>204.46250000000001</v>
      </c>
      <c r="P10" s="26"/>
      <c r="Q10" s="26">
        <v>27</v>
      </c>
      <c r="R10" s="24">
        <f>M10-(M10*2.75%)+I10*191+J10*191+K10*182+L10*100-Q10</f>
        <v>7585.5375000000004</v>
      </c>
      <c r="S10" s="25">
        <f t="shared" si="4"/>
        <v>70.632499999999993</v>
      </c>
      <c r="T10" s="61">
        <f t="shared" si="5"/>
        <v>43.632499999999993</v>
      </c>
      <c r="U10" s="69">
        <v>15</v>
      </c>
      <c r="V10" s="70">
        <f t="shared" si="6"/>
        <v>7570.5375000000004</v>
      </c>
      <c r="W10" s="73"/>
    </row>
    <row r="11" spans="1:23" ht="18.75" x14ac:dyDescent="0.3">
      <c r="A11" s="28">
        <v>5</v>
      </c>
      <c r="B11" s="20">
        <v>1908446138</v>
      </c>
      <c r="C11" s="31" t="s">
        <v>27</v>
      </c>
      <c r="D11" s="29">
        <v>5661</v>
      </c>
      <c r="E11" s="30"/>
      <c r="F11" s="30"/>
      <c r="G11" s="32"/>
      <c r="H11" s="30"/>
      <c r="I11" s="20">
        <v>17</v>
      </c>
      <c r="J11" s="20">
        <v>1</v>
      </c>
      <c r="K11" s="20">
        <v>1</v>
      </c>
      <c r="L11" s="20"/>
      <c r="M11" s="20">
        <f t="shared" si="1"/>
        <v>5661</v>
      </c>
      <c r="N11" s="24">
        <f t="shared" si="2"/>
        <v>9281</v>
      </c>
      <c r="O11" s="25">
        <f t="shared" si="3"/>
        <v>155.67750000000001</v>
      </c>
      <c r="P11" s="26"/>
      <c r="Q11" s="26">
        <v>50</v>
      </c>
      <c r="R11" s="24">
        <f t="shared" si="0"/>
        <v>9075.3225000000002</v>
      </c>
      <c r="S11" s="25">
        <f t="shared" si="4"/>
        <v>53.779499999999999</v>
      </c>
      <c r="T11" s="61">
        <f t="shared" si="5"/>
        <v>3.7794999999999987</v>
      </c>
      <c r="U11" s="69">
        <v>15</v>
      </c>
      <c r="V11" s="70">
        <f t="shared" si="6"/>
        <v>9060.3225000000002</v>
      </c>
      <c r="W11" s="73">
        <v>15</v>
      </c>
    </row>
    <row r="12" spans="1:23" ht="18.75" x14ac:dyDescent="0.3">
      <c r="A12" s="28">
        <v>6</v>
      </c>
      <c r="B12" s="20">
        <v>1908446139</v>
      </c>
      <c r="C12" s="20" t="s">
        <v>28</v>
      </c>
      <c r="D12" s="29">
        <v>10388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10388</v>
      </c>
      <c r="N12" s="24">
        <f t="shared" si="2"/>
        <v>10388</v>
      </c>
      <c r="O12" s="25">
        <f t="shared" si="3"/>
        <v>285.67</v>
      </c>
      <c r="P12" s="26"/>
      <c r="Q12" s="26">
        <v>32</v>
      </c>
      <c r="R12" s="24">
        <f t="shared" si="0"/>
        <v>10070.33</v>
      </c>
      <c r="S12" s="25">
        <f t="shared" si="4"/>
        <v>98.685999999999993</v>
      </c>
      <c r="T12" s="61">
        <f t="shared" si="5"/>
        <v>66.685999999999993</v>
      </c>
      <c r="U12" s="69">
        <v>58</v>
      </c>
      <c r="V12" s="70">
        <f t="shared" si="6"/>
        <v>10012.33</v>
      </c>
      <c r="W12" s="73">
        <v>28</v>
      </c>
    </row>
    <row r="13" spans="1:23" ht="18.75" x14ac:dyDescent="0.3">
      <c r="A13" s="28">
        <v>7</v>
      </c>
      <c r="B13" s="20">
        <v>1908446140</v>
      </c>
      <c r="C13" s="20" t="s">
        <v>29</v>
      </c>
      <c r="D13" s="29">
        <v>8820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8820</v>
      </c>
      <c r="N13" s="24">
        <f t="shared" si="2"/>
        <v>8820</v>
      </c>
      <c r="O13" s="25">
        <f t="shared" si="3"/>
        <v>242.55</v>
      </c>
      <c r="P13" s="26"/>
      <c r="Q13" s="26">
        <v>55</v>
      </c>
      <c r="R13" s="24">
        <f t="shared" si="0"/>
        <v>8522.4500000000007</v>
      </c>
      <c r="S13" s="25">
        <f t="shared" si="4"/>
        <v>83.789999999999992</v>
      </c>
      <c r="T13" s="61">
        <f t="shared" si="5"/>
        <v>28.789999999999992</v>
      </c>
      <c r="U13" s="69">
        <v>58</v>
      </c>
      <c r="V13" s="70">
        <f t="shared" si="6"/>
        <v>8464.4500000000007</v>
      </c>
      <c r="W13" s="73">
        <v>43</v>
      </c>
    </row>
    <row r="14" spans="1:23" ht="18.75" x14ac:dyDescent="0.3">
      <c r="A14" s="28">
        <v>8</v>
      </c>
      <c r="B14" s="20">
        <v>1908446141</v>
      </c>
      <c r="C14" s="20" t="s">
        <v>30</v>
      </c>
      <c r="D14" s="29">
        <v>29237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29237</v>
      </c>
      <c r="N14" s="24">
        <f t="shared" si="2"/>
        <v>29619</v>
      </c>
      <c r="O14" s="25">
        <f t="shared" si="3"/>
        <v>804.01750000000004</v>
      </c>
      <c r="P14" s="26"/>
      <c r="Q14" s="26">
        <v>172</v>
      </c>
      <c r="R14" s="24">
        <f t="shared" si="0"/>
        <v>28642.982499999998</v>
      </c>
      <c r="S14" s="25">
        <f t="shared" si="4"/>
        <v>277.75150000000002</v>
      </c>
      <c r="T14" s="61">
        <f t="shared" si="5"/>
        <v>105.75150000000002</v>
      </c>
      <c r="U14" s="69">
        <v>143</v>
      </c>
      <c r="V14" s="70">
        <f t="shared" si="6"/>
        <v>28499.982499999998</v>
      </c>
      <c r="W14" s="73"/>
    </row>
    <row r="15" spans="1:23" ht="18.75" x14ac:dyDescent="0.3">
      <c r="A15" s="28">
        <v>9</v>
      </c>
      <c r="B15" s="20">
        <v>1908446142</v>
      </c>
      <c r="C15" s="33" t="s">
        <v>31</v>
      </c>
      <c r="D15" s="29">
        <v>20563</v>
      </c>
      <c r="E15" s="30">
        <v>30</v>
      </c>
      <c r="F15" s="30">
        <v>100</v>
      </c>
      <c r="G15" s="30"/>
      <c r="H15" s="30">
        <v>140</v>
      </c>
      <c r="I15" s="20"/>
      <c r="J15" s="20"/>
      <c r="K15" s="20"/>
      <c r="L15" s="20"/>
      <c r="M15" s="20">
        <f t="shared" si="1"/>
        <v>23423</v>
      </c>
      <c r="N15" s="24">
        <f t="shared" si="2"/>
        <v>23423</v>
      </c>
      <c r="O15" s="25">
        <f t="shared" si="3"/>
        <v>644.13250000000005</v>
      </c>
      <c r="P15" s="26"/>
      <c r="Q15" s="26">
        <v>160</v>
      </c>
      <c r="R15" s="24">
        <f t="shared" si="0"/>
        <v>22618.8675</v>
      </c>
      <c r="S15" s="25">
        <f t="shared" si="4"/>
        <v>222.51849999999999</v>
      </c>
      <c r="T15" s="61">
        <f t="shared" si="5"/>
        <v>62.518499999999989</v>
      </c>
      <c r="U15" s="69">
        <v>90</v>
      </c>
      <c r="V15" s="70">
        <f t="shared" si="6"/>
        <v>22528.8675</v>
      </c>
      <c r="W15" s="73"/>
    </row>
    <row r="16" spans="1:23" ht="18.75" x14ac:dyDescent="0.3">
      <c r="A16" s="28">
        <v>10</v>
      </c>
      <c r="B16" s="20">
        <v>1908446143</v>
      </c>
      <c r="C16" s="20" t="s">
        <v>32</v>
      </c>
      <c r="D16" s="29">
        <v>33756</v>
      </c>
      <c r="E16" s="30"/>
      <c r="F16" s="30">
        <v>110</v>
      </c>
      <c r="G16" s="30"/>
      <c r="H16" s="30">
        <v>420</v>
      </c>
      <c r="I16" s="20"/>
      <c r="J16" s="20"/>
      <c r="K16" s="20"/>
      <c r="L16" s="20"/>
      <c r="M16" s="20">
        <f t="shared" si="1"/>
        <v>38636</v>
      </c>
      <c r="N16" s="24">
        <f t="shared" si="2"/>
        <v>38636</v>
      </c>
      <c r="O16" s="25">
        <f t="shared" si="3"/>
        <v>1062.49</v>
      </c>
      <c r="P16" s="26"/>
      <c r="Q16" s="26">
        <v>181</v>
      </c>
      <c r="R16" s="24">
        <f t="shared" si="0"/>
        <v>37392.51</v>
      </c>
      <c r="S16" s="25">
        <f t="shared" si="4"/>
        <v>367.04199999999997</v>
      </c>
      <c r="T16" s="61">
        <f t="shared" si="5"/>
        <v>186.04199999999997</v>
      </c>
      <c r="U16" s="69">
        <v>187</v>
      </c>
      <c r="V16" s="70">
        <f t="shared" si="6"/>
        <v>37205.51</v>
      </c>
      <c r="W16" s="73"/>
    </row>
    <row r="17" spans="1:23" ht="18.75" x14ac:dyDescent="0.3">
      <c r="A17" s="28">
        <v>11</v>
      </c>
      <c r="B17" s="20">
        <v>1908446144</v>
      </c>
      <c r="C17" s="33" t="s">
        <v>33</v>
      </c>
      <c r="D17" s="29">
        <v>12192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12192</v>
      </c>
      <c r="N17" s="24">
        <f t="shared" si="2"/>
        <v>12192</v>
      </c>
      <c r="O17" s="25">
        <f t="shared" si="3"/>
        <v>335.28000000000003</v>
      </c>
      <c r="P17" s="26"/>
      <c r="Q17" s="26">
        <v>100</v>
      </c>
      <c r="R17" s="24">
        <f t="shared" si="0"/>
        <v>11756.72</v>
      </c>
      <c r="S17" s="25">
        <f t="shared" si="4"/>
        <v>115.824</v>
      </c>
      <c r="T17" s="61">
        <f t="shared" si="5"/>
        <v>15.823999999999998</v>
      </c>
      <c r="U17" s="69">
        <v>75</v>
      </c>
      <c r="V17" s="70">
        <f t="shared" si="6"/>
        <v>11681.72</v>
      </c>
      <c r="W17" s="73">
        <v>15</v>
      </c>
    </row>
    <row r="18" spans="1:23" ht="18.75" x14ac:dyDescent="0.3">
      <c r="A18" s="28">
        <v>12</v>
      </c>
      <c r="B18" s="20">
        <v>1908446145</v>
      </c>
      <c r="C18" s="31" t="s">
        <v>53</v>
      </c>
      <c r="D18" s="29">
        <v>29422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29422</v>
      </c>
      <c r="N18" s="24">
        <f t="shared" si="2"/>
        <v>29422</v>
      </c>
      <c r="O18" s="25">
        <f t="shared" si="3"/>
        <v>809.10500000000002</v>
      </c>
      <c r="P18" s="26"/>
      <c r="Q18" s="26">
        <v>100</v>
      </c>
      <c r="R18" s="24">
        <f t="shared" si="0"/>
        <v>28512.895</v>
      </c>
      <c r="S18" s="25">
        <f t="shared" si="4"/>
        <v>279.50900000000001</v>
      </c>
      <c r="T18" s="61">
        <f t="shared" si="5"/>
        <v>179.50900000000001</v>
      </c>
      <c r="U18" s="69">
        <v>195</v>
      </c>
      <c r="V18" s="70">
        <f t="shared" si="6"/>
        <v>28317.895</v>
      </c>
      <c r="W18" s="73">
        <v>15</v>
      </c>
    </row>
    <row r="19" spans="1:23" ht="18.75" x14ac:dyDescent="0.3">
      <c r="A19" s="28">
        <v>13</v>
      </c>
      <c r="B19" s="20">
        <v>1908446146</v>
      </c>
      <c r="C19" s="20" t="s">
        <v>35</v>
      </c>
      <c r="D19" s="29">
        <v>13375</v>
      </c>
      <c r="E19" s="30"/>
      <c r="F19" s="30"/>
      <c r="G19" s="30"/>
      <c r="H19" s="30">
        <v>320</v>
      </c>
      <c r="I19" s="20"/>
      <c r="J19" s="20"/>
      <c r="K19" s="20"/>
      <c r="L19" s="20"/>
      <c r="M19" s="20">
        <f t="shared" si="1"/>
        <v>16255</v>
      </c>
      <c r="N19" s="24">
        <f t="shared" si="2"/>
        <v>16255</v>
      </c>
      <c r="O19" s="25">
        <f t="shared" si="3"/>
        <v>447.01249999999999</v>
      </c>
      <c r="P19" s="26"/>
      <c r="Q19" s="26">
        <v>1370</v>
      </c>
      <c r="R19" s="24">
        <f t="shared" si="0"/>
        <v>14437.987499999999</v>
      </c>
      <c r="S19" s="25">
        <f t="shared" si="4"/>
        <v>154.42249999999999</v>
      </c>
      <c r="T19" s="61">
        <f t="shared" si="5"/>
        <v>-1215.5775000000001</v>
      </c>
      <c r="U19" s="69">
        <v>37</v>
      </c>
      <c r="V19" s="70">
        <f t="shared" si="6"/>
        <v>14400.987499999999</v>
      </c>
      <c r="W19" s="73">
        <v>37</v>
      </c>
    </row>
    <row r="20" spans="1:23" ht="18.75" x14ac:dyDescent="0.3">
      <c r="A20" s="28">
        <v>14</v>
      </c>
      <c r="B20" s="20">
        <v>1908446147</v>
      </c>
      <c r="C20" s="20" t="s">
        <v>49</v>
      </c>
      <c r="D20" s="29">
        <v>9499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1"/>
        <v>9499</v>
      </c>
      <c r="N20" s="24">
        <f t="shared" si="2"/>
        <v>10454</v>
      </c>
      <c r="O20" s="25">
        <f t="shared" si="3"/>
        <v>261.22250000000003</v>
      </c>
      <c r="P20" s="26"/>
      <c r="Q20" s="26">
        <v>150</v>
      </c>
      <c r="R20" s="24">
        <f t="shared" si="0"/>
        <v>10042.7775</v>
      </c>
      <c r="S20" s="25">
        <f t="shared" si="4"/>
        <v>90.240499999999997</v>
      </c>
      <c r="T20" s="61">
        <f t="shared" si="5"/>
        <v>-59.759500000000003</v>
      </c>
      <c r="U20" s="69">
        <v>30</v>
      </c>
      <c r="V20" s="70">
        <f t="shared" si="6"/>
        <v>10012.7775</v>
      </c>
      <c r="W20" s="73"/>
    </row>
    <row r="21" spans="1:23" ht="18.75" x14ac:dyDescent="0.3">
      <c r="A21" s="28">
        <v>15</v>
      </c>
      <c r="B21" s="20">
        <v>1908446148</v>
      </c>
      <c r="C21" s="20" t="s">
        <v>61</v>
      </c>
      <c r="D21" s="29">
        <v>10205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10205</v>
      </c>
      <c r="N21" s="24">
        <f t="shared" si="2"/>
        <v>10205</v>
      </c>
      <c r="O21" s="25">
        <f t="shared" si="3"/>
        <v>280.63749999999999</v>
      </c>
      <c r="P21" s="26"/>
      <c r="Q21" s="26">
        <v>30</v>
      </c>
      <c r="R21" s="24">
        <f t="shared" si="0"/>
        <v>9894.3624999999993</v>
      </c>
      <c r="S21" s="25">
        <f t="shared" si="4"/>
        <v>96.947499999999991</v>
      </c>
      <c r="T21" s="61">
        <f t="shared" si="5"/>
        <v>66.947499999999991</v>
      </c>
      <c r="U21" s="69">
        <v>30</v>
      </c>
      <c r="V21" s="70">
        <f t="shared" si="6"/>
        <v>9864.3624999999993</v>
      </c>
      <c r="W21" s="73"/>
    </row>
    <row r="22" spans="1:23" ht="18" customHeight="1" x14ac:dyDescent="0.3">
      <c r="A22" s="28">
        <v>16</v>
      </c>
      <c r="B22" s="20">
        <v>1908446149</v>
      </c>
      <c r="C22" s="34" t="s">
        <v>38</v>
      </c>
      <c r="D22" s="29">
        <v>54164</v>
      </c>
      <c r="E22" s="30">
        <v>50</v>
      </c>
      <c r="F22" s="30">
        <v>100</v>
      </c>
      <c r="G22" s="20"/>
      <c r="H22" s="30"/>
      <c r="I22" s="20"/>
      <c r="J22" s="20"/>
      <c r="K22" s="20"/>
      <c r="L22" s="20"/>
      <c r="M22" s="20">
        <f t="shared" si="1"/>
        <v>56164</v>
      </c>
      <c r="N22" s="24">
        <f t="shared" si="2"/>
        <v>56164</v>
      </c>
      <c r="O22" s="25">
        <f t="shared" si="3"/>
        <v>1544.51</v>
      </c>
      <c r="P22" s="26"/>
      <c r="Q22" s="26">
        <v>250</v>
      </c>
      <c r="R22" s="24">
        <f t="shared" si="0"/>
        <v>54369.49</v>
      </c>
      <c r="S22" s="25">
        <f t="shared" si="4"/>
        <v>533.55799999999999</v>
      </c>
      <c r="T22" s="61">
        <f t="shared" si="5"/>
        <v>283.55799999999999</v>
      </c>
      <c r="U22" s="69">
        <v>375</v>
      </c>
      <c r="V22" s="70">
        <f t="shared" si="6"/>
        <v>53994.49</v>
      </c>
      <c r="W22" s="73">
        <v>165</v>
      </c>
    </row>
    <row r="23" spans="1:23" ht="18.75" x14ac:dyDescent="0.3">
      <c r="A23" s="28">
        <v>17</v>
      </c>
      <c r="B23" s="20">
        <v>1908446150</v>
      </c>
      <c r="C23" s="20" t="s">
        <v>39</v>
      </c>
      <c r="D23" s="35">
        <v>10283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10283</v>
      </c>
      <c r="N23" s="24">
        <f t="shared" si="2"/>
        <v>10283</v>
      </c>
      <c r="O23" s="25">
        <f t="shared" si="3"/>
        <v>282.78250000000003</v>
      </c>
      <c r="P23" s="26"/>
      <c r="Q23" s="26">
        <v>100</v>
      </c>
      <c r="R23" s="24">
        <f t="shared" si="0"/>
        <v>9900.2175000000007</v>
      </c>
      <c r="S23" s="25">
        <f t="shared" si="4"/>
        <v>97.688499999999991</v>
      </c>
      <c r="T23" s="61">
        <f t="shared" si="5"/>
        <v>-2.3115000000000094</v>
      </c>
      <c r="U23" s="69">
        <v>72</v>
      </c>
      <c r="V23" s="70">
        <f t="shared" si="6"/>
        <v>9828.2175000000007</v>
      </c>
      <c r="W23" s="73">
        <v>27</v>
      </c>
    </row>
    <row r="24" spans="1:23" ht="18.75" x14ac:dyDescent="0.3">
      <c r="A24" s="28">
        <v>18</v>
      </c>
      <c r="B24" s="20">
        <v>1908446151</v>
      </c>
      <c r="C24" s="20" t="s">
        <v>40</v>
      </c>
      <c r="D24" s="81">
        <v>29810</v>
      </c>
      <c r="E24" s="30">
        <v>110</v>
      </c>
      <c r="F24" s="30">
        <v>100</v>
      </c>
      <c r="G24" s="30"/>
      <c r="H24" s="30">
        <v>190</v>
      </c>
      <c r="I24" s="20">
        <v>10</v>
      </c>
      <c r="J24" s="20"/>
      <c r="K24" s="20"/>
      <c r="L24" s="20"/>
      <c r="M24" s="20">
        <f t="shared" si="1"/>
        <v>34720</v>
      </c>
      <c r="N24" s="24">
        <f t="shared" si="2"/>
        <v>36630</v>
      </c>
      <c r="O24" s="25">
        <f t="shared" si="3"/>
        <v>954.8</v>
      </c>
      <c r="P24" s="26"/>
      <c r="Q24" s="26">
        <v>127</v>
      </c>
      <c r="R24" s="24">
        <f t="shared" si="0"/>
        <v>35548.199999999997</v>
      </c>
      <c r="S24" s="25">
        <f t="shared" si="4"/>
        <v>329.84</v>
      </c>
      <c r="T24" s="61">
        <f t="shared" si="5"/>
        <v>202.83999999999997</v>
      </c>
      <c r="U24" s="69">
        <v>140</v>
      </c>
      <c r="V24" s="70">
        <f t="shared" si="6"/>
        <v>35408.199999999997</v>
      </c>
      <c r="W24" s="73">
        <v>87</v>
      </c>
    </row>
    <row r="25" spans="1:23" ht="18.75" x14ac:dyDescent="0.3">
      <c r="A25" s="28">
        <v>19</v>
      </c>
      <c r="B25" s="20">
        <v>1908446152</v>
      </c>
      <c r="C25" s="20" t="s">
        <v>41</v>
      </c>
      <c r="D25" s="80">
        <v>19758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19758</v>
      </c>
      <c r="N25" s="24">
        <f t="shared" si="2"/>
        <v>19758</v>
      </c>
      <c r="O25" s="25">
        <f t="shared" si="3"/>
        <v>543.34500000000003</v>
      </c>
      <c r="P25" s="26"/>
      <c r="Q25" s="26">
        <v>150</v>
      </c>
      <c r="R25" s="24">
        <f t="shared" si="0"/>
        <v>19064.654999999999</v>
      </c>
      <c r="S25" s="25">
        <f t="shared" si="4"/>
        <v>187.70099999999999</v>
      </c>
      <c r="T25" s="61">
        <f t="shared" si="5"/>
        <v>37.700999999999993</v>
      </c>
      <c r="U25" s="69">
        <v>135</v>
      </c>
      <c r="V25" s="70">
        <f t="shared" si="6"/>
        <v>18929.654999999999</v>
      </c>
      <c r="W25" s="73">
        <v>30</v>
      </c>
    </row>
    <row r="26" spans="1:23" ht="18.75" x14ac:dyDescent="0.3">
      <c r="A26" s="28">
        <v>70</v>
      </c>
      <c r="B26" s="20">
        <v>1908446153</v>
      </c>
      <c r="C26" s="36" t="s">
        <v>42</v>
      </c>
      <c r="D26" s="29">
        <v>16260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16260</v>
      </c>
      <c r="N26" s="24">
        <f t="shared" si="2"/>
        <v>16260</v>
      </c>
      <c r="O26" s="25">
        <f t="shared" si="3"/>
        <v>447.15</v>
      </c>
      <c r="P26" s="26"/>
      <c r="Q26" s="26">
        <v>100</v>
      </c>
      <c r="R26" s="24">
        <f t="shared" si="0"/>
        <v>15712.85</v>
      </c>
      <c r="S26" s="25">
        <f t="shared" si="4"/>
        <v>154.47</v>
      </c>
      <c r="T26" s="27">
        <f t="shared" si="5"/>
        <v>54.47</v>
      </c>
      <c r="U26" s="69">
        <v>90</v>
      </c>
      <c r="V26" s="70">
        <f t="shared" si="6"/>
        <v>15622.85</v>
      </c>
      <c r="W26" s="73">
        <v>15</v>
      </c>
    </row>
    <row r="27" spans="1:23" ht="18" customHeight="1" thickBot="1" x14ac:dyDescent="0.35">
      <c r="A27" s="28">
        <v>21</v>
      </c>
      <c r="B27" s="20">
        <v>1908446154</v>
      </c>
      <c r="C27" s="20" t="s">
        <v>43</v>
      </c>
      <c r="D27" s="37">
        <v>19501</v>
      </c>
      <c r="E27" s="38"/>
      <c r="F27" s="39"/>
      <c r="G27" s="39"/>
      <c r="H27" s="39"/>
      <c r="I27" s="31">
        <v>5</v>
      </c>
      <c r="J27" s="31"/>
      <c r="K27" s="31"/>
      <c r="L27" s="31"/>
      <c r="M27" s="20">
        <f t="shared" si="1"/>
        <v>19501</v>
      </c>
      <c r="N27" s="24">
        <f t="shared" si="2"/>
        <v>20456</v>
      </c>
      <c r="O27" s="25">
        <f t="shared" si="3"/>
        <v>536.27750000000003</v>
      </c>
      <c r="P27" s="26"/>
      <c r="Q27" s="26">
        <v>100</v>
      </c>
      <c r="R27" s="24">
        <f t="shared" si="0"/>
        <v>19819.7225</v>
      </c>
      <c r="S27" s="25">
        <f t="shared" si="4"/>
        <v>185.2595</v>
      </c>
      <c r="T27" s="27">
        <f t="shared" si="5"/>
        <v>85.259500000000003</v>
      </c>
      <c r="U27" s="72">
        <v>105</v>
      </c>
      <c r="V27" s="70">
        <f t="shared" si="6"/>
        <v>19714.7225</v>
      </c>
      <c r="W27" s="73">
        <v>37</v>
      </c>
    </row>
    <row r="28" spans="1:23" ht="18.75" thickBot="1" x14ac:dyDescent="0.3">
      <c r="A28" s="86" t="s">
        <v>44</v>
      </c>
      <c r="B28" s="87"/>
      <c r="C28" s="88"/>
      <c r="D28" s="44">
        <f>SUM(D7:D27)</f>
        <v>386742</v>
      </c>
      <c r="E28" s="45">
        <f>SUM(E7:E27)</f>
        <v>650</v>
      </c>
      <c r="F28" s="45">
        <f t="shared" ref="F28:W28" si="7">SUM(F7:F27)</f>
        <v>810</v>
      </c>
      <c r="G28" s="45">
        <f t="shared" si="7"/>
        <v>0</v>
      </c>
      <c r="H28" s="45">
        <f t="shared" si="7"/>
        <v>2030</v>
      </c>
      <c r="I28" s="45">
        <f t="shared" si="7"/>
        <v>72</v>
      </c>
      <c r="J28" s="45">
        <f t="shared" si="7"/>
        <v>3</v>
      </c>
      <c r="K28" s="45">
        <f t="shared" si="7"/>
        <v>6</v>
      </c>
      <c r="L28" s="45">
        <f t="shared" si="7"/>
        <v>0</v>
      </c>
      <c r="M28" s="56">
        <f t="shared" si="7"/>
        <v>426112</v>
      </c>
      <c r="N28" s="56">
        <f t="shared" si="7"/>
        <v>441529</v>
      </c>
      <c r="O28" s="57">
        <f t="shared" si="7"/>
        <v>11718.079999999996</v>
      </c>
      <c r="P28" s="56">
        <f t="shared" si="7"/>
        <v>0</v>
      </c>
      <c r="Q28" s="56">
        <f t="shared" si="7"/>
        <v>3654</v>
      </c>
      <c r="R28" s="56">
        <f t="shared" si="7"/>
        <v>426156.92</v>
      </c>
      <c r="S28" s="56">
        <f t="shared" si="7"/>
        <v>4048.0639999999999</v>
      </c>
      <c r="T28" s="56">
        <f t="shared" si="7"/>
        <v>394.06399999999974</v>
      </c>
      <c r="U28" s="71">
        <f t="shared" si="7"/>
        <v>2063</v>
      </c>
      <c r="V28" s="71">
        <f t="shared" si="7"/>
        <v>424093.92</v>
      </c>
      <c r="W28" s="71">
        <f t="shared" si="7"/>
        <v>562</v>
      </c>
    </row>
    <row r="29" spans="1:23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8">E4+E5-E28</f>
        <v>3440</v>
      </c>
      <c r="F29" s="48">
        <f t="shared" si="8"/>
        <v>11940</v>
      </c>
      <c r="G29" s="48">
        <f t="shared" si="8"/>
        <v>0</v>
      </c>
      <c r="H29" s="48">
        <f t="shared" si="8"/>
        <v>32250</v>
      </c>
      <c r="I29" s="48">
        <f t="shared" si="8"/>
        <v>756</v>
      </c>
      <c r="J29" s="48">
        <f t="shared" si="8"/>
        <v>620</v>
      </c>
      <c r="K29" s="48">
        <f t="shared" si="8"/>
        <v>299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0" priority="43" operator="equal">
      <formula>212030016606640</formula>
    </cfRule>
  </conditionalFormatting>
  <conditionalFormatting sqref="D29 E4:E6 E28:K29">
    <cfRule type="cellIs" dxfId="869" priority="41" operator="equal">
      <formula>$E$4</formula>
    </cfRule>
    <cfRule type="cellIs" dxfId="868" priority="42" operator="equal">
      <formula>2120</formula>
    </cfRule>
  </conditionalFormatting>
  <conditionalFormatting sqref="D29:E29 F4:F6 F28:F29">
    <cfRule type="cellIs" dxfId="867" priority="39" operator="equal">
      <formula>$F$4</formula>
    </cfRule>
    <cfRule type="cellIs" dxfId="866" priority="40" operator="equal">
      <formula>300</formula>
    </cfRule>
  </conditionalFormatting>
  <conditionalFormatting sqref="G4:G6 G28:G29">
    <cfRule type="cellIs" dxfId="865" priority="37" operator="equal">
      <formula>$G$4</formula>
    </cfRule>
    <cfRule type="cellIs" dxfId="864" priority="38" operator="equal">
      <formula>1660</formula>
    </cfRule>
  </conditionalFormatting>
  <conditionalFormatting sqref="H4:H6 H28:H29">
    <cfRule type="cellIs" dxfId="863" priority="35" operator="equal">
      <formula>$H$4</formula>
    </cfRule>
    <cfRule type="cellIs" dxfId="862" priority="36" operator="equal">
      <formula>6640</formula>
    </cfRule>
  </conditionalFormatting>
  <conditionalFormatting sqref="T6:T28 U28:W28">
    <cfRule type="cellIs" dxfId="861" priority="34" operator="lessThan">
      <formula>0</formula>
    </cfRule>
  </conditionalFormatting>
  <conditionalFormatting sqref="T7:T27">
    <cfRule type="cellIs" dxfId="860" priority="31" operator="lessThan">
      <formula>0</formula>
    </cfRule>
    <cfRule type="cellIs" dxfId="859" priority="32" operator="lessThan">
      <formula>0</formula>
    </cfRule>
    <cfRule type="cellIs" dxfId="858" priority="33" operator="lessThan">
      <formula>0</formula>
    </cfRule>
  </conditionalFormatting>
  <conditionalFormatting sqref="E4:E6 E28:K28">
    <cfRule type="cellIs" dxfId="857" priority="30" operator="equal">
      <formula>$E$4</formula>
    </cfRule>
  </conditionalFormatting>
  <conditionalFormatting sqref="D28:D29 D6 D4:M4">
    <cfRule type="cellIs" dxfId="856" priority="29" operator="equal">
      <formula>$D$4</formula>
    </cfRule>
  </conditionalFormatting>
  <conditionalFormatting sqref="I4:I6 I28:I29">
    <cfRule type="cellIs" dxfId="855" priority="28" operator="equal">
      <formula>$I$4</formula>
    </cfRule>
  </conditionalFormatting>
  <conditionalFormatting sqref="J4:J6 J28:J29">
    <cfRule type="cellIs" dxfId="854" priority="27" operator="equal">
      <formula>$J$4</formula>
    </cfRule>
  </conditionalFormatting>
  <conditionalFormatting sqref="K4:K6 K28:K29">
    <cfRule type="cellIs" dxfId="853" priority="26" operator="equal">
      <formula>$K$4</formula>
    </cfRule>
  </conditionalFormatting>
  <conditionalFormatting sqref="M4:M6">
    <cfRule type="cellIs" dxfId="852" priority="25" operator="equal">
      <formula>$L$4</formula>
    </cfRule>
  </conditionalFormatting>
  <conditionalFormatting sqref="T7:T28 U28:W28">
    <cfRule type="cellIs" dxfId="851" priority="22" operator="lessThan">
      <formula>0</formula>
    </cfRule>
    <cfRule type="cellIs" dxfId="850" priority="23" operator="lessThan">
      <formula>0</formula>
    </cfRule>
    <cfRule type="cellIs" dxfId="849" priority="24" operator="lessThan">
      <formula>0</formula>
    </cfRule>
  </conditionalFormatting>
  <conditionalFormatting sqref="D5:K5">
    <cfRule type="cellIs" dxfId="848" priority="21" operator="greaterThan">
      <formula>0</formula>
    </cfRule>
  </conditionalFormatting>
  <conditionalFormatting sqref="T6:T28 U28:W28">
    <cfRule type="cellIs" dxfId="847" priority="20" operator="lessThan">
      <formula>0</formula>
    </cfRule>
  </conditionalFormatting>
  <conditionalFormatting sqref="T7:T27">
    <cfRule type="cellIs" dxfId="846" priority="17" operator="lessThan">
      <formula>0</formula>
    </cfRule>
    <cfRule type="cellIs" dxfId="845" priority="18" operator="lessThan">
      <formula>0</formula>
    </cfRule>
    <cfRule type="cellIs" dxfId="844" priority="19" operator="lessThan">
      <formula>0</formula>
    </cfRule>
  </conditionalFormatting>
  <conditionalFormatting sqref="T7:T28 U28:W28">
    <cfRule type="cellIs" dxfId="843" priority="14" operator="lessThan">
      <formula>0</formula>
    </cfRule>
    <cfRule type="cellIs" dxfId="842" priority="15" operator="lessThan">
      <formula>0</formula>
    </cfRule>
    <cfRule type="cellIs" dxfId="841" priority="16" operator="lessThan">
      <formula>0</formula>
    </cfRule>
  </conditionalFormatting>
  <conditionalFormatting sqref="D5:K5">
    <cfRule type="cellIs" dxfId="840" priority="13" operator="greaterThan">
      <formula>0</formula>
    </cfRule>
  </conditionalFormatting>
  <conditionalFormatting sqref="L4 L6 L28:L29">
    <cfRule type="cellIs" dxfId="839" priority="12" operator="equal">
      <formula>$L$4</formula>
    </cfRule>
  </conditionalFormatting>
  <conditionalFormatting sqref="D7:Q7 S7">
    <cfRule type="cellIs" dxfId="838" priority="11" operator="greaterThan">
      <formula>0</formula>
    </cfRule>
  </conditionalFormatting>
  <conditionalFormatting sqref="D9:Q9 S9">
    <cfRule type="cellIs" dxfId="837" priority="10" operator="greaterThan">
      <formula>0</formula>
    </cfRule>
  </conditionalFormatting>
  <conditionalFormatting sqref="D11:Q11 S11">
    <cfRule type="cellIs" dxfId="836" priority="9" operator="greaterThan">
      <formula>0</formula>
    </cfRule>
  </conditionalFormatting>
  <conditionalFormatting sqref="D13:Q13 S13">
    <cfRule type="cellIs" dxfId="835" priority="8" operator="greaterThan">
      <formula>0</formula>
    </cfRule>
  </conditionalFormatting>
  <conditionalFormatting sqref="D15:Q15 S15">
    <cfRule type="cellIs" dxfId="834" priority="7" operator="greaterThan">
      <formula>0</formula>
    </cfRule>
  </conditionalFormatting>
  <conditionalFormatting sqref="D17:Q17 S17">
    <cfRule type="cellIs" dxfId="833" priority="6" operator="greaterThan">
      <formula>0</formula>
    </cfRule>
  </conditionalFormatting>
  <conditionalFormatting sqref="D19:Q19 S19">
    <cfRule type="cellIs" dxfId="832" priority="5" operator="greaterThan">
      <formula>0</formula>
    </cfRule>
  </conditionalFormatting>
  <conditionalFormatting sqref="D21:Q21 S21">
    <cfRule type="cellIs" dxfId="831" priority="4" operator="greaterThan">
      <formula>0</formula>
    </cfRule>
  </conditionalFormatting>
  <conditionalFormatting sqref="D23:Q23 S23">
    <cfRule type="cellIs" dxfId="830" priority="3" operator="greaterThan">
      <formula>0</formula>
    </cfRule>
  </conditionalFormatting>
  <conditionalFormatting sqref="D25:Q25 S25">
    <cfRule type="cellIs" dxfId="829" priority="2" operator="greaterThan">
      <formula>0</formula>
    </cfRule>
  </conditionalFormatting>
  <conditionalFormatting sqref="D27:Q27 S27">
    <cfRule type="cellIs" dxfId="828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R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3" sqref="E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'13'!D29</f>
        <v>486559</v>
      </c>
      <c r="E4" s="2">
        <f>'13'!E29</f>
        <v>3440</v>
      </c>
      <c r="F4" s="2">
        <f>'13'!F29</f>
        <v>11940</v>
      </c>
      <c r="G4" s="2">
        <f>'13'!G29</f>
        <v>0</v>
      </c>
      <c r="H4" s="2">
        <f>'13'!H29</f>
        <v>32250</v>
      </c>
      <c r="I4" s="2">
        <f>'13'!I29</f>
        <v>756</v>
      </c>
      <c r="J4" s="2">
        <f>'13'!J29</f>
        <v>620</v>
      </c>
      <c r="K4" s="2">
        <f>'13'!K29</f>
        <v>299</v>
      </c>
      <c r="L4" s="2">
        <f>'13'!L29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'14'!D29</f>
        <v>486559</v>
      </c>
      <c r="E4" s="2">
        <f>'14'!E29</f>
        <v>3440</v>
      </c>
      <c r="F4" s="2">
        <f>'14'!F29</f>
        <v>11940</v>
      </c>
      <c r="G4" s="2">
        <f>'14'!G29</f>
        <v>0</v>
      </c>
      <c r="H4" s="2">
        <f>'14'!H29</f>
        <v>32250</v>
      </c>
      <c r="I4" s="2">
        <f>'14'!I29</f>
        <v>756</v>
      </c>
      <c r="J4" s="2">
        <f>'14'!J29</f>
        <v>620</v>
      </c>
      <c r="K4" s="2">
        <f>'14'!K29</f>
        <v>299</v>
      </c>
      <c r="L4" s="2">
        <f>'14'!L29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C34" sqref="C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'15'!D29</f>
        <v>486559</v>
      </c>
      <c r="E4" s="2">
        <f>'15'!E29</f>
        <v>3440</v>
      </c>
      <c r="F4" s="2">
        <f>'15'!F29</f>
        <v>11940</v>
      </c>
      <c r="G4" s="2">
        <f>'15'!G29</f>
        <v>0</v>
      </c>
      <c r="H4" s="2">
        <f>'15'!H29</f>
        <v>32250</v>
      </c>
      <c r="I4" s="2">
        <f>'15'!I29</f>
        <v>756</v>
      </c>
      <c r="J4" s="2">
        <f>'15'!J29</f>
        <v>620</v>
      </c>
      <c r="K4" s="2">
        <f>'15'!K29</f>
        <v>299</v>
      </c>
      <c r="L4" s="2">
        <f>'15'!L29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486559</v>
      </c>
      <c r="E29" s="48">
        <f t="shared" ref="E29:L29" si="7">E4+E5-E28</f>
        <v>3440</v>
      </c>
      <c r="F29" s="48">
        <f t="shared" si="7"/>
        <v>11940</v>
      </c>
      <c r="G29" s="48">
        <f t="shared" si="7"/>
        <v>0</v>
      </c>
      <c r="H29" s="48">
        <f t="shared" si="7"/>
        <v>32250</v>
      </c>
      <c r="I29" s="48">
        <f t="shared" si="7"/>
        <v>756</v>
      </c>
      <c r="J29" s="48">
        <f t="shared" si="7"/>
        <v>620</v>
      </c>
      <c r="K29" s="48">
        <f t="shared" si="7"/>
        <v>299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1" priority="43" operator="equal">
      <formula>212030016606640</formula>
    </cfRule>
  </conditionalFormatting>
  <conditionalFormatting sqref="D29 E4:E6 E28:K29">
    <cfRule type="cellIs" dxfId="740" priority="41" operator="equal">
      <formula>$E$4</formula>
    </cfRule>
    <cfRule type="cellIs" dxfId="739" priority="42" operator="equal">
      <formula>2120</formula>
    </cfRule>
  </conditionalFormatting>
  <conditionalFormatting sqref="D29:E29 F4:F6 F28:F29">
    <cfRule type="cellIs" dxfId="738" priority="39" operator="equal">
      <formula>$F$4</formula>
    </cfRule>
    <cfRule type="cellIs" dxfId="737" priority="40" operator="equal">
      <formula>300</formula>
    </cfRule>
  </conditionalFormatting>
  <conditionalFormatting sqref="G4:G6 G28:G29">
    <cfRule type="cellIs" dxfId="736" priority="37" operator="equal">
      <formula>$G$4</formula>
    </cfRule>
    <cfRule type="cellIs" dxfId="735" priority="38" operator="equal">
      <formula>1660</formula>
    </cfRule>
  </conditionalFormatting>
  <conditionalFormatting sqref="H4:H6 H28:H29">
    <cfRule type="cellIs" dxfId="734" priority="35" operator="equal">
      <formula>$H$4</formula>
    </cfRule>
    <cfRule type="cellIs" dxfId="733" priority="36" operator="equal">
      <formula>6640</formula>
    </cfRule>
  </conditionalFormatting>
  <conditionalFormatting sqref="T6:T28">
    <cfRule type="cellIs" dxfId="732" priority="34" operator="lessThan">
      <formula>0</formula>
    </cfRule>
  </conditionalFormatting>
  <conditionalFormatting sqref="T7:T27">
    <cfRule type="cellIs" dxfId="731" priority="31" operator="lessThan">
      <formula>0</formula>
    </cfRule>
    <cfRule type="cellIs" dxfId="730" priority="32" operator="lessThan">
      <formula>0</formula>
    </cfRule>
    <cfRule type="cellIs" dxfId="729" priority="33" operator="lessThan">
      <formula>0</formula>
    </cfRule>
  </conditionalFormatting>
  <conditionalFormatting sqref="E4:E6 E28:K28">
    <cfRule type="cellIs" dxfId="728" priority="30" operator="equal">
      <formula>$E$4</formula>
    </cfRule>
  </conditionalFormatting>
  <conditionalFormatting sqref="D28:D29 D6 D4:M4">
    <cfRule type="cellIs" dxfId="727" priority="29" operator="equal">
      <formula>$D$4</formula>
    </cfRule>
  </conditionalFormatting>
  <conditionalFormatting sqref="I4:I6 I28:I29">
    <cfRule type="cellIs" dxfId="726" priority="28" operator="equal">
      <formula>$I$4</formula>
    </cfRule>
  </conditionalFormatting>
  <conditionalFormatting sqref="J4:J6 J28:J29">
    <cfRule type="cellIs" dxfId="725" priority="27" operator="equal">
      <formula>$J$4</formula>
    </cfRule>
  </conditionalFormatting>
  <conditionalFormatting sqref="K4:K6 K28:K29">
    <cfRule type="cellIs" dxfId="724" priority="26" operator="equal">
      <formula>$K$4</formula>
    </cfRule>
  </conditionalFormatting>
  <conditionalFormatting sqref="M4:M6">
    <cfRule type="cellIs" dxfId="723" priority="25" operator="equal">
      <formula>$L$4</formula>
    </cfRule>
  </conditionalFormatting>
  <conditionalFormatting sqref="T7:T28">
    <cfRule type="cellIs" dxfId="722" priority="22" operator="lessThan">
      <formula>0</formula>
    </cfRule>
    <cfRule type="cellIs" dxfId="721" priority="23" operator="lessThan">
      <formula>0</formula>
    </cfRule>
    <cfRule type="cellIs" dxfId="720" priority="24" operator="lessThan">
      <formula>0</formula>
    </cfRule>
  </conditionalFormatting>
  <conditionalFormatting sqref="D5:K5">
    <cfRule type="cellIs" dxfId="719" priority="21" operator="greaterThan">
      <formula>0</formula>
    </cfRule>
  </conditionalFormatting>
  <conditionalFormatting sqref="T6:T28">
    <cfRule type="cellIs" dxfId="718" priority="20" operator="lessThan">
      <formula>0</formula>
    </cfRule>
  </conditionalFormatting>
  <conditionalFormatting sqref="T7:T27">
    <cfRule type="cellIs" dxfId="717" priority="17" operator="lessThan">
      <formula>0</formula>
    </cfRule>
    <cfRule type="cellIs" dxfId="716" priority="18" operator="lessThan">
      <formula>0</formula>
    </cfRule>
    <cfRule type="cellIs" dxfId="715" priority="19" operator="lessThan">
      <formula>0</formula>
    </cfRule>
  </conditionalFormatting>
  <conditionalFormatting sqref="T7:T28">
    <cfRule type="cellIs" dxfId="714" priority="14" operator="lessThan">
      <formula>0</formula>
    </cfRule>
    <cfRule type="cellIs" dxfId="713" priority="15" operator="lessThan">
      <formula>0</formula>
    </cfRule>
    <cfRule type="cellIs" dxfId="712" priority="16" operator="lessThan">
      <formula>0</formula>
    </cfRule>
  </conditionalFormatting>
  <conditionalFormatting sqref="D5:K5">
    <cfRule type="cellIs" dxfId="711" priority="13" operator="greaterThan">
      <formula>0</formula>
    </cfRule>
  </conditionalFormatting>
  <conditionalFormatting sqref="L4 L6 L28:L29">
    <cfRule type="cellIs" dxfId="710" priority="12" operator="equal">
      <formula>$L$4</formula>
    </cfRule>
  </conditionalFormatting>
  <conditionalFormatting sqref="D7:S7">
    <cfRule type="cellIs" dxfId="709" priority="11" operator="greaterThan">
      <formula>0</formula>
    </cfRule>
  </conditionalFormatting>
  <conditionalFormatting sqref="D9:S9">
    <cfRule type="cellIs" dxfId="708" priority="10" operator="greaterThan">
      <formula>0</formula>
    </cfRule>
  </conditionalFormatting>
  <conditionalFormatting sqref="D11:S11">
    <cfRule type="cellIs" dxfId="707" priority="9" operator="greaterThan">
      <formula>0</formula>
    </cfRule>
  </conditionalFormatting>
  <conditionalFormatting sqref="D13:S13">
    <cfRule type="cellIs" dxfId="706" priority="8" operator="greaterThan">
      <formula>0</formula>
    </cfRule>
  </conditionalFormatting>
  <conditionalFormatting sqref="D15:S15">
    <cfRule type="cellIs" dxfId="705" priority="7" operator="greaterThan">
      <formula>0</formula>
    </cfRule>
  </conditionalFormatting>
  <conditionalFormatting sqref="D17:S17">
    <cfRule type="cellIs" dxfId="704" priority="6" operator="greaterThan">
      <formula>0</formula>
    </cfRule>
  </conditionalFormatting>
  <conditionalFormatting sqref="D19:S19">
    <cfRule type="cellIs" dxfId="703" priority="5" operator="greaterThan">
      <formula>0</formula>
    </cfRule>
  </conditionalFormatting>
  <conditionalFormatting sqref="D21:S21">
    <cfRule type="cellIs" dxfId="702" priority="4" operator="greaterThan">
      <formula>0</formula>
    </cfRule>
  </conditionalFormatting>
  <conditionalFormatting sqref="D23:S23">
    <cfRule type="cellIs" dxfId="701" priority="3" operator="greaterThan">
      <formula>0</formula>
    </cfRule>
  </conditionalFormatting>
  <conditionalFormatting sqref="D25:S25">
    <cfRule type="cellIs" dxfId="700" priority="2" operator="greaterThan">
      <formula>0</formula>
    </cfRule>
  </conditionalFormatting>
  <conditionalFormatting sqref="D27:S27">
    <cfRule type="cellIs" dxfId="69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C20" sqref="C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'16'!D29</f>
        <v>486559</v>
      </c>
      <c r="E4" s="2">
        <f>'16'!E29</f>
        <v>3440</v>
      </c>
      <c r="F4" s="2">
        <f>'16'!F29</f>
        <v>11940</v>
      </c>
      <c r="G4" s="2">
        <f>'16'!G29</f>
        <v>0</v>
      </c>
      <c r="H4" s="2">
        <f>'16'!H29</f>
        <v>32250</v>
      </c>
      <c r="I4" s="2">
        <f>'16'!I29</f>
        <v>756</v>
      </c>
      <c r="J4" s="2">
        <f>'16'!J29</f>
        <v>620</v>
      </c>
      <c r="K4" s="2">
        <f>'16'!K29</f>
        <v>299</v>
      </c>
      <c r="L4" s="2">
        <f>'16'!L29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20076</v>
      </c>
      <c r="N7" s="24">
        <f>D7+E7*20+F7*10+G7*9+H7*9+I7*191+J7*191+K7*182+L7*100</f>
        <v>20076</v>
      </c>
      <c r="O7" s="25">
        <f>M7*2.75%</f>
        <v>552.09</v>
      </c>
      <c r="P7" s="26"/>
      <c r="Q7" s="26">
        <v>184</v>
      </c>
      <c r="R7" s="24">
        <f>M7-(M7*2.75%)+I7*191+J7*191+K7*182+L7*100-Q7</f>
        <v>19339.91</v>
      </c>
      <c r="S7" s="25">
        <f>M7*0.95%</f>
        <v>190.72200000000001</v>
      </c>
      <c r="T7" s="27">
        <f>S7-Q7</f>
        <v>6.7220000000000084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7508</v>
      </c>
      <c r="N8" s="24">
        <f t="shared" ref="N8:N27" si="1">D8+E8*20+F8*10+G8*9+H8*9+I8*191+J8*191+K8*182+L8*100</f>
        <v>7508</v>
      </c>
      <c r="O8" s="25">
        <f t="shared" ref="O8:O27" si="2">M8*2.75%</f>
        <v>206.47</v>
      </c>
      <c r="P8" s="26"/>
      <c r="Q8" s="26">
        <v>101</v>
      </c>
      <c r="R8" s="24">
        <f t="shared" ref="R8:R27" si="3">M8-(M8*2.75%)+I8*191+J8*191+K8*182+L8*100-Q8</f>
        <v>7200.53</v>
      </c>
      <c r="S8" s="25">
        <f t="shared" ref="S8:S27" si="4">M8*0.95%</f>
        <v>71.325999999999993</v>
      </c>
      <c r="T8" s="27">
        <f t="shared" ref="T8:T27" si="5">S8-Q8</f>
        <v>-29.674000000000007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27744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27744</v>
      </c>
      <c r="N9" s="24">
        <f t="shared" si="1"/>
        <v>27744</v>
      </c>
      <c r="O9" s="25">
        <f t="shared" si="2"/>
        <v>762.96</v>
      </c>
      <c r="P9" s="26"/>
      <c r="Q9" s="26">
        <v>181</v>
      </c>
      <c r="R9" s="24">
        <f t="shared" si="3"/>
        <v>26800.04</v>
      </c>
      <c r="S9" s="25">
        <f t="shared" si="4"/>
        <v>263.56799999999998</v>
      </c>
      <c r="T9" s="27">
        <f t="shared" si="5"/>
        <v>82.567999999999984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4216</v>
      </c>
      <c r="N10" s="24">
        <f t="shared" si="1"/>
        <v>4216</v>
      </c>
      <c r="O10" s="25">
        <f t="shared" si="2"/>
        <v>115.94</v>
      </c>
      <c r="P10" s="26"/>
      <c r="Q10" s="26">
        <v>30</v>
      </c>
      <c r="R10" s="24">
        <f t="shared" si="3"/>
        <v>4070.0600000000004</v>
      </c>
      <c r="S10" s="25">
        <f t="shared" si="4"/>
        <v>40.052</v>
      </c>
      <c r="T10" s="27">
        <f t="shared" si="5"/>
        <v>10.052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/>
      <c r="R11" s="24">
        <f t="shared" si="3"/>
        <v>1499.595</v>
      </c>
      <c r="S11" s="25">
        <f t="shared" si="4"/>
        <v>14.648999999999999</v>
      </c>
      <c r="T11" s="27">
        <f t="shared" si="5"/>
        <v>14.648999999999999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1973</v>
      </c>
      <c r="N12" s="24">
        <f t="shared" si="1"/>
        <v>1973</v>
      </c>
      <c r="O12" s="25">
        <f t="shared" si="2"/>
        <v>54.2575</v>
      </c>
      <c r="P12" s="26"/>
      <c r="Q12" s="26">
        <v>18</v>
      </c>
      <c r="R12" s="24">
        <f t="shared" si="3"/>
        <v>1900.7425000000001</v>
      </c>
      <c r="S12" s="25">
        <f t="shared" si="4"/>
        <v>18.743500000000001</v>
      </c>
      <c r="T12" s="27">
        <f t="shared" si="5"/>
        <v>0.74350000000000094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4319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4319</v>
      </c>
      <c r="N13" s="24">
        <f t="shared" si="1"/>
        <v>4319</v>
      </c>
      <c r="O13" s="25">
        <f t="shared" si="2"/>
        <v>118.77249999999999</v>
      </c>
      <c r="P13" s="26"/>
      <c r="Q13" s="26">
        <v>55</v>
      </c>
      <c r="R13" s="24">
        <f t="shared" si="3"/>
        <v>4145.2275</v>
      </c>
      <c r="S13" s="25">
        <f t="shared" si="4"/>
        <v>41.030499999999996</v>
      </c>
      <c r="T13" s="27">
        <f t="shared" si="5"/>
        <v>-13.969500000000004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22206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22206</v>
      </c>
      <c r="N14" s="24">
        <f t="shared" si="1"/>
        <v>22206</v>
      </c>
      <c r="O14" s="25">
        <f t="shared" si="2"/>
        <v>610.66499999999996</v>
      </c>
      <c r="P14" s="26"/>
      <c r="Q14" s="26">
        <v>165</v>
      </c>
      <c r="R14" s="24">
        <f t="shared" si="3"/>
        <v>21430.334999999999</v>
      </c>
      <c r="S14" s="25">
        <f t="shared" si="4"/>
        <v>210.95699999999999</v>
      </c>
      <c r="T14" s="27">
        <f t="shared" si="5"/>
        <v>45.956999999999994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19149</v>
      </c>
      <c r="E15" s="30">
        <v>30</v>
      </c>
      <c r="F15" s="30">
        <v>40</v>
      </c>
      <c r="G15" s="30"/>
      <c r="H15" s="30">
        <v>20</v>
      </c>
      <c r="I15" s="20">
        <v>2</v>
      </c>
      <c r="J15" s="20"/>
      <c r="K15" s="20">
        <v>3</v>
      </c>
      <c r="L15" s="20"/>
      <c r="M15" s="20">
        <f t="shared" si="0"/>
        <v>20329</v>
      </c>
      <c r="N15" s="24">
        <f t="shared" si="1"/>
        <v>21257</v>
      </c>
      <c r="O15" s="25">
        <f t="shared" si="2"/>
        <v>559.04750000000001</v>
      </c>
      <c r="P15" s="26"/>
      <c r="Q15" s="26">
        <v>160</v>
      </c>
      <c r="R15" s="24">
        <f t="shared" si="3"/>
        <v>20537.952499999999</v>
      </c>
      <c r="S15" s="25">
        <f t="shared" si="4"/>
        <v>193.12549999999999</v>
      </c>
      <c r="T15" s="27">
        <f t="shared" si="5"/>
        <v>33.125499999999988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17400</v>
      </c>
      <c r="E16" s="30"/>
      <c r="F16" s="30"/>
      <c r="G16" s="30"/>
      <c r="H16" s="30">
        <v>500</v>
      </c>
      <c r="I16" s="20"/>
      <c r="J16" s="20"/>
      <c r="K16" s="20"/>
      <c r="L16" s="20"/>
      <c r="M16" s="20">
        <f t="shared" si="0"/>
        <v>21900</v>
      </c>
      <c r="N16" s="24">
        <f t="shared" si="1"/>
        <v>21900</v>
      </c>
      <c r="O16" s="25">
        <f t="shared" si="2"/>
        <v>602.25</v>
      </c>
      <c r="P16" s="26"/>
      <c r="Q16" s="26">
        <v>157</v>
      </c>
      <c r="R16" s="24">
        <f t="shared" si="3"/>
        <v>21140.75</v>
      </c>
      <c r="S16" s="25">
        <f t="shared" si="4"/>
        <v>208.04999999999998</v>
      </c>
      <c r="T16" s="27">
        <f t="shared" si="5"/>
        <v>51.049999999999983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14828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14828</v>
      </c>
      <c r="N17" s="24">
        <f t="shared" si="1"/>
        <v>14828</v>
      </c>
      <c r="O17" s="25">
        <f t="shared" si="2"/>
        <v>407.77</v>
      </c>
      <c r="P17" s="26"/>
      <c r="Q17" s="26">
        <v>140</v>
      </c>
      <c r="R17" s="24">
        <f t="shared" si="3"/>
        <v>14280.23</v>
      </c>
      <c r="S17" s="25">
        <f t="shared" si="4"/>
        <v>140.86599999999999</v>
      </c>
      <c r="T17" s="27">
        <f t="shared" si="5"/>
        <v>0.86599999999998545</v>
      </c>
    </row>
    <row r="18" spans="1:20" ht="15" customHeight="1" x14ac:dyDescent="0.25">
      <c r="A18" s="28">
        <v>12</v>
      </c>
      <c r="B18" s="20">
        <v>1908446145</v>
      </c>
      <c r="C18" s="31" t="s">
        <v>53</v>
      </c>
      <c r="D18" s="29">
        <v>8120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8120</v>
      </c>
      <c r="N18" s="24">
        <f t="shared" si="1"/>
        <v>9075</v>
      </c>
      <c r="O18" s="25">
        <f t="shared" si="2"/>
        <v>223.3</v>
      </c>
      <c r="P18" s="26"/>
      <c r="Q18" s="26">
        <v>100</v>
      </c>
      <c r="R18" s="24">
        <f t="shared" si="3"/>
        <v>8751.7000000000007</v>
      </c>
      <c r="S18" s="25">
        <f t="shared" si="4"/>
        <v>77.14</v>
      </c>
      <c r="T18" s="27">
        <f t="shared" si="5"/>
        <v>-22.86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22513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22513</v>
      </c>
      <c r="N19" s="24">
        <f t="shared" si="1"/>
        <v>22513</v>
      </c>
      <c r="O19" s="25">
        <f t="shared" si="2"/>
        <v>619.10749999999996</v>
      </c>
      <c r="P19" s="26"/>
      <c r="Q19" s="26">
        <v>214</v>
      </c>
      <c r="R19" s="24">
        <f t="shared" si="3"/>
        <v>21679.892500000002</v>
      </c>
      <c r="S19" s="25">
        <f t="shared" si="4"/>
        <v>213.87350000000001</v>
      </c>
      <c r="T19" s="27">
        <f t="shared" si="5"/>
        <v>-0.12649999999999295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12235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12235</v>
      </c>
      <c r="N20" s="24">
        <f t="shared" si="1"/>
        <v>12235</v>
      </c>
      <c r="O20" s="25">
        <f t="shared" si="2"/>
        <v>336.46249999999998</v>
      </c>
      <c r="P20" s="26"/>
      <c r="Q20" s="26">
        <v>120</v>
      </c>
      <c r="R20" s="24">
        <f t="shared" si="3"/>
        <v>11778.5375</v>
      </c>
      <c r="S20" s="25">
        <f t="shared" si="4"/>
        <v>116.2325</v>
      </c>
      <c r="T20" s="27">
        <f t="shared" si="5"/>
        <v>-3.7674999999999983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4112</v>
      </c>
      <c r="N21" s="24">
        <f t="shared" si="1"/>
        <v>4112</v>
      </c>
      <c r="O21" s="25">
        <f t="shared" si="2"/>
        <v>113.08</v>
      </c>
      <c r="P21" s="26"/>
      <c r="Q21" s="26"/>
      <c r="R21" s="24">
        <f t="shared" si="3"/>
        <v>3998.92</v>
      </c>
      <c r="S21" s="25">
        <f t="shared" si="4"/>
        <v>39.064</v>
      </c>
      <c r="T21" s="27">
        <f t="shared" si="5"/>
        <v>39.064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22963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22963</v>
      </c>
      <c r="N22" s="24">
        <f t="shared" si="1"/>
        <v>22963</v>
      </c>
      <c r="O22" s="25">
        <f t="shared" si="2"/>
        <v>631.48249999999996</v>
      </c>
      <c r="P22" s="26"/>
      <c r="Q22" s="26">
        <v>580</v>
      </c>
      <c r="R22" s="24">
        <f t="shared" si="3"/>
        <v>21751.517500000002</v>
      </c>
      <c r="S22" s="25">
        <f t="shared" si="4"/>
        <v>218.14849999999998</v>
      </c>
      <c r="T22" s="27">
        <f t="shared" si="5"/>
        <v>-361.85149999999999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8623</v>
      </c>
      <c r="N23" s="24">
        <f t="shared" si="1"/>
        <v>8623</v>
      </c>
      <c r="O23" s="25">
        <f t="shared" si="2"/>
        <v>237.13249999999999</v>
      </c>
      <c r="P23" s="26"/>
      <c r="Q23" s="26">
        <v>80</v>
      </c>
      <c r="R23" s="24">
        <f t="shared" si="3"/>
        <v>8305.8675000000003</v>
      </c>
      <c r="S23" s="25">
        <f t="shared" si="4"/>
        <v>81.918499999999995</v>
      </c>
      <c r="T23" s="27">
        <f t="shared" si="5"/>
        <v>1.9184999999999945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21382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21382</v>
      </c>
      <c r="N24" s="24">
        <f t="shared" si="1"/>
        <v>21382</v>
      </c>
      <c r="O24" s="25">
        <f t="shared" si="2"/>
        <v>588.005</v>
      </c>
      <c r="P24" s="26"/>
      <c r="Q24" s="26">
        <v>124</v>
      </c>
      <c r="R24" s="24">
        <f t="shared" si="3"/>
        <v>20669.994999999999</v>
      </c>
      <c r="S24" s="25">
        <f t="shared" si="4"/>
        <v>203.12899999999999</v>
      </c>
      <c r="T24" s="27">
        <f t="shared" si="5"/>
        <v>79.128999999999991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15973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15973</v>
      </c>
      <c r="N25" s="24">
        <f t="shared" si="1"/>
        <v>16546</v>
      </c>
      <c r="O25" s="25">
        <f t="shared" si="2"/>
        <v>439.25749999999999</v>
      </c>
      <c r="P25" s="26"/>
      <c r="Q25" s="26">
        <v>120</v>
      </c>
      <c r="R25" s="24">
        <f t="shared" si="3"/>
        <v>15986.7425</v>
      </c>
      <c r="S25" s="25">
        <f t="shared" si="4"/>
        <v>151.74349999999998</v>
      </c>
      <c r="T25" s="27">
        <f t="shared" si="5"/>
        <v>31.743499999999983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20355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20355</v>
      </c>
      <c r="N26" s="24">
        <f t="shared" si="1"/>
        <v>20355</v>
      </c>
      <c r="O26" s="25">
        <f t="shared" si="2"/>
        <v>559.76250000000005</v>
      </c>
      <c r="P26" s="26"/>
      <c r="Q26" s="26">
        <v>150</v>
      </c>
      <c r="R26" s="24">
        <f t="shared" si="3"/>
        <v>19645.237499999999</v>
      </c>
      <c r="S26" s="25">
        <f t="shared" si="4"/>
        <v>193.3725</v>
      </c>
      <c r="T26" s="27">
        <f t="shared" si="5"/>
        <v>43.372500000000002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11303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11303</v>
      </c>
      <c r="N27" s="40">
        <f t="shared" si="1"/>
        <v>11303</v>
      </c>
      <c r="O27" s="25">
        <f t="shared" si="2"/>
        <v>310.83249999999998</v>
      </c>
      <c r="P27" s="41"/>
      <c r="Q27" s="41">
        <v>150</v>
      </c>
      <c r="R27" s="24">
        <f t="shared" si="3"/>
        <v>10842.1675</v>
      </c>
      <c r="S27" s="42">
        <f t="shared" si="4"/>
        <v>107.3785</v>
      </c>
      <c r="T27" s="43">
        <f t="shared" si="5"/>
        <v>-42.621499999999997</v>
      </c>
    </row>
    <row r="28" spans="1:20" ht="16.5" thickBot="1" x14ac:dyDescent="0.3">
      <c r="A28" s="86" t="s">
        <v>44</v>
      </c>
      <c r="B28" s="87"/>
      <c r="C28" s="88"/>
      <c r="D28" s="44">
        <f>SUM(D7:D27)</f>
        <v>288540</v>
      </c>
      <c r="E28" s="45">
        <f>SUM(E7:E27)</f>
        <v>30</v>
      </c>
      <c r="F28" s="45">
        <f t="shared" ref="F28:T28" si="6">SUM(F7:F27)</f>
        <v>40</v>
      </c>
      <c r="G28" s="45">
        <f t="shared" si="6"/>
        <v>0</v>
      </c>
      <c r="H28" s="45">
        <f t="shared" si="6"/>
        <v>520</v>
      </c>
      <c r="I28" s="45">
        <f t="shared" si="6"/>
        <v>10</v>
      </c>
      <c r="J28" s="45">
        <f t="shared" si="6"/>
        <v>0</v>
      </c>
      <c r="K28" s="45">
        <f t="shared" si="6"/>
        <v>3</v>
      </c>
      <c r="L28" s="45">
        <f t="shared" si="6"/>
        <v>0</v>
      </c>
      <c r="M28" s="45">
        <f t="shared" si="6"/>
        <v>294220</v>
      </c>
      <c r="N28" s="45">
        <f t="shared" si="6"/>
        <v>296676</v>
      </c>
      <c r="O28" s="46">
        <f t="shared" si="6"/>
        <v>8091.0499999999993</v>
      </c>
      <c r="P28" s="45">
        <f t="shared" si="6"/>
        <v>0</v>
      </c>
      <c r="Q28" s="45">
        <f t="shared" si="6"/>
        <v>2829</v>
      </c>
      <c r="R28" s="45">
        <f t="shared" si="6"/>
        <v>285755.95</v>
      </c>
      <c r="S28" s="45">
        <f t="shared" si="6"/>
        <v>2795.0899999999992</v>
      </c>
      <c r="T28" s="47">
        <f t="shared" si="6"/>
        <v>-33.91000000000011</v>
      </c>
    </row>
    <row r="29" spans="1:20" ht="15.75" thickBot="1" x14ac:dyDescent="0.3">
      <c r="A29" s="89" t="s">
        <v>45</v>
      </c>
      <c r="B29" s="90"/>
      <c r="C29" s="91"/>
      <c r="D29" s="48">
        <f>D4+D5-D28</f>
        <v>198019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31730</v>
      </c>
      <c r="I29" s="48">
        <f t="shared" si="7"/>
        <v>746</v>
      </c>
      <c r="J29" s="48">
        <f t="shared" si="7"/>
        <v>620</v>
      </c>
      <c r="K29" s="48">
        <f t="shared" si="7"/>
        <v>296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8" priority="43" operator="equal">
      <formula>212030016606640</formula>
    </cfRule>
  </conditionalFormatting>
  <conditionalFormatting sqref="D29 E4:E6 E28:K29">
    <cfRule type="cellIs" dxfId="697" priority="41" operator="equal">
      <formula>$E$4</formula>
    </cfRule>
    <cfRule type="cellIs" dxfId="696" priority="42" operator="equal">
      <formula>2120</formula>
    </cfRule>
  </conditionalFormatting>
  <conditionalFormatting sqref="D29:E29 F4:F6 F28:F29">
    <cfRule type="cellIs" dxfId="695" priority="39" operator="equal">
      <formula>$F$4</formula>
    </cfRule>
    <cfRule type="cellIs" dxfId="694" priority="40" operator="equal">
      <formula>300</formula>
    </cfRule>
  </conditionalFormatting>
  <conditionalFormatting sqref="G4:G6 G28:G29">
    <cfRule type="cellIs" dxfId="693" priority="37" operator="equal">
      <formula>$G$4</formula>
    </cfRule>
    <cfRule type="cellIs" dxfId="692" priority="38" operator="equal">
      <formula>1660</formula>
    </cfRule>
  </conditionalFormatting>
  <conditionalFormatting sqref="H4:H6 H28:H29">
    <cfRule type="cellIs" dxfId="691" priority="35" operator="equal">
      <formula>$H$4</formula>
    </cfRule>
    <cfRule type="cellIs" dxfId="690" priority="36" operator="equal">
      <formula>6640</formula>
    </cfRule>
  </conditionalFormatting>
  <conditionalFormatting sqref="T6:T28">
    <cfRule type="cellIs" dxfId="689" priority="34" operator="lessThan">
      <formula>0</formula>
    </cfRule>
  </conditionalFormatting>
  <conditionalFormatting sqref="T7:T27">
    <cfRule type="cellIs" dxfId="688" priority="31" operator="lessThan">
      <formula>0</formula>
    </cfRule>
    <cfRule type="cellIs" dxfId="687" priority="32" operator="lessThan">
      <formula>0</formula>
    </cfRule>
    <cfRule type="cellIs" dxfId="686" priority="33" operator="lessThan">
      <formula>0</formula>
    </cfRule>
  </conditionalFormatting>
  <conditionalFormatting sqref="E4:E6 E28:K28">
    <cfRule type="cellIs" dxfId="685" priority="30" operator="equal">
      <formula>$E$4</formula>
    </cfRule>
  </conditionalFormatting>
  <conditionalFormatting sqref="D28:D29 D6 D4:M4">
    <cfRule type="cellIs" dxfId="684" priority="29" operator="equal">
      <formula>$D$4</formula>
    </cfRule>
  </conditionalFormatting>
  <conditionalFormatting sqref="I4:I6 I28:I29">
    <cfRule type="cellIs" dxfId="683" priority="28" operator="equal">
      <formula>$I$4</formula>
    </cfRule>
  </conditionalFormatting>
  <conditionalFormatting sqref="J4:J6 J28:J29">
    <cfRule type="cellIs" dxfId="682" priority="27" operator="equal">
      <formula>$J$4</formula>
    </cfRule>
  </conditionalFormatting>
  <conditionalFormatting sqref="K4:K6 K28:K29">
    <cfRule type="cellIs" dxfId="681" priority="26" operator="equal">
      <formula>$K$4</formula>
    </cfRule>
  </conditionalFormatting>
  <conditionalFormatting sqref="M4:M6">
    <cfRule type="cellIs" dxfId="680" priority="25" operator="equal">
      <formula>$L$4</formula>
    </cfRule>
  </conditionalFormatting>
  <conditionalFormatting sqref="T7:T28">
    <cfRule type="cellIs" dxfId="679" priority="22" operator="lessThan">
      <formula>0</formula>
    </cfRule>
    <cfRule type="cellIs" dxfId="678" priority="23" operator="lessThan">
      <formula>0</formula>
    </cfRule>
    <cfRule type="cellIs" dxfId="677" priority="24" operator="lessThan">
      <formula>0</formula>
    </cfRule>
  </conditionalFormatting>
  <conditionalFormatting sqref="D5:K5">
    <cfRule type="cellIs" dxfId="676" priority="21" operator="greaterThan">
      <formula>0</formula>
    </cfRule>
  </conditionalFormatting>
  <conditionalFormatting sqref="T6:T28">
    <cfRule type="cellIs" dxfId="675" priority="20" operator="lessThan">
      <formula>0</formula>
    </cfRule>
  </conditionalFormatting>
  <conditionalFormatting sqref="T7:T27">
    <cfRule type="cellIs" dxfId="674" priority="17" operator="lessThan">
      <formula>0</formula>
    </cfRule>
    <cfRule type="cellIs" dxfId="673" priority="18" operator="lessThan">
      <formula>0</formula>
    </cfRule>
    <cfRule type="cellIs" dxfId="672" priority="19" operator="lessThan">
      <formula>0</formula>
    </cfRule>
  </conditionalFormatting>
  <conditionalFormatting sqref="T7:T28">
    <cfRule type="cellIs" dxfId="671" priority="14" operator="lessThan">
      <formula>0</formula>
    </cfRule>
    <cfRule type="cellIs" dxfId="670" priority="15" operator="lessThan">
      <formula>0</formula>
    </cfRule>
    <cfRule type="cellIs" dxfId="669" priority="16" operator="lessThan">
      <formula>0</formula>
    </cfRule>
  </conditionalFormatting>
  <conditionalFormatting sqref="D5:K5">
    <cfRule type="cellIs" dxfId="668" priority="13" operator="greaterThan">
      <formula>0</formula>
    </cfRule>
  </conditionalFormatting>
  <conditionalFormatting sqref="L4 L6 L28:L29">
    <cfRule type="cellIs" dxfId="667" priority="12" operator="equal">
      <formula>$L$4</formula>
    </cfRule>
  </conditionalFormatting>
  <conditionalFormatting sqref="D7:S7">
    <cfRule type="cellIs" dxfId="666" priority="11" operator="greaterThan">
      <formula>0</formula>
    </cfRule>
  </conditionalFormatting>
  <conditionalFormatting sqref="D9:S9">
    <cfRule type="cellIs" dxfId="665" priority="10" operator="greaterThan">
      <formula>0</formula>
    </cfRule>
  </conditionalFormatting>
  <conditionalFormatting sqref="D11:S11">
    <cfRule type="cellIs" dxfId="664" priority="9" operator="greaterThan">
      <formula>0</formula>
    </cfRule>
  </conditionalFormatting>
  <conditionalFormatting sqref="D13:S13">
    <cfRule type="cellIs" dxfId="663" priority="8" operator="greaterThan">
      <formula>0</formula>
    </cfRule>
  </conditionalFormatting>
  <conditionalFormatting sqref="D15:S15">
    <cfRule type="cellIs" dxfId="662" priority="7" operator="greaterThan">
      <formula>0</formula>
    </cfRule>
  </conditionalFormatting>
  <conditionalFormatting sqref="D17:S17">
    <cfRule type="cellIs" dxfId="661" priority="6" operator="greaterThan">
      <formula>0</formula>
    </cfRule>
  </conditionalFormatting>
  <conditionalFormatting sqref="D19:S19">
    <cfRule type="cellIs" dxfId="660" priority="5" operator="greaterThan">
      <formula>0</formula>
    </cfRule>
  </conditionalFormatting>
  <conditionalFormatting sqref="D21:S21">
    <cfRule type="cellIs" dxfId="659" priority="4" operator="greaterThan">
      <formula>0</formula>
    </cfRule>
  </conditionalFormatting>
  <conditionalFormatting sqref="D23:S23">
    <cfRule type="cellIs" dxfId="658" priority="3" operator="greaterThan">
      <formula>0</formula>
    </cfRule>
  </conditionalFormatting>
  <conditionalFormatting sqref="D25:S25">
    <cfRule type="cellIs" dxfId="657" priority="2" operator="greaterThan">
      <formula>0</formula>
    </cfRule>
  </conditionalFormatting>
  <conditionalFormatting sqref="D27:S27">
    <cfRule type="cellIs" dxfId="65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11" sqref="K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'17'!D29</f>
        <v>198019</v>
      </c>
      <c r="E4" s="2">
        <f>'17'!E29</f>
        <v>3410</v>
      </c>
      <c r="F4" s="2">
        <f>'17'!F29</f>
        <v>11900</v>
      </c>
      <c r="G4" s="2">
        <f>'17'!G29</f>
        <v>0</v>
      </c>
      <c r="H4" s="2">
        <f>'17'!H29</f>
        <v>31730</v>
      </c>
      <c r="I4" s="2">
        <f>'17'!I29</f>
        <v>746</v>
      </c>
      <c r="J4" s="2">
        <f>'17'!J29</f>
        <v>620</v>
      </c>
      <c r="K4" s="2">
        <f>'17'!K29</f>
        <v>296</v>
      </c>
      <c r="L4" s="2">
        <f>'17'!L29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539480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10439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10439</v>
      </c>
      <c r="N7" s="24">
        <f>D7+E7*20+F7*10+G7*9+H7*9+I7*191+J7*191+K7*182+L7*100</f>
        <v>10439</v>
      </c>
      <c r="O7" s="25">
        <f>M7*2.75%</f>
        <v>287.07249999999999</v>
      </c>
      <c r="P7" s="26"/>
      <c r="Q7" s="26">
        <v>101</v>
      </c>
      <c r="R7" s="24">
        <f>M7-(M7*2.75%)+I7*191+J7*191+K7*182+L7*100-Q7</f>
        <v>10050.9275</v>
      </c>
      <c r="S7" s="25">
        <f>M7*0.95%</f>
        <v>99.170500000000004</v>
      </c>
      <c r="T7" s="27">
        <f>S7-Q7</f>
        <v>-1.8294999999999959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4729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4729</v>
      </c>
      <c r="N8" s="24">
        <f t="shared" ref="N8:N27" si="1">D8+E8*20+F8*10+G8*9+H8*9+I8*191+J8*191+K8*182+L8*100</f>
        <v>4729</v>
      </c>
      <c r="O8" s="25">
        <f t="shared" ref="O8:O27" si="2">M8*2.75%</f>
        <v>130.04750000000001</v>
      </c>
      <c r="P8" s="26"/>
      <c r="Q8" s="26">
        <v>59</v>
      </c>
      <c r="R8" s="24">
        <f t="shared" ref="R8:R27" si="3">M8-(M8*2.75%)+I8*191+J8*191+K8*182+L8*100-Q8</f>
        <v>4539.9525000000003</v>
      </c>
      <c r="S8" s="25">
        <f t="shared" ref="S8:S27" si="4">M8*0.95%</f>
        <v>44.9255</v>
      </c>
      <c r="T8" s="27">
        <f t="shared" ref="T8:T27" si="5">S8-Q8</f>
        <v>-14.0745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15500</v>
      </c>
      <c r="N9" s="24">
        <f t="shared" si="1"/>
        <v>15500</v>
      </c>
      <c r="O9" s="25">
        <f t="shared" si="2"/>
        <v>426.25</v>
      </c>
      <c r="P9" s="26"/>
      <c r="Q9" s="26">
        <v>144</v>
      </c>
      <c r="R9" s="24">
        <f t="shared" si="3"/>
        <v>14929.75</v>
      </c>
      <c r="S9" s="25">
        <f t="shared" si="4"/>
        <v>147.25</v>
      </c>
      <c r="T9" s="27">
        <f t="shared" si="5"/>
        <v>3.25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3496</v>
      </c>
      <c r="E10" s="30"/>
      <c r="F10" s="30"/>
      <c r="G10" s="30"/>
      <c r="H10" s="30"/>
      <c r="I10" s="20">
        <v>3</v>
      </c>
      <c r="J10" s="20">
        <v>2</v>
      </c>
      <c r="K10" s="20"/>
      <c r="L10" s="20"/>
      <c r="M10" s="20">
        <f t="shared" si="0"/>
        <v>3496</v>
      </c>
      <c r="N10" s="24">
        <f t="shared" si="1"/>
        <v>4451</v>
      </c>
      <c r="O10" s="25">
        <f t="shared" si="2"/>
        <v>96.14</v>
      </c>
      <c r="P10" s="26"/>
      <c r="Q10" s="26">
        <v>29</v>
      </c>
      <c r="R10" s="24">
        <f t="shared" si="3"/>
        <v>4325.8600000000006</v>
      </c>
      <c r="S10" s="25">
        <f t="shared" si="4"/>
        <v>33.211999999999996</v>
      </c>
      <c r="T10" s="27">
        <f t="shared" si="5"/>
        <v>4.2119999999999962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2161</v>
      </c>
      <c r="E11" s="30"/>
      <c r="F11" s="30"/>
      <c r="G11" s="32"/>
      <c r="H11" s="30">
        <v>250</v>
      </c>
      <c r="I11" s="20"/>
      <c r="J11" s="20">
        <v>5</v>
      </c>
      <c r="K11" s="20"/>
      <c r="L11" s="20"/>
      <c r="M11" s="20">
        <f t="shared" si="0"/>
        <v>4411</v>
      </c>
      <c r="N11" s="24">
        <f t="shared" si="1"/>
        <v>5366</v>
      </c>
      <c r="O11" s="25">
        <f t="shared" si="2"/>
        <v>121.30249999999999</v>
      </c>
      <c r="P11" s="26"/>
      <c r="Q11" s="26"/>
      <c r="R11" s="24">
        <f t="shared" si="3"/>
        <v>5244.6975000000002</v>
      </c>
      <c r="S11" s="25">
        <f t="shared" si="4"/>
        <v>41.904499999999999</v>
      </c>
      <c r="T11" s="27">
        <f t="shared" si="5"/>
        <v>41.904499999999999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2492</v>
      </c>
      <c r="N12" s="24">
        <f t="shared" si="1"/>
        <v>2492</v>
      </c>
      <c r="O12" s="25">
        <f t="shared" si="2"/>
        <v>68.53</v>
      </c>
      <c r="P12" s="26"/>
      <c r="Q12" s="26">
        <v>23</v>
      </c>
      <c r="R12" s="24">
        <f t="shared" si="3"/>
        <v>2400.4699999999998</v>
      </c>
      <c r="S12" s="25">
        <f t="shared" si="4"/>
        <v>23.673999999999999</v>
      </c>
      <c r="T12" s="27">
        <f t="shared" si="5"/>
        <v>0.67399999999999949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3599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3599</v>
      </c>
      <c r="N13" s="24">
        <f t="shared" si="1"/>
        <v>3599</v>
      </c>
      <c r="O13" s="25">
        <f t="shared" si="2"/>
        <v>98.972499999999997</v>
      </c>
      <c r="P13" s="26"/>
      <c r="Q13" s="26">
        <v>55</v>
      </c>
      <c r="R13" s="24">
        <f t="shared" si="3"/>
        <v>3445.0275000000001</v>
      </c>
      <c r="S13" s="25">
        <f t="shared" si="4"/>
        <v>34.1905</v>
      </c>
      <c r="T13" s="27">
        <f t="shared" si="5"/>
        <v>-20.8095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14921</v>
      </c>
      <c r="E16" s="30"/>
      <c r="F16" s="30"/>
      <c r="G16" s="30"/>
      <c r="H16" s="30">
        <v>200</v>
      </c>
      <c r="I16" s="20"/>
      <c r="J16" s="20"/>
      <c r="K16" s="20"/>
      <c r="L16" s="20"/>
      <c r="M16" s="20">
        <f t="shared" si="0"/>
        <v>16721</v>
      </c>
      <c r="N16" s="24">
        <f t="shared" si="1"/>
        <v>16721</v>
      </c>
      <c r="O16" s="25">
        <f t="shared" si="2"/>
        <v>459.82749999999999</v>
      </c>
      <c r="P16" s="26"/>
      <c r="Q16" s="26">
        <v>111</v>
      </c>
      <c r="R16" s="24">
        <f t="shared" si="3"/>
        <v>16150.172500000001</v>
      </c>
      <c r="S16" s="25">
        <f t="shared" si="4"/>
        <v>158.84950000000001</v>
      </c>
      <c r="T16" s="27">
        <f t="shared" si="5"/>
        <v>47.849500000000006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8850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8850</v>
      </c>
      <c r="N19" s="24">
        <f t="shared" si="1"/>
        <v>8850</v>
      </c>
      <c r="O19" s="25">
        <f t="shared" si="2"/>
        <v>243.375</v>
      </c>
      <c r="P19" s="26"/>
      <c r="Q19" s="26">
        <v>170</v>
      </c>
      <c r="R19" s="24">
        <f t="shared" si="3"/>
        <v>8436.625</v>
      </c>
      <c r="S19" s="25">
        <f t="shared" si="4"/>
        <v>84.075000000000003</v>
      </c>
      <c r="T19" s="27">
        <f t="shared" si="5"/>
        <v>-85.924999999999997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9393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9393</v>
      </c>
      <c r="N20" s="24">
        <f t="shared" si="1"/>
        <v>9393</v>
      </c>
      <c r="O20" s="25">
        <f t="shared" si="2"/>
        <v>258.3075</v>
      </c>
      <c r="P20" s="26">
        <v>1000</v>
      </c>
      <c r="Q20" s="26">
        <v>520</v>
      </c>
      <c r="R20" s="24">
        <f t="shared" si="3"/>
        <v>8614.6924999999992</v>
      </c>
      <c r="S20" s="25">
        <f t="shared" si="4"/>
        <v>89.233499999999992</v>
      </c>
      <c r="T20" s="27">
        <f t="shared" si="5"/>
        <v>-430.76650000000001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10692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10692</v>
      </c>
      <c r="N21" s="24">
        <f t="shared" si="1"/>
        <v>10692</v>
      </c>
      <c r="O21" s="25">
        <f t="shared" si="2"/>
        <v>294.03000000000003</v>
      </c>
      <c r="P21" s="26"/>
      <c r="Q21" s="26">
        <v>67</v>
      </c>
      <c r="R21" s="24">
        <f t="shared" si="3"/>
        <v>10330.969999999999</v>
      </c>
      <c r="S21" s="25">
        <f t="shared" si="4"/>
        <v>101.574</v>
      </c>
      <c r="T21" s="27">
        <f t="shared" si="5"/>
        <v>34.573999999999998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74">
        <v>25368</v>
      </c>
      <c r="E22" s="30"/>
      <c r="F22" s="30"/>
      <c r="G22" s="20"/>
      <c r="H22" s="30"/>
      <c r="I22" s="20">
        <v>20</v>
      </c>
      <c r="J22" s="20"/>
      <c r="K22" s="20">
        <v>3</v>
      </c>
      <c r="L22" s="20"/>
      <c r="M22" s="20">
        <f t="shared" si="0"/>
        <v>25368</v>
      </c>
      <c r="N22" s="24">
        <f t="shared" si="1"/>
        <v>29734</v>
      </c>
      <c r="O22" s="25">
        <f t="shared" si="2"/>
        <v>697.62</v>
      </c>
      <c r="P22" s="26"/>
      <c r="Q22" s="26">
        <v>150</v>
      </c>
      <c r="R22" s="24">
        <f t="shared" si="3"/>
        <v>28886.38</v>
      </c>
      <c r="S22" s="25">
        <f t="shared" si="4"/>
        <v>240.99599999999998</v>
      </c>
      <c r="T22" s="27">
        <f t="shared" si="5"/>
        <v>90.995999999999981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0</v>
      </c>
      <c r="N23" s="24">
        <f t="shared" si="1"/>
        <v>1820</v>
      </c>
      <c r="O23" s="25">
        <f t="shared" si="2"/>
        <v>0</v>
      </c>
      <c r="P23" s="26"/>
      <c r="Q23" s="26"/>
      <c r="R23" s="24">
        <f t="shared" si="3"/>
        <v>1820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25494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25494</v>
      </c>
      <c r="N24" s="24">
        <f t="shared" si="1"/>
        <v>25494</v>
      </c>
      <c r="O24" s="25">
        <f t="shared" si="2"/>
        <v>701.08500000000004</v>
      </c>
      <c r="P24" s="26"/>
      <c r="Q24" s="26">
        <v>383</v>
      </c>
      <c r="R24" s="24">
        <f t="shared" si="3"/>
        <v>24409.915000000001</v>
      </c>
      <c r="S24" s="25">
        <f t="shared" si="4"/>
        <v>242.19299999999998</v>
      </c>
      <c r="T24" s="27">
        <f t="shared" si="5"/>
        <v>-140.80700000000002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10178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10178</v>
      </c>
      <c r="N25" s="24">
        <f t="shared" si="1"/>
        <v>10178</v>
      </c>
      <c r="O25" s="25">
        <f t="shared" si="2"/>
        <v>279.89499999999998</v>
      </c>
      <c r="P25" s="26"/>
      <c r="Q25" s="26">
        <v>98</v>
      </c>
      <c r="R25" s="24">
        <f t="shared" si="3"/>
        <v>9800.1049999999996</v>
      </c>
      <c r="S25" s="25">
        <f t="shared" si="4"/>
        <v>96.691000000000003</v>
      </c>
      <c r="T25" s="27">
        <f t="shared" si="5"/>
        <v>-1.3089999999999975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4627</v>
      </c>
      <c r="E26" s="29"/>
      <c r="F26" s="30"/>
      <c r="G26" s="30"/>
      <c r="H26" s="30"/>
      <c r="I26" s="20">
        <v>2</v>
      </c>
      <c r="J26" s="20"/>
      <c r="K26" s="20">
        <v>5</v>
      </c>
      <c r="L26" s="20"/>
      <c r="M26" s="20">
        <f t="shared" si="0"/>
        <v>4627</v>
      </c>
      <c r="N26" s="24">
        <f t="shared" si="1"/>
        <v>5919</v>
      </c>
      <c r="O26" s="25">
        <f t="shared" si="2"/>
        <v>127.24250000000001</v>
      </c>
      <c r="P26" s="26"/>
      <c r="Q26" s="26">
        <v>91</v>
      </c>
      <c r="R26" s="24">
        <f t="shared" si="3"/>
        <v>5700.7574999999997</v>
      </c>
      <c r="S26" s="25">
        <f t="shared" si="4"/>
        <v>43.956499999999998</v>
      </c>
      <c r="T26" s="27">
        <f t="shared" si="5"/>
        <v>-47.043500000000002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151939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450</v>
      </c>
      <c r="I28" s="45">
        <f t="shared" si="6"/>
        <v>25</v>
      </c>
      <c r="J28" s="45">
        <f t="shared" si="6"/>
        <v>7</v>
      </c>
      <c r="K28" s="45">
        <f t="shared" si="6"/>
        <v>18</v>
      </c>
      <c r="L28" s="45">
        <f t="shared" si="6"/>
        <v>0</v>
      </c>
      <c r="M28" s="45">
        <f t="shared" si="6"/>
        <v>155989</v>
      </c>
      <c r="N28" s="45">
        <f t="shared" si="6"/>
        <v>165377</v>
      </c>
      <c r="O28" s="46">
        <f t="shared" si="6"/>
        <v>4289.6975000000002</v>
      </c>
      <c r="P28" s="45">
        <f t="shared" si="6"/>
        <v>1000</v>
      </c>
      <c r="Q28" s="45">
        <f t="shared" si="6"/>
        <v>2001</v>
      </c>
      <c r="R28" s="45">
        <f t="shared" si="6"/>
        <v>159086.30250000005</v>
      </c>
      <c r="S28" s="45">
        <f t="shared" si="6"/>
        <v>1481.8954999999999</v>
      </c>
      <c r="T28" s="47">
        <f t="shared" si="6"/>
        <v>-519.10450000000003</v>
      </c>
    </row>
    <row r="29" spans="1:20" ht="15.75" thickBot="1" x14ac:dyDescent="0.3">
      <c r="A29" s="89" t="s">
        <v>45</v>
      </c>
      <c r="B29" s="90"/>
      <c r="C29" s="91"/>
      <c r="D29" s="48">
        <f>D4+D5-D28</f>
        <v>585560</v>
      </c>
      <c r="E29" s="48">
        <f t="shared" ref="E29:L29" si="7">E4+E5-E28</f>
        <v>3410</v>
      </c>
      <c r="F29" s="48">
        <f t="shared" si="7"/>
        <v>11900</v>
      </c>
      <c r="G29" s="48">
        <f t="shared" si="7"/>
        <v>0</v>
      </c>
      <c r="H29" s="48">
        <f t="shared" si="7"/>
        <v>31280</v>
      </c>
      <c r="I29" s="48">
        <f t="shared" si="7"/>
        <v>721</v>
      </c>
      <c r="J29" s="48">
        <f t="shared" si="7"/>
        <v>613</v>
      </c>
      <c r="K29" s="48">
        <f t="shared" si="7"/>
        <v>278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5" priority="43" operator="equal">
      <formula>212030016606640</formula>
    </cfRule>
  </conditionalFormatting>
  <conditionalFormatting sqref="D29 E4:E6 E28:K29">
    <cfRule type="cellIs" dxfId="654" priority="41" operator="equal">
      <formula>$E$4</formula>
    </cfRule>
    <cfRule type="cellIs" dxfId="653" priority="42" operator="equal">
      <formula>2120</formula>
    </cfRule>
  </conditionalFormatting>
  <conditionalFormatting sqref="D29:E29 F4:F6 F28:F29">
    <cfRule type="cellIs" dxfId="652" priority="39" operator="equal">
      <formula>$F$4</formula>
    </cfRule>
    <cfRule type="cellIs" dxfId="651" priority="40" operator="equal">
      <formula>300</formula>
    </cfRule>
  </conditionalFormatting>
  <conditionalFormatting sqref="G4:G6 G28:G29">
    <cfRule type="cellIs" dxfId="650" priority="37" operator="equal">
      <formula>$G$4</formula>
    </cfRule>
    <cfRule type="cellIs" dxfId="649" priority="38" operator="equal">
      <formula>1660</formula>
    </cfRule>
  </conditionalFormatting>
  <conditionalFormatting sqref="H4:H6 H28:H29">
    <cfRule type="cellIs" dxfId="648" priority="35" operator="equal">
      <formula>$H$4</formula>
    </cfRule>
    <cfRule type="cellIs" dxfId="647" priority="36" operator="equal">
      <formula>6640</formula>
    </cfRule>
  </conditionalFormatting>
  <conditionalFormatting sqref="T6:T28">
    <cfRule type="cellIs" dxfId="646" priority="34" operator="lessThan">
      <formula>0</formula>
    </cfRule>
  </conditionalFormatting>
  <conditionalFormatting sqref="T7:T27">
    <cfRule type="cellIs" dxfId="645" priority="31" operator="lessThan">
      <formula>0</formula>
    </cfRule>
    <cfRule type="cellIs" dxfId="644" priority="32" operator="lessThan">
      <formula>0</formula>
    </cfRule>
    <cfRule type="cellIs" dxfId="643" priority="33" operator="lessThan">
      <formula>0</formula>
    </cfRule>
  </conditionalFormatting>
  <conditionalFormatting sqref="E4:E6 E28:K28">
    <cfRule type="cellIs" dxfId="642" priority="30" operator="equal">
      <formula>$E$4</formula>
    </cfRule>
  </conditionalFormatting>
  <conditionalFormatting sqref="D28:D29 D6 D4:M4">
    <cfRule type="cellIs" dxfId="641" priority="29" operator="equal">
      <formula>$D$4</formula>
    </cfRule>
  </conditionalFormatting>
  <conditionalFormatting sqref="I4:I6 I28:I29">
    <cfRule type="cellIs" dxfId="640" priority="28" operator="equal">
      <formula>$I$4</formula>
    </cfRule>
  </conditionalFormatting>
  <conditionalFormatting sqref="J4:J6 J28:J29">
    <cfRule type="cellIs" dxfId="639" priority="27" operator="equal">
      <formula>$J$4</formula>
    </cfRule>
  </conditionalFormatting>
  <conditionalFormatting sqref="K4:K6 K28:K29">
    <cfRule type="cellIs" dxfId="638" priority="26" operator="equal">
      <formula>$K$4</formula>
    </cfRule>
  </conditionalFormatting>
  <conditionalFormatting sqref="M4:M6">
    <cfRule type="cellIs" dxfId="637" priority="25" operator="equal">
      <formula>$L$4</formula>
    </cfRule>
  </conditionalFormatting>
  <conditionalFormatting sqref="T7:T28">
    <cfRule type="cellIs" dxfId="636" priority="22" operator="lessThan">
      <formula>0</formula>
    </cfRule>
    <cfRule type="cellIs" dxfId="635" priority="23" operator="lessThan">
      <formula>0</formula>
    </cfRule>
    <cfRule type="cellIs" dxfId="634" priority="24" operator="lessThan">
      <formula>0</formula>
    </cfRule>
  </conditionalFormatting>
  <conditionalFormatting sqref="D5:K5">
    <cfRule type="cellIs" dxfId="633" priority="21" operator="greaterThan">
      <formula>0</formula>
    </cfRule>
  </conditionalFormatting>
  <conditionalFormatting sqref="T6:T28">
    <cfRule type="cellIs" dxfId="632" priority="20" operator="lessThan">
      <formula>0</formula>
    </cfRule>
  </conditionalFormatting>
  <conditionalFormatting sqref="T7:T27">
    <cfRule type="cellIs" dxfId="631" priority="17" operator="lessThan">
      <formula>0</formula>
    </cfRule>
    <cfRule type="cellIs" dxfId="630" priority="18" operator="lessThan">
      <formula>0</formula>
    </cfRule>
    <cfRule type="cellIs" dxfId="629" priority="19" operator="lessThan">
      <formula>0</formula>
    </cfRule>
  </conditionalFormatting>
  <conditionalFormatting sqref="T7:T28">
    <cfRule type="cellIs" dxfId="628" priority="14" operator="lessThan">
      <formula>0</formula>
    </cfRule>
    <cfRule type="cellIs" dxfId="627" priority="15" operator="lessThan">
      <formula>0</formula>
    </cfRule>
    <cfRule type="cellIs" dxfId="626" priority="16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20" sqref="L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'18'!D29</f>
        <v>585560</v>
      </c>
      <c r="E4" s="2">
        <f>'18'!E29</f>
        <v>3410</v>
      </c>
      <c r="F4" s="2">
        <f>'18'!F29</f>
        <v>11900</v>
      </c>
      <c r="G4" s="2">
        <f>'18'!G29</f>
        <v>0</v>
      </c>
      <c r="H4" s="2">
        <f>'18'!H29</f>
        <v>31280</v>
      </c>
      <c r="I4" s="2">
        <f>'18'!I29</f>
        <v>721</v>
      </c>
      <c r="J4" s="2">
        <f>'18'!J29</f>
        <v>613</v>
      </c>
      <c r="K4" s="2">
        <f>'18'!K29</f>
        <v>278</v>
      </c>
      <c r="L4" s="2">
        <f>'18'!L29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76">
        <v>1908446134</v>
      </c>
      <c r="C7" s="20" t="s">
        <v>23</v>
      </c>
      <c r="D7" s="21">
        <v>13520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13520</v>
      </c>
      <c r="N7" s="24">
        <f>D7+E7*20+F7*10+G7*9+H7*9+I7*191+J7*191+K7*182+L7*100</f>
        <v>13520</v>
      </c>
      <c r="O7" s="25">
        <f>M7*2.75%</f>
        <v>371.8</v>
      </c>
      <c r="P7" s="26"/>
      <c r="Q7" s="26">
        <v>89</v>
      </c>
      <c r="R7" s="24">
        <f>M7-(M7*2.75%)+I7*191+J7*191+K7*182+L7*100-Q7</f>
        <v>13059.2</v>
      </c>
      <c r="S7" s="25">
        <f>M7*0.95%</f>
        <v>128.44</v>
      </c>
      <c r="T7" s="27">
        <f>S7-Q7</f>
        <v>39.44</v>
      </c>
    </row>
    <row r="8" spans="1:20" ht="15.75" x14ac:dyDescent="0.25">
      <c r="A8" s="28">
        <v>2</v>
      </c>
      <c r="B8" s="76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76">
        <v>1908446136</v>
      </c>
      <c r="C9" s="20" t="s">
        <v>25</v>
      </c>
      <c r="D9" s="29">
        <v>12458</v>
      </c>
      <c r="E9" s="30">
        <v>10</v>
      </c>
      <c r="F9" s="30">
        <v>60</v>
      </c>
      <c r="G9" s="30"/>
      <c r="H9" s="30">
        <v>100</v>
      </c>
      <c r="I9" s="20">
        <v>11</v>
      </c>
      <c r="J9" s="20"/>
      <c r="K9" s="20"/>
      <c r="L9" s="20"/>
      <c r="M9" s="20">
        <f t="shared" si="0"/>
        <v>14158</v>
      </c>
      <c r="N9" s="24">
        <f t="shared" si="1"/>
        <v>16259</v>
      </c>
      <c r="O9" s="25">
        <f t="shared" si="2"/>
        <v>389.34500000000003</v>
      </c>
      <c r="P9" s="26"/>
      <c r="Q9" s="26">
        <v>140</v>
      </c>
      <c r="R9" s="24">
        <f t="shared" si="3"/>
        <v>15729.655000000001</v>
      </c>
      <c r="S9" s="25">
        <f t="shared" si="4"/>
        <v>134.501</v>
      </c>
      <c r="T9" s="27">
        <f t="shared" si="5"/>
        <v>-5.4989999999999952</v>
      </c>
    </row>
    <row r="10" spans="1:20" ht="15.75" x14ac:dyDescent="0.25">
      <c r="A10" s="28">
        <v>4</v>
      </c>
      <c r="B10" s="76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27</v>
      </c>
      <c r="R10" s="24">
        <f t="shared" si="3"/>
        <v>4075.0050000000001</v>
      </c>
      <c r="S10" s="25">
        <f t="shared" si="4"/>
        <v>40.070999999999998</v>
      </c>
      <c r="T10" s="27">
        <f t="shared" si="5"/>
        <v>13.070999999999998</v>
      </c>
    </row>
    <row r="11" spans="1:20" ht="15.75" x14ac:dyDescent="0.25">
      <c r="A11" s="28">
        <v>5</v>
      </c>
      <c r="B11" s="76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/>
      <c r="Q11" s="26">
        <v>25</v>
      </c>
      <c r="R11" s="24">
        <f t="shared" si="3"/>
        <v>2774.8274999999999</v>
      </c>
      <c r="S11" s="25">
        <f t="shared" si="4"/>
        <v>27.3505</v>
      </c>
      <c r="T11" s="27">
        <f t="shared" si="5"/>
        <v>2.3505000000000003</v>
      </c>
    </row>
    <row r="12" spans="1:20" ht="15.75" x14ac:dyDescent="0.25">
      <c r="A12" s="28">
        <v>6</v>
      </c>
      <c r="B12" s="76">
        <v>1908446139</v>
      </c>
      <c r="C12" s="20" t="s">
        <v>28</v>
      </c>
      <c r="D12" s="29">
        <v>2900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2900</v>
      </c>
      <c r="N12" s="24">
        <f t="shared" si="1"/>
        <v>2900</v>
      </c>
      <c r="O12" s="25">
        <f t="shared" si="2"/>
        <v>79.75</v>
      </c>
      <c r="P12" s="26"/>
      <c r="Q12" s="26">
        <v>20</v>
      </c>
      <c r="R12" s="24">
        <f t="shared" si="3"/>
        <v>2800.25</v>
      </c>
      <c r="S12" s="25">
        <f t="shared" si="4"/>
        <v>27.55</v>
      </c>
      <c r="T12" s="27">
        <f t="shared" si="5"/>
        <v>7.5500000000000007</v>
      </c>
    </row>
    <row r="13" spans="1:20" ht="15.75" x14ac:dyDescent="0.25">
      <c r="A13" s="28">
        <v>7</v>
      </c>
      <c r="B13" s="76">
        <v>1908446140</v>
      </c>
      <c r="C13" s="20" t="s">
        <v>29</v>
      </c>
      <c r="D13" s="29">
        <v>4217</v>
      </c>
      <c r="E13" s="30"/>
      <c r="F13" s="30"/>
      <c r="G13" s="30"/>
      <c r="H13" s="30">
        <v>200</v>
      </c>
      <c r="I13" s="20"/>
      <c r="J13" s="20"/>
      <c r="K13" s="20"/>
      <c r="L13" s="20"/>
      <c r="M13" s="20">
        <f t="shared" si="0"/>
        <v>6017</v>
      </c>
      <c r="N13" s="24">
        <f t="shared" si="1"/>
        <v>6017</v>
      </c>
      <c r="O13" s="25">
        <f t="shared" si="2"/>
        <v>165.4675</v>
      </c>
      <c r="P13" s="26"/>
      <c r="Q13" s="26">
        <v>55</v>
      </c>
      <c r="R13" s="24">
        <f t="shared" si="3"/>
        <v>5796.5325000000003</v>
      </c>
      <c r="S13" s="25">
        <f t="shared" si="4"/>
        <v>57.161499999999997</v>
      </c>
      <c r="T13" s="27">
        <f t="shared" si="5"/>
        <v>2.1614999999999966</v>
      </c>
    </row>
    <row r="14" spans="1:20" ht="15.75" x14ac:dyDescent="0.25">
      <c r="A14" s="28">
        <v>8</v>
      </c>
      <c r="B14" s="76">
        <v>1908446141</v>
      </c>
      <c r="C14" s="20" t="s">
        <v>30</v>
      </c>
      <c r="D14" s="29">
        <v>18095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20345</v>
      </c>
      <c r="N14" s="24">
        <f t="shared" si="1"/>
        <v>20345</v>
      </c>
      <c r="O14" s="25">
        <f t="shared" si="2"/>
        <v>559.48749999999995</v>
      </c>
      <c r="P14" s="26"/>
      <c r="Q14" s="26">
        <v>165</v>
      </c>
      <c r="R14" s="24">
        <f t="shared" si="3"/>
        <v>19620.512500000001</v>
      </c>
      <c r="S14" s="25">
        <f t="shared" si="4"/>
        <v>193.2775</v>
      </c>
      <c r="T14" s="27">
        <f t="shared" si="5"/>
        <v>28.277500000000003</v>
      </c>
    </row>
    <row r="15" spans="1:20" ht="15.75" x14ac:dyDescent="0.25">
      <c r="A15" s="28">
        <v>9</v>
      </c>
      <c r="B15" s="76">
        <v>1908446142</v>
      </c>
      <c r="C15" s="33" t="s">
        <v>31</v>
      </c>
      <c r="D15" s="29">
        <v>28034</v>
      </c>
      <c r="E15" s="30">
        <v>40</v>
      </c>
      <c r="F15" s="30">
        <v>10</v>
      </c>
      <c r="G15" s="30"/>
      <c r="H15" s="30">
        <v>40</v>
      </c>
      <c r="I15" s="20">
        <v>5</v>
      </c>
      <c r="J15" s="20"/>
      <c r="K15" s="20">
        <v>10</v>
      </c>
      <c r="L15" s="20"/>
      <c r="M15" s="20">
        <f t="shared" si="0"/>
        <v>29294</v>
      </c>
      <c r="N15" s="24">
        <f t="shared" si="1"/>
        <v>32069</v>
      </c>
      <c r="O15" s="25">
        <f t="shared" si="2"/>
        <v>805.58500000000004</v>
      </c>
      <c r="P15" s="26"/>
      <c r="Q15" s="26">
        <v>303</v>
      </c>
      <c r="R15" s="24">
        <f t="shared" si="3"/>
        <v>30960.415000000001</v>
      </c>
      <c r="S15" s="25">
        <f t="shared" si="4"/>
        <v>278.29300000000001</v>
      </c>
      <c r="T15" s="27">
        <f t="shared" si="5"/>
        <v>-24.706999999999994</v>
      </c>
    </row>
    <row r="16" spans="1:20" ht="15.75" x14ac:dyDescent="0.25">
      <c r="A16" s="28">
        <v>10</v>
      </c>
      <c r="B16" s="76">
        <v>1908446143</v>
      </c>
      <c r="C16" s="20" t="s">
        <v>32</v>
      </c>
      <c r="D16" s="29">
        <v>17750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17750</v>
      </c>
      <c r="N16" s="24">
        <f t="shared" si="1"/>
        <v>17750</v>
      </c>
      <c r="O16" s="25">
        <f t="shared" si="2"/>
        <v>488.125</v>
      </c>
      <c r="P16" s="26"/>
      <c r="Q16" s="26">
        <v>121</v>
      </c>
      <c r="R16" s="24">
        <f t="shared" si="3"/>
        <v>17140.875</v>
      </c>
      <c r="S16" s="25">
        <f t="shared" si="4"/>
        <v>168.625</v>
      </c>
      <c r="T16" s="27">
        <f t="shared" si="5"/>
        <v>47.625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76">
        <v>1908446147</v>
      </c>
      <c r="C20" s="20" t="s">
        <v>49</v>
      </c>
      <c r="D20" s="29">
        <v>6102</v>
      </c>
      <c r="E20" s="30"/>
      <c r="F20" s="30"/>
      <c r="G20" s="30"/>
      <c r="H20" s="30"/>
      <c r="I20" s="20"/>
      <c r="J20" s="20"/>
      <c r="K20" s="20">
        <v>2</v>
      </c>
      <c r="L20" s="20"/>
      <c r="M20" s="20">
        <f t="shared" si="0"/>
        <v>6102</v>
      </c>
      <c r="N20" s="24">
        <f t="shared" si="1"/>
        <v>6466</v>
      </c>
      <c r="O20" s="25">
        <f t="shared" si="2"/>
        <v>167.80500000000001</v>
      </c>
      <c r="P20" s="26"/>
      <c r="Q20" s="26">
        <v>120</v>
      </c>
      <c r="R20" s="24">
        <f t="shared" si="3"/>
        <v>6178.1949999999997</v>
      </c>
      <c r="S20" s="25">
        <f t="shared" si="4"/>
        <v>57.969000000000001</v>
      </c>
      <c r="T20" s="27">
        <f t="shared" si="5"/>
        <v>-62.030999999999999</v>
      </c>
    </row>
    <row r="21" spans="1:20" ht="15.75" x14ac:dyDescent="0.25">
      <c r="A21" s="28">
        <v>15</v>
      </c>
      <c r="B21" s="76">
        <v>1908446148</v>
      </c>
      <c r="C21" s="20" t="s">
        <v>37</v>
      </c>
      <c r="D21" s="29">
        <v>6169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6169</v>
      </c>
      <c r="N21" s="24">
        <f t="shared" si="1"/>
        <v>6169</v>
      </c>
      <c r="O21" s="25">
        <f t="shared" si="2"/>
        <v>169.64750000000001</v>
      </c>
      <c r="P21" s="26"/>
      <c r="Q21" s="26">
        <v>40</v>
      </c>
      <c r="R21" s="24">
        <f t="shared" si="3"/>
        <v>5959.3525</v>
      </c>
      <c r="S21" s="25">
        <f t="shared" si="4"/>
        <v>58.605499999999999</v>
      </c>
      <c r="T21" s="27">
        <f t="shared" si="5"/>
        <v>18.605499999999999</v>
      </c>
    </row>
    <row r="22" spans="1:20" ht="15.75" x14ac:dyDescent="0.25">
      <c r="A22" s="28">
        <v>16</v>
      </c>
      <c r="B22" s="76">
        <v>1908446149</v>
      </c>
      <c r="C22" s="34" t="s">
        <v>38</v>
      </c>
      <c r="D22" s="29">
        <v>12421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12421</v>
      </c>
      <c r="N22" s="24">
        <f t="shared" si="1"/>
        <v>12421</v>
      </c>
      <c r="O22" s="25">
        <f t="shared" si="2"/>
        <v>341.57749999999999</v>
      </c>
      <c r="P22" s="26"/>
      <c r="Q22" s="26">
        <v>100</v>
      </c>
      <c r="R22" s="24">
        <f t="shared" si="3"/>
        <v>11979.422500000001</v>
      </c>
      <c r="S22" s="25">
        <f t="shared" si="4"/>
        <v>117.9995</v>
      </c>
      <c r="T22" s="27">
        <f t="shared" si="5"/>
        <v>17.999499999999998</v>
      </c>
    </row>
    <row r="23" spans="1:20" ht="15.75" x14ac:dyDescent="0.25">
      <c r="A23" s="28">
        <v>17</v>
      </c>
      <c r="B23" s="76">
        <v>1908446150</v>
      </c>
      <c r="C23" s="20" t="s">
        <v>39</v>
      </c>
      <c r="D23" s="35">
        <v>11384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11384</v>
      </c>
      <c r="N23" s="24">
        <f t="shared" si="1"/>
        <v>11384</v>
      </c>
      <c r="O23" s="25">
        <f t="shared" si="2"/>
        <v>313.06</v>
      </c>
      <c r="P23" s="26"/>
      <c r="Q23" s="26">
        <v>110</v>
      </c>
      <c r="R23" s="24">
        <f t="shared" si="3"/>
        <v>10960.94</v>
      </c>
      <c r="S23" s="25">
        <f t="shared" si="4"/>
        <v>108.148</v>
      </c>
      <c r="T23" s="27">
        <f t="shared" si="5"/>
        <v>-1.8520000000000039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76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.75" customHeight="1" thickBot="1" x14ac:dyDescent="0.35">
      <c r="A27" s="28">
        <v>21</v>
      </c>
      <c r="B27" s="76">
        <v>1908446154</v>
      </c>
      <c r="C27" s="20" t="s">
        <v>43</v>
      </c>
      <c r="D27" s="37">
        <v>27596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27596</v>
      </c>
      <c r="N27" s="40">
        <f t="shared" si="1"/>
        <v>27596</v>
      </c>
      <c r="O27" s="25">
        <f t="shared" si="2"/>
        <v>758.89</v>
      </c>
      <c r="P27" s="41"/>
      <c r="Q27" s="41">
        <v>250</v>
      </c>
      <c r="R27" s="24">
        <f t="shared" si="3"/>
        <v>26587.11</v>
      </c>
      <c r="S27" s="42">
        <f t="shared" si="4"/>
        <v>262.16199999999998</v>
      </c>
      <c r="T27" s="43">
        <f t="shared" si="5"/>
        <v>12.161999999999978</v>
      </c>
    </row>
    <row r="28" spans="1:20" ht="16.5" thickBot="1" x14ac:dyDescent="0.3">
      <c r="A28" s="86" t="s">
        <v>44</v>
      </c>
      <c r="B28" s="87"/>
      <c r="C28" s="88"/>
      <c r="D28" s="44">
        <f>SUM(D7:D27)</f>
        <v>167743</v>
      </c>
      <c r="E28" s="45">
        <f>SUM(E7:E27)</f>
        <v>50</v>
      </c>
      <c r="F28" s="45">
        <f t="shared" ref="F28:T28" si="6">SUM(F7:F27)</f>
        <v>70</v>
      </c>
      <c r="G28" s="45">
        <f t="shared" si="6"/>
        <v>0</v>
      </c>
      <c r="H28" s="45">
        <f t="shared" si="6"/>
        <v>590</v>
      </c>
      <c r="I28" s="45">
        <f t="shared" si="6"/>
        <v>16</v>
      </c>
      <c r="J28" s="45">
        <f t="shared" si="6"/>
        <v>0</v>
      </c>
      <c r="K28" s="45">
        <f t="shared" si="6"/>
        <v>12</v>
      </c>
      <c r="L28" s="45">
        <f t="shared" si="6"/>
        <v>0</v>
      </c>
      <c r="M28" s="45">
        <f t="shared" si="6"/>
        <v>174753</v>
      </c>
      <c r="N28" s="45">
        <f t="shared" si="6"/>
        <v>179993</v>
      </c>
      <c r="O28" s="46">
        <f t="shared" si="6"/>
        <v>4805.7074999999995</v>
      </c>
      <c r="P28" s="45">
        <f t="shared" si="6"/>
        <v>0</v>
      </c>
      <c r="Q28" s="45">
        <f t="shared" si="6"/>
        <v>1565</v>
      </c>
      <c r="R28" s="45">
        <f t="shared" si="6"/>
        <v>173622.29249999998</v>
      </c>
      <c r="S28" s="45">
        <f t="shared" si="6"/>
        <v>1660.1534999999999</v>
      </c>
      <c r="T28" s="47">
        <f t="shared" si="6"/>
        <v>95.153499999999966</v>
      </c>
    </row>
    <row r="29" spans="1:20" ht="15.75" thickBot="1" x14ac:dyDescent="0.3">
      <c r="A29" s="89" t="s">
        <v>45</v>
      </c>
      <c r="B29" s="90"/>
      <c r="C29" s="91"/>
      <c r="D29" s="48">
        <f>D4+D5-D28</f>
        <v>417817</v>
      </c>
      <c r="E29" s="48">
        <f t="shared" ref="E29:L29" si="7">E4+E5-E28</f>
        <v>3360</v>
      </c>
      <c r="F29" s="48">
        <f t="shared" si="7"/>
        <v>11830</v>
      </c>
      <c r="G29" s="48">
        <f t="shared" si="7"/>
        <v>0</v>
      </c>
      <c r="H29" s="48">
        <f t="shared" si="7"/>
        <v>30690</v>
      </c>
      <c r="I29" s="48">
        <f t="shared" si="7"/>
        <v>705</v>
      </c>
      <c r="J29" s="48">
        <f t="shared" si="7"/>
        <v>613</v>
      </c>
      <c r="K29" s="48">
        <f t="shared" si="7"/>
        <v>266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12" priority="43" operator="equal">
      <formula>212030016606640</formula>
    </cfRule>
  </conditionalFormatting>
  <conditionalFormatting sqref="D29 E4:E6 E28:K29">
    <cfRule type="cellIs" dxfId="611" priority="41" operator="equal">
      <formula>$E$4</formula>
    </cfRule>
    <cfRule type="cellIs" dxfId="610" priority="42" operator="equal">
      <formula>2120</formula>
    </cfRule>
  </conditionalFormatting>
  <conditionalFormatting sqref="D29:E29 F4:F6 F28:F29">
    <cfRule type="cellIs" dxfId="609" priority="39" operator="equal">
      <formula>$F$4</formula>
    </cfRule>
    <cfRule type="cellIs" dxfId="608" priority="40" operator="equal">
      <formula>300</formula>
    </cfRule>
  </conditionalFormatting>
  <conditionalFormatting sqref="G4:G6 G28:G29">
    <cfRule type="cellIs" dxfId="607" priority="37" operator="equal">
      <formula>$G$4</formula>
    </cfRule>
    <cfRule type="cellIs" dxfId="606" priority="38" operator="equal">
      <formula>1660</formula>
    </cfRule>
  </conditionalFormatting>
  <conditionalFormatting sqref="H4:H6 H28:H29">
    <cfRule type="cellIs" dxfId="605" priority="35" operator="equal">
      <formula>$H$4</formula>
    </cfRule>
    <cfRule type="cellIs" dxfId="604" priority="36" operator="equal">
      <formula>6640</formula>
    </cfRule>
  </conditionalFormatting>
  <conditionalFormatting sqref="T6:T28">
    <cfRule type="cellIs" dxfId="603" priority="34" operator="lessThan">
      <formula>0</formula>
    </cfRule>
  </conditionalFormatting>
  <conditionalFormatting sqref="T7:T27">
    <cfRule type="cellIs" dxfId="602" priority="31" operator="lessThan">
      <formula>0</formula>
    </cfRule>
    <cfRule type="cellIs" dxfId="601" priority="32" operator="lessThan">
      <formula>0</formula>
    </cfRule>
    <cfRule type="cellIs" dxfId="600" priority="33" operator="lessThan">
      <formula>0</formula>
    </cfRule>
  </conditionalFormatting>
  <conditionalFormatting sqref="E4:E6 E28:K28">
    <cfRule type="cellIs" dxfId="599" priority="30" operator="equal">
      <formula>$E$4</formula>
    </cfRule>
  </conditionalFormatting>
  <conditionalFormatting sqref="D28:D29 D6 D4:M4">
    <cfRule type="cellIs" dxfId="598" priority="29" operator="equal">
      <formula>$D$4</formula>
    </cfRule>
  </conditionalFormatting>
  <conditionalFormatting sqref="I4:I6 I28:I29">
    <cfRule type="cellIs" dxfId="597" priority="28" operator="equal">
      <formula>$I$4</formula>
    </cfRule>
  </conditionalFormatting>
  <conditionalFormatting sqref="J4:J6 J28:J29">
    <cfRule type="cellIs" dxfId="596" priority="27" operator="equal">
      <formula>$J$4</formula>
    </cfRule>
  </conditionalFormatting>
  <conditionalFormatting sqref="K4:K6 K28:K29">
    <cfRule type="cellIs" dxfId="595" priority="26" operator="equal">
      <formula>$K$4</formula>
    </cfRule>
  </conditionalFormatting>
  <conditionalFormatting sqref="M4:M6">
    <cfRule type="cellIs" dxfId="594" priority="25" operator="equal">
      <formula>$L$4</formula>
    </cfRule>
  </conditionalFormatting>
  <conditionalFormatting sqref="T7:T28">
    <cfRule type="cellIs" dxfId="593" priority="22" operator="lessThan">
      <formula>0</formula>
    </cfRule>
    <cfRule type="cellIs" dxfId="592" priority="23" operator="lessThan">
      <formula>0</formula>
    </cfRule>
    <cfRule type="cellIs" dxfId="591" priority="24" operator="lessThan">
      <formula>0</formula>
    </cfRule>
  </conditionalFormatting>
  <conditionalFormatting sqref="D5:K5">
    <cfRule type="cellIs" dxfId="590" priority="21" operator="greaterThan">
      <formula>0</formula>
    </cfRule>
  </conditionalFormatting>
  <conditionalFormatting sqref="T6:T28">
    <cfRule type="cellIs" dxfId="589" priority="20" operator="lessThan">
      <formula>0</formula>
    </cfRule>
  </conditionalFormatting>
  <conditionalFormatting sqref="T7:T27">
    <cfRule type="cellIs" dxfId="588" priority="17" operator="lessThan">
      <formula>0</formula>
    </cfRule>
    <cfRule type="cellIs" dxfId="587" priority="18" operator="lessThan">
      <formula>0</formula>
    </cfRule>
    <cfRule type="cellIs" dxfId="586" priority="19" operator="lessThan">
      <formula>0</formula>
    </cfRule>
  </conditionalFormatting>
  <conditionalFormatting sqref="T7:T28">
    <cfRule type="cellIs" dxfId="585" priority="14" operator="lessThan">
      <formula>0</formula>
    </cfRule>
    <cfRule type="cellIs" dxfId="584" priority="15" operator="lessThan">
      <formula>0</formula>
    </cfRule>
    <cfRule type="cellIs" dxfId="583" priority="16" operator="lessThan">
      <formula>0</formula>
    </cfRule>
  </conditionalFormatting>
  <conditionalFormatting sqref="D5:K5">
    <cfRule type="cellIs" dxfId="582" priority="13" operator="greaterThan">
      <formula>0</formula>
    </cfRule>
  </conditionalFormatting>
  <conditionalFormatting sqref="L4 L6 L28:L29">
    <cfRule type="cellIs" dxfId="581" priority="12" operator="equal">
      <formula>$L$4</formula>
    </cfRule>
  </conditionalFormatting>
  <conditionalFormatting sqref="D7:S7">
    <cfRule type="cellIs" dxfId="580" priority="11" operator="greaterThan">
      <formula>0</formula>
    </cfRule>
  </conditionalFormatting>
  <conditionalFormatting sqref="D9:S9">
    <cfRule type="cellIs" dxfId="579" priority="10" operator="greaterThan">
      <formula>0</formula>
    </cfRule>
  </conditionalFormatting>
  <conditionalFormatting sqref="D11:S11">
    <cfRule type="cellIs" dxfId="578" priority="9" operator="greaterThan">
      <formula>0</formula>
    </cfRule>
  </conditionalFormatting>
  <conditionalFormatting sqref="D13:S13">
    <cfRule type="cellIs" dxfId="577" priority="8" operator="greaterThan">
      <formula>0</formula>
    </cfRule>
  </conditionalFormatting>
  <conditionalFormatting sqref="D15:S15">
    <cfRule type="cellIs" dxfId="576" priority="7" operator="greaterThan">
      <formula>0</formula>
    </cfRule>
  </conditionalFormatting>
  <conditionalFormatting sqref="D17:S17">
    <cfRule type="cellIs" dxfId="575" priority="6" operator="greaterThan">
      <formula>0</formula>
    </cfRule>
  </conditionalFormatting>
  <conditionalFormatting sqref="D19:S19">
    <cfRule type="cellIs" dxfId="574" priority="5" operator="greaterThan">
      <formula>0</formula>
    </cfRule>
  </conditionalFormatting>
  <conditionalFormatting sqref="D21:S21">
    <cfRule type="cellIs" dxfId="573" priority="4" operator="greaterThan">
      <formula>0</formula>
    </cfRule>
  </conditionalFormatting>
  <conditionalFormatting sqref="D23:S23">
    <cfRule type="cellIs" dxfId="572" priority="3" operator="greaterThan">
      <formula>0</formula>
    </cfRule>
  </conditionalFormatting>
  <conditionalFormatting sqref="D25:S25">
    <cfRule type="cellIs" dxfId="571" priority="2" operator="greaterThan">
      <formula>0</formula>
    </cfRule>
  </conditionalFormatting>
  <conditionalFormatting sqref="D27:S27">
    <cfRule type="cellIs" dxfId="57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618472</v>
      </c>
      <c r="E29" s="48">
        <f t="shared" ref="E29:L29" si="7">E4+E5-E28</f>
        <v>5770</v>
      </c>
      <c r="F29" s="48">
        <f t="shared" si="7"/>
        <v>10450</v>
      </c>
      <c r="G29" s="48">
        <f t="shared" si="7"/>
        <v>0</v>
      </c>
      <c r="H29" s="48">
        <f t="shared" si="7"/>
        <v>28710</v>
      </c>
      <c r="I29" s="48">
        <f t="shared" si="7"/>
        <v>1351</v>
      </c>
      <c r="J29" s="48">
        <f t="shared" si="7"/>
        <v>654</v>
      </c>
      <c r="K29" s="48">
        <f t="shared" si="7"/>
        <v>413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5" priority="43" operator="equal">
      <formula>212030016606640</formula>
    </cfRule>
  </conditionalFormatting>
  <conditionalFormatting sqref="D29 E4:E6 E28:K29">
    <cfRule type="cellIs" dxfId="1354" priority="41" operator="equal">
      <formula>$E$4</formula>
    </cfRule>
    <cfRule type="cellIs" dxfId="1353" priority="42" operator="equal">
      <formula>2120</formula>
    </cfRule>
  </conditionalFormatting>
  <conditionalFormatting sqref="D29:E29 F4:F6 F28:F29">
    <cfRule type="cellIs" dxfId="1352" priority="39" operator="equal">
      <formula>$F$4</formula>
    </cfRule>
    <cfRule type="cellIs" dxfId="1351" priority="40" operator="equal">
      <formula>300</formula>
    </cfRule>
  </conditionalFormatting>
  <conditionalFormatting sqref="G4:G6 G28:G29">
    <cfRule type="cellIs" dxfId="1350" priority="37" operator="equal">
      <formula>$G$4</formula>
    </cfRule>
    <cfRule type="cellIs" dxfId="1349" priority="38" operator="equal">
      <formula>1660</formula>
    </cfRule>
  </conditionalFormatting>
  <conditionalFormatting sqref="H4:H6 H28:H29">
    <cfRule type="cellIs" dxfId="1348" priority="35" operator="equal">
      <formula>$H$4</formula>
    </cfRule>
    <cfRule type="cellIs" dxfId="1347" priority="36" operator="equal">
      <formula>6640</formula>
    </cfRule>
  </conditionalFormatting>
  <conditionalFormatting sqref="T6:T28">
    <cfRule type="cellIs" dxfId="1346" priority="34" operator="lessThan">
      <formula>0</formula>
    </cfRule>
  </conditionalFormatting>
  <conditionalFormatting sqref="T7:T27">
    <cfRule type="cellIs" dxfId="1345" priority="31" operator="lessThan">
      <formula>0</formula>
    </cfRule>
    <cfRule type="cellIs" dxfId="1344" priority="32" operator="lessThan">
      <formula>0</formula>
    </cfRule>
    <cfRule type="cellIs" dxfId="1343" priority="33" operator="lessThan">
      <formula>0</formula>
    </cfRule>
  </conditionalFormatting>
  <conditionalFormatting sqref="E4:E6 E28:K28">
    <cfRule type="cellIs" dxfId="1342" priority="30" operator="equal">
      <formula>$E$4</formula>
    </cfRule>
  </conditionalFormatting>
  <conditionalFormatting sqref="D28:D29 D6 D4:M4">
    <cfRule type="cellIs" dxfId="1341" priority="29" operator="equal">
      <formula>$D$4</formula>
    </cfRule>
  </conditionalFormatting>
  <conditionalFormatting sqref="I4:I6 I28:I29">
    <cfRule type="cellIs" dxfId="1340" priority="28" operator="equal">
      <formula>$I$4</formula>
    </cfRule>
  </conditionalFormatting>
  <conditionalFormatting sqref="J4:J6 J28:J29">
    <cfRule type="cellIs" dxfId="1339" priority="27" operator="equal">
      <formula>$J$4</formula>
    </cfRule>
  </conditionalFormatting>
  <conditionalFormatting sqref="K4:K6 K28:K29">
    <cfRule type="cellIs" dxfId="1338" priority="26" operator="equal">
      <formula>$K$4</formula>
    </cfRule>
  </conditionalFormatting>
  <conditionalFormatting sqref="M4:M6">
    <cfRule type="cellIs" dxfId="1337" priority="25" operator="equal">
      <formula>$L$4</formula>
    </cfRule>
  </conditionalFormatting>
  <conditionalFormatting sqref="T7:T28">
    <cfRule type="cellIs" dxfId="1336" priority="22" operator="lessThan">
      <formula>0</formula>
    </cfRule>
    <cfRule type="cellIs" dxfId="1335" priority="23" operator="lessThan">
      <formula>0</formula>
    </cfRule>
    <cfRule type="cellIs" dxfId="1334" priority="24" operator="lessThan">
      <formula>0</formula>
    </cfRule>
  </conditionalFormatting>
  <conditionalFormatting sqref="D5:K5">
    <cfRule type="cellIs" dxfId="1333" priority="21" operator="greaterThan">
      <formula>0</formula>
    </cfRule>
  </conditionalFormatting>
  <conditionalFormatting sqref="T6:T28">
    <cfRule type="cellIs" dxfId="1332" priority="20" operator="lessThan">
      <formula>0</formula>
    </cfRule>
  </conditionalFormatting>
  <conditionalFormatting sqref="T7:T27">
    <cfRule type="cellIs" dxfId="1331" priority="17" operator="lessThan">
      <formula>0</formula>
    </cfRule>
    <cfRule type="cellIs" dxfId="1330" priority="18" operator="lessThan">
      <formula>0</formula>
    </cfRule>
    <cfRule type="cellIs" dxfId="1329" priority="19" operator="lessThan">
      <formula>0</formula>
    </cfRule>
  </conditionalFormatting>
  <conditionalFormatting sqref="T7:T28">
    <cfRule type="cellIs" dxfId="1328" priority="14" operator="lessThan">
      <formula>0</formula>
    </cfRule>
    <cfRule type="cellIs" dxfId="1327" priority="15" operator="lessThan">
      <formula>0</formula>
    </cfRule>
    <cfRule type="cellIs" dxfId="1326" priority="16" operator="lessThan">
      <formula>0</formula>
    </cfRule>
  </conditionalFormatting>
  <conditionalFormatting sqref="D5:K5">
    <cfRule type="cellIs" dxfId="1325" priority="13" operator="greaterThan">
      <formula>0</formula>
    </cfRule>
  </conditionalFormatting>
  <conditionalFormatting sqref="L4 L6 L28:L29">
    <cfRule type="cellIs" dxfId="1324" priority="12" operator="equal">
      <formula>$L$4</formula>
    </cfRule>
  </conditionalFormatting>
  <conditionalFormatting sqref="D7:S7">
    <cfRule type="cellIs" dxfId="1323" priority="11" operator="greaterThan">
      <formula>0</formula>
    </cfRule>
  </conditionalFormatting>
  <conditionalFormatting sqref="D9:S9">
    <cfRule type="cellIs" dxfId="1322" priority="10" operator="greaterThan">
      <formula>0</formula>
    </cfRule>
  </conditionalFormatting>
  <conditionalFormatting sqref="D11:S11">
    <cfRule type="cellIs" dxfId="1321" priority="9" operator="greaterThan">
      <formula>0</formula>
    </cfRule>
  </conditionalFormatting>
  <conditionalFormatting sqref="D13:S13">
    <cfRule type="cellIs" dxfId="1320" priority="8" operator="greaterThan">
      <formula>0</formula>
    </cfRule>
  </conditionalFormatting>
  <conditionalFormatting sqref="D15:S15">
    <cfRule type="cellIs" dxfId="1319" priority="7" operator="greaterThan">
      <formula>0</formula>
    </cfRule>
  </conditionalFormatting>
  <conditionalFormatting sqref="D17:S17">
    <cfRule type="cellIs" dxfId="1318" priority="6" operator="greaterThan">
      <formula>0</formula>
    </cfRule>
  </conditionalFormatting>
  <conditionalFormatting sqref="D19:S19">
    <cfRule type="cellIs" dxfId="1317" priority="5" operator="greaterThan">
      <formula>0</formula>
    </cfRule>
  </conditionalFormatting>
  <conditionalFormatting sqref="D21:S21">
    <cfRule type="cellIs" dxfId="1316" priority="4" operator="greaterThan">
      <formula>0</formula>
    </cfRule>
  </conditionalFormatting>
  <conditionalFormatting sqref="D23:S23">
    <cfRule type="cellIs" dxfId="1315" priority="3" operator="greaterThan">
      <formula>0</formula>
    </cfRule>
  </conditionalFormatting>
  <conditionalFormatting sqref="D25:S25">
    <cfRule type="cellIs" dxfId="1314" priority="2" operator="greaterThan">
      <formula>0</formula>
    </cfRule>
  </conditionalFormatting>
  <conditionalFormatting sqref="D27:S27">
    <cfRule type="cellIs" dxfId="131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zoomScaleNormal="100"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3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3" ht="18.75" x14ac:dyDescent="0.25">
      <c r="A3" s="96" t="s">
        <v>71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3" x14ac:dyDescent="0.25">
      <c r="A4" s="100" t="s">
        <v>1</v>
      </c>
      <c r="B4" s="100"/>
      <c r="C4" s="1"/>
      <c r="D4" s="2">
        <f>'19'!D29</f>
        <v>417817</v>
      </c>
      <c r="E4" s="2">
        <f>'19'!E29</f>
        <v>3360</v>
      </c>
      <c r="F4" s="2">
        <f>'19'!F29</f>
        <v>11830</v>
      </c>
      <c r="G4" s="2">
        <f>'19'!G29</f>
        <v>0</v>
      </c>
      <c r="H4" s="2">
        <f>'19'!H29</f>
        <v>30690</v>
      </c>
      <c r="I4" s="2">
        <f>'19'!I29</f>
        <v>705</v>
      </c>
      <c r="J4" s="2">
        <f>'19'!J29</f>
        <v>613</v>
      </c>
      <c r="K4" s="2">
        <f>'19'!K29</f>
        <v>266</v>
      </c>
      <c r="L4" s="2">
        <f>'19'!L29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3" x14ac:dyDescent="0.25">
      <c r="A5" s="100" t="s">
        <v>2</v>
      </c>
      <c r="B5" s="100"/>
      <c r="C5" s="1"/>
      <c r="D5" s="1">
        <v>311689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72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18031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18031</v>
      </c>
      <c r="N7" s="24">
        <f>D7+E7*20+F7*10+G7*9+H7*9+I7*191+J7*191+K7*182+L7*100</f>
        <v>18031</v>
      </c>
      <c r="O7" s="25">
        <f>M7*2.75%</f>
        <v>495.85250000000002</v>
      </c>
      <c r="P7" s="26"/>
      <c r="Q7" s="26">
        <v>120</v>
      </c>
      <c r="R7" s="24">
        <f>M7-(M7*2.75%)+I7*191+J7*191+K7*182+L7*100-Q7</f>
        <v>17415.147499999999</v>
      </c>
      <c r="S7" s="25">
        <f>M7*0.95%</f>
        <v>171.2945</v>
      </c>
      <c r="T7" s="61">
        <f>S7-Q7</f>
        <v>51.294499999999999</v>
      </c>
      <c r="U7" s="54">
        <v>90</v>
      </c>
      <c r="V7" s="77">
        <f>R7-U7</f>
        <v>17325.147499999999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15625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15625</v>
      </c>
      <c r="N8" s="24">
        <f t="shared" ref="N8:N27" si="1">D8+E8*20+F8*10+G8*9+H8*9+I8*191+J8*191+K8*182+L8*100</f>
        <v>15625</v>
      </c>
      <c r="O8" s="25">
        <f t="shared" ref="O8:O27" si="2">M8*2.75%</f>
        <v>429.6875</v>
      </c>
      <c r="P8" s="26"/>
      <c r="Q8" s="26">
        <v>141</v>
      </c>
      <c r="R8" s="24">
        <f t="shared" ref="R8:R27" si="3">M8-(M8*2.75%)+I8*191+J8*191+K8*182+L8*100-Q8</f>
        <v>15054.3125</v>
      </c>
      <c r="S8" s="25">
        <f t="shared" ref="S8:S27" si="4">M8*0.95%</f>
        <v>148.4375</v>
      </c>
      <c r="T8" s="61">
        <f t="shared" ref="T8:T27" si="5">S8-Q8</f>
        <v>7.4375</v>
      </c>
      <c r="U8" s="54">
        <v>54</v>
      </c>
      <c r="V8" s="77">
        <f t="shared" ref="V8:V27" si="6">R8-U8</f>
        <v>15000.3125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19010</v>
      </c>
      <c r="E9" s="30">
        <v>80</v>
      </c>
      <c r="F9" s="30">
        <v>40</v>
      </c>
      <c r="G9" s="30"/>
      <c r="H9" s="30">
        <v>120</v>
      </c>
      <c r="I9" s="20"/>
      <c r="J9" s="20"/>
      <c r="K9" s="20"/>
      <c r="L9" s="20"/>
      <c r="M9" s="20">
        <f t="shared" si="0"/>
        <v>22090</v>
      </c>
      <c r="N9" s="24">
        <f t="shared" si="1"/>
        <v>22090</v>
      </c>
      <c r="O9" s="25">
        <f t="shared" si="2"/>
        <v>607.47500000000002</v>
      </c>
      <c r="P9" s="26"/>
      <c r="Q9" s="26">
        <v>180</v>
      </c>
      <c r="R9" s="24">
        <f t="shared" si="3"/>
        <v>21302.525000000001</v>
      </c>
      <c r="S9" s="25">
        <f t="shared" si="4"/>
        <v>209.85499999999999</v>
      </c>
      <c r="T9" s="61">
        <f t="shared" si="5"/>
        <v>29.85499999999999</v>
      </c>
      <c r="U9" s="54">
        <v>108</v>
      </c>
      <c r="V9" s="77">
        <f t="shared" si="6"/>
        <v>21194.525000000001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9685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9685</v>
      </c>
      <c r="N10" s="24">
        <f t="shared" si="1"/>
        <v>9685</v>
      </c>
      <c r="O10" s="25">
        <f t="shared" si="2"/>
        <v>266.33749999999998</v>
      </c>
      <c r="P10" s="26"/>
      <c r="Q10" s="26">
        <v>30</v>
      </c>
      <c r="R10" s="24">
        <f t="shared" si="3"/>
        <v>9388.6625000000004</v>
      </c>
      <c r="S10" s="25">
        <f t="shared" si="4"/>
        <v>92.007499999999993</v>
      </c>
      <c r="T10" s="61">
        <f t="shared" si="5"/>
        <v>62.007499999999993</v>
      </c>
      <c r="U10" s="54">
        <v>54</v>
      </c>
      <c r="V10" s="77">
        <f t="shared" si="6"/>
        <v>9334.6625000000004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6407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6407</v>
      </c>
      <c r="N11" s="24">
        <f t="shared" si="1"/>
        <v>6407</v>
      </c>
      <c r="O11" s="25">
        <f t="shared" si="2"/>
        <v>176.1925</v>
      </c>
      <c r="P11" s="26"/>
      <c r="Q11" s="26">
        <v>31</v>
      </c>
      <c r="R11" s="24">
        <f t="shared" si="3"/>
        <v>6199.8074999999999</v>
      </c>
      <c r="S11" s="25">
        <f t="shared" si="4"/>
        <v>60.866499999999995</v>
      </c>
      <c r="T11" s="61">
        <f t="shared" si="5"/>
        <v>29.866499999999995</v>
      </c>
      <c r="U11" s="54">
        <v>18</v>
      </c>
      <c r="V11" s="77">
        <f t="shared" si="6"/>
        <v>6181.8074999999999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8415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8415</v>
      </c>
      <c r="N12" s="24">
        <f t="shared" si="1"/>
        <v>8415</v>
      </c>
      <c r="O12" s="25">
        <f t="shared" si="2"/>
        <v>231.41249999999999</v>
      </c>
      <c r="P12" s="26"/>
      <c r="Q12" s="26">
        <v>30</v>
      </c>
      <c r="R12" s="24">
        <f t="shared" si="3"/>
        <v>8153.5874999999996</v>
      </c>
      <c r="S12" s="25">
        <f t="shared" si="4"/>
        <v>79.942499999999995</v>
      </c>
      <c r="T12" s="61">
        <f t="shared" si="5"/>
        <v>49.942499999999995</v>
      </c>
      <c r="U12" s="54">
        <v>54</v>
      </c>
      <c r="V12" s="77">
        <f t="shared" si="6"/>
        <v>8099.5874999999996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7326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7326</v>
      </c>
      <c r="N13" s="24">
        <f t="shared" si="1"/>
        <v>7326</v>
      </c>
      <c r="O13" s="25">
        <f t="shared" si="2"/>
        <v>201.465</v>
      </c>
      <c r="P13" s="26"/>
      <c r="Q13" s="26">
        <v>55</v>
      </c>
      <c r="R13" s="24">
        <f t="shared" si="3"/>
        <v>7069.5349999999999</v>
      </c>
      <c r="S13" s="25">
        <f t="shared" si="4"/>
        <v>69.596999999999994</v>
      </c>
      <c r="T13" s="61">
        <f t="shared" si="5"/>
        <v>14.596999999999994</v>
      </c>
      <c r="U13" s="54">
        <v>36</v>
      </c>
      <c r="V13" s="77">
        <f t="shared" si="6"/>
        <v>7033.5349999999999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61">
        <f t="shared" si="5"/>
        <v>0</v>
      </c>
      <c r="U14" s="54"/>
      <c r="V14" s="77">
        <f t="shared" si="6"/>
        <v>0</v>
      </c>
      <c r="W14">
        <v>31302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25232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25232</v>
      </c>
      <c r="N15" s="24">
        <f t="shared" si="1"/>
        <v>25232</v>
      </c>
      <c r="O15" s="25">
        <f t="shared" si="2"/>
        <v>693.88</v>
      </c>
      <c r="P15" s="26"/>
      <c r="Q15" s="26">
        <v>180</v>
      </c>
      <c r="R15" s="24">
        <f t="shared" si="3"/>
        <v>24358.12</v>
      </c>
      <c r="S15" s="25">
        <f t="shared" si="4"/>
        <v>239.70400000000001</v>
      </c>
      <c r="T15" s="61">
        <f t="shared" si="5"/>
        <v>59.704000000000008</v>
      </c>
      <c r="U15" s="54">
        <v>144</v>
      </c>
      <c r="V15" s="77">
        <f t="shared" si="6"/>
        <v>24214.12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20042</v>
      </c>
      <c r="E16" s="30"/>
      <c r="F16" s="30"/>
      <c r="G16" s="30"/>
      <c r="H16" s="30">
        <v>20</v>
      </c>
      <c r="I16" s="20"/>
      <c r="J16" s="20"/>
      <c r="K16" s="20"/>
      <c r="L16" s="20"/>
      <c r="M16" s="20">
        <f t="shared" si="0"/>
        <v>20222</v>
      </c>
      <c r="N16" s="24">
        <f t="shared" si="1"/>
        <v>20222</v>
      </c>
      <c r="O16" s="25">
        <f t="shared" si="2"/>
        <v>556.10500000000002</v>
      </c>
      <c r="P16" s="26"/>
      <c r="Q16" s="26">
        <v>117</v>
      </c>
      <c r="R16" s="24">
        <f t="shared" si="3"/>
        <v>19548.895</v>
      </c>
      <c r="S16" s="25">
        <f t="shared" si="4"/>
        <v>192.10900000000001</v>
      </c>
      <c r="T16" s="61">
        <f t="shared" si="5"/>
        <v>75.109000000000009</v>
      </c>
      <c r="U16" s="54"/>
      <c r="V16" s="77">
        <f t="shared" si="6"/>
        <v>19548.895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37192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37192</v>
      </c>
      <c r="N17" s="24">
        <f t="shared" si="1"/>
        <v>37192</v>
      </c>
      <c r="O17" s="25">
        <f t="shared" si="2"/>
        <v>1022.78</v>
      </c>
      <c r="P17" s="26"/>
      <c r="Q17" s="26">
        <v>217</v>
      </c>
      <c r="R17" s="24">
        <f t="shared" si="3"/>
        <v>35952.22</v>
      </c>
      <c r="S17" s="25">
        <f t="shared" si="4"/>
        <v>353.32400000000001</v>
      </c>
      <c r="T17" s="61">
        <f t="shared" si="5"/>
        <v>136.32400000000001</v>
      </c>
      <c r="U17" s="54">
        <v>162</v>
      </c>
      <c r="V17" s="77">
        <f t="shared" si="6"/>
        <v>35790.22</v>
      </c>
    </row>
    <row r="18" spans="1:23" ht="15.75" x14ac:dyDescent="0.25">
      <c r="A18" s="28">
        <v>12</v>
      </c>
      <c r="B18" s="20">
        <v>1908446145</v>
      </c>
      <c r="C18" s="20" t="s">
        <v>53</v>
      </c>
      <c r="D18" s="29">
        <v>38576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38576</v>
      </c>
      <c r="N18" s="24">
        <f t="shared" si="1"/>
        <v>38576</v>
      </c>
      <c r="O18" s="25">
        <f t="shared" si="2"/>
        <v>1060.8399999999999</v>
      </c>
      <c r="P18" s="26"/>
      <c r="Q18" s="26">
        <v>860</v>
      </c>
      <c r="R18" s="24">
        <f t="shared" si="3"/>
        <v>36655.160000000003</v>
      </c>
      <c r="S18" s="25">
        <f t="shared" si="4"/>
        <v>366.47199999999998</v>
      </c>
      <c r="T18" s="61">
        <f t="shared" si="5"/>
        <v>-493.52800000000002</v>
      </c>
      <c r="U18" s="54">
        <v>126</v>
      </c>
      <c r="V18" s="77">
        <f t="shared" si="6"/>
        <v>36529.160000000003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20321</v>
      </c>
      <c r="E19" s="30">
        <v>120</v>
      </c>
      <c r="F19" s="30">
        <v>140</v>
      </c>
      <c r="G19" s="30"/>
      <c r="H19" s="30">
        <v>720</v>
      </c>
      <c r="I19" s="20">
        <v>12</v>
      </c>
      <c r="J19" s="20"/>
      <c r="K19" s="20"/>
      <c r="L19" s="20"/>
      <c r="M19" s="20">
        <f t="shared" si="0"/>
        <v>30601</v>
      </c>
      <c r="N19" s="24">
        <f t="shared" si="1"/>
        <v>32893</v>
      </c>
      <c r="O19" s="25">
        <f t="shared" si="2"/>
        <v>841.52750000000003</v>
      </c>
      <c r="P19" s="26"/>
      <c r="Q19" s="26">
        <v>570</v>
      </c>
      <c r="R19" s="24">
        <f t="shared" si="3"/>
        <v>31481.4725</v>
      </c>
      <c r="S19" s="25">
        <f t="shared" si="4"/>
        <v>290.70949999999999</v>
      </c>
      <c r="T19" s="61">
        <f t="shared" si="5"/>
        <v>-279.29050000000001</v>
      </c>
      <c r="U19" s="54">
        <v>45</v>
      </c>
      <c r="V19" s="77">
        <f t="shared" si="6"/>
        <v>31436.4725</v>
      </c>
    </row>
    <row r="20" spans="1:23" ht="15.75" x14ac:dyDescent="0.25">
      <c r="A20" s="28">
        <v>14</v>
      </c>
      <c r="B20" s="20">
        <v>1908446147</v>
      </c>
      <c r="C20" s="20" t="s">
        <v>49</v>
      </c>
      <c r="D20" s="29">
        <v>13099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13099</v>
      </c>
      <c r="N20" s="24">
        <f t="shared" si="1"/>
        <v>13672</v>
      </c>
      <c r="O20" s="25">
        <f t="shared" si="2"/>
        <v>360.22250000000003</v>
      </c>
      <c r="P20" s="26"/>
      <c r="Q20" s="26">
        <v>120</v>
      </c>
      <c r="R20" s="24">
        <f t="shared" si="3"/>
        <v>13191.7775</v>
      </c>
      <c r="S20" s="25">
        <f t="shared" si="4"/>
        <v>124.4405</v>
      </c>
      <c r="T20" s="61">
        <f t="shared" si="5"/>
        <v>4.4405000000000001</v>
      </c>
      <c r="U20" s="54">
        <v>54</v>
      </c>
      <c r="V20" s="77">
        <f t="shared" si="6"/>
        <v>13137.7775</v>
      </c>
    </row>
    <row r="21" spans="1:23" ht="15.75" x14ac:dyDescent="0.25">
      <c r="A21" s="28">
        <v>15</v>
      </c>
      <c r="B21" s="20">
        <v>1908446148</v>
      </c>
      <c r="C21" s="20" t="s">
        <v>37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45</v>
      </c>
      <c r="R21" s="24">
        <f t="shared" si="3"/>
        <v>14542.5</v>
      </c>
      <c r="S21" s="25">
        <f t="shared" si="4"/>
        <v>142.5</v>
      </c>
      <c r="T21" s="61">
        <f t="shared" si="5"/>
        <v>97.5</v>
      </c>
      <c r="U21" s="54">
        <v>83</v>
      </c>
      <c r="V21" s="77">
        <f t="shared" si="6"/>
        <v>14459.5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25000</v>
      </c>
      <c r="N22" s="24">
        <f t="shared" si="1"/>
        <v>28820</v>
      </c>
      <c r="O22" s="25">
        <f t="shared" si="2"/>
        <v>687.5</v>
      </c>
      <c r="P22" s="26"/>
      <c r="Q22" s="26">
        <v>150</v>
      </c>
      <c r="R22" s="24">
        <f t="shared" si="3"/>
        <v>27982.5</v>
      </c>
      <c r="S22" s="25">
        <f t="shared" si="4"/>
        <v>237.5</v>
      </c>
      <c r="T22" s="61">
        <f t="shared" si="5"/>
        <v>87.5</v>
      </c>
      <c r="U22" s="54">
        <v>189</v>
      </c>
      <c r="V22" s="77">
        <f t="shared" si="6"/>
        <v>27793.5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140</v>
      </c>
      <c r="R23" s="24">
        <f t="shared" si="3"/>
        <v>14447.5</v>
      </c>
      <c r="S23" s="25">
        <f t="shared" si="4"/>
        <v>142.5</v>
      </c>
      <c r="T23" s="61">
        <f t="shared" si="5"/>
        <v>2.5</v>
      </c>
      <c r="U23" s="54">
        <v>108</v>
      </c>
      <c r="V23" s="77">
        <f t="shared" si="6"/>
        <v>14339.5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33844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34744</v>
      </c>
      <c r="N24" s="24">
        <f t="shared" si="1"/>
        <v>34744</v>
      </c>
      <c r="O24" s="25">
        <f t="shared" si="2"/>
        <v>955.46</v>
      </c>
      <c r="P24" s="26"/>
      <c r="Q24" s="26">
        <v>195</v>
      </c>
      <c r="R24" s="24">
        <f t="shared" si="3"/>
        <v>33593.54</v>
      </c>
      <c r="S24" s="25">
        <f t="shared" si="4"/>
        <v>330.06799999999998</v>
      </c>
      <c r="T24" s="61">
        <f t="shared" si="5"/>
        <v>135.06799999999998</v>
      </c>
      <c r="U24" s="54">
        <v>54</v>
      </c>
      <c r="V24" s="77">
        <f t="shared" si="6"/>
        <v>33539.54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21440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21440</v>
      </c>
      <c r="N25" s="24">
        <f t="shared" si="1"/>
        <v>21822</v>
      </c>
      <c r="O25" s="25">
        <f t="shared" si="2"/>
        <v>589.6</v>
      </c>
      <c r="P25" s="26"/>
      <c r="Q25" s="26">
        <v>220</v>
      </c>
      <c r="R25" s="24">
        <f t="shared" si="3"/>
        <v>21012.400000000001</v>
      </c>
      <c r="S25" s="25">
        <f t="shared" si="4"/>
        <v>203.68</v>
      </c>
      <c r="T25" s="61">
        <f t="shared" si="5"/>
        <v>-16.319999999999993</v>
      </c>
      <c r="U25" s="54">
        <v>81</v>
      </c>
      <c r="V25" s="77">
        <f t="shared" si="6"/>
        <v>20931.400000000001</v>
      </c>
    </row>
    <row r="26" spans="1:23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54"/>
      <c r="V26" s="77">
        <f t="shared" si="6"/>
        <v>0</v>
      </c>
      <c r="W26">
        <v>32290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19044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19044</v>
      </c>
      <c r="N27" s="40">
        <f t="shared" si="1"/>
        <v>19044</v>
      </c>
      <c r="O27" s="25">
        <f t="shared" si="2"/>
        <v>523.71</v>
      </c>
      <c r="P27" s="41"/>
      <c r="Q27" s="41">
        <v>100</v>
      </c>
      <c r="R27" s="24">
        <f t="shared" si="3"/>
        <v>18420.29</v>
      </c>
      <c r="S27" s="42">
        <f t="shared" si="4"/>
        <v>180.91800000000001</v>
      </c>
      <c r="T27" s="64">
        <f t="shared" si="5"/>
        <v>80.918000000000006</v>
      </c>
      <c r="U27" s="54">
        <v>126</v>
      </c>
      <c r="V27" s="78">
        <f t="shared" si="6"/>
        <v>18294.29</v>
      </c>
    </row>
    <row r="28" spans="1:23" ht="16.5" thickBot="1" x14ac:dyDescent="0.3">
      <c r="A28" s="86" t="s">
        <v>44</v>
      </c>
      <c r="B28" s="87"/>
      <c r="C28" s="88"/>
      <c r="D28" s="44">
        <f>SUM(D7:D27)</f>
        <v>368289</v>
      </c>
      <c r="E28" s="45">
        <f>SUM(E7:E27)</f>
        <v>200</v>
      </c>
      <c r="F28" s="45">
        <f t="shared" ref="F28:V28" si="7">SUM(F7:F27)</f>
        <v>180</v>
      </c>
      <c r="G28" s="45">
        <f t="shared" si="7"/>
        <v>0</v>
      </c>
      <c r="H28" s="45">
        <f t="shared" si="7"/>
        <v>960</v>
      </c>
      <c r="I28" s="45">
        <f t="shared" si="7"/>
        <v>37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65">
        <f t="shared" si="7"/>
        <v>382729</v>
      </c>
      <c r="N28" s="65">
        <f t="shared" si="7"/>
        <v>389796</v>
      </c>
      <c r="O28" s="66">
        <f t="shared" si="7"/>
        <v>10525.047500000001</v>
      </c>
      <c r="P28" s="65">
        <f t="shared" si="7"/>
        <v>0</v>
      </c>
      <c r="Q28" s="65">
        <f t="shared" si="7"/>
        <v>3501</v>
      </c>
      <c r="R28" s="65">
        <f t="shared" si="7"/>
        <v>375769.95250000001</v>
      </c>
      <c r="S28" s="65">
        <f t="shared" si="7"/>
        <v>3635.9255000000003</v>
      </c>
      <c r="T28" s="67">
        <f t="shared" si="7"/>
        <v>134.9255</v>
      </c>
      <c r="U28" s="67">
        <f t="shared" si="7"/>
        <v>1586</v>
      </c>
      <c r="V28" s="56">
        <f t="shared" si="7"/>
        <v>374183.95250000001</v>
      </c>
    </row>
    <row r="29" spans="1:23" ht="15.75" thickBot="1" x14ac:dyDescent="0.3">
      <c r="A29" s="89" t="s">
        <v>45</v>
      </c>
      <c r="B29" s="90"/>
      <c r="C29" s="91"/>
      <c r="D29" s="48">
        <f>D4+D5-D28</f>
        <v>361217</v>
      </c>
      <c r="E29" s="48">
        <f t="shared" ref="E29:L29" si="8">E4+E5-E28</f>
        <v>3160</v>
      </c>
      <c r="F29" s="48">
        <f t="shared" si="8"/>
        <v>11650</v>
      </c>
      <c r="G29" s="48">
        <f t="shared" si="8"/>
        <v>0</v>
      </c>
      <c r="H29" s="48">
        <f t="shared" si="8"/>
        <v>29730</v>
      </c>
      <c r="I29" s="48">
        <f t="shared" si="8"/>
        <v>1668</v>
      </c>
      <c r="J29" s="48">
        <f t="shared" si="8"/>
        <v>613</v>
      </c>
      <c r="K29" s="48">
        <f t="shared" si="8"/>
        <v>266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9" priority="47" operator="equal">
      <formula>212030016606640</formula>
    </cfRule>
  </conditionalFormatting>
  <conditionalFormatting sqref="D29 E4:E6 E28:K29">
    <cfRule type="cellIs" dxfId="568" priority="45" operator="equal">
      <formula>$E$4</formula>
    </cfRule>
    <cfRule type="cellIs" dxfId="567" priority="46" operator="equal">
      <formula>2120</formula>
    </cfRule>
  </conditionalFormatting>
  <conditionalFormatting sqref="D29:E29 F4:F6 F28:F29">
    <cfRule type="cellIs" dxfId="566" priority="43" operator="equal">
      <formula>$F$4</formula>
    </cfRule>
    <cfRule type="cellIs" dxfId="565" priority="44" operator="equal">
      <formula>300</formula>
    </cfRule>
  </conditionalFormatting>
  <conditionalFormatting sqref="G4:G6 G28:G29">
    <cfRule type="cellIs" dxfId="564" priority="41" operator="equal">
      <formula>$G$4</formula>
    </cfRule>
    <cfRule type="cellIs" dxfId="563" priority="42" operator="equal">
      <formula>1660</formula>
    </cfRule>
  </conditionalFormatting>
  <conditionalFormatting sqref="H4:H6 H28:H29">
    <cfRule type="cellIs" dxfId="562" priority="39" operator="equal">
      <formula>$H$4</formula>
    </cfRule>
    <cfRule type="cellIs" dxfId="561" priority="40" operator="equal">
      <formula>6640</formula>
    </cfRule>
  </conditionalFormatting>
  <conditionalFormatting sqref="T6:T28 U28:V28">
    <cfRule type="cellIs" dxfId="560" priority="38" operator="lessThan">
      <formula>0</formula>
    </cfRule>
  </conditionalFormatting>
  <conditionalFormatting sqref="T7:T27">
    <cfRule type="cellIs" dxfId="559" priority="35" operator="lessThan">
      <formula>0</formula>
    </cfRule>
    <cfRule type="cellIs" dxfId="558" priority="36" operator="lessThan">
      <formula>0</formula>
    </cfRule>
    <cfRule type="cellIs" dxfId="557" priority="37" operator="lessThan">
      <formula>0</formula>
    </cfRule>
  </conditionalFormatting>
  <conditionalFormatting sqref="E4:E6 E28:K28">
    <cfRule type="cellIs" dxfId="556" priority="34" operator="equal">
      <formula>$E$4</formula>
    </cfRule>
  </conditionalFormatting>
  <conditionalFormatting sqref="D28:D29 D6 D4:M4">
    <cfRule type="cellIs" dxfId="555" priority="33" operator="equal">
      <formula>$D$4</formula>
    </cfRule>
  </conditionalFormatting>
  <conditionalFormatting sqref="I4:I6 I28:I29">
    <cfRule type="cellIs" dxfId="554" priority="32" operator="equal">
      <formula>$I$4</formula>
    </cfRule>
  </conditionalFormatting>
  <conditionalFormatting sqref="J4:J6 J28:J29">
    <cfRule type="cellIs" dxfId="553" priority="31" operator="equal">
      <formula>$J$4</formula>
    </cfRule>
  </conditionalFormatting>
  <conditionalFormatting sqref="K4:K6 K28:K29">
    <cfRule type="cellIs" dxfId="552" priority="30" operator="equal">
      <formula>$K$4</formula>
    </cfRule>
  </conditionalFormatting>
  <conditionalFormatting sqref="M4:M6">
    <cfRule type="cellIs" dxfId="551" priority="29" operator="equal">
      <formula>$L$4</formula>
    </cfRule>
  </conditionalFormatting>
  <conditionalFormatting sqref="T7:T28 U28:V28">
    <cfRule type="cellIs" dxfId="550" priority="26" operator="lessThan">
      <formula>0</formula>
    </cfRule>
    <cfRule type="cellIs" dxfId="549" priority="27" operator="lessThan">
      <formula>0</formula>
    </cfRule>
    <cfRule type="cellIs" dxfId="548" priority="28" operator="lessThan">
      <formula>0</formula>
    </cfRule>
  </conditionalFormatting>
  <conditionalFormatting sqref="D5:K5">
    <cfRule type="cellIs" dxfId="547" priority="25" operator="greaterThan">
      <formula>0</formula>
    </cfRule>
  </conditionalFormatting>
  <conditionalFormatting sqref="T6:T28 U28:V28">
    <cfRule type="cellIs" dxfId="546" priority="24" operator="lessThan">
      <formula>0</formula>
    </cfRule>
  </conditionalFormatting>
  <conditionalFormatting sqref="T7:T27">
    <cfRule type="cellIs" dxfId="545" priority="21" operator="lessThan">
      <formula>0</formula>
    </cfRule>
    <cfRule type="cellIs" dxfId="544" priority="22" operator="lessThan">
      <formula>0</formula>
    </cfRule>
    <cfRule type="cellIs" dxfId="543" priority="23" operator="lessThan">
      <formula>0</formula>
    </cfRule>
  </conditionalFormatting>
  <conditionalFormatting sqref="T7:T28 U28:V28">
    <cfRule type="cellIs" dxfId="542" priority="18" operator="lessThan">
      <formula>0</formula>
    </cfRule>
    <cfRule type="cellIs" dxfId="541" priority="19" operator="lessThan">
      <formula>0</formula>
    </cfRule>
    <cfRule type="cellIs" dxfId="540" priority="20" operator="lessThan">
      <formula>0</formula>
    </cfRule>
  </conditionalFormatting>
  <conditionalFormatting sqref="D5:K5">
    <cfRule type="cellIs" dxfId="539" priority="17" operator="greaterThan">
      <formula>0</formula>
    </cfRule>
  </conditionalFormatting>
  <conditionalFormatting sqref="L4 L6 L28:L29">
    <cfRule type="cellIs" dxfId="538" priority="16" operator="equal">
      <formula>$L$4</formula>
    </cfRule>
  </conditionalFormatting>
  <conditionalFormatting sqref="D7:S7">
    <cfRule type="cellIs" dxfId="537" priority="15" operator="greaterThan">
      <formula>0</formula>
    </cfRule>
  </conditionalFormatting>
  <conditionalFormatting sqref="D9:S9">
    <cfRule type="cellIs" dxfId="536" priority="14" operator="greaterThan">
      <formula>0</formula>
    </cfRule>
  </conditionalFormatting>
  <conditionalFormatting sqref="D11:S11">
    <cfRule type="cellIs" dxfId="535" priority="13" operator="greaterThan">
      <formula>0</formula>
    </cfRule>
  </conditionalFormatting>
  <conditionalFormatting sqref="D13:S13">
    <cfRule type="cellIs" dxfId="534" priority="12" operator="greaterThan">
      <formula>0</formula>
    </cfRule>
  </conditionalFormatting>
  <conditionalFormatting sqref="D15:S15">
    <cfRule type="cellIs" dxfId="533" priority="11" operator="greaterThan">
      <formula>0</formula>
    </cfRule>
  </conditionalFormatting>
  <conditionalFormatting sqref="D17:S17">
    <cfRule type="cellIs" dxfId="532" priority="10" operator="greaterThan">
      <formula>0</formula>
    </cfRule>
  </conditionalFormatting>
  <conditionalFormatting sqref="D19:S19">
    <cfRule type="cellIs" dxfId="531" priority="9" operator="greaterThan">
      <formula>0</formula>
    </cfRule>
  </conditionalFormatting>
  <conditionalFormatting sqref="D21:S21">
    <cfRule type="cellIs" dxfId="530" priority="8" operator="greaterThan">
      <formula>0</formula>
    </cfRule>
  </conditionalFormatting>
  <conditionalFormatting sqref="D23:S23">
    <cfRule type="cellIs" dxfId="529" priority="7" operator="greaterThan">
      <formula>0</formula>
    </cfRule>
  </conditionalFormatting>
  <conditionalFormatting sqref="D25:S25">
    <cfRule type="cellIs" dxfId="528" priority="6" operator="greaterThan">
      <formula>0</formula>
    </cfRule>
  </conditionalFormatting>
  <conditionalFormatting sqref="D27:S27">
    <cfRule type="cellIs" dxfId="527" priority="5" operator="greaterThan">
      <formula>0</formula>
    </cfRule>
  </conditionalFormatting>
  <conditionalFormatting sqref="U6">
    <cfRule type="cellIs" dxfId="526" priority="4" operator="lessThan">
      <formula>0</formula>
    </cfRule>
  </conditionalFormatting>
  <conditionalFormatting sqref="U6">
    <cfRule type="cellIs" dxfId="525" priority="3" operator="lessThan">
      <formula>0</formula>
    </cfRule>
  </conditionalFormatting>
  <conditionalFormatting sqref="V6">
    <cfRule type="cellIs" dxfId="524" priority="2" operator="lessThan">
      <formula>0</formula>
    </cfRule>
  </conditionalFormatting>
  <conditionalFormatting sqref="V6">
    <cfRule type="cellIs" dxfId="523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73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'20'!D29</f>
        <v>361217</v>
      </c>
      <c r="E4" s="2">
        <f>'20'!E29</f>
        <v>3160</v>
      </c>
      <c r="F4" s="2">
        <f>'20'!F29</f>
        <v>11650</v>
      </c>
      <c r="G4" s="2">
        <f>'20'!G29</f>
        <v>0</v>
      </c>
      <c r="H4" s="2">
        <f>'20'!H29</f>
        <v>29730</v>
      </c>
      <c r="I4" s="2">
        <f>'20'!I29</f>
        <v>1668</v>
      </c>
      <c r="J4" s="2">
        <f>'20'!J29</f>
        <v>613</v>
      </c>
      <c r="K4" s="2">
        <f>'20'!K29</f>
        <v>266</v>
      </c>
      <c r="L4" s="2">
        <f>'20'!L29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2" x14ac:dyDescent="0.25">
      <c r="A5" s="100" t="s">
        <v>2</v>
      </c>
      <c r="B5" s="100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>
        <v>1100</v>
      </c>
      <c r="F7" s="22">
        <v>1100</v>
      </c>
      <c r="G7" s="22"/>
      <c r="H7" s="22"/>
      <c r="I7" s="23"/>
      <c r="J7" s="23"/>
      <c r="K7" s="23"/>
      <c r="L7" s="23"/>
      <c r="M7" s="20">
        <f>D7+E7*20+F7*10+G7*9+H7*9</f>
        <v>43000</v>
      </c>
      <c r="N7" s="24">
        <f>D7+E7*20+F7*10+G7*9+H7*9+I7*191+J7*191+K7*182+L7*100</f>
        <v>43000</v>
      </c>
      <c r="O7" s="25">
        <f>M7*2.75%</f>
        <v>1182.5</v>
      </c>
      <c r="P7" s="26"/>
      <c r="Q7" s="26">
        <v>103</v>
      </c>
      <c r="R7" s="24">
        <f>M7-(M7*2.75%)+I7*191+J7*191+K7*182+L7*100-Q7</f>
        <v>41714.5</v>
      </c>
      <c r="S7" s="25">
        <f>M7*0.95%</f>
        <v>408.5</v>
      </c>
      <c r="T7" s="27">
        <f>S7-Q7</f>
        <v>305.5</v>
      </c>
      <c r="U7">
        <v>264</v>
      </c>
      <c r="V7" s="79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6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11819</v>
      </c>
      <c r="E9" s="30">
        <v>10</v>
      </c>
      <c r="F9" s="30">
        <v>100</v>
      </c>
      <c r="G9" s="30"/>
      <c r="H9" s="30">
        <v>180</v>
      </c>
      <c r="I9" s="20">
        <v>5</v>
      </c>
      <c r="J9" s="20"/>
      <c r="K9" s="20">
        <v>5</v>
      </c>
      <c r="L9" s="20"/>
      <c r="M9" s="20">
        <f t="shared" si="0"/>
        <v>14639</v>
      </c>
      <c r="N9" s="24">
        <f t="shared" si="1"/>
        <v>16504</v>
      </c>
      <c r="O9" s="25">
        <f t="shared" si="2"/>
        <v>402.57249999999999</v>
      </c>
      <c r="P9" s="26"/>
      <c r="Q9" s="26">
        <v>151</v>
      </c>
      <c r="R9" s="24">
        <f t="shared" si="3"/>
        <v>15950.4275</v>
      </c>
      <c r="S9" s="25">
        <f t="shared" si="4"/>
        <v>139.07050000000001</v>
      </c>
      <c r="T9" s="27">
        <f t="shared" si="5"/>
        <v>-11.92949999999999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3393</v>
      </c>
      <c r="E10" s="30"/>
      <c r="F10" s="30"/>
      <c r="G10" s="30"/>
      <c r="H10" s="30">
        <v>50</v>
      </c>
      <c r="I10" s="20"/>
      <c r="J10" s="20"/>
      <c r="K10" s="20">
        <v>2</v>
      </c>
      <c r="L10" s="20"/>
      <c r="M10" s="20">
        <f t="shared" si="0"/>
        <v>3843</v>
      </c>
      <c r="N10" s="24">
        <f t="shared" si="1"/>
        <v>4207</v>
      </c>
      <c r="O10" s="25">
        <f t="shared" si="2"/>
        <v>105.6825</v>
      </c>
      <c r="P10" s="26"/>
      <c r="Q10" s="26">
        <v>31</v>
      </c>
      <c r="R10" s="24">
        <f t="shared" si="3"/>
        <v>4070.3175000000001</v>
      </c>
      <c r="S10" s="25">
        <f t="shared" si="4"/>
        <v>36.508499999999998</v>
      </c>
      <c r="T10" s="27">
        <f t="shared" si="5"/>
        <v>5.508499999999998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3806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3806</v>
      </c>
      <c r="N11" s="24">
        <f t="shared" si="1"/>
        <v>3806</v>
      </c>
      <c r="O11" s="25">
        <f t="shared" si="2"/>
        <v>104.66500000000001</v>
      </c>
      <c r="P11" s="26"/>
      <c r="Q11" s="26">
        <v>31</v>
      </c>
      <c r="R11" s="24">
        <f t="shared" si="3"/>
        <v>3670.335</v>
      </c>
      <c r="S11" s="25">
        <f t="shared" si="4"/>
        <v>36.156999999999996</v>
      </c>
      <c r="T11" s="27">
        <f t="shared" si="5"/>
        <v>5.1569999999999965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2067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2067</v>
      </c>
      <c r="N12" s="24">
        <f t="shared" si="1"/>
        <v>2067</v>
      </c>
      <c r="O12" s="25">
        <f t="shared" si="2"/>
        <v>56.842500000000001</v>
      </c>
      <c r="P12" s="26"/>
      <c r="Q12" s="26">
        <v>10</v>
      </c>
      <c r="R12" s="24">
        <f t="shared" si="3"/>
        <v>2000.1575</v>
      </c>
      <c r="S12" s="25">
        <f t="shared" si="4"/>
        <v>19.636499999999998</v>
      </c>
      <c r="T12" s="27">
        <f t="shared" si="5"/>
        <v>9.6364999999999981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2366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2366</v>
      </c>
      <c r="N13" s="24">
        <f t="shared" si="1"/>
        <v>2366</v>
      </c>
      <c r="O13" s="25">
        <f t="shared" si="2"/>
        <v>65.064999999999998</v>
      </c>
      <c r="P13" s="26"/>
      <c r="Q13" s="26">
        <v>45</v>
      </c>
      <c r="R13" s="24">
        <f t="shared" si="3"/>
        <v>2255.9349999999999</v>
      </c>
      <c r="S13" s="25">
        <f t="shared" si="4"/>
        <v>22.477</v>
      </c>
      <c r="T13" s="27">
        <f t="shared" si="5"/>
        <v>-22.523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39321</v>
      </c>
      <c r="E14" s="30"/>
      <c r="F14" s="30"/>
      <c r="G14" s="30"/>
      <c r="H14" s="30">
        <v>300</v>
      </c>
      <c r="I14" s="20"/>
      <c r="J14" s="20"/>
      <c r="K14" s="20"/>
      <c r="L14" s="20"/>
      <c r="M14" s="20">
        <f t="shared" si="0"/>
        <v>42021</v>
      </c>
      <c r="N14" s="24">
        <f t="shared" si="1"/>
        <v>42021</v>
      </c>
      <c r="O14" s="25">
        <f t="shared" si="2"/>
        <v>1155.5775000000001</v>
      </c>
      <c r="P14" s="26"/>
      <c r="Q14" s="26">
        <v>188</v>
      </c>
      <c r="R14" s="24">
        <f t="shared" si="3"/>
        <v>40677.422500000001</v>
      </c>
      <c r="S14" s="25">
        <f t="shared" si="4"/>
        <v>399.1995</v>
      </c>
      <c r="T14" s="27">
        <f t="shared" si="5"/>
        <v>211.1995</v>
      </c>
      <c r="U14">
        <v>207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16704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16704</v>
      </c>
      <c r="N15" s="24">
        <f t="shared" si="1"/>
        <v>17659</v>
      </c>
      <c r="O15" s="25">
        <f t="shared" si="2"/>
        <v>459.36</v>
      </c>
      <c r="P15" s="26"/>
      <c r="Q15" s="26">
        <v>160</v>
      </c>
      <c r="R15" s="24">
        <f t="shared" si="3"/>
        <v>17039.64</v>
      </c>
      <c r="S15" s="25">
        <f t="shared" si="4"/>
        <v>158.68799999999999</v>
      </c>
      <c r="T15" s="27">
        <f t="shared" si="5"/>
        <v>-1.3120000000000118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74">
        <v>6609</v>
      </c>
      <c r="E16" s="30">
        <v>160</v>
      </c>
      <c r="F16" s="30">
        <v>200</v>
      </c>
      <c r="G16" s="30"/>
      <c r="H16" s="30">
        <v>150</v>
      </c>
      <c r="I16" s="20"/>
      <c r="J16" s="20"/>
      <c r="K16" s="20"/>
      <c r="L16" s="20"/>
      <c r="M16" s="20">
        <f t="shared" si="0"/>
        <v>13159</v>
      </c>
      <c r="N16" s="24">
        <f t="shared" si="1"/>
        <v>13159</v>
      </c>
      <c r="O16" s="25">
        <f t="shared" si="2"/>
        <v>361.8725</v>
      </c>
      <c r="P16" s="26"/>
      <c r="Q16" s="26">
        <v>97</v>
      </c>
      <c r="R16" s="24">
        <f t="shared" si="3"/>
        <v>12700.127500000001</v>
      </c>
      <c r="S16" s="25">
        <f t="shared" si="4"/>
        <v>125.01049999999999</v>
      </c>
      <c r="T16" s="27">
        <f t="shared" si="5"/>
        <v>28.010499999999993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6462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6462</v>
      </c>
      <c r="N20" s="24">
        <f t="shared" si="1"/>
        <v>7226</v>
      </c>
      <c r="O20" s="25">
        <f t="shared" si="2"/>
        <v>177.70500000000001</v>
      </c>
      <c r="P20" s="26"/>
      <c r="Q20" s="26">
        <v>120</v>
      </c>
      <c r="R20" s="24">
        <f t="shared" si="3"/>
        <v>6928.2950000000001</v>
      </c>
      <c r="S20" s="25">
        <f t="shared" si="4"/>
        <v>61.388999999999996</v>
      </c>
      <c r="T20" s="27">
        <f t="shared" si="5"/>
        <v>-58.611000000000004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2571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2571</v>
      </c>
      <c r="N21" s="24">
        <f t="shared" si="1"/>
        <v>2571</v>
      </c>
      <c r="O21" s="25">
        <f t="shared" si="2"/>
        <v>70.702500000000001</v>
      </c>
      <c r="P21" s="26"/>
      <c r="Q21" s="26"/>
      <c r="R21" s="24">
        <f t="shared" si="3"/>
        <v>2500.2975000000001</v>
      </c>
      <c r="S21" s="25">
        <f t="shared" si="4"/>
        <v>24.424499999999998</v>
      </c>
      <c r="T21" s="27">
        <f t="shared" si="5"/>
        <v>24.424499999999998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12386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12386</v>
      </c>
      <c r="N22" s="24">
        <f t="shared" si="1"/>
        <v>12386</v>
      </c>
      <c r="O22" s="25">
        <f t="shared" si="2"/>
        <v>340.61500000000001</v>
      </c>
      <c r="P22" s="26"/>
      <c r="Q22" s="26">
        <v>100</v>
      </c>
      <c r="R22" s="24">
        <f t="shared" si="3"/>
        <v>11945.385</v>
      </c>
      <c r="S22" s="25">
        <f t="shared" si="4"/>
        <v>117.667</v>
      </c>
      <c r="T22" s="27">
        <f t="shared" si="5"/>
        <v>17.667000000000002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5036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5036</v>
      </c>
      <c r="N23" s="24">
        <f t="shared" si="1"/>
        <v>5036</v>
      </c>
      <c r="O23" s="25">
        <f t="shared" si="2"/>
        <v>138.49</v>
      </c>
      <c r="P23" s="26"/>
      <c r="Q23" s="26">
        <v>50</v>
      </c>
      <c r="R23" s="24">
        <f t="shared" si="3"/>
        <v>4847.51</v>
      </c>
      <c r="S23" s="25">
        <f t="shared" si="4"/>
        <v>47.841999999999999</v>
      </c>
      <c r="T23" s="27">
        <f t="shared" si="5"/>
        <v>-2.1580000000000013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5898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5898</v>
      </c>
      <c r="N25" s="24">
        <f t="shared" si="1"/>
        <v>5898</v>
      </c>
      <c r="O25" s="25">
        <f t="shared" si="2"/>
        <v>162.19499999999999</v>
      </c>
      <c r="P25" s="26"/>
      <c r="Q25" s="26">
        <v>86</v>
      </c>
      <c r="R25" s="24">
        <f t="shared" si="3"/>
        <v>5649.8050000000003</v>
      </c>
      <c r="S25" s="25">
        <f t="shared" si="4"/>
        <v>56.030999999999999</v>
      </c>
      <c r="T25" s="27">
        <f t="shared" si="5"/>
        <v>-29.969000000000001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37123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37123</v>
      </c>
      <c r="N26" s="24">
        <f t="shared" si="1"/>
        <v>37123</v>
      </c>
      <c r="O26" s="25">
        <f t="shared" si="2"/>
        <v>1020.8825000000001</v>
      </c>
      <c r="P26" s="26"/>
      <c r="Q26" s="26">
        <v>100</v>
      </c>
      <c r="R26" s="24">
        <f t="shared" si="3"/>
        <v>36002.1175</v>
      </c>
      <c r="S26" s="25">
        <f t="shared" si="4"/>
        <v>352.66849999999999</v>
      </c>
      <c r="T26" s="27">
        <f t="shared" si="5"/>
        <v>252.66849999999999</v>
      </c>
      <c r="U26">
        <v>162</v>
      </c>
      <c r="V26" s="79">
        <f>R26-U26</f>
        <v>35840.1175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8464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8464</v>
      </c>
      <c r="N27" s="24">
        <f t="shared" si="1"/>
        <v>8464</v>
      </c>
      <c r="O27" s="25">
        <f t="shared" si="2"/>
        <v>232.76</v>
      </c>
      <c r="P27" s="41"/>
      <c r="Q27" s="41">
        <v>100</v>
      </c>
      <c r="R27" s="24">
        <f t="shared" ref="R27" si="6">M27-(M27*2.75%)+I27*191+J27*191+K27*182+L27*100-Q27</f>
        <v>8131.24</v>
      </c>
      <c r="S27" s="42">
        <f t="shared" si="4"/>
        <v>80.408000000000001</v>
      </c>
      <c r="T27" s="43">
        <f t="shared" si="5"/>
        <v>-19.591999999999999</v>
      </c>
    </row>
    <row r="28" spans="1:22" ht="16.5" thickBot="1" x14ac:dyDescent="0.3">
      <c r="A28" s="86" t="s">
        <v>44</v>
      </c>
      <c r="B28" s="87"/>
      <c r="C28" s="88"/>
      <c r="D28" s="44">
        <f>SUM(D7:D27)</f>
        <v>174025</v>
      </c>
      <c r="E28" s="45">
        <f>SUM(E7:E27)</f>
        <v>1270</v>
      </c>
      <c r="F28" s="45">
        <f t="shared" ref="F28:T28" si="7">SUM(F7:F27)</f>
        <v>1400</v>
      </c>
      <c r="G28" s="45">
        <f t="shared" si="7"/>
        <v>0</v>
      </c>
      <c r="H28" s="45">
        <f t="shared" si="7"/>
        <v>680</v>
      </c>
      <c r="I28" s="45">
        <f t="shared" si="7"/>
        <v>14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219545</v>
      </c>
      <c r="N28" s="45">
        <f t="shared" si="7"/>
        <v>223493</v>
      </c>
      <c r="O28" s="46">
        <f t="shared" si="7"/>
        <v>6037.4874999999993</v>
      </c>
      <c r="P28" s="45">
        <f t="shared" si="7"/>
        <v>0</v>
      </c>
      <c r="Q28" s="45">
        <f t="shared" si="7"/>
        <v>1372</v>
      </c>
      <c r="R28" s="45">
        <f t="shared" si="7"/>
        <v>216083.51249999998</v>
      </c>
      <c r="S28" s="45">
        <f t="shared" si="7"/>
        <v>2085.6775000000002</v>
      </c>
      <c r="T28" s="47">
        <f t="shared" si="7"/>
        <v>713.67750000000012</v>
      </c>
    </row>
    <row r="29" spans="1:22" ht="15.75" thickBot="1" x14ac:dyDescent="0.3">
      <c r="A29" s="89" t="s">
        <v>45</v>
      </c>
      <c r="B29" s="90"/>
      <c r="C29" s="91"/>
      <c r="D29" s="48">
        <f>D4+D5-D28</f>
        <v>602776</v>
      </c>
      <c r="E29" s="48">
        <f t="shared" ref="E29:L29" si="8">E4+E5-E28</f>
        <v>1890</v>
      </c>
      <c r="F29" s="48">
        <f t="shared" si="8"/>
        <v>10250</v>
      </c>
      <c r="G29" s="48">
        <f t="shared" si="8"/>
        <v>0</v>
      </c>
      <c r="H29" s="48">
        <f t="shared" si="8"/>
        <v>29050</v>
      </c>
      <c r="I29" s="48">
        <f t="shared" si="8"/>
        <v>1654</v>
      </c>
      <c r="J29" s="48">
        <f t="shared" si="8"/>
        <v>613</v>
      </c>
      <c r="K29" s="48">
        <f t="shared" si="8"/>
        <v>259</v>
      </c>
      <c r="L29" s="48">
        <f t="shared" si="8"/>
        <v>5</v>
      </c>
      <c r="M29" s="92"/>
      <c r="N29" s="93"/>
      <c r="O29" s="93"/>
      <c r="P29" s="93"/>
      <c r="Q29" s="93"/>
      <c r="R29" s="93"/>
      <c r="S29" s="93"/>
      <c r="T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522" priority="43" operator="equal">
      <formula>212030016606640</formula>
    </cfRule>
  </conditionalFormatting>
  <conditionalFormatting sqref="D29 E4:E6 E28:K29">
    <cfRule type="cellIs" dxfId="521" priority="41" operator="equal">
      <formula>$E$4</formula>
    </cfRule>
    <cfRule type="cellIs" dxfId="520" priority="42" operator="equal">
      <formula>2120</formula>
    </cfRule>
  </conditionalFormatting>
  <conditionalFormatting sqref="D29:E29 F4:F6 F28:F29">
    <cfRule type="cellIs" dxfId="519" priority="39" operator="equal">
      <formula>$F$4</formula>
    </cfRule>
    <cfRule type="cellIs" dxfId="518" priority="40" operator="equal">
      <formula>300</formula>
    </cfRule>
  </conditionalFormatting>
  <conditionalFormatting sqref="G4 G28:G29 G6">
    <cfRule type="cellIs" dxfId="517" priority="37" operator="equal">
      <formula>$G$4</formula>
    </cfRule>
    <cfRule type="cellIs" dxfId="516" priority="38" operator="equal">
      <formula>1660</formula>
    </cfRule>
  </conditionalFormatting>
  <conditionalFormatting sqref="H4:H6 H28:H29">
    <cfRule type="cellIs" dxfId="515" priority="35" operator="equal">
      <formula>$H$4</formula>
    </cfRule>
    <cfRule type="cellIs" dxfId="514" priority="36" operator="equal">
      <formula>6640</formula>
    </cfRule>
  </conditionalFormatting>
  <conditionalFormatting sqref="T6:T28">
    <cfRule type="cellIs" dxfId="513" priority="34" operator="lessThan">
      <formula>0</formula>
    </cfRule>
  </conditionalFormatting>
  <conditionalFormatting sqref="T7:T27">
    <cfRule type="cellIs" dxfId="512" priority="31" operator="lessThan">
      <formula>0</formula>
    </cfRule>
    <cfRule type="cellIs" dxfId="511" priority="32" operator="lessThan">
      <formula>0</formula>
    </cfRule>
    <cfRule type="cellIs" dxfId="510" priority="33" operator="lessThan">
      <formula>0</formula>
    </cfRule>
  </conditionalFormatting>
  <conditionalFormatting sqref="E4:E6 E28:K28">
    <cfRule type="cellIs" dxfId="509" priority="30" operator="equal">
      <formula>$E$4</formula>
    </cfRule>
  </conditionalFormatting>
  <conditionalFormatting sqref="D28:D29 D6 D4:M4">
    <cfRule type="cellIs" dxfId="508" priority="29" operator="equal">
      <formula>$D$4</formula>
    </cfRule>
  </conditionalFormatting>
  <conditionalFormatting sqref="I4:I6 I28:I29">
    <cfRule type="cellIs" dxfId="507" priority="28" operator="equal">
      <formula>$I$4</formula>
    </cfRule>
  </conditionalFormatting>
  <conditionalFormatting sqref="J4:J6 J28:J29">
    <cfRule type="cellIs" dxfId="506" priority="27" operator="equal">
      <formula>$J$4</formula>
    </cfRule>
  </conditionalFormatting>
  <conditionalFormatting sqref="K4:K6 K28:K29">
    <cfRule type="cellIs" dxfId="505" priority="26" operator="equal">
      <formula>$K$4</formula>
    </cfRule>
  </conditionalFormatting>
  <conditionalFormatting sqref="M4:M6">
    <cfRule type="cellIs" dxfId="504" priority="25" operator="equal">
      <formula>$L$4</formula>
    </cfRule>
  </conditionalFormatting>
  <conditionalFormatting sqref="T7:T28">
    <cfRule type="cellIs" dxfId="503" priority="22" operator="lessThan">
      <formula>0</formula>
    </cfRule>
    <cfRule type="cellIs" dxfId="502" priority="23" operator="lessThan">
      <formula>0</formula>
    </cfRule>
    <cfRule type="cellIs" dxfId="501" priority="24" operator="lessThan">
      <formula>0</formula>
    </cfRule>
  </conditionalFormatting>
  <conditionalFormatting sqref="D5:F5 H5:K5">
    <cfRule type="cellIs" dxfId="500" priority="21" operator="greaterThan">
      <formula>0</formula>
    </cfRule>
  </conditionalFormatting>
  <conditionalFormatting sqref="T6:T28">
    <cfRule type="cellIs" dxfId="499" priority="20" operator="lessThan">
      <formula>0</formula>
    </cfRule>
  </conditionalFormatting>
  <conditionalFormatting sqref="T7:T27">
    <cfRule type="cellIs" dxfId="498" priority="17" operator="lessThan">
      <formula>0</formula>
    </cfRule>
    <cfRule type="cellIs" dxfId="497" priority="18" operator="lessThan">
      <formula>0</formula>
    </cfRule>
    <cfRule type="cellIs" dxfId="496" priority="19" operator="lessThan">
      <formula>0</formula>
    </cfRule>
  </conditionalFormatting>
  <conditionalFormatting sqref="T7:T28">
    <cfRule type="cellIs" dxfId="495" priority="14" operator="lessThan">
      <formula>0</formula>
    </cfRule>
    <cfRule type="cellIs" dxfId="494" priority="15" operator="lessThan">
      <formula>0</formula>
    </cfRule>
    <cfRule type="cellIs" dxfId="493" priority="16" operator="lessThan">
      <formula>0</formula>
    </cfRule>
  </conditionalFormatting>
  <conditionalFormatting sqref="D5:F5 H5:K5">
    <cfRule type="cellIs" dxfId="492" priority="13" operator="greaterThan">
      <formula>0</formula>
    </cfRule>
  </conditionalFormatting>
  <conditionalFormatting sqref="L4 L6 L28:L29">
    <cfRule type="cellIs" dxfId="491" priority="12" operator="equal">
      <formula>$L$4</formula>
    </cfRule>
  </conditionalFormatting>
  <conditionalFormatting sqref="D7:S7 N8:N27 R8:R26">
    <cfRule type="cellIs" dxfId="490" priority="11" operator="greaterThan">
      <formula>0</formula>
    </cfRule>
  </conditionalFormatting>
  <conditionalFormatting sqref="D9:M9 O9:Q9 S9">
    <cfRule type="cellIs" dxfId="489" priority="10" operator="greaterThan">
      <formula>0</formula>
    </cfRule>
  </conditionalFormatting>
  <conditionalFormatting sqref="D11:M11 O11:Q11 S11">
    <cfRule type="cellIs" dxfId="488" priority="9" operator="greaterThan">
      <formula>0</formula>
    </cfRule>
  </conditionalFormatting>
  <conditionalFormatting sqref="D13:M13 O13:Q13 S13">
    <cfRule type="cellIs" dxfId="487" priority="8" operator="greaterThan">
      <formula>0</formula>
    </cfRule>
  </conditionalFormatting>
  <conditionalFormatting sqref="D15:M15 O15:Q15 S15">
    <cfRule type="cellIs" dxfId="486" priority="7" operator="greaterThan">
      <formula>0</formula>
    </cfRule>
  </conditionalFormatting>
  <conditionalFormatting sqref="D17:I17 K17:M17 O17:Q17 S17">
    <cfRule type="cellIs" dxfId="485" priority="6" operator="greaterThan">
      <formula>0</formula>
    </cfRule>
  </conditionalFormatting>
  <conditionalFormatting sqref="D19:M19 O19:Q19 S19">
    <cfRule type="cellIs" dxfId="484" priority="5" operator="greaterThan">
      <formula>0</formula>
    </cfRule>
  </conditionalFormatting>
  <conditionalFormatting sqref="D21:M21 O21:Q21 S21">
    <cfRule type="cellIs" dxfId="483" priority="4" operator="greaterThan">
      <formula>0</formula>
    </cfRule>
  </conditionalFormatting>
  <conditionalFormatting sqref="D23:M23 O23:Q23 S23">
    <cfRule type="cellIs" dxfId="482" priority="3" operator="greaterThan">
      <formula>0</formula>
    </cfRule>
  </conditionalFormatting>
  <conditionalFormatting sqref="D25:M25 O25:Q25 S25">
    <cfRule type="cellIs" dxfId="481" priority="2" operator="greaterThan">
      <formula>0</formula>
    </cfRule>
  </conditionalFormatting>
  <conditionalFormatting sqref="D27:M27 O27:S27">
    <cfRule type="cellIs" dxfId="480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8" sqref="I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'21'!D29</f>
        <v>602776</v>
      </c>
      <c r="E4" s="2">
        <f>'21'!E29</f>
        <v>1890</v>
      </c>
      <c r="F4" s="2">
        <f>'21'!F29</f>
        <v>10250</v>
      </c>
      <c r="G4" s="2">
        <f>'21'!G29</f>
        <v>0</v>
      </c>
      <c r="H4" s="2">
        <f>'21'!H29</f>
        <v>29050</v>
      </c>
      <c r="I4" s="2">
        <f>'21'!I29</f>
        <v>1654</v>
      </c>
      <c r="J4" s="2">
        <f>'21'!J29</f>
        <v>613</v>
      </c>
      <c r="K4" s="2">
        <f>'21'!K29</f>
        <v>259</v>
      </c>
      <c r="L4" s="2">
        <f>'21'!L29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10414</v>
      </c>
      <c r="N7" s="24">
        <f>D7+E7*20+F7*10+G7*9+H7*9+I7*191+J7*191+K7*182+L7*100</f>
        <v>10414</v>
      </c>
      <c r="O7" s="25">
        <f>M7*2.75%</f>
        <v>286.38499999999999</v>
      </c>
      <c r="P7" s="26"/>
      <c r="Q7" s="26">
        <v>98</v>
      </c>
      <c r="R7" s="24">
        <f>M7-(M7*2.75%)+I7*191+J7*191+K7*182+L7*100-Q7</f>
        <v>10029.615</v>
      </c>
      <c r="S7" s="25">
        <f>M7*0.95%</f>
        <v>98.932999999999993</v>
      </c>
      <c r="T7" s="27">
        <f>S7-Q7</f>
        <v>0.93299999999999272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12208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12208</v>
      </c>
      <c r="N8" s="24">
        <f t="shared" ref="N8:N27" si="1">D8+E8*20+F8*10+G8*9+H8*9+I8*191+J8*191+K8*182+L8*100</f>
        <v>13118</v>
      </c>
      <c r="O8" s="25">
        <f t="shared" ref="O8:O27" si="2">M8*2.75%</f>
        <v>335.72</v>
      </c>
      <c r="P8" s="26"/>
      <c r="Q8" s="26">
        <v>132</v>
      </c>
      <c r="R8" s="24">
        <f t="shared" ref="R8:R27" si="3">M8-(M8*2.75%)+I8*191+J8*191+K8*182+L8*100-Q8</f>
        <v>12650.28</v>
      </c>
      <c r="S8" s="25">
        <f t="shared" ref="S8:S27" si="4">M8*0.95%</f>
        <v>115.976</v>
      </c>
      <c r="T8" s="27">
        <f t="shared" ref="T8:T27" si="5">S8-Q8</f>
        <v>-16.024000000000001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11624</v>
      </c>
      <c r="E9" s="30"/>
      <c r="F9" s="30">
        <v>50</v>
      </c>
      <c r="G9" s="30"/>
      <c r="H9" s="30"/>
      <c r="I9" s="20"/>
      <c r="J9" s="20"/>
      <c r="K9" s="20"/>
      <c r="L9" s="20"/>
      <c r="M9" s="20">
        <f t="shared" si="0"/>
        <v>12124</v>
      </c>
      <c r="N9" s="24">
        <f t="shared" si="1"/>
        <v>12124</v>
      </c>
      <c r="O9" s="25">
        <f t="shared" si="2"/>
        <v>333.41</v>
      </c>
      <c r="P9" s="26"/>
      <c r="Q9" s="26">
        <v>141</v>
      </c>
      <c r="R9" s="24">
        <f t="shared" si="3"/>
        <v>11649.59</v>
      </c>
      <c r="S9" s="25">
        <f t="shared" si="4"/>
        <v>115.178</v>
      </c>
      <c r="T9" s="27">
        <f t="shared" si="5"/>
        <v>-25.822000000000003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5043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5043</v>
      </c>
      <c r="N10" s="24">
        <f t="shared" si="1"/>
        <v>5043</v>
      </c>
      <c r="O10" s="25">
        <f t="shared" si="2"/>
        <v>138.6825</v>
      </c>
      <c r="P10" s="26"/>
      <c r="Q10" s="26">
        <v>29</v>
      </c>
      <c r="R10" s="24">
        <f t="shared" si="3"/>
        <v>4875.3175000000001</v>
      </c>
      <c r="S10" s="25">
        <f t="shared" si="4"/>
        <v>47.908499999999997</v>
      </c>
      <c r="T10" s="27">
        <f t="shared" si="5"/>
        <v>18.908499999999997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3793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3793</v>
      </c>
      <c r="N11" s="24">
        <f t="shared" si="1"/>
        <v>3793</v>
      </c>
      <c r="O11" s="25">
        <f t="shared" si="2"/>
        <v>104.3075</v>
      </c>
      <c r="P11" s="26"/>
      <c r="Q11" s="26">
        <v>28</v>
      </c>
      <c r="R11" s="24">
        <f t="shared" si="3"/>
        <v>3660.6925000000001</v>
      </c>
      <c r="S11" s="25">
        <f t="shared" si="4"/>
        <v>36.033499999999997</v>
      </c>
      <c r="T11" s="27">
        <f t="shared" si="5"/>
        <v>8.0334999999999965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2891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2891</v>
      </c>
      <c r="N12" s="24">
        <f t="shared" si="1"/>
        <v>2891</v>
      </c>
      <c r="O12" s="25">
        <f t="shared" si="2"/>
        <v>79.502499999999998</v>
      </c>
      <c r="P12" s="26"/>
      <c r="Q12" s="26">
        <v>11</v>
      </c>
      <c r="R12" s="24">
        <f t="shared" si="3"/>
        <v>2800.4974999999999</v>
      </c>
      <c r="S12" s="25">
        <f t="shared" si="4"/>
        <v>27.464500000000001</v>
      </c>
      <c r="T12" s="27">
        <f t="shared" si="5"/>
        <v>16.464500000000001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4013</v>
      </c>
      <c r="E13" s="30"/>
      <c r="F13" s="30"/>
      <c r="G13" s="30"/>
      <c r="H13" s="30">
        <v>180</v>
      </c>
      <c r="I13" s="20"/>
      <c r="J13" s="20"/>
      <c r="K13" s="20"/>
      <c r="L13" s="20"/>
      <c r="M13" s="20">
        <f t="shared" si="0"/>
        <v>5633</v>
      </c>
      <c r="N13" s="24">
        <f t="shared" si="1"/>
        <v>5633</v>
      </c>
      <c r="O13" s="25">
        <f t="shared" si="2"/>
        <v>154.9075</v>
      </c>
      <c r="P13" s="26"/>
      <c r="Q13" s="26">
        <v>55</v>
      </c>
      <c r="R13" s="24">
        <f t="shared" si="3"/>
        <v>5423.0924999999997</v>
      </c>
      <c r="S13" s="25">
        <f t="shared" si="4"/>
        <v>53.513500000000001</v>
      </c>
      <c r="T13" s="27">
        <f t="shared" si="5"/>
        <v>-1.4864999999999995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10796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11336</v>
      </c>
      <c r="N15" s="24">
        <f t="shared" si="1"/>
        <v>11336</v>
      </c>
      <c r="O15" s="25">
        <f t="shared" si="2"/>
        <v>311.74</v>
      </c>
      <c r="P15" s="26"/>
      <c r="Q15" s="26">
        <v>140</v>
      </c>
      <c r="R15" s="24">
        <f t="shared" si="3"/>
        <v>10884.26</v>
      </c>
      <c r="S15" s="25">
        <f t="shared" si="4"/>
        <v>107.69199999999999</v>
      </c>
      <c r="T15" s="27">
        <f t="shared" si="5"/>
        <v>-32.308000000000007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13800</v>
      </c>
      <c r="E16" s="30"/>
      <c r="F16" s="30">
        <v>60</v>
      </c>
      <c r="G16" s="30"/>
      <c r="H16" s="30">
        <v>70</v>
      </c>
      <c r="I16" s="20"/>
      <c r="J16" s="20"/>
      <c r="K16" s="20"/>
      <c r="L16" s="20"/>
      <c r="M16" s="20">
        <f t="shared" si="0"/>
        <v>15030</v>
      </c>
      <c r="N16" s="24">
        <f t="shared" si="1"/>
        <v>15030</v>
      </c>
      <c r="O16" s="25">
        <f t="shared" si="2"/>
        <v>413.32499999999999</v>
      </c>
      <c r="P16" s="26"/>
      <c r="Q16" s="26">
        <v>498</v>
      </c>
      <c r="R16" s="24">
        <f t="shared" si="3"/>
        <v>14118.674999999999</v>
      </c>
      <c r="S16" s="25">
        <f t="shared" si="4"/>
        <v>142.785</v>
      </c>
      <c r="T16" s="27">
        <f t="shared" si="5"/>
        <v>-355.21500000000003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11072</v>
      </c>
      <c r="E17" s="30">
        <v>50</v>
      </c>
      <c r="F17" s="30">
        <v>100</v>
      </c>
      <c r="G17" s="30"/>
      <c r="H17" s="30">
        <v>140</v>
      </c>
      <c r="I17" s="20">
        <v>5</v>
      </c>
      <c r="J17" s="20"/>
      <c r="K17" s="20"/>
      <c r="L17" s="20"/>
      <c r="M17" s="20">
        <f t="shared" si="0"/>
        <v>14332</v>
      </c>
      <c r="N17" s="24">
        <f t="shared" si="1"/>
        <v>15287</v>
      </c>
      <c r="O17" s="25">
        <f t="shared" si="2"/>
        <v>394.13</v>
      </c>
      <c r="P17" s="26"/>
      <c r="Q17" s="26">
        <v>100</v>
      </c>
      <c r="R17" s="24">
        <f t="shared" si="3"/>
        <v>14792.87</v>
      </c>
      <c r="S17" s="25">
        <f t="shared" si="4"/>
        <v>136.154</v>
      </c>
      <c r="T17" s="27">
        <f t="shared" si="5"/>
        <v>36.153999999999996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10291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10291</v>
      </c>
      <c r="N18" s="24">
        <f t="shared" si="1"/>
        <v>11246</v>
      </c>
      <c r="O18" s="25">
        <f t="shared" si="2"/>
        <v>283.0025</v>
      </c>
      <c r="P18" s="26"/>
      <c r="Q18" s="26">
        <v>100</v>
      </c>
      <c r="R18" s="24">
        <f t="shared" si="3"/>
        <v>10862.997499999999</v>
      </c>
      <c r="S18" s="25">
        <f t="shared" si="4"/>
        <v>97.764499999999998</v>
      </c>
      <c r="T18" s="27">
        <f t="shared" si="5"/>
        <v>-2.2355000000000018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22966</v>
      </c>
      <c r="E19" s="30"/>
      <c r="F19" s="30">
        <v>20</v>
      </c>
      <c r="G19" s="30"/>
      <c r="H19" s="30">
        <v>80</v>
      </c>
      <c r="I19" s="20">
        <v>11</v>
      </c>
      <c r="J19" s="20"/>
      <c r="K19" s="20"/>
      <c r="L19" s="20"/>
      <c r="M19" s="20">
        <f t="shared" si="0"/>
        <v>23886</v>
      </c>
      <c r="N19" s="24">
        <f t="shared" si="1"/>
        <v>25987</v>
      </c>
      <c r="O19" s="25">
        <f t="shared" si="2"/>
        <v>656.86500000000001</v>
      </c>
      <c r="P19" s="26"/>
      <c r="Q19" s="26">
        <v>170</v>
      </c>
      <c r="R19" s="24">
        <f t="shared" si="3"/>
        <v>25160.134999999998</v>
      </c>
      <c r="S19" s="25">
        <f t="shared" si="4"/>
        <v>226.917</v>
      </c>
      <c r="T19" s="27">
        <f t="shared" si="5"/>
        <v>56.917000000000002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10590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10590</v>
      </c>
      <c r="N20" s="24">
        <f t="shared" si="1"/>
        <v>10590</v>
      </c>
      <c r="O20" s="25">
        <f t="shared" si="2"/>
        <v>291.22500000000002</v>
      </c>
      <c r="P20" s="26"/>
      <c r="Q20" s="26">
        <v>120</v>
      </c>
      <c r="R20" s="24">
        <f t="shared" si="3"/>
        <v>10178.775</v>
      </c>
      <c r="S20" s="25">
        <f t="shared" si="4"/>
        <v>100.605</v>
      </c>
      <c r="T20" s="27">
        <f t="shared" si="5"/>
        <v>-19.394999999999996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4318</v>
      </c>
      <c r="E21" s="30">
        <v>100</v>
      </c>
      <c r="F21" s="30">
        <v>350</v>
      </c>
      <c r="G21" s="30"/>
      <c r="H21" s="30">
        <v>250</v>
      </c>
      <c r="I21" s="20"/>
      <c r="J21" s="20"/>
      <c r="K21" s="20"/>
      <c r="L21" s="20"/>
      <c r="M21" s="20">
        <f t="shared" si="0"/>
        <v>12068</v>
      </c>
      <c r="N21" s="24">
        <f t="shared" si="1"/>
        <v>12068</v>
      </c>
      <c r="O21" s="25">
        <f t="shared" si="2"/>
        <v>331.87</v>
      </c>
      <c r="P21" s="26"/>
      <c r="Q21" s="26">
        <v>16</v>
      </c>
      <c r="R21" s="24">
        <f t="shared" si="3"/>
        <v>11720.13</v>
      </c>
      <c r="S21" s="25">
        <f t="shared" si="4"/>
        <v>114.646</v>
      </c>
      <c r="T21" s="27">
        <f t="shared" si="5"/>
        <v>98.646000000000001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19694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19694</v>
      </c>
      <c r="N22" s="24">
        <f t="shared" si="1"/>
        <v>19694</v>
      </c>
      <c r="O22" s="25">
        <f t="shared" si="2"/>
        <v>541.58500000000004</v>
      </c>
      <c r="P22" s="26"/>
      <c r="Q22" s="26">
        <v>150</v>
      </c>
      <c r="R22" s="24">
        <f t="shared" si="3"/>
        <v>19002.415000000001</v>
      </c>
      <c r="S22" s="25">
        <f t="shared" si="4"/>
        <v>187.09299999999999</v>
      </c>
      <c r="T22" s="27">
        <f t="shared" si="5"/>
        <v>37.092999999999989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4111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4111</v>
      </c>
      <c r="N23" s="24">
        <f t="shared" si="1"/>
        <v>4111</v>
      </c>
      <c r="O23" s="25">
        <f t="shared" si="2"/>
        <v>113.05249999999999</v>
      </c>
      <c r="P23" s="26"/>
      <c r="Q23" s="26">
        <v>40</v>
      </c>
      <c r="R23" s="24">
        <f t="shared" si="3"/>
        <v>3957.9475000000002</v>
      </c>
      <c r="S23" s="25">
        <f t="shared" si="4"/>
        <v>39.054499999999997</v>
      </c>
      <c r="T23" s="27">
        <f t="shared" si="5"/>
        <v>-0.94550000000000267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35713</v>
      </c>
      <c r="E24" s="30">
        <v>200</v>
      </c>
      <c r="F24" s="30">
        <v>300</v>
      </c>
      <c r="G24" s="30"/>
      <c r="H24" s="30">
        <v>1000</v>
      </c>
      <c r="I24" s="20">
        <v>22</v>
      </c>
      <c r="J24" s="20"/>
      <c r="K24" s="20"/>
      <c r="L24" s="20"/>
      <c r="M24" s="20">
        <f t="shared" si="0"/>
        <v>51713</v>
      </c>
      <c r="N24" s="24">
        <f t="shared" si="1"/>
        <v>55915</v>
      </c>
      <c r="O24" s="25">
        <f t="shared" si="2"/>
        <v>1422.1075000000001</v>
      </c>
      <c r="P24" s="26"/>
      <c r="Q24" s="26">
        <v>223</v>
      </c>
      <c r="R24" s="24">
        <f t="shared" si="3"/>
        <v>54269.892500000002</v>
      </c>
      <c r="S24" s="25">
        <f t="shared" si="4"/>
        <v>491.27350000000001</v>
      </c>
      <c r="T24" s="27">
        <f t="shared" si="5"/>
        <v>268.27350000000001</v>
      </c>
    </row>
    <row r="25" spans="1:20" ht="15.75" x14ac:dyDescent="0.25">
      <c r="A25" s="28">
        <v>19</v>
      </c>
      <c r="B25" s="20">
        <v>1908446152</v>
      </c>
      <c r="C25" s="76" t="s">
        <v>41</v>
      </c>
      <c r="D25" s="74">
        <v>7606</v>
      </c>
      <c r="E25" s="30">
        <v>190</v>
      </c>
      <c r="F25" s="30">
        <v>230</v>
      </c>
      <c r="G25" s="30"/>
      <c r="H25" s="30">
        <v>500</v>
      </c>
      <c r="I25" s="20"/>
      <c r="J25" s="20"/>
      <c r="K25" s="20"/>
      <c r="L25" s="20"/>
      <c r="M25" s="20">
        <f t="shared" si="0"/>
        <v>18206</v>
      </c>
      <c r="N25" s="24">
        <f t="shared" si="1"/>
        <v>18206</v>
      </c>
      <c r="O25" s="25">
        <f t="shared" si="2"/>
        <v>500.66500000000002</v>
      </c>
      <c r="P25" s="26"/>
      <c r="Q25" s="26">
        <v>97</v>
      </c>
      <c r="R25" s="24">
        <f t="shared" si="3"/>
        <v>17608.334999999999</v>
      </c>
      <c r="S25" s="25">
        <f t="shared" si="4"/>
        <v>172.95699999999999</v>
      </c>
      <c r="T25" s="27">
        <f t="shared" si="5"/>
        <v>75.956999999999994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3400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3400</v>
      </c>
      <c r="N26" s="24">
        <f t="shared" si="1"/>
        <v>3400</v>
      </c>
      <c r="O26" s="25">
        <f t="shared" si="2"/>
        <v>93.5</v>
      </c>
      <c r="P26" s="26"/>
      <c r="Q26" s="26">
        <v>107</v>
      </c>
      <c r="R26" s="24">
        <f t="shared" si="3"/>
        <v>3199.5</v>
      </c>
      <c r="S26" s="25">
        <f t="shared" si="4"/>
        <v>32.299999999999997</v>
      </c>
      <c r="T26" s="27">
        <f t="shared" si="5"/>
        <v>-74.7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5563</v>
      </c>
      <c r="N27" s="40">
        <f t="shared" si="1"/>
        <v>5563</v>
      </c>
      <c r="O27" s="25">
        <f t="shared" si="2"/>
        <v>152.98249999999999</v>
      </c>
      <c r="P27" s="41"/>
      <c r="Q27" s="41">
        <v>100</v>
      </c>
      <c r="R27" s="24">
        <f t="shared" si="3"/>
        <v>5310.0174999999999</v>
      </c>
      <c r="S27" s="42">
        <f t="shared" si="4"/>
        <v>52.848500000000001</v>
      </c>
      <c r="T27" s="43">
        <f t="shared" si="5"/>
        <v>-47.151499999999999</v>
      </c>
    </row>
    <row r="28" spans="1:20" ht="16.5" thickBot="1" x14ac:dyDescent="0.3">
      <c r="A28" s="86" t="s">
        <v>44</v>
      </c>
      <c r="B28" s="87"/>
      <c r="C28" s="88"/>
      <c r="D28" s="44">
        <f>SUM(D7:D27)</f>
        <v>209906</v>
      </c>
      <c r="E28" s="45">
        <f>SUM(E7:E27)</f>
        <v>540</v>
      </c>
      <c r="F28" s="45">
        <f t="shared" ref="F28:T28" si="6">SUM(F7:F27)</f>
        <v>1110</v>
      </c>
      <c r="G28" s="45">
        <f t="shared" si="6"/>
        <v>0</v>
      </c>
      <c r="H28" s="45">
        <f t="shared" si="6"/>
        <v>2280</v>
      </c>
      <c r="I28" s="45">
        <f t="shared" si="6"/>
        <v>43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252326</v>
      </c>
      <c r="N28" s="45">
        <f t="shared" si="6"/>
        <v>261449</v>
      </c>
      <c r="O28" s="46">
        <f t="shared" si="6"/>
        <v>6938.9650000000001</v>
      </c>
      <c r="P28" s="45">
        <f t="shared" si="6"/>
        <v>0</v>
      </c>
      <c r="Q28" s="45">
        <f t="shared" si="6"/>
        <v>2355</v>
      </c>
      <c r="R28" s="45">
        <f t="shared" si="6"/>
        <v>252155.03499999997</v>
      </c>
      <c r="S28" s="45">
        <f t="shared" si="6"/>
        <v>2397.0970000000002</v>
      </c>
      <c r="T28" s="47">
        <f t="shared" si="6"/>
        <v>42.096999999999966</v>
      </c>
    </row>
    <row r="29" spans="1:20" ht="15.75" thickBot="1" x14ac:dyDescent="0.3">
      <c r="A29" s="89" t="s">
        <v>45</v>
      </c>
      <c r="B29" s="90"/>
      <c r="C29" s="91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9" priority="43" operator="equal">
      <formula>212030016606640</formula>
    </cfRule>
  </conditionalFormatting>
  <conditionalFormatting sqref="D29 E4:E6 E28:K29">
    <cfRule type="cellIs" dxfId="478" priority="41" operator="equal">
      <formula>$E$4</formula>
    </cfRule>
    <cfRule type="cellIs" dxfId="477" priority="42" operator="equal">
      <formula>2120</formula>
    </cfRule>
  </conditionalFormatting>
  <conditionalFormatting sqref="D29:E29 F4:F6 F28:F29">
    <cfRule type="cellIs" dxfId="476" priority="39" operator="equal">
      <formula>$F$4</formula>
    </cfRule>
    <cfRule type="cellIs" dxfId="475" priority="40" operator="equal">
      <formula>300</formula>
    </cfRule>
  </conditionalFormatting>
  <conditionalFormatting sqref="G4:G6 G28:G29">
    <cfRule type="cellIs" dxfId="474" priority="37" operator="equal">
      <formula>$G$4</formula>
    </cfRule>
    <cfRule type="cellIs" dxfId="473" priority="38" operator="equal">
      <formula>1660</formula>
    </cfRule>
  </conditionalFormatting>
  <conditionalFormatting sqref="H4:H6 H28:H29">
    <cfRule type="cellIs" dxfId="472" priority="35" operator="equal">
      <formula>$H$4</formula>
    </cfRule>
    <cfRule type="cellIs" dxfId="471" priority="36" operator="equal">
      <formula>6640</formula>
    </cfRule>
  </conditionalFormatting>
  <conditionalFormatting sqref="T6:T28">
    <cfRule type="cellIs" dxfId="470" priority="34" operator="lessThan">
      <formula>0</formula>
    </cfRule>
  </conditionalFormatting>
  <conditionalFormatting sqref="T7:T27">
    <cfRule type="cellIs" dxfId="469" priority="31" operator="lessThan">
      <formula>0</formula>
    </cfRule>
    <cfRule type="cellIs" dxfId="468" priority="32" operator="lessThan">
      <formula>0</formula>
    </cfRule>
    <cfRule type="cellIs" dxfId="467" priority="33" operator="lessThan">
      <formula>0</formula>
    </cfRule>
  </conditionalFormatting>
  <conditionalFormatting sqref="E4:E6 E28:K28">
    <cfRule type="cellIs" dxfId="466" priority="30" operator="equal">
      <formula>$E$4</formula>
    </cfRule>
  </conditionalFormatting>
  <conditionalFormatting sqref="D28:D29 D6 D4:M4">
    <cfRule type="cellIs" dxfId="465" priority="29" operator="equal">
      <formula>$D$4</formula>
    </cfRule>
  </conditionalFormatting>
  <conditionalFormatting sqref="I4:I6 I28:I29">
    <cfRule type="cellIs" dxfId="464" priority="28" operator="equal">
      <formula>$I$4</formula>
    </cfRule>
  </conditionalFormatting>
  <conditionalFormatting sqref="J4:J6 J28:J29">
    <cfRule type="cellIs" dxfId="463" priority="27" operator="equal">
      <formula>$J$4</formula>
    </cfRule>
  </conditionalFormatting>
  <conditionalFormatting sqref="K4:K6 K28:K29">
    <cfRule type="cellIs" dxfId="462" priority="26" operator="equal">
      <formula>$K$4</formula>
    </cfRule>
  </conditionalFormatting>
  <conditionalFormatting sqref="M4:M6">
    <cfRule type="cellIs" dxfId="461" priority="25" operator="equal">
      <formula>$L$4</formula>
    </cfRule>
  </conditionalFormatting>
  <conditionalFormatting sqref="T7:T28">
    <cfRule type="cellIs" dxfId="460" priority="22" operator="lessThan">
      <formula>0</formula>
    </cfRule>
    <cfRule type="cellIs" dxfId="459" priority="23" operator="lessThan">
      <formula>0</formula>
    </cfRule>
    <cfRule type="cellIs" dxfId="458" priority="24" operator="lessThan">
      <formula>0</formula>
    </cfRule>
  </conditionalFormatting>
  <conditionalFormatting sqref="D5:K5">
    <cfRule type="cellIs" dxfId="457" priority="21" operator="greaterThan">
      <formula>0</formula>
    </cfRule>
  </conditionalFormatting>
  <conditionalFormatting sqref="T6:T28">
    <cfRule type="cellIs" dxfId="456" priority="20" operator="lessThan">
      <formula>0</formula>
    </cfRule>
  </conditionalFormatting>
  <conditionalFormatting sqref="T7:T27">
    <cfRule type="cellIs" dxfId="455" priority="17" operator="lessThan">
      <formula>0</formula>
    </cfRule>
    <cfRule type="cellIs" dxfId="454" priority="18" operator="lessThan">
      <formula>0</formula>
    </cfRule>
    <cfRule type="cellIs" dxfId="453" priority="19" operator="lessThan">
      <formula>0</formula>
    </cfRule>
  </conditionalFormatting>
  <conditionalFormatting sqref="T7:T28">
    <cfRule type="cellIs" dxfId="452" priority="14" operator="lessThan">
      <formula>0</formula>
    </cfRule>
    <cfRule type="cellIs" dxfId="451" priority="15" operator="lessThan">
      <formula>0</formula>
    </cfRule>
    <cfRule type="cellIs" dxfId="450" priority="16" operator="lessThan">
      <formula>0</formula>
    </cfRule>
  </conditionalFormatting>
  <conditionalFormatting sqref="D5:K5">
    <cfRule type="cellIs" dxfId="449" priority="13" operator="greaterThan">
      <formula>0</formula>
    </cfRule>
  </conditionalFormatting>
  <conditionalFormatting sqref="L4 L6 L28:L29">
    <cfRule type="cellIs" dxfId="448" priority="12" operator="equal">
      <formula>$L$4</formula>
    </cfRule>
  </conditionalFormatting>
  <conditionalFormatting sqref="D7:S7">
    <cfRule type="cellIs" dxfId="447" priority="11" operator="greaterThan">
      <formula>0</formula>
    </cfRule>
  </conditionalFormatting>
  <conditionalFormatting sqref="D9:S9">
    <cfRule type="cellIs" dxfId="446" priority="10" operator="greaterThan">
      <formula>0</formula>
    </cfRule>
  </conditionalFormatting>
  <conditionalFormatting sqref="D11:S11">
    <cfRule type="cellIs" dxfId="445" priority="9" operator="greaterThan">
      <formula>0</formula>
    </cfRule>
  </conditionalFormatting>
  <conditionalFormatting sqref="D13:S13">
    <cfRule type="cellIs" dxfId="444" priority="8" operator="greaterThan">
      <formula>0</formula>
    </cfRule>
  </conditionalFormatting>
  <conditionalFormatting sqref="D15:S15">
    <cfRule type="cellIs" dxfId="443" priority="7" operator="greaterThan">
      <formula>0</formula>
    </cfRule>
  </conditionalFormatting>
  <conditionalFormatting sqref="D17:S17">
    <cfRule type="cellIs" dxfId="442" priority="6" operator="greaterThan">
      <formula>0</formula>
    </cfRule>
  </conditionalFormatting>
  <conditionalFormatting sqref="D19:S19">
    <cfRule type="cellIs" dxfId="441" priority="5" operator="greaterThan">
      <formula>0</formula>
    </cfRule>
  </conditionalFormatting>
  <conditionalFormatting sqref="D21:S21">
    <cfRule type="cellIs" dxfId="440" priority="4" operator="greaterThan">
      <formula>0</formula>
    </cfRule>
  </conditionalFormatting>
  <conditionalFormatting sqref="D23:S23">
    <cfRule type="cellIs" dxfId="439" priority="3" operator="greaterThan">
      <formula>0</formula>
    </cfRule>
  </conditionalFormatting>
  <conditionalFormatting sqref="D25:S25">
    <cfRule type="cellIs" dxfId="438" priority="2" operator="greaterThan">
      <formula>0</formula>
    </cfRule>
  </conditionalFormatting>
  <conditionalFormatting sqref="D27:S27">
    <cfRule type="cellIs" dxfId="43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K35" sqref="K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'22'!D29</f>
        <v>392870</v>
      </c>
      <c r="E4" s="2">
        <f>'22'!E29</f>
        <v>1350</v>
      </c>
      <c r="F4" s="2">
        <f>'22'!F29</f>
        <v>9140</v>
      </c>
      <c r="G4" s="2">
        <f>'22'!G29</f>
        <v>0</v>
      </c>
      <c r="H4" s="2">
        <f>'22'!H29</f>
        <v>26770</v>
      </c>
      <c r="I4" s="2">
        <f>'22'!I29</f>
        <v>1611</v>
      </c>
      <c r="J4" s="2">
        <f>'22'!J29</f>
        <v>613</v>
      </c>
      <c r="K4" s="2">
        <f>'22'!K29</f>
        <v>254</v>
      </c>
      <c r="L4" s="2">
        <f>'22'!L29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392870</v>
      </c>
      <c r="E29" s="48">
        <f t="shared" ref="E29:L29" si="7">E4+E5-E28</f>
        <v>1350</v>
      </c>
      <c r="F29" s="48">
        <f t="shared" si="7"/>
        <v>9140</v>
      </c>
      <c r="G29" s="48">
        <f t="shared" si="7"/>
        <v>0</v>
      </c>
      <c r="H29" s="48">
        <f t="shared" si="7"/>
        <v>26770</v>
      </c>
      <c r="I29" s="48">
        <f t="shared" si="7"/>
        <v>1611</v>
      </c>
      <c r="J29" s="48">
        <f t="shared" si="7"/>
        <v>613</v>
      </c>
      <c r="K29" s="48">
        <f t="shared" si="7"/>
        <v>254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6" priority="43" operator="equal">
      <formula>212030016606640</formula>
    </cfRule>
  </conditionalFormatting>
  <conditionalFormatting sqref="D29 E4:E6 E28:K29">
    <cfRule type="cellIs" dxfId="435" priority="41" operator="equal">
      <formula>$E$4</formula>
    </cfRule>
    <cfRule type="cellIs" dxfId="434" priority="42" operator="equal">
      <formula>2120</formula>
    </cfRule>
  </conditionalFormatting>
  <conditionalFormatting sqref="D29:E29 F4:F6 F28:F29">
    <cfRule type="cellIs" dxfId="433" priority="39" operator="equal">
      <formula>$F$4</formula>
    </cfRule>
    <cfRule type="cellIs" dxfId="432" priority="40" operator="equal">
      <formula>300</formula>
    </cfRule>
  </conditionalFormatting>
  <conditionalFormatting sqref="G4:G6 G28:G29">
    <cfRule type="cellIs" dxfId="431" priority="37" operator="equal">
      <formula>$G$4</formula>
    </cfRule>
    <cfRule type="cellIs" dxfId="430" priority="38" operator="equal">
      <formula>1660</formula>
    </cfRule>
  </conditionalFormatting>
  <conditionalFormatting sqref="H4:H6 H28:H29">
    <cfRule type="cellIs" dxfId="429" priority="35" operator="equal">
      <formula>$H$4</formula>
    </cfRule>
    <cfRule type="cellIs" dxfId="428" priority="36" operator="equal">
      <formula>6640</formula>
    </cfRule>
  </conditionalFormatting>
  <conditionalFormatting sqref="T6:T28">
    <cfRule type="cellIs" dxfId="427" priority="34" operator="lessThan">
      <formula>0</formula>
    </cfRule>
  </conditionalFormatting>
  <conditionalFormatting sqref="T7:T27">
    <cfRule type="cellIs" dxfId="426" priority="31" operator="lessThan">
      <formula>0</formula>
    </cfRule>
    <cfRule type="cellIs" dxfId="425" priority="32" operator="lessThan">
      <formula>0</formula>
    </cfRule>
    <cfRule type="cellIs" dxfId="424" priority="33" operator="lessThan">
      <formula>0</formula>
    </cfRule>
  </conditionalFormatting>
  <conditionalFormatting sqref="E4:E6 E28:K28">
    <cfRule type="cellIs" dxfId="423" priority="30" operator="equal">
      <formula>$E$4</formula>
    </cfRule>
  </conditionalFormatting>
  <conditionalFormatting sqref="D28:D29 D6 D4:M4">
    <cfRule type="cellIs" dxfId="422" priority="29" operator="equal">
      <formula>$D$4</formula>
    </cfRule>
  </conditionalFormatting>
  <conditionalFormatting sqref="I4:I6 I28:I29">
    <cfRule type="cellIs" dxfId="421" priority="28" operator="equal">
      <formula>$I$4</formula>
    </cfRule>
  </conditionalFormatting>
  <conditionalFormatting sqref="J4:J6 J28:J29">
    <cfRule type="cellIs" dxfId="420" priority="27" operator="equal">
      <formula>$J$4</formula>
    </cfRule>
  </conditionalFormatting>
  <conditionalFormatting sqref="K4:K6 K28:K29">
    <cfRule type="cellIs" dxfId="419" priority="26" operator="equal">
      <formula>$K$4</formula>
    </cfRule>
  </conditionalFormatting>
  <conditionalFormatting sqref="M4:M6">
    <cfRule type="cellIs" dxfId="418" priority="25" operator="equal">
      <formula>$L$4</formula>
    </cfRule>
  </conditionalFormatting>
  <conditionalFormatting sqref="T7:T28">
    <cfRule type="cellIs" dxfId="417" priority="22" operator="lessThan">
      <formula>0</formula>
    </cfRule>
    <cfRule type="cellIs" dxfId="416" priority="23" operator="lessThan">
      <formula>0</formula>
    </cfRule>
    <cfRule type="cellIs" dxfId="415" priority="24" operator="lessThan">
      <formula>0</formula>
    </cfRule>
  </conditionalFormatting>
  <conditionalFormatting sqref="D5:K5">
    <cfRule type="cellIs" dxfId="414" priority="21" operator="greaterThan">
      <formula>0</formula>
    </cfRule>
  </conditionalFormatting>
  <conditionalFormatting sqref="T6:T28">
    <cfRule type="cellIs" dxfId="413" priority="20" operator="lessThan">
      <formula>0</formula>
    </cfRule>
  </conditionalFormatting>
  <conditionalFormatting sqref="T7:T27">
    <cfRule type="cellIs" dxfId="412" priority="17" operator="lessThan">
      <formula>0</formula>
    </cfRule>
    <cfRule type="cellIs" dxfId="411" priority="18" operator="lessThan">
      <formula>0</formula>
    </cfRule>
    <cfRule type="cellIs" dxfId="410" priority="19" operator="lessThan">
      <formula>0</formula>
    </cfRule>
  </conditionalFormatting>
  <conditionalFormatting sqref="T7:T28">
    <cfRule type="cellIs" dxfId="409" priority="14" operator="lessThan">
      <formula>0</formula>
    </cfRule>
    <cfRule type="cellIs" dxfId="408" priority="15" operator="lessThan">
      <formula>0</formula>
    </cfRule>
    <cfRule type="cellIs" dxfId="407" priority="16" operator="lessThan">
      <formula>0</formula>
    </cfRule>
  </conditionalFormatting>
  <conditionalFormatting sqref="D5:K5">
    <cfRule type="cellIs" dxfId="406" priority="13" operator="greaterThan">
      <formula>0</formula>
    </cfRule>
  </conditionalFormatting>
  <conditionalFormatting sqref="L4 L6 L28:L29">
    <cfRule type="cellIs" dxfId="405" priority="12" operator="equal">
      <formula>$L$4</formula>
    </cfRule>
  </conditionalFormatting>
  <conditionalFormatting sqref="D7:S7">
    <cfRule type="cellIs" dxfId="404" priority="11" operator="greaterThan">
      <formula>0</formula>
    </cfRule>
  </conditionalFormatting>
  <conditionalFormatting sqref="D9:S9">
    <cfRule type="cellIs" dxfId="403" priority="10" operator="greaterThan">
      <formula>0</formula>
    </cfRule>
  </conditionalFormatting>
  <conditionalFormatting sqref="D11:S11">
    <cfRule type="cellIs" dxfId="402" priority="9" operator="greaterThan">
      <formula>0</formula>
    </cfRule>
  </conditionalFormatting>
  <conditionalFormatting sqref="D13:S13">
    <cfRule type="cellIs" dxfId="401" priority="8" operator="greaterThan">
      <formula>0</formula>
    </cfRule>
  </conditionalFormatting>
  <conditionalFormatting sqref="D15:S15">
    <cfRule type="cellIs" dxfId="400" priority="7" operator="greaterThan">
      <formula>0</formula>
    </cfRule>
  </conditionalFormatting>
  <conditionalFormatting sqref="D17:S17">
    <cfRule type="cellIs" dxfId="399" priority="6" operator="greaterThan">
      <formula>0</formula>
    </cfRule>
  </conditionalFormatting>
  <conditionalFormatting sqref="D19:S19">
    <cfRule type="cellIs" dxfId="398" priority="5" operator="greaterThan">
      <formula>0</formula>
    </cfRule>
  </conditionalFormatting>
  <conditionalFormatting sqref="D21:S21">
    <cfRule type="cellIs" dxfId="397" priority="4" operator="greaterThan">
      <formula>0</formula>
    </cfRule>
  </conditionalFormatting>
  <conditionalFormatting sqref="D23:S23">
    <cfRule type="cellIs" dxfId="396" priority="3" operator="greaterThan">
      <formula>0</formula>
    </cfRule>
  </conditionalFormatting>
  <conditionalFormatting sqref="D25:S25">
    <cfRule type="cellIs" dxfId="395" priority="2" operator="greaterThan">
      <formula>0</formula>
    </cfRule>
  </conditionalFormatting>
  <conditionalFormatting sqref="D27:S27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A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75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'23'!D29</f>
        <v>392870</v>
      </c>
      <c r="E4" s="2">
        <f>'23'!E29</f>
        <v>1350</v>
      </c>
      <c r="F4" s="2">
        <f>'23'!F29</f>
        <v>9140</v>
      </c>
      <c r="G4" s="2">
        <f>'23'!G29</f>
        <v>0</v>
      </c>
      <c r="H4" s="2">
        <f>'23'!H29</f>
        <v>26770</v>
      </c>
      <c r="I4" s="2">
        <f>'23'!I29</f>
        <v>1611</v>
      </c>
      <c r="J4" s="2">
        <f>'23'!J29</f>
        <v>613</v>
      </c>
      <c r="K4" s="2">
        <f>'23'!K29</f>
        <v>254</v>
      </c>
      <c r="L4" s="2">
        <f>'23'!L29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7733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7733</v>
      </c>
      <c r="N7" s="24">
        <f>D7+E7*20+F7*10+G7*9+H7*9+I7*191+J7*191+K7*182+L7*100</f>
        <v>10025</v>
      </c>
      <c r="O7" s="25">
        <f>M7*2.75%</f>
        <v>212.6575</v>
      </c>
      <c r="P7" s="26"/>
      <c r="Q7" s="26">
        <v>63</v>
      </c>
      <c r="R7" s="24">
        <f>M7-(M7*2.75%)+I7*191+J7*191+K7*182+L7*100-Q7</f>
        <v>9749.3424999999988</v>
      </c>
      <c r="S7" s="25">
        <f>M7*0.95%</f>
        <v>73.463499999999996</v>
      </c>
      <c r="T7" s="27">
        <f>S7-Q7</f>
        <v>10.463499999999996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7301</v>
      </c>
      <c r="E8" s="30"/>
      <c r="F8" s="30"/>
      <c r="G8" s="30"/>
      <c r="H8" s="30">
        <v>200</v>
      </c>
      <c r="I8" s="20"/>
      <c r="J8" s="20">
        <v>2</v>
      </c>
      <c r="K8" s="20"/>
      <c r="L8" s="20"/>
      <c r="M8" s="20">
        <f t="shared" ref="M8:M27" si="0">D8+E8*20+F8*10+G8*9+H8*9</f>
        <v>9101</v>
      </c>
      <c r="N8" s="24">
        <f t="shared" ref="N8:N27" si="1">D8+E8*20+F8*10+G8*9+H8*9+I8*191+J8*191+K8*182+L8*100</f>
        <v>9483</v>
      </c>
      <c r="O8" s="25">
        <f t="shared" ref="O8:O27" si="2">M8*2.75%</f>
        <v>250.2775</v>
      </c>
      <c r="P8" s="26"/>
      <c r="Q8" s="26">
        <v>82</v>
      </c>
      <c r="R8" s="24">
        <f t="shared" ref="R8:R27" si="3">M8-(M8*2.75%)+I8*191+J8*191+K8*182+L8*100-Q8</f>
        <v>9150.7224999999999</v>
      </c>
      <c r="S8" s="25">
        <f t="shared" ref="S8:S27" si="4">M8*0.95%</f>
        <v>86.459499999999991</v>
      </c>
      <c r="T8" s="27">
        <f t="shared" ref="T8:T27" si="5">S8-Q8</f>
        <v>4.4594999999999914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14683</v>
      </c>
      <c r="E9" s="30"/>
      <c r="F9" s="30">
        <v>50</v>
      </c>
      <c r="G9" s="30"/>
      <c r="H9" s="30">
        <v>100</v>
      </c>
      <c r="I9" s="20">
        <v>6</v>
      </c>
      <c r="J9" s="20"/>
      <c r="K9" s="20"/>
      <c r="L9" s="20"/>
      <c r="M9" s="20">
        <f t="shared" si="0"/>
        <v>16083</v>
      </c>
      <c r="N9" s="24">
        <f t="shared" si="1"/>
        <v>17229</v>
      </c>
      <c r="O9" s="25">
        <f t="shared" si="2"/>
        <v>442.28250000000003</v>
      </c>
      <c r="P9" s="26"/>
      <c r="Q9" s="26">
        <v>146</v>
      </c>
      <c r="R9" s="24">
        <f t="shared" si="3"/>
        <v>16640.717499999999</v>
      </c>
      <c r="S9" s="25">
        <f t="shared" si="4"/>
        <v>152.7885</v>
      </c>
      <c r="T9" s="27">
        <f t="shared" si="5"/>
        <v>6.7884999999999991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>
        <v>50</v>
      </c>
      <c r="I10" s="20">
        <v>3</v>
      </c>
      <c r="J10" s="20">
        <v>2</v>
      </c>
      <c r="K10" s="20"/>
      <c r="L10" s="20"/>
      <c r="M10" s="20">
        <f t="shared" si="0"/>
        <v>5284</v>
      </c>
      <c r="N10" s="24">
        <f t="shared" si="1"/>
        <v>6239</v>
      </c>
      <c r="O10" s="25">
        <f t="shared" si="2"/>
        <v>145.31</v>
      </c>
      <c r="P10" s="26"/>
      <c r="Q10" s="26">
        <v>33</v>
      </c>
      <c r="R10" s="24">
        <f t="shared" si="3"/>
        <v>6060.69</v>
      </c>
      <c r="S10" s="25">
        <f t="shared" si="4"/>
        <v>50.198</v>
      </c>
      <c r="T10" s="27">
        <f t="shared" si="5"/>
        <v>17.198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3292</v>
      </c>
      <c r="N11" s="24">
        <f t="shared" si="1"/>
        <v>3292</v>
      </c>
      <c r="O11" s="25">
        <f t="shared" si="2"/>
        <v>90.53</v>
      </c>
      <c r="P11" s="26"/>
      <c r="Q11" s="26">
        <v>31</v>
      </c>
      <c r="R11" s="24">
        <f t="shared" si="3"/>
        <v>3170.47</v>
      </c>
      <c r="S11" s="25">
        <f t="shared" si="4"/>
        <v>31.274000000000001</v>
      </c>
      <c r="T11" s="27">
        <f t="shared" si="5"/>
        <v>0.27400000000000091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8696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8696</v>
      </c>
      <c r="N12" s="24">
        <f t="shared" si="1"/>
        <v>8696</v>
      </c>
      <c r="O12" s="25">
        <f t="shared" si="2"/>
        <v>239.14000000000001</v>
      </c>
      <c r="P12" s="26"/>
      <c r="Q12" s="26">
        <v>36</v>
      </c>
      <c r="R12" s="24">
        <f t="shared" si="3"/>
        <v>8420.86</v>
      </c>
      <c r="S12" s="25">
        <f t="shared" si="4"/>
        <v>82.611999999999995</v>
      </c>
      <c r="T12" s="27">
        <f t="shared" si="5"/>
        <v>46.611999999999995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6400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6400</v>
      </c>
      <c r="N13" s="24">
        <f t="shared" si="1"/>
        <v>6400</v>
      </c>
      <c r="O13" s="25">
        <f t="shared" si="2"/>
        <v>176</v>
      </c>
      <c r="P13" s="26"/>
      <c r="Q13" s="26">
        <v>55</v>
      </c>
      <c r="R13" s="24">
        <f t="shared" si="3"/>
        <v>6169</v>
      </c>
      <c r="S13" s="25">
        <f t="shared" si="4"/>
        <v>60.8</v>
      </c>
      <c r="T13" s="27">
        <f t="shared" si="5"/>
        <v>5.7999999999999972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24775</v>
      </c>
      <c r="E14" s="30">
        <v>100</v>
      </c>
      <c r="F14" s="30">
        <v>100</v>
      </c>
      <c r="G14" s="30"/>
      <c r="H14" s="30">
        <v>200</v>
      </c>
      <c r="I14" s="20"/>
      <c r="J14" s="20"/>
      <c r="K14" s="20"/>
      <c r="L14" s="20"/>
      <c r="M14" s="20">
        <f t="shared" si="0"/>
        <v>29575</v>
      </c>
      <c r="N14" s="24">
        <f t="shared" si="1"/>
        <v>29575</v>
      </c>
      <c r="O14" s="25">
        <f t="shared" si="2"/>
        <v>813.3125</v>
      </c>
      <c r="P14" s="26"/>
      <c r="Q14" s="26">
        <v>162</v>
      </c>
      <c r="R14" s="24">
        <f t="shared" si="3"/>
        <v>28599.6875</v>
      </c>
      <c r="S14" s="25">
        <f t="shared" si="4"/>
        <v>280.96249999999998</v>
      </c>
      <c r="T14" s="27">
        <f t="shared" si="5"/>
        <v>118.96249999999998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14730</v>
      </c>
      <c r="E15" s="30">
        <v>20</v>
      </c>
      <c r="F15" s="30"/>
      <c r="G15" s="30"/>
      <c r="H15" s="30">
        <v>60</v>
      </c>
      <c r="I15" s="20">
        <v>3</v>
      </c>
      <c r="J15" s="20"/>
      <c r="K15" s="20"/>
      <c r="L15" s="20"/>
      <c r="M15" s="20">
        <f t="shared" si="0"/>
        <v>15670</v>
      </c>
      <c r="N15" s="24">
        <f t="shared" si="1"/>
        <v>16243</v>
      </c>
      <c r="O15" s="25">
        <f t="shared" si="2"/>
        <v>430.92500000000001</v>
      </c>
      <c r="P15" s="26"/>
      <c r="Q15" s="26">
        <v>160</v>
      </c>
      <c r="R15" s="24">
        <f t="shared" si="3"/>
        <v>15652.075000000001</v>
      </c>
      <c r="S15" s="25">
        <f t="shared" si="4"/>
        <v>148.86500000000001</v>
      </c>
      <c r="T15" s="27">
        <f t="shared" si="5"/>
        <v>-11.134999999999991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12743</v>
      </c>
      <c r="E16" s="30">
        <v>40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15083</v>
      </c>
      <c r="N16" s="24">
        <f t="shared" si="1"/>
        <v>15083</v>
      </c>
      <c r="O16" s="25">
        <f t="shared" si="2"/>
        <v>414.78250000000003</v>
      </c>
      <c r="P16" s="26"/>
      <c r="Q16" s="26">
        <v>118</v>
      </c>
      <c r="R16" s="24">
        <f t="shared" si="3"/>
        <v>14550.217500000001</v>
      </c>
      <c r="S16" s="25">
        <f t="shared" si="4"/>
        <v>143.2885</v>
      </c>
      <c r="T16" s="27">
        <f t="shared" si="5"/>
        <v>25.288499999999999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12000</v>
      </c>
      <c r="E17" s="30">
        <v>50</v>
      </c>
      <c r="F17" s="30">
        <v>80</v>
      </c>
      <c r="G17" s="30"/>
      <c r="H17" s="30"/>
      <c r="I17" s="20"/>
      <c r="J17" s="20"/>
      <c r="K17" s="20"/>
      <c r="L17" s="20"/>
      <c r="M17" s="20">
        <f t="shared" si="0"/>
        <v>13800</v>
      </c>
      <c r="N17" s="24">
        <f t="shared" si="1"/>
        <v>13800</v>
      </c>
      <c r="O17" s="25">
        <f t="shared" si="2"/>
        <v>379.5</v>
      </c>
      <c r="P17" s="26"/>
      <c r="Q17" s="26">
        <v>120</v>
      </c>
      <c r="R17" s="24">
        <f t="shared" si="3"/>
        <v>13300.5</v>
      </c>
      <c r="S17" s="25">
        <f t="shared" si="4"/>
        <v>131.1</v>
      </c>
      <c r="T17" s="27">
        <f t="shared" si="5"/>
        <v>11.099999999999994</v>
      </c>
    </row>
    <row r="18" spans="1:21" ht="15.75" x14ac:dyDescent="0.25">
      <c r="A18" s="28">
        <v>12</v>
      </c>
      <c r="B18" s="20">
        <v>1908446145</v>
      </c>
      <c r="C18" s="31" t="s">
        <v>77</v>
      </c>
      <c r="D18" s="29">
        <v>8176</v>
      </c>
      <c r="E18" s="30"/>
      <c r="F18" s="30"/>
      <c r="G18" s="30"/>
      <c r="H18" s="30"/>
      <c r="I18" s="20">
        <v>10</v>
      </c>
      <c r="J18" s="20"/>
      <c r="K18" s="20">
        <v>5</v>
      </c>
      <c r="L18" s="20"/>
      <c r="M18" s="20">
        <f t="shared" si="0"/>
        <v>8176</v>
      </c>
      <c r="N18" s="24">
        <f t="shared" si="1"/>
        <v>10996</v>
      </c>
      <c r="O18" s="25">
        <f t="shared" si="2"/>
        <v>224.84</v>
      </c>
      <c r="P18" s="26"/>
      <c r="Q18" s="26">
        <v>100</v>
      </c>
      <c r="R18" s="24">
        <f t="shared" si="3"/>
        <v>10671.16</v>
      </c>
      <c r="S18" s="25">
        <f t="shared" si="4"/>
        <v>77.671999999999997</v>
      </c>
      <c r="T18" s="27">
        <f t="shared" si="5"/>
        <v>-22.328000000000003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76</v>
      </c>
      <c r="D20" s="29">
        <v>11647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11647</v>
      </c>
      <c r="N20" s="24">
        <f t="shared" si="1"/>
        <v>11647</v>
      </c>
      <c r="O20" s="25">
        <f t="shared" si="2"/>
        <v>320.29250000000002</v>
      </c>
      <c r="P20" s="26"/>
      <c r="Q20" s="26">
        <v>126</v>
      </c>
      <c r="R20" s="24">
        <f t="shared" si="3"/>
        <v>11200.7075</v>
      </c>
      <c r="S20" s="25">
        <f t="shared" si="4"/>
        <v>110.6465</v>
      </c>
      <c r="T20" s="27">
        <f t="shared" si="5"/>
        <v>-15.353499999999997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4890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4890</v>
      </c>
      <c r="N21" s="24">
        <f t="shared" si="1"/>
        <v>4890</v>
      </c>
      <c r="O21" s="25">
        <f t="shared" si="2"/>
        <v>134.47499999999999</v>
      </c>
      <c r="P21" s="26"/>
      <c r="Q21" s="26"/>
      <c r="R21" s="24">
        <f t="shared" si="3"/>
        <v>4755.5249999999996</v>
      </c>
      <c r="S21" s="25">
        <f t="shared" si="4"/>
        <v>46.454999999999998</v>
      </c>
      <c r="T21" s="27">
        <f t="shared" si="5"/>
        <v>46.454999999999998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16886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16886</v>
      </c>
      <c r="N22" s="24">
        <f t="shared" si="1"/>
        <v>16886</v>
      </c>
      <c r="O22" s="25">
        <f t="shared" si="2"/>
        <v>464.36500000000001</v>
      </c>
      <c r="P22" s="26"/>
      <c r="Q22" s="26">
        <v>100</v>
      </c>
      <c r="R22" s="24">
        <f t="shared" si="3"/>
        <v>16321.634999999998</v>
      </c>
      <c r="S22" s="25">
        <f t="shared" si="4"/>
        <v>160.417</v>
      </c>
      <c r="T22" s="27">
        <f t="shared" si="5"/>
        <v>60.417000000000002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7403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7403</v>
      </c>
      <c r="N23" s="24">
        <f t="shared" si="1"/>
        <v>7403</v>
      </c>
      <c r="O23" s="25">
        <f t="shared" si="2"/>
        <v>203.58250000000001</v>
      </c>
      <c r="P23" s="26"/>
      <c r="Q23" s="26">
        <v>70</v>
      </c>
      <c r="R23" s="24">
        <f t="shared" si="3"/>
        <v>7129.4174999999996</v>
      </c>
      <c r="S23" s="25">
        <f t="shared" si="4"/>
        <v>70.328500000000005</v>
      </c>
      <c r="T23" s="27">
        <f t="shared" si="5"/>
        <v>0.32850000000000534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14494</v>
      </c>
      <c r="E24" s="30"/>
      <c r="F24" s="30"/>
      <c r="G24" s="30"/>
      <c r="H24" s="30"/>
      <c r="I24" s="20">
        <v>20</v>
      </c>
      <c r="J24" s="20"/>
      <c r="K24" s="20"/>
      <c r="L24" s="20"/>
      <c r="M24" s="20">
        <f t="shared" si="0"/>
        <v>14494</v>
      </c>
      <c r="N24" s="24">
        <f t="shared" si="1"/>
        <v>18314</v>
      </c>
      <c r="O24" s="25">
        <f t="shared" si="2"/>
        <v>398.58499999999998</v>
      </c>
      <c r="P24" s="26"/>
      <c r="Q24" s="26">
        <v>115</v>
      </c>
      <c r="R24" s="24">
        <f t="shared" si="3"/>
        <v>17800.415000000001</v>
      </c>
      <c r="S24" s="25">
        <f t="shared" si="4"/>
        <v>137.69299999999998</v>
      </c>
      <c r="T24" s="27">
        <f t="shared" si="5"/>
        <v>22.692999999999984</v>
      </c>
      <c r="U24">
        <v>1900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10736</v>
      </c>
      <c r="E25" s="30">
        <v>50</v>
      </c>
      <c r="F25" s="30">
        <v>50</v>
      </c>
      <c r="G25" s="30"/>
      <c r="H25" s="30"/>
      <c r="I25" s="20"/>
      <c r="J25" s="20"/>
      <c r="K25" s="20"/>
      <c r="L25" s="20"/>
      <c r="M25" s="20">
        <f t="shared" si="0"/>
        <v>12236</v>
      </c>
      <c r="N25" s="24">
        <f t="shared" si="1"/>
        <v>12236</v>
      </c>
      <c r="O25" s="25">
        <f t="shared" si="2"/>
        <v>336.49</v>
      </c>
      <c r="P25" s="26"/>
      <c r="Q25" s="26">
        <v>120</v>
      </c>
      <c r="R25" s="24">
        <f t="shared" si="3"/>
        <v>11779.51</v>
      </c>
      <c r="S25" s="25">
        <f t="shared" si="4"/>
        <v>116.24199999999999</v>
      </c>
      <c r="T25" s="27">
        <f t="shared" si="5"/>
        <v>-3.7580000000000098</v>
      </c>
    </row>
    <row r="26" spans="1:21" ht="15.75" x14ac:dyDescent="0.25">
      <c r="A26" s="28">
        <v>70</v>
      </c>
      <c r="B26" s="20">
        <v>1908446153</v>
      </c>
      <c r="C26" s="36" t="s">
        <v>42</v>
      </c>
      <c r="D26" s="29">
        <v>7423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7423</v>
      </c>
      <c r="N26" s="24">
        <f t="shared" si="1"/>
        <v>7423</v>
      </c>
      <c r="O26" s="25">
        <f t="shared" si="2"/>
        <v>204.13249999999999</v>
      </c>
      <c r="P26" s="26"/>
      <c r="Q26" s="26">
        <v>118</v>
      </c>
      <c r="R26" s="24">
        <f t="shared" si="3"/>
        <v>7100.8675000000003</v>
      </c>
      <c r="S26" s="25">
        <f t="shared" si="4"/>
        <v>70.518500000000003</v>
      </c>
      <c r="T26" s="27">
        <f t="shared" si="5"/>
        <v>-47.481499999999997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5439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5439</v>
      </c>
      <c r="N27" s="40">
        <f t="shared" si="1"/>
        <v>5439</v>
      </c>
      <c r="O27" s="25">
        <f t="shared" si="2"/>
        <v>149.57249999999999</v>
      </c>
      <c r="P27" s="41"/>
      <c r="Q27" s="41">
        <v>100</v>
      </c>
      <c r="R27" s="24">
        <f t="shared" si="3"/>
        <v>5189.4274999999998</v>
      </c>
      <c r="S27" s="42">
        <f t="shared" si="4"/>
        <v>51.670499999999997</v>
      </c>
      <c r="T27" s="43">
        <f t="shared" si="5"/>
        <v>-48.329500000000003</v>
      </c>
    </row>
    <row r="28" spans="1:21" ht="16.5" thickBot="1" x14ac:dyDescent="0.3">
      <c r="A28" s="86" t="s">
        <v>44</v>
      </c>
      <c r="B28" s="87"/>
      <c r="C28" s="88"/>
      <c r="D28" s="44">
        <f>SUM(D7:D27)</f>
        <v>204281</v>
      </c>
      <c r="E28" s="45">
        <f>SUM(E7:E27)</f>
        <v>260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670</v>
      </c>
      <c r="I28" s="45">
        <f t="shared" si="6"/>
        <v>54</v>
      </c>
      <c r="J28" s="45">
        <f t="shared" si="6"/>
        <v>4</v>
      </c>
      <c r="K28" s="45">
        <f t="shared" si="6"/>
        <v>5</v>
      </c>
      <c r="L28" s="45">
        <f t="shared" si="6"/>
        <v>0</v>
      </c>
      <c r="M28" s="45">
        <f t="shared" si="6"/>
        <v>219311</v>
      </c>
      <c r="N28" s="45">
        <f t="shared" si="6"/>
        <v>231299</v>
      </c>
      <c r="O28" s="46">
        <f t="shared" si="6"/>
        <v>6031.0525000000007</v>
      </c>
      <c r="P28" s="45">
        <f t="shared" si="6"/>
        <v>0</v>
      </c>
      <c r="Q28" s="45">
        <f t="shared" si="6"/>
        <v>1855</v>
      </c>
      <c r="R28" s="45">
        <f t="shared" si="6"/>
        <v>223412.94750000001</v>
      </c>
      <c r="S28" s="45">
        <f t="shared" si="6"/>
        <v>2083.4544999999998</v>
      </c>
      <c r="T28" s="47">
        <f t="shared" si="6"/>
        <v>228.4545</v>
      </c>
    </row>
    <row r="29" spans="1:21" ht="15.75" thickBot="1" x14ac:dyDescent="0.3">
      <c r="A29" s="89" t="s">
        <v>45</v>
      </c>
      <c r="B29" s="90"/>
      <c r="C29" s="91"/>
      <c r="D29" s="48">
        <f>D4+D5-D28</f>
        <v>500277</v>
      </c>
      <c r="E29" s="48">
        <f t="shared" ref="E29:L29" si="7">E4+E5-E28</f>
        <v>1090</v>
      </c>
      <c r="F29" s="48">
        <f t="shared" si="7"/>
        <v>8760</v>
      </c>
      <c r="G29" s="48">
        <f t="shared" si="7"/>
        <v>0</v>
      </c>
      <c r="H29" s="48">
        <f t="shared" si="7"/>
        <v>26100</v>
      </c>
      <c r="I29" s="48">
        <f t="shared" si="7"/>
        <v>1557</v>
      </c>
      <c r="J29" s="48">
        <f t="shared" si="7"/>
        <v>609</v>
      </c>
      <c r="K29" s="48">
        <f t="shared" si="7"/>
        <v>249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1" x14ac:dyDescent="0.25">
      <c r="A30" s="49"/>
      <c r="B30" s="49"/>
      <c r="C30" s="50"/>
      <c r="D30" s="49"/>
      <c r="E30" s="51">
        <v>-50</v>
      </c>
      <c r="F30" s="51">
        <v>-120</v>
      </c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93" priority="43" operator="equal">
      <formula>212030016606640</formula>
    </cfRule>
  </conditionalFormatting>
  <conditionalFormatting sqref="D29 E4:E6 E28:K29">
    <cfRule type="cellIs" dxfId="392" priority="41" operator="equal">
      <formula>$E$4</formula>
    </cfRule>
    <cfRule type="cellIs" dxfId="391" priority="42" operator="equal">
      <formula>2120</formula>
    </cfRule>
  </conditionalFormatting>
  <conditionalFormatting sqref="D29:E29 F4:F6 F28:F29">
    <cfRule type="cellIs" dxfId="390" priority="39" operator="equal">
      <formula>$F$4</formula>
    </cfRule>
    <cfRule type="cellIs" dxfId="389" priority="40" operator="equal">
      <formula>300</formula>
    </cfRule>
  </conditionalFormatting>
  <conditionalFormatting sqref="G4:G6 G28:G29">
    <cfRule type="cellIs" dxfId="388" priority="37" operator="equal">
      <formula>$G$4</formula>
    </cfRule>
    <cfRule type="cellIs" dxfId="387" priority="38" operator="equal">
      <formula>1660</formula>
    </cfRule>
  </conditionalFormatting>
  <conditionalFormatting sqref="H4:H6 H28:H29">
    <cfRule type="cellIs" dxfId="386" priority="35" operator="equal">
      <formula>$H$4</formula>
    </cfRule>
    <cfRule type="cellIs" dxfId="385" priority="36" operator="equal">
      <formula>6640</formula>
    </cfRule>
  </conditionalFormatting>
  <conditionalFormatting sqref="T6:T28">
    <cfRule type="cellIs" dxfId="384" priority="34" operator="lessThan">
      <formula>0</formula>
    </cfRule>
  </conditionalFormatting>
  <conditionalFormatting sqref="T7:T27">
    <cfRule type="cellIs" dxfId="383" priority="31" operator="lessThan">
      <formula>0</formula>
    </cfRule>
    <cfRule type="cellIs" dxfId="382" priority="32" operator="lessThan">
      <formula>0</formula>
    </cfRule>
    <cfRule type="cellIs" dxfId="381" priority="33" operator="lessThan">
      <formula>0</formula>
    </cfRule>
  </conditionalFormatting>
  <conditionalFormatting sqref="E4:E6 E28:K28">
    <cfRule type="cellIs" dxfId="380" priority="30" operator="equal">
      <formula>$E$4</formula>
    </cfRule>
  </conditionalFormatting>
  <conditionalFormatting sqref="D28:D29 D6 D4:M4">
    <cfRule type="cellIs" dxfId="379" priority="29" operator="equal">
      <formula>$D$4</formula>
    </cfRule>
  </conditionalFormatting>
  <conditionalFormatting sqref="I4:I6 I28:I29">
    <cfRule type="cellIs" dxfId="378" priority="28" operator="equal">
      <formula>$I$4</formula>
    </cfRule>
  </conditionalFormatting>
  <conditionalFormatting sqref="J4:J6 J28:J29">
    <cfRule type="cellIs" dxfId="377" priority="27" operator="equal">
      <formula>$J$4</formula>
    </cfRule>
  </conditionalFormatting>
  <conditionalFormatting sqref="K4:K6 K28:K29">
    <cfRule type="cellIs" dxfId="376" priority="26" operator="equal">
      <formula>$K$4</formula>
    </cfRule>
  </conditionalFormatting>
  <conditionalFormatting sqref="M4:M6">
    <cfRule type="cellIs" dxfId="375" priority="25" operator="equal">
      <formula>$L$4</formula>
    </cfRule>
  </conditionalFormatting>
  <conditionalFormatting sqref="T7:T28">
    <cfRule type="cellIs" dxfId="374" priority="22" operator="lessThan">
      <formula>0</formula>
    </cfRule>
    <cfRule type="cellIs" dxfId="373" priority="23" operator="lessThan">
      <formula>0</formula>
    </cfRule>
    <cfRule type="cellIs" dxfId="372" priority="24" operator="lessThan">
      <formula>0</formula>
    </cfRule>
  </conditionalFormatting>
  <conditionalFormatting sqref="D5:K5">
    <cfRule type="cellIs" dxfId="371" priority="21" operator="greaterThan">
      <formula>0</formula>
    </cfRule>
  </conditionalFormatting>
  <conditionalFormatting sqref="T6:T28">
    <cfRule type="cellIs" dxfId="370" priority="20" operator="lessThan">
      <formula>0</formula>
    </cfRule>
  </conditionalFormatting>
  <conditionalFormatting sqref="T7:T27">
    <cfRule type="cellIs" dxfId="369" priority="17" operator="lessThan">
      <formula>0</formula>
    </cfRule>
    <cfRule type="cellIs" dxfId="368" priority="18" operator="lessThan">
      <formula>0</formula>
    </cfRule>
    <cfRule type="cellIs" dxfId="367" priority="19" operator="lessThan">
      <formula>0</formula>
    </cfRule>
  </conditionalFormatting>
  <conditionalFormatting sqref="T7:T28">
    <cfRule type="cellIs" dxfId="366" priority="14" operator="lessThan">
      <formula>0</formula>
    </cfRule>
    <cfRule type="cellIs" dxfId="365" priority="15" operator="lessThan">
      <formula>0</formula>
    </cfRule>
    <cfRule type="cellIs" dxfId="364" priority="16" operator="lessThan">
      <formula>0</formula>
    </cfRule>
  </conditionalFormatting>
  <conditionalFormatting sqref="D5:K5">
    <cfRule type="cellIs" dxfId="363" priority="13" operator="greaterThan">
      <formula>0</formula>
    </cfRule>
  </conditionalFormatting>
  <conditionalFormatting sqref="L4 L6 L28:L29">
    <cfRule type="cellIs" dxfId="362" priority="12" operator="equal">
      <formula>$L$4</formula>
    </cfRule>
  </conditionalFormatting>
  <conditionalFormatting sqref="D7:S7">
    <cfRule type="cellIs" dxfId="361" priority="11" operator="greaterThan">
      <formula>0</formula>
    </cfRule>
  </conditionalFormatting>
  <conditionalFormatting sqref="D9:S9">
    <cfRule type="cellIs" dxfId="360" priority="10" operator="greaterThan">
      <formula>0</formula>
    </cfRule>
  </conditionalFormatting>
  <conditionalFormatting sqref="D11:S11">
    <cfRule type="cellIs" dxfId="359" priority="9" operator="greaterThan">
      <formula>0</formula>
    </cfRule>
  </conditionalFormatting>
  <conditionalFormatting sqref="D13:S13">
    <cfRule type="cellIs" dxfId="358" priority="8" operator="greaterThan">
      <formula>0</formula>
    </cfRule>
  </conditionalFormatting>
  <conditionalFormatting sqref="D15:S15">
    <cfRule type="cellIs" dxfId="357" priority="7" operator="greaterThan">
      <formula>0</formula>
    </cfRule>
  </conditionalFormatting>
  <conditionalFormatting sqref="D17:S17">
    <cfRule type="cellIs" dxfId="356" priority="6" operator="greaterThan">
      <formula>0</formula>
    </cfRule>
  </conditionalFormatting>
  <conditionalFormatting sqref="D19:S19">
    <cfRule type="cellIs" dxfId="355" priority="5" operator="greaterThan">
      <formula>0</formula>
    </cfRule>
  </conditionalFormatting>
  <conditionalFormatting sqref="D21:S21">
    <cfRule type="cellIs" dxfId="354" priority="4" operator="greaterThan">
      <formula>0</formula>
    </cfRule>
  </conditionalFormatting>
  <conditionalFormatting sqref="D23:S23">
    <cfRule type="cellIs" dxfId="353" priority="3" operator="greaterThan">
      <formula>0</formula>
    </cfRule>
  </conditionalFormatting>
  <conditionalFormatting sqref="D25:S25">
    <cfRule type="cellIs" dxfId="352" priority="2" operator="greaterThan">
      <formula>0</formula>
    </cfRule>
  </conditionalFormatting>
  <conditionalFormatting sqref="D27:S27">
    <cfRule type="cellIs" dxfId="351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'24'!D29</f>
        <v>500277</v>
      </c>
      <c r="E4" s="2">
        <f>'24'!E29</f>
        <v>1090</v>
      </c>
      <c r="F4" s="2">
        <f>'24'!F29</f>
        <v>8760</v>
      </c>
      <c r="G4" s="2">
        <f>'24'!G29</f>
        <v>0</v>
      </c>
      <c r="H4" s="2">
        <f>'24'!H29</f>
        <v>26100</v>
      </c>
      <c r="I4" s="2">
        <f>'24'!I29</f>
        <v>1557</v>
      </c>
      <c r="J4" s="2">
        <f>'24'!J29</f>
        <v>609</v>
      </c>
      <c r="K4" s="2">
        <f>'24'!K29</f>
        <v>249</v>
      </c>
      <c r="L4" s="2">
        <f>'24'!L29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11720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12620</v>
      </c>
      <c r="N7" s="24">
        <f>D7+E7*20+F7*10+G7*9+H7*9+I7*191+J7*191+K7*182+L7*100</f>
        <v>12620</v>
      </c>
      <c r="O7" s="25">
        <f>M7*2.75%</f>
        <v>347.05</v>
      </c>
      <c r="P7" s="26"/>
      <c r="Q7" s="26">
        <v>103</v>
      </c>
      <c r="R7" s="24">
        <f>M7-(M7*2.75%)+I7*191+J7*191+K7*182+L7*100-Q7</f>
        <v>12169.95</v>
      </c>
      <c r="S7" s="25">
        <f>M7*0.95%</f>
        <v>119.89</v>
      </c>
      <c r="T7" s="27">
        <f>S7-Q7</f>
        <v>16.89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7210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7210</v>
      </c>
      <c r="N8" s="24">
        <f t="shared" ref="N8:N27" si="1">D8+E8*20+F8*10+G8*9+H8*9+I8*191+J8*191+K8*182+L8*100</f>
        <v>7210</v>
      </c>
      <c r="O8" s="25">
        <f t="shared" ref="O8:O27" si="2">M8*2.75%</f>
        <v>198.27500000000001</v>
      </c>
      <c r="P8" s="26"/>
      <c r="Q8" s="26">
        <v>81</v>
      </c>
      <c r="R8" s="24">
        <f t="shared" ref="R8:R27" si="3">M8-(M8*2.75%)+I8*191+J8*191+K8*182+L8*100-Q8</f>
        <v>6930.7250000000004</v>
      </c>
      <c r="S8" s="25">
        <f t="shared" ref="S8:S27" si="4">M8*0.95%</f>
        <v>68.495000000000005</v>
      </c>
      <c r="T8" s="27">
        <f t="shared" ref="T8:T27" si="5">S8-Q8</f>
        <v>-12.504999999999995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21340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21340</v>
      </c>
      <c r="N9" s="24">
        <f t="shared" si="1"/>
        <v>21340</v>
      </c>
      <c r="O9" s="25">
        <f t="shared" si="2"/>
        <v>586.85</v>
      </c>
      <c r="P9" s="26">
        <v>2000</v>
      </c>
      <c r="Q9" s="26">
        <v>141</v>
      </c>
      <c r="R9" s="24">
        <f t="shared" si="3"/>
        <v>20612.150000000001</v>
      </c>
      <c r="S9" s="25">
        <f t="shared" si="4"/>
        <v>202.73</v>
      </c>
      <c r="T9" s="27">
        <f t="shared" si="5"/>
        <v>61.72999999999999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4218</v>
      </c>
      <c r="N10" s="24">
        <f t="shared" si="1"/>
        <v>4218</v>
      </c>
      <c r="O10" s="25">
        <f t="shared" si="2"/>
        <v>115.995</v>
      </c>
      <c r="P10" s="26"/>
      <c r="Q10" s="26">
        <v>32</v>
      </c>
      <c r="R10" s="24">
        <f t="shared" si="3"/>
        <v>4070.0050000000001</v>
      </c>
      <c r="S10" s="25">
        <f t="shared" si="4"/>
        <v>40.070999999999998</v>
      </c>
      <c r="T10" s="27">
        <f t="shared" si="5"/>
        <v>8.070999999999998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3292</v>
      </c>
      <c r="E11" s="30">
        <v>20</v>
      </c>
      <c r="F11" s="30">
        <v>20</v>
      </c>
      <c r="G11" s="32"/>
      <c r="H11" s="30">
        <v>270</v>
      </c>
      <c r="I11" s="20">
        <v>3</v>
      </c>
      <c r="J11" s="20"/>
      <c r="K11" s="20">
        <v>3</v>
      </c>
      <c r="L11" s="20"/>
      <c r="M11" s="20">
        <f t="shared" si="0"/>
        <v>6322</v>
      </c>
      <c r="N11" s="24">
        <f t="shared" si="1"/>
        <v>7441</v>
      </c>
      <c r="O11" s="25">
        <f t="shared" si="2"/>
        <v>173.85499999999999</v>
      </c>
      <c r="P11" s="26"/>
      <c r="Q11" s="26">
        <v>32</v>
      </c>
      <c r="R11" s="24">
        <f t="shared" si="3"/>
        <v>7235.1450000000004</v>
      </c>
      <c r="S11" s="25">
        <f t="shared" si="4"/>
        <v>60.058999999999997</v>
      </c>
      <c r="T11" s="27">
        <f t="shared" si="5"/>
        <v>28.058999999999997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8350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9250</v>
      </c>
      <c r="N12" s="24">
        <f t="shared" si="1"/>
        <v>9250</v>
      </c>
      <c r="O12" s="25">
        <f t="shared" si="2"/>
        <v>254.375</v>
      </c>
      <c r="P12" s="26"/>
      <c r="Q12" s="26">
        <v>40</v>
      </c>
      <c r="R12" s="24">
        <f t="shared" si="3"/>
        <v>8955.625</v>
      </c>
      <c r="S12" s="25">
        <f t="shared" si="4"/>
        <v>87.875</v>
      </c>
      <c r="T12" s="27">
        <f t="shared" si="5"/>
        <v>47.875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7633</v>
      </c>
      <c r="E13" s="30"/>
      <c r="F13" s="30"/>
      <c r="G13" s="30"/>
      <c r="H13" s="30">
        <v>90</v>
      </c>
      <c r="I13" s="20">
        <v>2</v>
      </c>
      <c r="J13" s="20"/>
      <c r="K13" s="20"/>
      <c r="L13" s="20"/>
      <c r="M13" s="20">
        <f t="shared" si="0"/>
        <v>8443</v>
      </c>
      <c r="N13" s="24">
        <f t="shared" si="1"/>
        <v>8825</v>
      </c>
      <c r="O13" s="25">
        <f t="shared" si="2"/>
        <v>232.1825</v>
      </c>
      <c r="P13" s="26"/>
      <c r="Q13" s="26">
        <v>55</v>
      </c>
      <c r="R13" s="24">
        <f t="shared" si="3"/>
        <v>8537.8174999999992</v>
      </c>
      <c r="S13" s="25">
        <f t="shared" si="4"/>
        <v>80.208500000000001</v>
      </c>
      <c r="T13" s="27">
        <f t="shared" si="5"/>
        <v>25.208500000000001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12865</v>
      </c>
      <c r="E14" s="30">
        <v>100</v>
      </c>
      <c r="F14" s="30">
        <v>100</v>
      </c>
      <c r="G14" s="30"/>
      <c r="H14" s="30">
        <v>250</v>
      </c>
      <c r="I14" s="20"/>
      <c r="J14" s="20"/>
      <c r="K14" s="20"/>
      <c r="L14" s="20"/>
      <c r="M14" s="20">
        <f t="shared" si="0"/>
        <v>18115</v>
      </c>
      <c r="N14" s="24">
        <f t="shared" si="1"/>
        <v>18115</v>
      </c>
      <c r="O14" s="25">
        <f t="shared" si="2"/>
        <v>498.16250000000002</v>
      </c>
      <c r="P14" s="26"/>
      <c r="Q14" s="26">
        <v>207</v>
      </c>
      <c r="R14" s="24">
        <f t="shared" si="3"/>
        <v>17409.837500000001</v>
      </c>
      <c r="S14" s="25">
        <f t="shared" si="4"/>
        <v>172.0925</v>
      </c>
      <c r="T14" s="27">
        <f t="shared" si="5"/>
        <v>-34.907499999999999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13163</v>
      </c>
      <c r="E15" s="30">
        <v>70</v>
      </c>
      <c r="F15" s="30">
        <v>80</v>
      </c>
      <c r="G15" s="30"/>
      <c r="H15" s="30"/>
      <c r="I15" s="20">
        <v>5</v>
      </c>
      <c r="J15" s="20"/>
      <c r="K15" s="20"/>
      <c r="L15" s="20"/>
      <c r="M15" s="20">
        <f t="shared" si="0"/>
        <v>15363</v>
      </c>
      <c r="N15" s="24">
        <f t="shared" si="1"/>
        <v>16318</v>
      </c>
      <c r="O15" s="25">
        <f t="shared" si="2"/>
        <v>422.48250000000002</v>
      </c>
      <c r="P15" s="26"/>
      <c r="Q15" s="26">
        <v>140</v>
      </c>
      <c r="R15" s="24">
        <f t="shared" si="3"/>
        <v>15755.5175</v>
      </c>
      <c r="S15" s="25">
        <f t="shared" si="4"/>
        <v>145.9485</v>
      </c>
      <c r="T15" s="27">
        <f t="shared" si="5"/>
        <v>5.9484999999999957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16755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17655</v>
      </c>
      <c r="N16" s="24">
        <f t="shared" si="1"/>
        <v>17655</v>
      </c>
      <c r="O16" s="25">
        <f t="shared" si="2"/>
        <v>485.51249999999999</v>
      </c>
      <c r="P16" s="26"/>
      <c r="Q16" s="26">
        <v>120</v>
      </c>
      <c r="R16" s="24">
        <f t="shared" si="3"/>
        <v>17049.487499999999</v>
      </c>
      <c r="S16" s="25">
        <f t="shared" si="4"/>
        <v>167.7225</v>
      </c>
      <c r="T16" s="27">
        <f t="shared" si="5"/>
        <v>47.722499999999997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5928</v>
      </c>
      <c r="E17" s="30">
        <v>10</v>
      </c>
      <c r="F17" s="30"/>
      <c r="G17" s="30"/>
      <c r="H17" s="30">
        <v>120</v>
      </c>
      <c r="I17" s="20">
        <v>10</v>
      </c>
      <c r="J17" s="20"/>
      <c r="K17" s="20"/>
      <c r="L17" s="20"/>
      <c r="M17" s="20">
        <f t="shared" si="0"/>
        <v>7208</v>
      </c>
      <c r="N17" s="24">
        <f t="shared" si="1"/>
        <v>9118</v>
      </c>
      <c r="O17" s="25">
        <f t="shared" si="2"/>
        <v>198.22</v>
      </c>
      <c r="P17" s="26"/>
      <c r="Q17" s="26">
        <v>60</v>
      </c>
      <c r="R17" s="24">
        <f t="shared" si="3"/>
        <v>8859.7799999999988</v>
      </c>
      <c r="S17" s="25">
        <f t="shared" si="4"/>
        <v>68.475999999999999</v>
      </c>
      <c r="T17" s="27">
        <f t="shared" si="5"/>
        <v>8.4759999999999991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10944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10944</v>
      </c>
      <c r="N18" s="24">
        <f t="shared" si="1"/>
        <v>10944</v>
      </c>
      <c r="O18" s="25">
        <f t="shared" si="2"/>
        <v>300.95999999999998</v>
      </c>
      <c r="P18" s="26"/>
      <c r="Q18" s="26">
        <v>180</v>
      </c>
      <c r="R18" s="24">
        <f t="shared" si="3"/>
        <v>10463.040000000001</v>
      </c>
      <c r="S18" s="25">
        <f t="shared" si="4"/>
        <v>103.968</v>
      </c>
      <c r="T18" s="27">
        <f t="shared" si="5"/>
        <v>-76.031999999999996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20496</v>
      </c>
      <c r="E19" s="30">
        <v>10</v>
      </c>
      <c r="F19" s="30"/>
      <c r="G19" s="30"/>
      <c r="H19" s="30">
        <v>70</v>
      </c>
      <c r="I19" s="20"/>
      <c r="J19" s="20"/>
      <c r="K19" s="20"/>
      <c r="L19" s="20"/>
      <c r="M19" s="20">
        <f t="shared" si="0"/>
        <v>21326</v>
      </c>
      <c r="N19" s="24">
        <f t="shared" si="1"/>
        <v>21326</v>
      </c>
      <c r="O19" s="25">
        <f t="shared" si="2"/>
        <v>586.46500000000003</v>
      </c>
      <c r="P19" s="26">
        <v>500</v>
      </c>
      <c r="Q19" s="26">
        <v>170</v>
      </c>
      <c r="R19" s="24">
        <f t="shared" si="3"/>
        <v>20569.535</v>
      </c>
      <c r="S19" s="25">
        <f t="shared" si="4"/>
        <v>202.59700000000001</v>
      </c>
      <c r="T19" s="27">
        <f t="shared" si="5"/>
        <v>32.597000000000008</v>
      </c>
    </row>
    <row r="20" spans="1:20" ht="15.75" x14ac:dyDescent="0.25">
      <c r="A20" s="28">
        <v>14</v>
      </c>
      <c r="B20" s="20">
        <v>1908446147</v>
      </c>
      <c r="C20" s="20" t="s">
        <v>76</v>
      </c>
      <c r="D20" s="29">
        <v>7713</v>
      </c>
      <c r="E20" s="30"/>
      <c r="F20" s="30"/>
      <c r="G20" s="30"/>
      <c r="H20" s="30">
        <v>200</v>
      </c>
      <c r="I20" s="20"/>
      <c r="J20" s="20"/>
      <c r="K20" s="20"/>
      <c r="L20" s="20"/>
      <c r="M20" s="20">
        <f t="shared" si="0"/>
        <v>9513</v>
      </c>
      <c r="N20" s="24">
        <f t="shared" si="1"/>
        <v>9513</v>
      </c>
      <c r="O20" s="25">
        <f t="shared" si="2"/>
        <v>261.60750000000002</v>
      </c>
      <c r="P20" s="26"/>
      <c r="Q20" s="26">
        <v>131</v>
      </c>
      <c r="R20" s="24">
        <f t="shared" si="3"/>
        <v>9120.3924999999999</v>
      </c>
      <c r="S20" s="25">
        <f t="shared" si="4"/>
        <v>90.373499999999993</v>
      </c>
      <c r="T20" s="27">
        <f t="shared" si="5"/>
        <v>-40.626500000000007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3803</v>
      </c>
      <c r="E21" s="30">
        <v>30</v>
      </c>
      <c r="F21" s="30">
        <v>10</v>
      </c>
      <c r="G21" s="30"/>
      <c r="H21" s="30">
        <v>50</v>
      </c>
      <c r="I21" s="20"/>
      <c r="J21" s="20"/>
      <c r="K21" s="20"/>
      <c r="L21" s="20"/>
      <c r="M21" s="20">
        <f t="shared" si="0"/>
        <v>4953</v>
      </c>
      <c r="N21" s="24">
        <f t="shared" si="1"/>
        <v>4953</v>
      </c>
      <c r="O21" s="25">
        <f t="shared" si="2"/>
        <v>136.20750000000001</v>
      </c>
      <c r="P21" s="26"/>
      <c r="Q21" s="26"/>
      <c r="R21" s="24">
        <f t="shared" si="3"/>
        <v>4816.7924999999996</v>
      </c>
      <c r="S21" s="25">
        <f t="shared" si="4"/>
        <v>47.0535</v>
      </c>
      <c r="T21" s="27">
        <f t="shared" si="5"/>
        <v>47.0535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19064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19064</v>
      </c>
      <c r="N22" s="24">
        <f t="shared" si="1"/>
        <v>21929</v>
      </c>
      <c r="O22" s="25">
        <f t="shared" si="2"/>
        <v>524.26</v>
      </c>
      <c r="P22" s="26"/>
      <c r="Q22" s="26">
        <v>150</v>
      </c>
      <c r="R22" s="24">
        <f t="shared" si="3"/>
        <v>21254.74</v>
      </c>
      <c r="S22" s="25">
        <f t="shared" si="4"/>
        <v>181.108</v>
      </c>
      <c r="T22" s="27">
        <f t="shared" si="5"/>
        <v>31.108000000000004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8611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8611</v>
      </c>
      <c r="N23" s="24">
        <f t="shared" si="1"/>
        <v>8611</v>
      </c>
      <c r="O23" s="25">
        <f t="shared" si="2"/>
        <v>236.80250000000001</v>
      </c>
      <c r="P23" s="26"/>
      <c r="Q23" s="26">
        <v>80</v>
      </c>
      <c r="R23" s="24">
        <f t="shared" si="3"/>
        <v>8294.1975000000002</v>
      </c>
      <c r="S23" s="25">
        <f t="shared" si="4"/>
        <v>81.804500000000004</v>
      </c>
      <c r="T23" s="27">
        <f t="shared" si="5"/>
        <v>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20708</v>
      </c>
      <c r="E24" s="30"/>
      <c r="F24" s="30">
        <v>100</v>
      </c>
      <c r="G24" s="30"/>
      <c r="H24" s="30">
        <v>100</v>
      </c>
      <c r="I24" s="20">
        <v>9</v>
      </c>
      <c r="J24" s="20"/>
      <c r="K24" s="20">
        <v>5</v>
      </c>
      <c r="L24" s="20"/>
      <c r="M24" s="20">
        <f t="shared" si="0"/>
        <v>22608</v>
      </c>
      <c r="N24" s="24">
        <f t="shared" si="1"/>
        <v>25237</v>
      </c>
      <c r="O24" s="25">
        <f t="shared" si="2"/>
        <v>621.72</v>
      </c>
      <c r="P24" s="26"/>
      <c r="Q24" s="26">
        <v>132</v>
      </c>
      <c r="R24" s="24">
        <f t="shared" si="3"/>
        <v>24483.279999999999</v>
      </c>
      <c r="S24" s="25">
        <f t="shared" si="4"/>
        <v>214.77599999999998</v>
      </c>
      <c r="T24" s="27">
        <f t="shared" si="5"/>
        <v>82.775999999999982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8676</v>
      </c>
      <c r="N25" s="24">
        <f t="shared" si="1"/>
        <v>8676</v>
      </c>
      <c r="O25" s="25">
        <f t="shared" si="2"/>
        <v>238.59</v>
      </c>
      <c r="P25" s="26"/>
      <c r="Q25" s="26">
        <v>100</v>
      </c>
      <c r="R25" s="24">
        <f t="shared" si="3"/>
        <v>8337.41</v>
      </c>
      <c r="S25" s="25">
        <f t="shared" si="4"/>
        <v>82.421999999999997</v>
      </c>
      <c r="T25" s="27">
        <f t="shared" si="5"/>
        <v>-17.578000000000003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5038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5038</v>
      </c>
      <c r="N26" s="24">
        <f t="shared" si="1"/>
        <v>5038</v>
      </c>
      <c r="O26" s="25">
        <f t="shared" si="2"/>
        <v>138.54499999999999</v>
      </c>
      <c r="P26" s="26"/>
      <c r="Q26" s="26">
        <v>200</v>
      </c>
      <c r="R26" s="24">
        <f t="shared" si="3"/>
        <v>4699.4549999999999</v>
      </c>
      <c r="S26" s="25">
        <f t="shared" si="4"/>
        <v>47.860999999999997</v>
      </c>
      <c r="T26" s="27">
        <f t="shared" si="5"/>
        <v>-152.13900000000001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5962</v>
      </c>
      <c r="E27" s="38"/>
      <c r="F27" s="39">
        <v>100</v>
      </c>
      <c r="G27" s="39"/>
      <c r="H27" s="39">
        <v>70</v>
      </c>
      <c r="I27" s="31">
        <v>10</v>
      </c>
      <c r="J27" s="31"/>
      <c r="K27" s="31"/>
      <c r="L27" s="31"/>
      <c r="M27" s="20">
        <f t="shared" si="0"/>
        <v>7592</v>
      </c>
      <c r="N27" s="40">
        <f t="shared" si="1"/>
        <v>9502</v>
      </c>
      <c r="O27" s="25">
        <f t="shared" si="2"/>
        <v>208.78</v>
      </c>
      <c r="P27" s="41"/>
      <c r="Q27" s="41">
        <v>100</v>
      </c>
      <c r="R27" s="24">
        <f t="shared" si="3"/>
        <v>9193.2200000000012</v>
      </c>
      <c r="S27" s="42">
        <f t="shared" si="4"/>
        <v>72.123999999999995</v>
      </c>
      <c r="T27" s="43">
        <f t="shared" si="5"/>
        <v>-27.876000000000005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223489</v>
      </c>
      <c r="E28" s="45">
        <f>SUM(E7:E27)</f>
        <v>240</v>
      </c>
      <c r="F28" s="45">
        <f t="shared" ref="F28:T28" si="6">SUM(F7:F27)</f>
        <v>410</v>
      </c>
      <c r="G28" s="45">
        <f t="shared" si="6"/>
        <v>0</v>
      </c>
      <c r="H28" s="45">
        <f t="shared" si="6"/>
        <v>1520</v>
      </c>
      <c r="I28" s="45">
        <f t="shared" si="6"/>
        <v>54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246069</v>
      </c>
      <c r="N28" s="45">
        <f t="shared" si="6"/>
        <v>257839</v>
      </c>
      <c r="O28" s="46">
        <f t="shared" si="6"/>
        <v>6766.8975</v>
      </c>
      <c r="P28" s="45">
        <f t="shared" si="6"/>
        <v>2500</v>
      </c>
      <c r="Q28" s="45">
        <f t="shared" si="6"/>
        <v>2254</v>
      </c>
      <c r="R28" s="45">
        <f t="shared" si="6"/>
        <v>248818.10250000001</v>
      </c>
      <c r="S28" s="45">
        <f t="shared" si="6"/>
        <v>2337.6554999999994</v>
      </c>
      <c r="T28" s="47">
        <f t="shared" si="6"/>
        <v>83.655500000000046</v>
      </c>
    </row>
    <row r="29" spans="1:20" ht="15.75" thickBot="1" x14ac:dyDescent="0.3">
      <c r="A29" s="89" t="s">
        <v>45</v>
      </c>
      <c r="B29" s="90"/>
      <c r="C29" s="91"/>
      <c r="D29" s="48">
        <f>D4+D5-D28</f>
        <v>692372</v>
      </c>
      <c r="E29" s="48">
        <f t="shared" ref="E29:L29" si="7">E4+E5-E28</f>
        <v>850</v>
      </c>
      <c r="F29" s="48">
        <f t="shared" si="7"/>
        <v>8350</v>
      </c>
      <c r="G29" s="48">
        <f t="shared" si="7"/>
        <v>0</v>
      </c>
      <c r="H29" s="48">
        <f t="shared" si="7"/>
        <v>24580</v>
      </c>
      <c r="I29" s="48">
        <f t="shared" si="7"/>
        <v>1503</v>
      </c>
      <c r="J29" s="48">
        <f t="shared" si="7"/>
        <v>609</v>
      </c>
      <c r="K29" s="48">
        <f t="shared" si="7"/>
        <v>241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50" priority="43" operator="equal">
      <formula>212030016606640</formula>
    </cfRule>
  </conditionalFormatting>
  <conditionalFormatting sqref="D29 E4:E6 E28:K29">
    <cfRule type="cellIs" dxfId="349" priority="41" operator="equal">
      <formula>$E$4</formula>
    </cfRule>
    <cfRule type="cellIs" dxfId="348" priority="42" operator="equal">
      <formula>2120</formula>
    </cfRule>
  </conditionalFormatting>
  <conditionalFormatting sqref="D29:E29 F4:F6 F28:F29">
    <cfRule type="cellIs" dxfId="347" priority="39" operator="equal">
      <formula>$F$4</formula>
    </cfRule>
    <cfRule type="cellIs" dxfId="346" priority="40" operator="equal">
      <formula>300</formula>
    </cfRule>
  </conditionalFormatting>
  <conditionalFormatting sqref="G4:G6 G28:G29">
    <cfRule type="cellIs" dxfId="345" priority="37" operator="equal">
      <formula>$G$4</formula>
    </cfRule>
    <cfRule type="cellIs" dxfId="344" priority="38" operator="equal">
      <formula>1660</formula>
    </cfRule>
  </conditionalFormatting>
  <conditionalFormatting sqref="H4:H6 H28:H29">
    <cfRule type="cellIs" dxfId="343" priority="35" operator="equal">
      <formula>$H$4</formula>
    </cfRule>
    <cfRule type="cellIs" dxfId="342" priority="36" operator="equal">
      <formula>6640</formula>
    </cfRule>
  </conditionalFormatting>
  <conditionalFormatting sqref="T6:T28">
    <cfRule type="cellIs" dxfId="341" priority="34" operator="lessThan">
      <formula>0</formula>
    </cfRule>
  </conditionalFormatting>
  <conditionalFormatting sqref="T7:T27">
    <cfRule type="cellIs" dxfId="340" priority="31" operator="lessThan">
      <formula>0</formula>
    </cfRule>
    <cfRule type="cellIs" dxfId="339" priority="32" operator="lessThan">
      <formula>0</formula>
    </cfRule>
    <cfRule type="cellIs" dxfId="338" priority="33" operator="lessThan">
      <formula>0</formula>
    </cfRule>
  </conditionalFormatting>
  <conditionalFormatting sqref="E4:E6 E28:K28">
    <cfRule type="cellIs" dxfId="337" priority="30" operator="equal">
      <formula>$E$4</formula>
    </cfRule>
  </conditionalFormatting>
  <conditionalFormatting sqref="D28:D29 D6 D4:M4">
    <cfRule type="cellIs" dxfId="336" priority="29" operator="equal">
      <formula>$D$4</formula>
    </cfRule>
  </conditionalFormatting>
  <conditionalFormatting sqref="I4:I6 I28:I29">
    <cfRule type="cellIs" dxfId="335" priority="28" operator="equal">
      <formula>$I$4</formula>
    </cfRule>
  </conditionalFormatting>
  <conditionalFormatting sqref="J4:J6 J28:J29">
    <cfRule type="cellIs" dxfId="334" priority="27" operator="equal">
      <formula>$J$4</formula>
    </cfRule>
  </conditionalFormatting>
  <conditionalFormatting sqref="K4:K6 K28:K29">
    <cfRule type="cellIs" dxfId="333" priority="26" operator="equal">
      <formula>$K$4</formula>
    </cfRule>
  </conditionalFormatting>
  <conditionalFormatting sqref="M4:M6">
    <cfRule type="cellIs" dxfId="332" priority="25" operator="equal">
      <formula>$L$4</formula>
    </cfRule>
  </conditionalFormatting>
  <conditionalFormatting sqref="T7:T28">
    <cfRule type="cellIs" dxfId="331" priority="22" operator="lessThan">
      <formula>0</formula>
    </cfRule>
    <cfRule type="cellIs" dxfId="330" priority="23" operator="lessThan">
      <formula>0</formula>
    </cfRule>
    <cfRule type="cellIs" dxfId="329" priority="24" operator="lessThan">
      <formula>0</formula>
    </cfRule>
  </conditionalFormatting>
  <conditionalFormatting sqref="D5:K5">
    <cfRule type="cellIs" dxfId="328" priority="21" operator="greaterThan">
      <formula>0</formula>
    </cfRule>
  </conditionalFormatting>
  <conditionalFormatting sqref="T6:T28">
    <cfRule type="cellIs" dxfId="327" priority="20" operator="lessThan">
      <formula>0</formula>
    </cfRule>
  </conditionalFormatting>
  <conditionalFormatting sqref="T7:T27">
    <cfRule type="cellIs" dxfId="326" priority="17" operator="lessThan">
      <formula>0</formula>
    </cfRule>
    <cfRule type="cellIs" dxfId="325" priority="18" operator="lessThan">
      <formula>0</formula>
    </cfRule>
    <cfRule type="cellIs" dxfId="324" priority="19" operator="lessThan">
      <formula>0</formula>
    </cfRule>
  </conditionalFormatting>
  <conditionalFormatting sqref="T7:T28">
    <cfRule type="cellIs" dxfId="323" priority="14" operator="lessThan">
      <formula>0</formula>
    </cfRule>
    <cfRule type="cellIs" dxfId="322" priority="15" operator="lessThan">
      <formula>0</formula>
    </cfRule>
    <cfRule type="cellIs" dxfId="321" priority="16" operator="lessThan">
      <formula>0</formula>
    </cfRule>
  </conditionalFormatting>
  <conditionalFormatting sqref="D5:K5">
    <cfRule type="cellIs" dxfId="320" priority="13" operator="greaterThan">
      <formula>0</formula>
    </cfRule>
  </conditionalFormatting>
  <conditionalFormatting sqref="L4 L6 L28:L29">
    <cfRule type="cellIs" dxfId="319" priority="12" operator="equal">
      <formula>$L$4</formula>
    </cfRule>
  </conditionalFormatting>
  <conditionalFormatting sqref="D7:S7 M8:M27">
    <cfRule type="cellIs" dxfId="318" priority="11" operator="greaterThan">
      <formula>0</formula>
    </cfRule>
  </conditionalFormatting>
  <conditionalFormatting sqref="D9:L9 N9:S9">
    <cfRule type="cellIs" dxfId="317" priority="10" operator="greaterThan">
      <formula>0</formula>
    </cfRule>
  </conditionalFormatting>
  <conditionalFormatting sqref="D11:L11 N11:S11">
    <cfRule type="cellIs" dxfId="316" priority="9" operator="greaterThan">
      <formula>0</formula>
    </cfRule>
  </conditionalFormatting>
  <conditionalFormatting sqref="D13:L13 N13:S13">
    <cfRule type="cellIs" dxfId="315" priority="8" operator="greaterThan">
      <formula>0</formula>
    </cfRule>
  </conditionalFormatting>
  <conditionalFormatting sqref="D15:L15 N15:S15">
    <cfRule type="cellIs" dxfId="314" priority="7" operator="greaterThan">
      <formula>0</formula>
    </cfRule>
  </conditionalFormatting>
  <conditionalFormatting sqref="D17:L17 N17:S17">
    <cfRule type="cellIs" dxfId="313" priority="6" operator="greaterThan">
      <formula>0</formula>
    </cfRule>
  </conditionalFormatting>
  <conditionalFormatting sqref="D19:L19 N19:S19">
    <cfRule type="cellIs" dxfId="312" priority="5" operator="greaterThan">
      <formula>0</formula>
    </cfRule>
  </conditionalFormatting>
  <conditionalFormatting sqref="D21:L21 N21:S21">
    <cfRule type="cellIs" dxfId="311" priority="4" operator="greaterThan">
      <formula>0</formula>
    </cfRule>
  </conditionalFormatting>
  <conditionalFormatting sqref="D23:L23 N23:S23">
    <cfRule type="cellIs" dxfId="310" priority="3" operator="greaterThan">
      <formula>0</formula>
    </cfRule>
  </conditionalFormatting>
  <conditionalFormatting sqref="D25:L25 N25:S25">
    <cfRule type="cellIs" dxfId="309" priority="2" operator="greaterThan">
      <formula>0</formula>
    </cfRule>
  </conditionalFormatting>
  <conditionalFormatting sqref="D27:L27 N27:S27">
    <cfRule type="cellIs" dxfId="308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79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'25'!D29</f>
        <v>692372</v>
      </c>
      <c r="E4" s="2">
        <f>'25'!E29</f>
        <v>850</v>
      </c>
      <c r="F4" s="2">
        <f>'25'!F29</f>
        <v>8350</v>
      </c>
      <c r="G4" s="2">
        <f>'25'!G29</f>
        <v>0</v>
      </c>
      <c r="H4" s="2">
        <f>'25'!H29</f>
        <v>24580</v>
      </c>
      <c r="I4" s="2">
        <f>'25'!I29</f>
        <v>1503</v>
      </c>
      <c r="J4" s="2">
        <f>'25'!J29</f>
        <v>609</v>
      </c>
      <c r="K4" s="2">
        <f>'25'!K29</f>
        <v>241</v>
      </c>
      <c r="L4" s="2">
        <f>'25'!L29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10310</v>
      </c>
      <c r="N7" s="24">
        <f>D7+E7*20+F7*10+G7*9+H7*9+I7*191+J7*191+K7*182+L7*100</f>
        <v>10310</v>
      </c>
      <c r="O7" s="25">
        <f>M7*2.75%</f>
        <v>283.52499999999998</v>
      </c>
      <c r="P7" s="82">
        <v>-500</v>
      </c>
      <c r="Q7" s="26">
        <v>120</v>
      </c>
      <c r="R7" s="24">
        <f>M7-(M7*2.75%)+I7*191+J7*191+K7*182+L7*100-Q7</f>
        <v>9906.4750000000004</v>
      </c>
      <c r="S7" s="25">
        <f>M7*0.95%</f>
        <v>97.944999999999993</v>
      </c>
      <c r="T7" s="27">
        <f>S7-Q7</f>
        <v>-22.055000000000007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7349</v>
      </c>
      <c r="E8" s="30"/>
      <c r="F8" s="30"/>
      <c r="G8" s="30"/>
      <c r="H8" s="30">
        <v>50</v>
      </c>
      <c r="I8" s="20">
        <v>2</v>
      </c>
      <c r="J8" s="20"/>
      <c r="K8" s="20"/>
      <c r="L8" s="20"/>
      <c r="M8" s="20">
        <f t="shared" ref="M8:M27" si="0">D8+E8*20+F8*10+G8*9+H8*9</f>
        <v>7799</v>
      </c>
      <c r="N8" s="24">
        <f t="shared" ref="N8:N27" si="1">D8+E8*20+F8*10+G8*9+H8*9+I8*191+J8*191+K8*182+L8*100</f>
        <v>8181</v>
      </c>
      <c r="O8" s="25">
        <f t="shared" ref="O8:O27" si="2">M8*2.75%</f>
        <v>214.4725</v>
      </c>
      <c r="P8" s="26"/>
      <c r="Q8" s="26">
        <v>82</v>
      </c>
      <c r="R8" s="24">
        <f t="shared" ref="R8:R27" si="3">M8-(M8*2.75%)+I8*191+J8*191+K8*182+L8*100-Q8</f>
        <v>7884.5275000000001</v>
      </c>
      <c r="S8" s="25">
        <f t="shared" ref="S8:S27" si="4">M8*0.95%</f>
        <v>74.090499999999992</v>
      </c>
      <c r="T8" s="27">
        <f t="shared" ref="T8:T27" si="5">S8-Q8</f>
        <v>-7.9095000000000084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11412</v>
      </c>
      <c r="E9" s="30"/>
      <c r="F9" s="30"/>
      <c r="G9" s="30"/>
      <c r="H9" s="30">
        <v>150</v>
      </c>
      <c r="I9" s="20">
        <v>4</v>
      </c>
      <c r="J9" s="20"/>
      <c r="K9" s="20"/>
      <c r="L9" s="20"/>
      <c r="M9" s="20">
        <f t="shared" si="0"/>
        <v>12762</v>
      </c>
      <c r="N9" s="24">
        <f t="shared" si="1"/>
        <v>13526</v>
      </c>
      <c r="O9" s="25">
        <f t="shared" si="2"/>
        <v>350.95499999999998</v>
      </c>
      <c r="P9" s="26">
        <v>2000</v>
      </c>
      <c r="Q9" s="26">
        <v>135</v>
      </c>
      <c r="R9" s="24">
        <f t="shared" si="3"/>
        <v>13040.045</v>
      </c>
      <c r="S9" s="25">
        <f t="shared" si="4"/>
        <v>121.23899999999999</v>
      </c>
      <c r="T9" s="27">
        <f t="shared" si="5"/>
        <v>-13.76100000000001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5298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5298</v>
      </c>
      <c r="N10" s="24">
        <f t="shared" si="1"/>
        <v>5871</v>
      </c>
      <c r="O10" s="25">
        <f t="shared" si="2"/>
        <v>145.69499999999999</v>
      </c>
      <c r="P10" s="26"/>
      <c r="Q10" s="26">
        <v>30</v>
      </c>
      <c r="R10" s="24">
        <f t="shared" si="3"/>
        <v>5695.3050000000003</v>
      </c>
      <c r="S10" s="25">
        <f t="shared" si="4"/>
        <v>50.330999999999996</v>
      </c>
      <c r="T10" s="27">
        <f t="shared" si="5"/>
        <v>20.330999999999996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4492</v>
      </c>
      <c r="E11" s="30">
        <v>100</v>
      </c>
      <c r="F11" s="30">
        <v>120</v>
      </c>
      <c r="G11" s="32"/>
      <c r="H11" s="30">
        <v>300</v>
      </c>
      <c r="I11" s="20"/>
      <c r="J11" s="20"/>
      <c r="K11" s="20"/>
      <c r="L11" s="20"/>
      <c r="M11" s="20">
        <f t="shared" si="0"/>
        <v>10392</v>
      </c>
      <c r="N11" s="24">
        <f t="shared" si="1"/>
        <v>10392</v>
      </c>
      <c r="O11" s="25">
        <f t="shared" si="2"/>
        <v>285.78000000000003</v>
      </c>
      <c r="P11" s="82">
        <v>-700</v>
      </c>
      <c r="Q11" s="26">
        <v>36</v>
      </c>
      <c r="R11" s="24">
        <f t="shared" si="3"/>
        <v>10070.219999999999</v>
      </c>
      <c r="S11" s="25">
        <f t="shared" si="4"/>
        <v>98.724000000000004</v>
      </c>
      <c r="T11" s="27">
        <f t="shared" si="5"/>
        <v>62.724000000000004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5674</v>
      </c>
      <c r="N12" s="24">
        <f t="shared" si="1"/>
        <v>5674</v>
      </c>
      <c r="O12" s="25">
        <f t="shared" si="2"/>
        <v>156.035</v>
      </c>
      <c r="P12" s="26"/>
      <c r="Q12" s="26">
        <v>37</v>
      </c>
      <c r="R12" s="24">
        <f t="shared" si="3"/>
        <v>5480.9650000000001</v>
      </c>
      <c r="S12" s="25">
        <f t="shared" si="4"/>
        <v>53.902999999999999</v>
      </c>
      <c r="T12" s="27">
        <f t="shared" si="5"/>
        <v>16.902999999999999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5247</v>
      </c>
      <c r="N13" s="24">
        <f t="shared" si="1"/>
        <v>5247</v>
      </c>
      <c r="O13" s="25">
        <f t="shared" si="2"/>
        <v>144.29249999999999</v>
      </c>
      <c r="P13" s="26"/>
      <c r="Q13" s="26">
        <v>55</v>
      </c>
      <c r="R13" s="24">
        <f t="shared" si="3"/>
        <v>5047.7075000000004</v>
      </c>
      <c r="S13" s="25">
        <f t="shared" si="4"/>
        <v>49.846499999999999</v>
      </c>
      <c r="T13" s="27">
        <f t="shared" si="5"/>
        <v>-5.1535000000000011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16966</v>
      </c>
      <c r="E14" s="30">
        <v>30</v>
      </c>
      <c r="F14" s="30"/>
      <c r="G14" s="30"/>
      <c r="H14" s="30">
        <v>60</v>
      </c>
      <c r="I14" s="20">
        <v>11</v>
      </c>
      <c r="J14" s="20"/>
      <c r="K14" s="20"/>
      <c r="L14" s="20"/>
      <c r="M14" s="20">
        <f t="shared" si="0"/>
        <v>18106</v>
      </c>
      <c r="N14" s="24">
        <f t="shared" si="1"/>
        <v>20207</v>
      </c>
      <c r="O14" s="25">
        <f t="shared" si="2"/>
        <v>497.91500000000002</v>
      </c>
      <c r="P14" s="26"/>
      <c r="Q14" s="26">
        <v>170</v>
      </c>
      <c r="R14" s="24">
        <f t="shared" si="3"/>
        <v>19539.084999999999</v>
      </c>
      <c r="S14" s="25">
        <f t="shared" si="4"/>
        <v>172.00700000000001</v>
      </c>
      <c r="T14" s="27">
        <f t="shared" si="5"/>
        <v>2.007000000000005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13108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13108</v>
      </c>
      <c r="N15" s="24">
        <f t="shared" si="1"/>
        <v>13108</v>
      </c>
      <c r="O15" s="25">
        <f t="shared" si="2"/>
        <v>360.47</v>
      </c>
      <c r="P15" s="26"/>
      <c r="Q15" s="26">
        <v>160</v>
      </c>
      <c r="R15" s="24">
        <f t="shared" si="3"/>
        <v>12587.53</v>
      </c>
      <c r="S15" s="25">
        <f t="shared" si="4"/>
        <v>124.526</v>
      </c>
      <c r="T15" s="27">
        <f t="shared" si="5"/>
        <v>-35.474000000000004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13465</v>
      </c>
      <c r="E16" s="30"/>
      <c r="F16" s="30"/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13465</v>
      </c>
      <c r="N16" s="24">
        <f t="shared" si="1"/>
        <v>15330</v>
      </c>
      <c r="O16" s="25">
        <f t="shared" si="2"/>
        <v>370.28750000000002</v>
      </c>
      <c r="P16" s="26"/>
      <c r="Q16" s="26">
        <v>130</v>
      </c>
      <c r="R16" s="24">
        <f t="shared" si="3"/>
        <v>14829.7125</v>
      </c>
      <c r="S16" s="25">
        <f t="shared" si="4"/>
        <v>127.91749999999999</v>
      </c>
      <c r="T16" s="27">
        <f t="shared" si="5"/>
        <v>-2.0825000000000102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6057</v>
      </c>
      <c r="E17" s="30"/>
      <c r="F17" s="30"/>
      <c r="G17" s="30"/>
      <c r="H17" s="30">
        <v>100</v>
      </c>
      <c r="I17" s="20">
        <v>30</v>
      </c>
      <c r="J17" s="20">
        <v>10</v>
      </c>
      <c r="K17" s="20"/>
      <c r="L17" s="20"/>
      <c r="M17" s="20">
        <f t="shared" si="0"/>
        <v>6957</v>
      </c>
      <c r="N17" s="24">
        <f t="shared" si="1"/>
        <v>14597</v>
      </c>
      <c r="O17" s="25">
        <f t="shared" si="2"/>
        <v>191.3175</v>
      </c>
      <c r="P17" s="26"/>
      <c r="Q17" s="26">
        <v>80</v>
      </c>
      <c r="R17" s="24">
        <f t="shared" si="3"/>
        <v>14325.682499999999</v>
      </c>
      <c r="S17" s="25">
        <f t="shared" si="4"/>
        <v>66.091499999999996</v>
      </c>
      <c r="T17" s="27">
        <f t="shared" si="5"/>
        <v>-13.908500000000004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4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11209</v>
      </c>
      <c r="N19" s="24">
        <f t="shared" si="1"/>
        <v>11209</v>
      </c>
      <c r="O19" s="25">
        <f t="shared" si="2"/>
        <v>308.2475</v>
      </c>
      <c r="P19" s="26"/>
      <c r="Q19" s="26">
        <v>170</v>
      </c>
      <c r="R19" s="24">
        <f t="shared" si="3"/>
        <v>10730.752500000001</v>
      </c>
      <c r="S19" s="25">
        <f t="shared" si="4"/>
        <v>106.4855</v>
      </c>
      <c r="T19" s="27">
        <f t="shared" si="5"/>
        <v>-63.514499999999998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11699</v>
      </c>
      <c r="E20" s="30"/>
      <c r="F20" s="30"/>
      <c r="G20" s="30"/>
      <c r="H20" s="30">
        <v>210</v>
      </c>
      <c r="I20" s="20"/>
      <c r="J20" s="20"/>
      <c r="K20" s="20">
        <v>3</v>
      </c>
      <c r="L20" s="20"/>
      <c r="M20" s="20">
        <f t="shared" si="0"/>
        <v>13589</v>
      </c>
      <c r="N20" s="24">
        <f t="shared" si="1"/>
        <v>14135</v>
      </c>
      <c r="O20" s="25">
        <f t="shared" si="2"/>
        <v>373.69749999999999</v>
      </c>
      <c r="P20" s="26"/>
      <c r="Q20" s="26">
        <v>130</v>
      </c>
      <c r="R20" s="24">
        <f t="shared" si="3"/>
        <v>13631.3025</v>
      </c>
      <c r="S20" s="25">
        <f t="shared" si="4"/>
        <v>129.09549999999999</v>
      </c>
      <c r="T20" s="27">
        <f t="shared" si="5"/>
        <v>-0.90450000000001296</v>
      </c>
    </row>
    <row r="21" spans="1:20" ht="15.75" x14ac:dyDescent="0.25">
      <c r="A21" s="28">
        <v>15</v>
      </c>
      <c r="B21" s="20">
        <v>1908446148</v>
      </c>
      <c r="C21" s="20" t="s">
        <v>80</v>
      </c>
      <c r="D21" s="29">
        <v>4933</v>
      </c>
      <c r="E21" s="30"/>
      <c r="F21" s="30">
        <v>10</v>
      </c>
      <c r="G21" s="30"/>
      <c r="H21" s="30"/>
      <c r="I21" s="20"/>
      <c r="J21" s="20"/>
      <c r="K21" s="20"/>
      <c r="L21" s="20"/>
      <c r="M21" s="20">
        <f t="shared" si="0"/>
        <v>5033</v>
      </c>
      <c r="N21" s="24">
        <f t="shared" si="1"/>
        <v>5033</v>
      </c>
      <c r="O21" s="25">
        <f t="shared" si="2"/>
        <v>138.4075</v>
      </c>
      <c r="P21" s="26"/>
      <c r="Q21" s="26">
        <v>20</v>
      </c>
      <c r="R21" s="24">
        <f t="shared" si="3"/>
        <v>4874.5924999999997</v>
      </c>
      <c r="S21" s="25">
        <f t="shared" si="4"/>
        <v>47.813499999999998</v>
      </c>
      <c r="T21" s="27">
        <f t="shared" si="5"/>
        <v>27.813499999999998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11810</v>
      </c>
      <c r="N22" s="24">
        <f t="shared" si="1"/>
        <v>11810</v>
      </c>
      <c r="O22" s="25">
        <f t="shared" si="2"/>
        <v>324.77499999999998</v>
      </c>
      <c r="P22" s="82">
        <v>-135</v>
      </c>
      <c r="Q22" s="26">
        <v>100</v>
      </c>
      <c r="R22" s="24">
        <f t="shared" si="3"/>
        <v>11385.225</v>
      </c>
      <c r="S22" s="25">
        <f t="shared" si="4"/>
        <v>112.19499999999999</v>
      </c>
      <c r="T22" s="27">
        <f t="shared" si="5"/>
        <v>12.194999999999993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9348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9348</v>
      </c>
      <c r="N23" s="24">
        <f t="shared" si="1"/>
        <v>12213</v>
      </c>
      <c r="O23" s="25">
        <f t="shared" si="2"/>
        <v>257.07</v>
      </c>
      <c r="P23" s="26"/>
      <c r="Q23" s="26">
        <v>90</v>
      </c>
      <c r="R23" s="24">
        <f t="shared" si="3"/>
        <v>11865.93</v>
      </c>
      <c r="S23" s="25">
        <f t="shared" si="4"/>
        <v>88.805999999999997</v>
      </c>
      <c r="T23" s="27">
        <f t="shared" si="5"/>
        <v>-1.1940000000000026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10283</v>
      </c>
      <c r="E24" s="30"/>
      <c r="F24" s="30">
        <v>20</v>
      </c>
      <c r="G24" s="30"/>
      <c r="H24" s="30"/>
      <c r="I24" s="20"/>
      <c r="J24" s="20"/>
      <c r="K24" s="20">
        <v>5</v>
      </c>
      <c r="L24" s="20"/>
      <c r="M24" s="20">
        <f t="shared" si="0"/>
        <v>10483</v>
      </c>
      <c r="N24" s="24">
        <f t="shared" si="1"/>
        <v>11393</v>
      </c>
      <c r="O24" s="25">
        <f t="shared" si="2"/>
        <v>288.28250000000003</v>
      </c>
      <c r="P24" s="26"/>
      <c r="Q24" s="26">
        <v>94</v>
      </c>
      <c r="R24" s="24">
        <f t="shared" si="3"/>
        <v>11010.717500000001</v>
      </c>
      <c r="S24" s="25">
        <f t="shared" si="4"/>
        <v>99.588499999999996</v>
      </c>
      <c r="T24" s="27">
        <f t="shared" si="5"/>
        <v>5.5884999999999962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5461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0"/>
        <v>5461</v>
      </c>
      <c r="N25" s="24">
        <f t="shared" si="1"/>
        <v>6416</v>
      </c>
      <c r="O25" s="25">
        <f t="shared" si="2"/>
        <v>150.17750000000001</v>
      </c>
      <c r="P25" s="26"/>
      <c r="Q25" s="26">
        <v>80</v>
      </c>
      <c r="R25" s="24">
        <f t="shared" si="3"/>
        <v>6185.8225000000002</v>
      </c>
      <c r="S25" s="25">
        <f t="shared" si="4"/>
        <v>51.8795</v>
      </c>
      <c r="T25" s="27">
        <f t="shared" si="5"/>
        <v>-28.1205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8781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8781</v>
      </c>
      <c r="N27" s="40">
        <f t="shared" si="1"/>
        <v>8781</v>
      </c>
      <c r="O27" s="25">
        <f t="shared" si="2"/>
        <v>241.47749999999999</v>
      </c>
      <c r="P27" s="41"/>
      <c r="Q27" s="41">
        <v>100</v>
      </c>
      <c r="R27" s="24">
        <f t="shared" si="3"/>
        <v>8439.5224999999991</v>
      </c>
      <c r="S27" s="42">
        <f t="shared" si="4"/>
        <v>83.419499999999999</v>
      </c>
      <c r="T27" s="43">
        <f t="shared" si="5"/>
        <v>-16.580500000000001</v>
      </c>
    </row>
    <row r="28" spans="1:20" ht="16.5" thickBot="1" x14ac:dyDescent="0.3">
      <c r="A28" s="86" t="s">
        <v>44</v>
      </c>
      <c r="B28" s="87"/>
      <c r="C28" s="88"/>
      <c r="D28" s="44">
        <f>SUM(D7:D27)</f>
        <v>183014</v>
      </c>
      <c r="E28" s="45">
        <f>SUM(E7:E27)</f>
        <v>130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870</v>
      </c>
      <c r="I28" s="45">
        <f t="shared" si="6"/>
        <v>75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194944</v>
      </c>
      <c r="N28" s="45">
        <f t="shared" si="6"/>
        <v>213545</v>
      </c>
      <c r="O28" s="46">
        <f t="shared" si="6"/>
        <v>5360.96</v>
      </c>
      <c r="P28" s="45">
        <f t="shared" si="6"/>
        <v>665</v>
      </c>
      <c r="Q28" s="45">
        <f t="shared" si="6"/>
        <v>1919</v>
      </c>
      <c r="R28" s="45">
        <f t="shared" si="6"/>
        <v>206265.03999999998</v>
      </c>
      <c r="S28" s="45">
        <f t="shared" si="6"/>
        <v>1851.9680000000001</v>
      </c>
      <c r="T28" s="47">
        <f t="shared" si="6"/>
        <v>-67.032000000000082</v>
      </c>
    </row>
    <row r="29" spans="1:20" ht="15.75" thickBot="1" x14ac:dyDescent="0.3">
      <c r="A29" s="89" t="s">
        <v>45</v>
      </c>
      <c r="B29" s="90"/>
      <c r="C29" s="91"/>
      <c r="D29" s="48">
        <f>D4+D5-D28</f>
        <v>509358</v>
      </c>
      <c r="E29" s="48">
        <f t="shared" ref="E29:L29" si="7">E4+E5-E28</f>
        <v>720</v>
      </c>
      <c r="F29" s="48">
        <f t="shared" si="7"/>
        <v>8200</v>
      </c>
      <c r="G29" s="48">
        <f t="shared" si="7"/>
        <v>0</v>
      </c>
      <c r="H29" s="48">
        <f t="shared" si="7"/>
        <v>23710</v>
      </c>
      <c r="I29" s="48">
        <f t="shared" si="7"/>
        <v>1428</v>
      </c>
      <c r="J29" s="48">
        <f t="shared" si="7"/>
        <v>599</v>
      </c>
      <c r="K29" s="48">
        <f t="shared" si="7"/>
        <v>228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7" priority="43" operator="equal">
      <formula>212030016606640</formula>
    </cfRule>
  </conditionalFormatting>
  <conditionalFormatting sqref="D29 E4:E6 E28:K29">
    <cfRule type="cellIs" dxfId="306" priority="41" operator="equal">
      <formula>$E$4</formula>
    </cfRule>
    <cfRule type="cellIs" dxfId="305" priority="42" operator="equal">
      <formula>2120</formula>
    </cfRule>
  </conditionalFormatting>
  <conditionalFormatting sqref="D29:E29 F4:F6 F28:F29">
    <cfRule type="cellIs" dxfId="304" priority="39" operator="equal">
      <formula>$F$4</formula>
    </cfRule>
    <cfRule type="cellIs" dxfId="303" priority="40" operator="equal">
      <formula>300</formula>
    </cfRule>
  </conditionalFormatting>
  <conditionalFormatting sqref="G4:G6 G28:G29">
    <cfRule type="cellIs" dxfId="302" priority="37" operator="equal">
      <formula>$G$4</formula>
    </cfRule>
    <cfRule type="cellIs" dxfId="301" priority="38" operator="equal">
      <formula>1660</formula>
    </cfRule>
  </conditionalFormatting>
  <conditionalFormatting sqref="H4:H6 H28:H29">
    <cfRule type="cellIs" dxfId="300" priority="35" operator="equal">
      <formula>$H$4</formula>
    </cfRule>
    <cfRule type="cellIs" dxfId="299" priority="36" operator="equal">
      <formula>6640</formula>
    </cfRule>
  </conditionalFormatting>
  <conditionalFormatting sqref="T6:T28">
    <cfRule type="cellIs" dxfId="298" priority="34" operator="lessThan">
      <formula>0</formula>
    </cfRule>
  </conditionalFormatting>
  <conditionalFormatting sqref="T7:T27">
    <cfRule type="cellIs" dxfId="297" priority="31" operator="lessThan">
      <formula>0</formula>
    </cfRule>
    <cfRule type="cellIs" dxfId="296" priority="32" operator="lessThan">
      <formula>0</formula>
    </cfRule>
    <cfRule type="cellIs" dxfId="295" priority="33" operator="lessThan">
      <formula>0</formula>
    </cfRule>
  </conditionalFormatting>
  <conditionalFormatting sqref="E4:E6 E28:K28">
    <cfRule type="cellIs" dxfId="294" priority="30" operator="equal">
      <formula>$E$4</formula>
    </cfRule>
  </conditionalFormatting>
  <conditionalFormatting sqref="D28:D29 D6 D4:M4">
    <cfRule type="cellIs" dxfId="293" priority="29" operator="equal">
      <formula>$D$4</formula>
    </cfRule>
  </conditionalFormatting>
  <conditionalFormatting sqref="I4:I6 I28:I29">
    <cfRule type="cellIs" dxfId="292" priority="28" operator="equal">
      <formula>$I$4</formula>
    </cfRule>
  </conditionalFormatting>
  <conditionalFormatting sqref="J4:J6 J28:J29">
    <cfRule type="cellIs" dxfId="291" priority="27" operator="equal">
      <formula>$J$4</formula>
    </cfRule>
  </conditionalFormatting>
  <conditionalFormatting sqref="K4:K6 K28:K29">
    <cfRule type="cellIs" dxfId="290" priority="26" operator="equal">
      <formula>$K$4</formula>
    </cfRule>
  </conditionalFormatting>
  <conditionalFormatting sqref="M4:M6">
    <cfRule type="cellIs" dxfId="289" priority="25" operator="equal">
      <formula>$L$4</formula>
    </cfRule>
  </conditionalFormatting>
  <conditionalFormatting sqref="T7:T28">
    <cfRule type="cellIs" dxfId="288" priority="22" operator="lessThan">
      <formula>0</formula>
    </cfRule>
    <cfRule type="cellIs" dxfId="287" priority="23" operator="lessThan">
      <formula>0</formula>
    </cfRule>
    <cfRule type="cellIs" dxfId="286" priority="24" operator="lessThan">
      <formula>0</formula>
    </cfRule>
  </conditionalFormatting>
  <conditionalFormatting sqref="D5:K5">
    <cfRule type="cellIs" dxfId="285" priority="21" operator="greaterThan">
      <formula>0</formula>
    </cfRule>
  </conditionalFormatting>
  <conditionalFormatting sqref="T6:T28">
    <cfRule type="cellIs" dxfId="284" priority="20" operator="lessThan">
      <formula>0</formula>
    </cfRule>
  </conditionalFormatting>
  <conditionalFormatting sqref="T7:T27">
    <cfRule type="cellIs" dxfId="283" priority="17" operator="lessThan">
      <formula>0</formula>
    </cfRule>
    <cfRule type="cellIs" dxfId="282" priority="18" operator="lessThan">
      <formula>0</formula>
    </cfRule>
    <cfRule type="cellIs" dxfId="281" priority="19" operator="lessThan">
      <formula>0</formula>
    </cfRule>
  </conditionalFormatting>
  <conditionalFormatting sqref="T7:T28">
    <cfRule type="cellIs" dxfId="280" priority="14" operator="lessThan">
      <formula>0</formula>
    </cfRule>
    <cfRule type="cellIs" dxfId="279" priority="15" operator="lessThan">
      <formula>0</formula>
    </cfRule>
    <cfRule type="cellIs" dxfId="278" priority="16" operator="lessThan">
      <formula>0</formula>
    </cfRule>
  </conditionalFormatting>
  <conditionalFormatting sqref="D5:K5">
    <cfRule type="cellIs" dxfId="277" priority="13" operator="greaterThan">
      <formula>0</formula>
    </cfRule>
  </conditionalFormatting>
  <conditionalFormatting sqref="L4 L6 L28:L29">
    <cfRule type="cellIs" dxfId="276" priority="12" operator="equal">
      <formula>$L$4</formula>
    </cfRule>
  </conditionalFormatting>
  <conditionalFormatting sqref="D7:S7">
    <cfRule type="cellIs" dxfId="275" priority="11" operator="greaterThan">
      <formula>0</formula>
    </cfRule>
  </conditionalFormatting>
  <conditionalFormatting sqref="D9:S9">
    <cfRule type="cellIs" dxfId="274" priority="10" operator="greaterThan">
      <formula>0</formula>
    </cfRule>
  </conditionalFormatting>
  <conditionalFormatting sqref="D11:S11">
    <cfRule type="cellIs" dxfId="273" priority="9" operator="greaterThan">
      <formula>0</formula>
    </cfRule>
  </conditionalFormatting>
  <conditionalFormatting sqref="D13:S13">
    <cfRule type="cellIs" dxfId="272" priority="8" operator="greaterThan">
      <formula>0</formula>
    </cfRule>
  </conditionalFormatting>
  <conditionalFormatting sqref="D15:S15">
    <cfRule type="cellIs" dxfId="271" priority="7" operator="greaterThan">
      <formula>0</formula>
    </cfRule>
  </conditionalFormatting>
  <conditionalFormatting sqref="D17:S17">
    <cfRule type="cellIs" dxfId="270" priority="6" operator="greaterThan">
      <formula>0</formula>
    </cfRule>
  </conditionalFormatting>
  <conditionalFormatting sqref="D19:S19">
    <cfRule type="cellIs" dxfId="269" priority="5" operator="greaterThan">
      <formula>0</formula>
    </cfRule>
  </conditionalFormatting>
  <conditionalFormatting sqref="D21:S21">
    <cfRule type="cellIs" dxfId="268" priority="4" operator="greaterThan">
      <formula>0</formula>
    </cfRule>
  </conditionalFormatting>
  <conditionalFormatting sqref="D23:S23">
    <cfRule type="cellIs" dxfId="267" priority="3" operator="greaterThan">
      <formula>0</formula>
    </cfRule>
  </conditionalFormatting>
  <conditionalFormatting sqref="D25:S25">
    <cfRule type="cellIs" dxfId="266" priority="2" operator="greaterThan">
      <formula>0</formula>
    </cfRule>
  </conditionalFormatting>
  <conditionalFormatting sqref="D27:S27">
    <cfRule type="cellIs" dxfId="265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81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'26'!D29</f>
        <v>509358</v>
      </c>
      <c r="E4" s="2">
        <f>'26'!E29</f>
        <v>720</v>
      </c>
      <c r="F4" s="2">
        <f>'26'!F29</f>
        <v>8200</v>
      </c>
      <c r="G4" s="2">
        <f>'26'!G29</f>
        <v>0</v>
      </c>
      <c r="H4" s="2">
        <f>'26'!H29</f>
        <v>23710</v>
      </c>
      <c r="I4" s="2">
        <f>'26'!I29</f>
        <v>1428</v>
      </c>
      <c r="J4" s="2">
        <f>'26'!J29</f>
        <v>599</v>
      </c>
      <c r="K4" s="2">
        <f>'26'!K29</f>
        <v>228</v>
      </c>
      <c r="L4" s="2">
        <f>'26'!L29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10265</v>
      </c>
      <c r="N7" s="24">
        <f>D7+E7*20+F7*10+G7*9+H7*9+I7*191+J7*191+K7*182+L7*100</f>
        <v>10265</v>
      </c>
      <c r="O7" s="25">
        <f>M7*2.75%</f>
        <v>282.28750000000002</v>
      </c>
      <c r="P7" s="26"/>
      <c r="Q7" s="26">
        <v>93</v>
      </c>
      <c r="R7" s="24">
        <f>M7-(M7*2.75%)+I7*191+J7*191+K7*182+L7*100-Q7</f>
        <v>9889.7124999999996</v>
      </c>
      <c r="S7" s="25">
        <f>M7*0.95%</f>
        <v>97.517499999999998</v>
      </c>
      <c r="T7" s="27">
        <f>S7-Q7</f>
        <v>4.5174999999999983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3705</v>
      </c>
      <c r="E8" s="30"/>
      <c r="F8" s="30"/>
      <c r="G8" s="30"/>
      <c r="H8" s="30">
        <v>50</v>
      </c>
      <c r="I8" s="20">
        <v>10</v>
      </c>
      <c r="J8" s="20"/>
      <c r="K8" s="20"/>
      <c r="L8" s="20"/>
      <c r="M8" s="20">
        <f t="shared" ref="M8:M27" si="0">D8+E8*20+F8*10+G8*9+H8*9</f>
        <v>4155</v>
      </c>
      <c r="N8" s="24">
        <f t="shared" ref="N8:N27" si="1">D8+E8*20+F8*10+G8*9+H8*9+I8*191+J8*191+K8*182+L8*100</f>
        <v>6065</v>
      </c>
      <c r="O8" s="25">
        <f t="shared" ref="O8:O27" si="2">M8*2.75%</f>
        <v>114.2625</v>
      </c>
      <c r="P8" s="26"/>
      <c r="Q8" s="26">
        <v>80</v>
      </c>
      <c r="R8" s="24">
        <f t="shared" ref="R8:R27" si="3">M8-(M8*2.75%)+I8*191+J8*191+K8*182+L8*100-Q8</f>
        <v>5870.7375000000002</v>
      </c>
      <c r="S8" s="25">
        <f t="shared" ref="S8:S27" si="4">M8*0.95%</f>
        <v>39.472499999999997</v>
      </c>
      <c r="T8" s="27">
        <f t="shared" ref="T8:T27" si="5">S8-Q8</f>
        <v>-40.527500000000003</v>
      </c>
    </row>
    <row r="9" spans="1:20" ht="15.75" x14ac:dyDescent="0.25">
      <c r="A9" s="28">
        <v>500</v>
      </c>
      <c r="B9" s="20">
        <v>1908446136</v>
      </c>
      <c r="C9" s="20" t="s">
        <v>25</v>
      </c>
      <c r="D9" s="29">
        <v>13690</v>
      </c>
      <c r="E9" s="30"/>
      <c r="F9" s="30"/>
      <c r="G9" s="30"/>
      <c r="H9" s="30">
        <v>100</v>
      </c>
      <c r="I9" s="20">
        <v>2</v>
      </c>
      <c r="J9" s="20"/>
      <c r="K9" s="20">
        <v>6</v>
      </c>
      <c r="L9" s="20"/>
      <c r="M9" s="20">
        <f t="shared" si="0"/>
        <v>14590</v>
      </c>
      <c r="N9" s="24">
        <f t="shared" si="1"/>
        <v>16064</v>
      </c>
      <c r="O9" s="25">
        <f t="shared" si="2"/>
        <v>401.22500000000002</v>
      </c>
      <c r="P9" s="26">
        <v>-3000</v>
      </c>
      <c r="Q9" s="26">
        <v>143</v>
      </c>
      <c r="R9" s="24">
        <f t="shared" si="3"/>
        <v>15519.775</v>
      </c>
      <c r="S9" s="25">
        <f t="shared" si="4"/>
        <v>138.60499999999999</v>
      </c>
      <c r="T9" s="27">
        <f t="shared" si="5"/>
        <v>-4.3950000000000102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5604</v>
      </c>
      <c r="E10" s="30"/>
      <c r="F10" s="30"/>
      <c r="G10" s="30"/>
      <c r="H10" s="30"/>
      <c r="I10" s="20">
        <v>1</v>
      </c>
      <c r="J10" s="20">
        <v>1</v>
      </c>
      <c r="K10" s="20"/>
      <c r="L10" s="20"/>
      <c r="M10" s="20">
        <f t="shared" si="0"/>
        <v>5604</v>
      </c>
      <c r="N10" s="24">
        <f t="shared" si="1"/>
        <v>5986</v>
      </c>
      <c r="O10" s="25">
        <f t="shared" si="2"/>
        <v>154.11000000000001</v>
      </c>
      <c r="P10" s="26"/>
      <c r="Q10" s="26">
        <v>31</v>
      </c>
      <c r="R10" s="24">
        <f t="shared" si="3"/>
        <v>5800.89</v>
      </c>
      <c r="S10" s="25">
        <f t="shared" si="4"/>
        <v>53.238</v>
      </c>
      <c r="T10" s="27">
        <f t="shared" si="5"/>
        <v>22.238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2780</v>
      </c>
      <c r="E11" s="30"/>
      <c r="F11" s="30"/>
      <c r="G11" s="32"/>
      <c r="H11" s="30"/>
      <c r="I11" s="20">
        <v>6</v>
      </c>
      <c r="J11" s="20"/>
      <c r="K11" s="20">
        <v>2</v>
      </c>
      <c r="L11" s="20"/>
      <c r="M11" s="20">
        <f t="shared" si="0"/>
        <v>2780</v>
      </c>
      <c r="N11" s="24">
        <f t="shared" si="1"/>
        <v>4290</v>
      </c>
      <c r="O11" s="25">
        <f t="shared" si="2"/>
        <v>76.45</v>
      </c>
      <c r="P11" s="26"/>
      <c r="Q11" s="26">
        <v>33</v>
      </c>
      <c r="R11" s="24">
        <f t="shared" si="3"/>
        <v>4180.55</v>
      </c>
      <c r="S11" s="25">
        <f t="shared" si="4"/>
        <v>26.41</v>
      </c>
      <c r="T11" s="27">
        <f t="shared" si="5"/>
        <v>-6.59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4588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4588</v>
      </c>
      <c r="N12" s="24">
        <f t="shared" si="1"/>
        <v>4588</v>
      </c>
      <c r="O12" s="25">
        <f t="shared" si="2"/>
        <v>126.17</v>
      </c>
      <c r="P12" s="26"/>
      <c r="Q12" s="26">
        <v>31</v>
      </c>
      <c r="R12" s="24">
        <f t="shared" si="3"/>
        <v>4430.83</v>
      </c>
      <c r="S12" s="25">
        <f t="shared" si="4"/>
        <v>43.585999999999999</v>
      </c>
      <c r="T12" s="27">
        <f t="shared" si="5"/>
        <v>12.585999999999999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4689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4689</v>
      </c>
      <c r="N13" s="24">
        <f t="shared" si="1"/>
        <v>4689</v>
      </c>
      <c r="O13" s="25">
        <f t="shared" si="2"/>
        <v>128.94749999999999</v>
      </c>
      <c r="P13" s="26"/>
      <c r="Q13" s="26">
        <v>55</v>
      </c>
      <c r="R13" s="24">
        <f t="shared" si="3"/>
        <v>4505.0524999999998</v>
      </c>
      <c r="S13" s="25">
        <f t="shared" si="4"/>
        <v>44.545499999999997</v>
      </c>
      <c r="T13" s="27">
        <f t="shared" si="5"/>
        <v>-10.454500000000003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160</v>
      </c>
      <c r="I14" s="20"/>
      <c r="J14" s="20"/>
      <c r="K14" s="20"/>
      <c r="L14" s="20"/>
      <c r="M14" s="20">
        <f t="shared" si="0"/>
        <v>11836</v>
      </c>
      <c r="N14" s="24">
        <f t="shared" si="1"/>
        <v>11836</v>
      </c>
      <c r="O14" s="25">
        <f t="shared" si="2"/>
        <v>325.49</v>
      </c>
      <c r="P14" s="26"/>
      <c r="Q14" s="26">
        <v>170</v>
      </c>
      <c r="R14" s="24">
        <f t="shared" si="3"/>
        <v>11340.51</v>
      </c>
      <c r="S14" s="25">
        <f t="shared" si="4"/>
        <v>112.44199999999999</v>
      </c>
      <c r="T14" s="27">
        <f t="shared" si="5"/>
        <v>-57.558000000000007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11584</v>
      </c>
      <c r="E15" s="30">
        <v>50</v>
      </c>
      <c r="F15" s="30">
        <v>70</v>
      </c>
      <c r="G15" s="30"/>
      <c r="H15" s="30">
        <v>20</v>
      </c>
      <c r="I15" s="20">
        <v>5</v>
      </c>
      <c r="J15" s="20"/>
      <c r="K15" s="20">
        <v>4</v>
      </c>
      <c r="L15" s="20"/>
      <c r="M15" s="20">
        <f t="shared" si="0"/>
        <v>13464</v>
      </c>
      <c r="N15" s="24">
        <f t="shared" si="1"/>
        <v>15147</v>
      </c>
      <c r="O15" s="25">
        <f t="shared" si="2"/>
        <v>370.26</v>
      </c>
      <c r="P15" s="26">
        <v>27220</v>
      </c>
      <c r="Q15" s="26">
        <v>140</v>
      </c>
      <c r="R15" s="24">
        <f t="shared" si="3"/>
        <v>14636.74</v>
      </c>
      <c r="S15" s="25">
        <f t="shared" si="4"/>
        <v>127.908</v>
      </c>
      <c r="T15" s="27">
        <f t="shared" si="5"/>
        <v>-12.091999999999999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18410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19310</v>
      </c>
      <c r="N16" s="24">
        <f t="shared" si="1"/>
        <v>19310</v>
      </c>
      <c r="O16" s="25">
        <f t="shared" si="2"/>
        <v>531.02499999999998</v>
      </c>
      <c r="P16" s="26"/>
      <c r="Q16" s="26">
        <v>139</v>
      </c>
      <c r="R16" s="24">
        <f t="shared" si="3"/>
        <v>18639.974999999999</v>
      </c>
      <c r="S16" s="25">
        <f t="shared" si="4"/>
        <v>183.44499999999999</v>
      </c>
      <c r="T16" s="27">
        <f t="shared" si="5"/>
        <v>44.444999999999993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5135</v>
      </c>
      <c r="E17" s="30"/>
      <c r="F17" s="30">
        <v>20</v>
      </c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5785</v>
      </c>
      <c r="N17" s="24">
        <f t="shared" si="1"/>
        <v>6149</v>
      </c>
      <c r="O17" s="25">
        <f t="shared" si="2"/>
        <v>159.08750000000001</v>
      </c>
      <c r="P17" s="26"/>
      <c r="Q17" s="26">
        <v>60</v>
      </c>
      <c r="R17" s="24">
        <f t="shared" si="3"/>
        <v>5929.9125000000004</v>
      </c>
      <c r="S17" s="25">
        <f t="shared" si="4"/>
        <v>54.957499999999996</v>
      </c>
      <c r="T17" s="27">
        <f t="shared" si="5"/>
        <v>-5.042500000000004</v>
      </c>
    </row>
    <row r="18" spans="1:20" ht="15.75" x14ac:dyDescent="0.25">
      <c r="A18" s="28">
        <v>12</v>
      </c>
      <c r="B18" s="20">
        <v>1908446145</v>
      </c>
      <c r="C18" s="31" t="s">
        <v>77</v>
      </c>
      <c r="D18" s="29">
        <v>8863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8863</v>
      </c>
      <c r="N18" s="24">
        <f t="shared" si="1"/>
        <v>8863</v>
      </c>
      <c r="O18" s="25">
        <f t="shared" si="2"/>
        <v>243.73249999999999</v>
      </c>
      <c r="P18" s="26"/>
      <c r="Q18" s="26">
        <v>180</v>
      </c>
      <c r="R18" s="24">
        <f t="shared" si="3"/>
        <v>8439.2674999999999</v>
      </c>
      <c r="S18" s="25">
        <f t="shared" si="4"/>
        <v>84.198499999999996</v>
      </c>
      <c r="T18" s="27">
        <f t="shared" si="5"/>
        <v>-95.801500000000004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9604</v>
      </c>
      <c r="E19" s="30"/>
      <c r="F19" s="30"/>
      <c r="G19" s="30"/>
      <c r="H19" s="30">
        <v>100</v>
      </c>
      <c r="I19" s="20">
        <v>12</v>
      </c>
      <c r="J19" s="20"/>
      <c r="K19" s="20">
        <v>5</v>
      </c>
      <c r="L19" s="20"/>
      <c r="M19" s="20">
        <f t="shared" si="0"/>
        <v>10504</v>
      </c>
      <c r="N19" s="24">
        <f t="shared" si="1"/>
        <v>13706</v>
      </c>
      <c r="O19" s="25">
        <f t="shared" si="2"/>
        <v>288.86</v>
      </c>
      <c r="P19" s="26"/>
      <c r="Q19" s="26">
        <v>170</v>
      </c>
      <c r="R19" s="24">
        <f t="shared" si="3"/>
        <v>13247.14</v>
      </c>
      <c r="S19" s="25">
        <f t="shared" si="4"/>
        <v>99.787999999999997</v>
      </c>
      <c r="T19" s="27">
        <f t="shared" si="5"/>
        <v>-70.212000000000003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7147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7147</v>
      </c>
      <c r="N20" s="24">
        <f t="shared" si="1"/>
        <v>7147</v>
      </c>
      <c r="O20" s="25">
        <f t="shared" si="2"/>
        <v>196.54249999999999</v>
      </c>
      <c r="P20" s="26">
        <v>1000</v>
      </c>
      <c r="Q20" s="26">
        <v>120</v>
      </c>
      <c r="R20" s="24">
        <f t="shared" si="3"/>
        <v>6830.4575000000004</v>
      </c>
      <c r="S20" s="25">
        <f t="shared" si="4"/>
        <v>67.896500000000003</v>
      </c>
      <c r="T20" s="27">
        <f t="shared" si="5"/>
        <v>-52.103499999999997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2470</v>
      </c>
      <c r="E21" s="30"/>
      <c r="F21" s="30"/>
      <c r="G21" s="30"/>
      <c r="H21" s="30">
        <v>30</v>
      </c>
      <c r="I21" s="20"/>
      <c r="J21" s="20"/>
      <c r="K21" s="20"/>
      <c r="L21" s="20"/>
      <c r="M21" s="20">
        <f t="shared" si="0"/>
        <v>2740</v>
      </c>
      <c r="N21" s="24">
        <f t="shared" si="1"/>
        <v>2740</v>
      </c>
      <c r="O21" s="25">
        <f t="shared" si="2"/>
        <v>75.349999999999994</v>
      </c>
      <c r="P21" s="26"/>
      <c r="Q21" s="26">
        <v>10</v>
      </c>
      <c r="R21" s="24">
        <f t="shared" si="3"/>
        <v>2654.65</v>
      </c>
      <c r="S21" s="25">
        <f t="shared" si="4"/>
        <v>26.029999999999998</v>
      </c>
      <c r="T21" s="27">
        <f t="shared" si="5"/>
        <v>16.029999999999998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18048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18048</v>
      </c>
      <c r="N22" s="24">
        <f t="shared" si="1"/>
        <v>18048</v>
      </c>
      <c r="O22" s="25">
        <f t="shared" si="2"/>
        <v>496.32</v>
      </c>
      <c r="P22" s="26"/>
      <c r="Q22" s="26">
        <v>150</v>
      </c>
      <c r="R22" s="24">
        <f t="shared" si="3"/>
        <v>17401.68</v>
      </c>
      <c r="S22" s="25">
        <f t="shared" si="4"/>
        <v>171.45599999999999</v>
      </c>
      <c r="T22" s="27">
        <f t="shared" si="5"/>
        <v>21.455999999999989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6012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6012</v>
      </c>
      <c r="N23" s="24">
        <f t="shared" si="1"/>
        <v>6012</v>
      </c>
      <c r="O23" s="25">
        <f t="shared" si="2"/>
        <v>165.33</v>
      </c>
      <c r="P23" s="26"/>
      <c r="Q23" s="26">
        <v>60</v>
      </c>
      <c r="R23" s="24">
        <f t="shared" si="3"/>
        <v>5786.67</v>
      </c>
      <c r="S23" s="25">
        <f t="shared" si="4"/>
        <v>57.113999999999997</v>
      </c>
      <c r="T23" s="27">
        <f t="shared" si="5"/>
        <v>-2.8860000000000028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19018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19018</v>
      </c>
      <c r="N24" s="24">
        <f t="shared" si="1"/>
        <v>19018</v>
      </c>
      <c r="O24" s="25">
        <f t="shared" si="2"/>
        <v>522.995</v>
      </c>
      <c r="P24" s="26"/>
      <c r="Q24" s="26">
        <v>125</v>
      </c>
      <c r="R24" s="24">
        <f t="shared" si="3"/>
        <v>18370.005000000001</v>
      </c>
      <c r="S24" s="25">
        <f t="shared" si="4"/>
        <v>180.67099999999999</v>
      </c>
      <c r="T24" s="27">
        <f t="shared" si="5"/>
        <v>55.670999999999992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6118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6118</v>
      </c>
      <c r="N25" s="24">
        <f t="shared" si="1"/>
        <v>6118</v>
      </c>
      <c r="O25" s="25">
        <f t="shared" si="2"/>
        <v>168.245</v>
      </c>
      <c r="P25" s="26"/>
      <c r="Q25" s="26">
        <v>90</v>
      </c>
      <c r="R25" s="24">
        <f t="shared" si="3"/>
        <v>5859.7550000000001</v>
      </c>
      <c r="S25" s="25">
        <f t="shared" si="4"/>
        <v>58.120999999999995</v>
      </c>
      <c r="T25" s="27">
        <f t="shared" si="5"/>
        <v>-31.879000000000005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22241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22241</v>
      </c>
      <c r="N26" s="24">
        <f t="shared" si="1"/>
        <v>22241</v>
      </c>
      <c r="O26" s="25">
        <f t="shared" si="2"/>
        <v>611.62750000000005</v>
      </c>
      <c r="P26" s="26"/>
      <c r="Q26" s="26">
        <v>403</v>
      </c>
      <c r="R26" s="24">
        <f t="shared" si="3"/>
        <v>21226.372500000001</v>
      </c>
      <c r="S26" s="25">
        <f t="shared" si="4"/>
        <v>211.2895</v>
      </c>
      <c r="T26" s="27">
        <f t="shared" si="5"/>
        <v>-191.7105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5657</v>
      </c>
      <c r="N27" s="40">
        <f t="shared" si="1"/>
        <v>5657</v>
      </c>
      <c r="O27" s="25">
        <f t="shared" si="2"/>
        <v>155.5675</v>
      </c>
      <c r="P27" s="41">
        <v>16000</v>
      </c>
      <c r="Q27" s="41">
        <v>100</v>
      </c>
      <c r="R27" s="24">
        <f t="shared" si="3"/>
        <v>5401.4324999999999</v>
      </c>
      <c r="S27" s="42">
        <f t="shared" si="4"/>
        <v>53.741500000000002</v>
      </c>
      <c r="T27" s="43">
        <f t="shared" si="5"/>
        <v>-46.258499999999998</v>
      </c>
    </row>
    <row r="28" spans="1:20" ht="16.5" thickBot="1" x14ac:dyDescent="0.3">
      <c r="A28" s="86" t="s">
        <v>44</v>
      </c>
      <c r="B28" s="87"/>
      <c r="C28" s="88"/>
      <c r="D28" s="44">
        <f>SUM(D7:D27)</f>
        <v>196024</v>
      </c>
      <c r="E28" s="45">
        <f>SUM(E7:E27)</f>
        <v>50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610</v>
      </c>
      <c r="I28" s="45">
        <f t="shared" si="6"/>
        <v>36</v>
      </c>
      <c r="J28" s="45">
        <f t="shared" si="6"/>
        <v>1</v>
      </c>
      <c r="K28" s="45">
        <f t="shared" si="6"/>
        <v>19</v>
      </c>
      <c r="L28" s="45">
        <f t="shared" si="6"/>
        <v>0</v>
      </c>
      <c r="M28" s="45">
        <f t="shared" si="6"/>
        <v>203414</v>
      </c>
      <c r="N28" s="45">
        <f t="shared" si="6"/>
        <v>213939</v>
      </c>
      <c r="O28" s="46">
        <f t="shared" si="6"/>
        <v>5593.8850000000011</v>
      </c>
      <c r="P28" s="45">
        <f t="shared" si="6"/>
        <v>41220</v>
      </c>
      <c r="Q28" s="45">
        <f t="shared" si="6"/>
        <v>2383</v>
      </c>
      <c r="R28" s="45">
        <f t="shared" si="6"/>
        <v>205962.11500000002</v>
      </c>
      <c r="S28" s="45">
        <f t="shared" si="6"/>
        <v>1932.4330000000002</v>
      </c>
      <c r="T28" s="47">
        <f t="shared" si="6"/>
        <v>-450.56700000000001</v>
      </c>
    </row>
    <row r="29" spans="1:20" ht="15.75" thickBot="1" x14ac:dyDescent="0.3">
      <c r="A29" s="89" t="s">
        <v>45</v>
      </c>
      <c r="B29" s="90"/>
      <c r="C29" s="91"/>
      <c r="D29" s="48">
        <f>D4+D5-D28</f>
        <v>832814</v>
      </c>
      <c r="E29" s="48">
        <f t="shared" ref="E29:L29" si="7">E4+E5-E28</f>
        <v>670</v>
      </c>
      <c r="F29" s="48">
        <f t="shared" si="7"/>
        <v>8110</v>
      </c>
      <c r="G29" s="48">
        <f t="shared" si="7"/>
        <v>0</v>
      </c>
      <c r="H29" s="48">
        <f t="shared" si="7"/>
        <v>23100</v>
      </c>
      <c r="I29" s="48">
        <f t="shared" si="7"/>
        <v>1392</v>
      </c>
      <c r="J29" s="48">
        <f t="shared" si="7"/>
        <v>598</v>
      </c>
      <c r="K29" s="48">
        <f t="shared" si="7"/>
        <v>209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4" priority="43" operator="equal">
      <formula>212030016606640</formula>
    </cfRule>
  </conditionalFormatting>
  <conditionalFormatting sqref="D29 E4:E6 E28:K29">
    <cfRule type="cellIs" dxfId="263" priority="41" operator="equal">
      <formula>$E$4</formula>
    </cfRule>
    <cfRule type="cellIs" dxfId="262" priority="42" operator="equal">
      <formula>2120</formula>
    </cfRule>
  </conditionalFormatting>
  <conditionalFormatting sqref="D29:E29 F4:F6 F28:F29">
    <cfRule type="cellIs" dxfId="261" priority="39" operator="equal">
      <formula>$F$4</formula>
    </cfRule>
    <cfRule type="cellIs" dxfId="260" priority="40" operator="equal">
      <formula>300</formula>
    </cfRule>
  </conditionalFormatting>
  <conditionalFormatting sqref="G4:G6 G28:G29">
    <cfRule type="cellIs" dxfId="259" priority="37" operator="equal">
      <formula>$G$4</formula>
    </cfRule>
    <cfRule type="cellIs" dxfId="258" priority="38" operator="equal">
      <formula>1660</formula>
    </cfRule>
  </conditionalFormatting>
  <conditionalFormatting sqref="H4:H6 H28:H29">
    <cfRule type="cellIs" dxfId="257" priority="35" operator="equal">
      <formula>$H$4</formula>
    </cfRule>
    <cfRule type="cellIs" dxfId="256" priority="36" operator="equal">
      <formula>6640</formula>
    </cfRule>
  </conditionalFormatting>
  <conditionalFormatting sqref="T6:T28">
    <cfRule type="cellIs" dxfId="255" priority="34" operator="lessThan">
      <formula>0</formula>
    </cfRule>
  </conditionalFormatting>
  <conditionalFormatting sqref="T7:T27">
    <cfRule type="cellIs" dxfId="254" priority="31" operator="lessThan">
      <formula>0</formula>
    </cfRule>
    <cfRule type="cellIs" dxfId="253" priority="32" operator="lessThan">
      <formula>0</formula>
    </cfRule>
    <cfRule type="cellIs" dxfId="252" priority="33" operator="lessThan">
      <formula>0</formula>
    </cfRule>
  </conditionalFormatting>
  <conditionalFormatting sqref="E4:E6 E28:K28">
    <cfRule type="cellIs" dxfId="251" priority="30" operator="equal">
      <formula>$E$4</formula>
    </cfRule>
  </conditionalFormatting>
  <conditionalFormatting sqref="D28:D29 D6 D4:M4">
    <cfRule type="cellIs" dxfId="250" priority="29" operator="equal">
      <formula>$D$4</formula>
    </cfRule>
  </conditionalFormatting>
  <conditionalFormatting sqref="I4:I6 I28:I29">
    <cfRule type="cellIs" dxfId="249" priority="28" operator="equal">
      <formula>$I$4</formula>
    </cfRule>
  </conditionalFormatting>
  <conditionalFormatting sqref="J4:J6 J28:J29">
    <cfRule type="cellIs" dxfId="248" priority="27" operator="equal">
      <formula>$J$4</formula>
    </cfRule>
  </conditionalFormatting>
  <conditionalFormatting sqref="K4:K6 K28:K29">
    <cfRule type="cellIs" dxfId="247" priority="26" operator="equal">
      <formula>$K$4</formula>
    </cfRule>
  </conditionalFormatting>
  <conditionalFormatting sqref="M4:M6">
    <cfRule type="cellIs" dxfId="246" priority="25" operator="equal">
      <formula>$L$4</formula>
    </cfRule>
  </conditionalFormatting>
  <conditionalFormatting sqref="T7:T28">
    <cfRule type="cellIs" dxfId="245" priority="22" operator="lessThan">
      <formula>0</formula>
    </cfRule>
    <cfRule type="cellIs" dxfId="244" priority="23" operator="lessThan">
      <formula>0</formula>
    </cfRule>
    <cfRule type="cellIs" dxfId="243" priority="24" operator="lessThan">
      <formula>0</formula>
    </cfRule>
  </conditionalFormatting>
  <conditionalFormatting sqref="D5:K5">
    <cfRule type="cellIs" dxfId="242" priority="21" operator="greaterThan">
      <formula>0</formula>
    </cfRule>
  </conditionalFormatting>
  <conditionalFormatting sqref="T6:T28">
    <cfRule type="cellIs" dxfId="241" priority="20" operator="lessThan">
      <formula>0</formula>
    </cfRule>
  </conditionalFormatting>
  <conditionalFormatting sqref="T7:T27">
    <cfRule type="cellIs" dxfId="240" priority="17" operator="lessThan">
      <formula>0</formula>
    </cfRule>
    <cfRule type="cellIs" dxfId="239" priority="18" operator="lessThan">
      <formula>0</formula>
    </cfRule>
    <cfRule type="cellIs" dxfId="238" priority="19" operator="lessThan">
      <formula>0</formula>
    </cfRule>
  </conditionalFormatting>
  <conditionalFormatting sqref="T7:T28">
    <cfRule type="cellIs" dxfId="237" priority="14" operator="lessThan">
      <formula>0</formula>
    </cfRule>
    <cfRule type="cellIs" dxfId="236" priority="15" operator="lessThan">
      <formula>0</formula>
    </cfRule>
    <cfRule type="cellIs" dxfId="235" priority="16" operator="lessThan">
      <formula>0</formula>
    </cfRule>
  </conditionalFormatting>
  <conditionalFormatting sqref="D5:K5">
    <cfRule type="cellIs" dxfId="234" priority="13" operator="greaterThan">
      <formula>0</formula>
    </cfRule>
  </conditionalFormatting>
  <conditionalFormatting sqref="L4 L6 L28:L29">
    <cfRule type="cellIs" dxfId="233" priority="12" operator="equal">
      <formula>$L$4</formula>
    </cfRule>
  </conditionalFormatting>
  <conditionalFormatting sqref="D7:S7">
    <cfRule type="cellIs" dxfId="232" priority="11" operator="greaterThan">
      <formula>0</formula>
    </cfRule>
  </conditionalFormatting>
  <conditionalFormatting sqref="D9:S9">
    <cfRule type="cellIs" dxfId="231" priority="10" operator="greaterThan">
      <formula>0</formula>
    </cfRule>
  </conditionalFormatting>
  <conditionalFormatting sqref="D11:S11">
    <cfRule type="cellIs" dxfId="230" priority="9" operator="greaterThan">
      <formula>0</formula>
    </cfRule>
  </conditionalFormatting>
  <conditionalFormatting sqref="D13:S13">
    <cfRule type="cellIs" dxfId="229" priority="8" operator="greaterThan">
      <formula>0</formula>
    </cfRule>
  </conditionalFormatting>
  <conditionalFormatting sqref="D15:S15">
    <cfRule type="cellIs" dxfId="228" priority="7" operator="greaterThan">
      <formula>0</formula>
    </cfRule>
  </conditionalFormatting>
  <conditionalFormatting sqref="D17:S17">
    <cfRule type="cellIs" dxfId="227" priority="6" operator="greaterThan">
      <formula>0</formula>
    </cfRule>
  </conditionalFormatting>
  <conditionalFormatting sqref="D19:S19">
    <cfRule type="cellIs" dxfId="226" priority="5" operator="greaterThan">
      <formula>0</formula>
    </cfRule>
  </conditionalFormatting>
  <conditionalFormatting sqref="D21:S21">
    <cfRule type="cellIs" dxfId="225" priority="4" operator="greaterThan">
      <formula>0</formula>
    </cfRule>
  </conditionalFormatting>
  <conditionalFormatting sqref="D23:S23">
    <cfRule type="cellIs" dxfId="224" priority="3" operator="greaterThan">
      <formula>0</formula>
    </cfRule>
  </conditionalFormatting>
  <conditionalFormatting sqref="D25:S25">
    <cfRule type="cellIs" dxfId="223" priority="2" operator="greaterThan">
      <formula>0</formula>
    </cfRule>
  </conditionalFormatting>
  <conditionalFormatting sqref="D27:S27">
    <cfRule type="cellIs" dxfId="222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0" activePane="bottomLeft" state="frozen"/>
      <selection pane="bottomLeft"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9.42578125" bestFit="1" customWidth="1"/>
    <col min="22" max="22" width="12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82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'27'!D29</f>
        <v>832814</v>
      </c>
      <c r="E4" s="2">
        <f>'27'!E29</f>
        <v>670</v>
      </c>
      <c r="F4" s="2">
        <f>'27'!F29</f>
        <v>8110</v>
      </c>
      <c r="G4" s="2">
        <f>'27'!G29</f>
        <v>0</v>
      </c>
      <c r="H4" s="2">
        <f>'27'!H29</f>
        <v>23100</v>
      </c>
      <c r="I4" s="2">
        <f>'27'!I29</f>
        <v>1392</v>
      </c>
      <c r="J4" s="2">
        <f>'27'!J29</f>
        <v>598</v>
      </c>
      <c r="K4" s="2">
        <f>'27'!K29</f>
        <v>209</v>
      </c>
      <c r="L4" s="2">
        <f>'27'!L29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30638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30638</v>
      </c>
      <c r="N7" s="24">
        <f>D7+E7*20+F7*10+G7*9+H7*9+I7*191+J7*191+K7*182+L7*100</f>
        <v>30638</v>
      </c>
      <c r="O7" s="25">
        <f>M7*2.75%</f>
        <v>842.54499999999996</v>
      </c>
      <c r="P7" s="26"/>
      <c r="Q7" s="26">
        <v>136</v>
      </c>
      <c r="R7" s="24">
        <f>M7-(M7*2.75%)+I7*191+J7*191+K7*182+L7*100-Q7</f>
        <v>29659.455000000002</v>
      </c>
      <c r="S7" s="25">
        <f>M7*0.95%</f>
        <v>291.06099999999998</v>
      </c>
      <c r="T7" s="61">
        <f>S7-Q7</f>
        <v>155.06099999999998</v>
      </c>
      <c r="U7" s="83">
        <v>180</v>
      </c>
      <c r="V7" s="84">
        <f>R7-U7</f>
        <v>29479.455000000002</v>
      </c>
    </row>
    <row r="8" spans="1:22" ht="15.75" x14ac:dyDescent="0.25">
      <c r="A8" s="28">
        <v>2</v>
      </c>
      <c r="B8" s="20">
        <v>1908446135</v>
      </c>
      <c r="C8" s="23" t="s">
        <v>84</v>
      </c>
      <c r="D8" s="29">
        <v>18034</v>
      </c>
      <c r="E8" s="30"/>
      <c r="F8" s="30"/>
      <c r="G8" s="30"/>
      <c r="H8" s="30"/>
      <c r="I8" s="20"/>
      <c r="J8" s="20"/>
      <c r="K8" s="20">
        <v>5</v>
      </c>
      <c r="L8" s="20"/>
      <c r="M8" s="20">
        <f t="shared" ref="M8:M27" si="0">D8+E8*20+F8*10+G8*9+H8*9</f>
        <v>18034</v>
      </c>
      <c r="N8" s="24">
        <f t="shared" ref="N8:N27" si="1">D8+E8*20+F8*10+G8*9+H8*9+I8*191+J8*191+K8*182+L8*100</f>
        <v>18944</v>
      </c>
      <c r="O8" s="25">
        <f t="shared" ref="O8:O27" si="2">M8*2.75%</f>
        <v>495.935</v>
      </c>
      <c r="P8" s="26"/>
      <c r="Q8" s="26">
        <v>92</v>
      </c>
      <c r="R8" s="24">
        <f t="shared" ref="R8:R27" si="3">M8-(M8*2.75%)+I8*191+J8*191+K8*182+L8*100-Q8</f>
        <v>18356.064999999999</v>
      </c>
      <c r="S8" s="25">
        <f t="shared" ref="S8:S27" si="4">M8*0.95%</f>
        <v>171.32300000000001</v>
      </c>
      <c r="T8" s="61">
        <f t="shared" ref="T8:T27" si="5">S8-Q8</f>
        <v>79.323000000000008</v>
      </c>
      <c r="U8" s="83">
        <v>126</v>
      </c>
      <c r="V8" s="84">
        <f t="shared" ref="V8:V27" si="6">R8-U8</f>
        <v>18230.064999999999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31869</v>
      </c>
      <c r="E9" s="30"/>
      <c r="F9" s="30"/>
      <c r="G9" s="30"/>
      <c r="H9" s="30"/>
      <c r="I9" s="20">
        <v>6</v>
      </c>
      <c r="J9" s="20"/>
      <c r="K9" s="20">
        <v>5</v>
      </c>
      <c r="L9" s="20"/>
      <c r="M9" s="20">
        <f t="shared" si="0"/>
        <v>31869</v>
      </c>
      <c r="N9" s="24">
        <f t="shared" si="1"/>
        <v>33925</v>
      </c>
      <c r="O9" s="25">
        <f t="shared" si="2"/>
        <v>876.39750000000004</v>
      </c>
      <c r="P9" s="26"/>
      <c r="Q9" s="26">
        <v>199</v>
      </c>
      <c r="R9" s="24">
        <f t="shared" si="3"/>
        <v>32849.602500000001</v>
      </c>
      <c r="S9" s="25">
        <f t="shared" si="4"/>
        <v>302.75549999999998</v>
      </c>
      <c r="T9" s="61">
        <f t="shared" si="5"/>
        <v>103.75549999999998</v>
      </c>
      <c r="U9" s="83">
        <v>225</v>
      </c>
      <c r="V9" s="84">
        <f t="shared" si="6"/>
        <v>32624.602500000001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10020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10020</v>
      </c>
      <c r="N10" s="24">
        <f t="shared" si="1"/>
        <v>10020</v>
      </c>
      <c r="O10" s="25">
        <f t="shared" si="2"/>
        <v>275.55</v>
      </c>
      <c r="P10" s="26"/>
      <c r="Q10" s="26">
        <v>28</v>
      </c>
      <c r="R10" s="24">
        <f t="shared" si="3"/>
        <v>9716.4500000000007</v>
      </c>
      <c r="S10" s="25">
        <f t="shared" si="4"/>
        <v>95.19</v>
      </c>
      <c r="T10" s="61">
        <f t="shared" si="5"/>
        <v>67.19</v>
      </c>
      <c r="U10" s="83">
        <v>36</v>
      </c>
      <c r="V10" s="84">
        <f t="shared" si="6"/>
        <v>9680.4500000000007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16085</v>
      </c>
      <c r="E11" s="30"/>
      <c r="F11" s="30"/>
      <c r="G11" s="32"/>
      <c r="H11" s="30"/>
      <c r="I11" s="20">
        <v>3</v>
      </c>
      <c r="J11" s="20"/>
      <c r="K11" s="20">
        <v>1</v>
      </c>
      <c r="L11" s="20"/>
      <c r="M11" s="20">
        <f t="shared" si="0"/>
        <v>16085</v>
      </c>
      <c r="N11" s="24">
        <f t="shared" si="1"/>
        <v>16840</v>
      </c>
      <c r="O11" s="25">
        <f t="shared" si="2"/>
        <v>442.33749999999998</v>
      </c>
      <c r="P11" s="26"/>
      <c r="Q11" s="26">
        <v>57</v>
      </c>
      <c r="R11" s="24">
        <f t="shared" si="3"/>
        <v>16340.662499999999</v>
      </c>
      <c r="S11" s="25">
        <f t="shared" si="4"/>
        <v>152.8075</v>
      </c>
      <c r="T11" s="61">
        <f t="shared" si="5"/>
        <v>95.807500000000005</v>
      </c>
      <c r="U11" s="83">
        <v>99</v>
      </c>
      <c r="V11" s="84">
        <f t="shared" si="6"/>
        <v>16241.662499999999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21644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21644</v>
      </c>
      <c r="N12" s="24">
        <f t="shared" si="1"/>
        <v>21644</v>
      </c>
      <c r="O12" s="25">
        <f t="shared" si="2"/>
        <v>595.21</v>
      </c>
      <c r="P12" s="26"/>
      <c r="Q12" s="26">
        <v>37</v>
      </c>
      <c r="R12" s="24">
        <f t="shared" si="3"/>
        <v>21011.79</v>
      </c>
      <c r="S12" s="25">
        <f t="shared" si="4"/>
        <v>205.61799999999999</v>
      </c>
      <c r="T12" s="61">
        <f t="shared" si="5"/>
        <v>168.61799999999999</v>
      </c>
      <c r="U12" s="83">
        <v>162</v>
      </c>
      <c r="V12" s="84">
        <f t="shared" si="6"/>
        <v>20849.79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10052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10052</v>
      </c>
      <c r="N13" s="24">
        <f t="shared" si="1"/>
        <v>10052</v>
      </c>
      <c r="O13" s="25">
        <f t="shared" si="2"/>
        <v>276.43</v>
      </c>
      <c r="P13" s="26"/>
      <c r="Q13" s="26">
        <v>55</v>
      </c>
      <c r="R13" s="24">
        <f t="shared" si="3"/>
        <v>9720.57</v>
      </c>
      <c r="S13" s="25">
        <f t="shared" si="4"/>
        <v>95.494</v>
      </c>
      <c r="T13" s="61">
        <f t="shared" si="5"/>
        <v>40.494</v>
      </c>
      <c r="U13" s="83">
        <v>54</v>
      </c>
      <c r="V13" s="84">
        <f t="shared" si="6"/>
        <v>9666.57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59850</v>
      </c>
      <c r="E14" s="30"/>
      <c r="F14" s="30"/>
      <c r="G14" s="30"/>
      <c r="H14" s="30"/>
      <c r="I14" s="20">
        <v>26</v>
      </c>
      <c r="J14" s="20">
        <v>1</v>
      </c>
      <c r="K14" s="20"/>
      <c r="L14" s="20"/>
      <c r="M14" s="20">
        <f t="shared" si="0"/>
        <v>59850</v>
      </c>
      <c r="N14" s="24">
        <f t="shared" si="1"/>
        <v>65007</v>
      </c>
      <c r="O14" s="25">
        <f t="shared" si="2"/>
        <v>1645.875</v>
      </c>
      <c r="P14" s="26"/>
      <c r="Q14" s="26">
        <v>180</v>
      </c>
      <c r="R14" s="24">
        <f t="shared" si="3"/>
        <v>63181.125</v>
      </c>
      <c r="S14" s="25">
        <f t="shared" si="4"/>
        <v>568.57499999999993</v>
      </c>
      <c r="T14" s="61">
        <f t="shared" si="5"/>
        <v>388.57499999999993</v>
      </c>
      <c r="U14" s="83">
        <v>486</v>
      </c>
      <c r="V14" s="84">
        <f t="shared" si="6"/>
        <v>62695.125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39217</v>
      </c>
      <c r="E15" s="30">
        <v>30</v>
      </c>
      <c r="F15" s="30"/>
      <c r="G15" s="30"/>
      <c r="H15" s="30"/>
      <c r="I15" s="20">
        <v>16</v>
      </c>
      <c r="J15" s="20"/>
      <c r="K15" s="20"/>
      <c r="L15" s="20"/>
      <c r="M15" s="20">
        <f t="shared" si="0"/>
        <v>39817</v>
      </c>
      <c r="N15" s="24">
        <f t="shared" si="1"/>
        <v>42873</v>
      </c>
      <c r="O15" s="25">
        <f t="shared" si="2"/>
        <v>1094.9675</v>
      </c>
      <c r="P15" s="26"/>
      <c r="Q15" s="26">
        <v>220</v>
      </c>
      <c r="R15" s="24">
        <f t="shared" si="3"/>
        <v>41558.032500000001</v>
      </c>
      <c r="S15" s="25">
        <f t="shared" si="4"/>
        <v>378.26150000000001</v>
      </c>
      <c r="T15" s="61">
        <f t="shared" si="5"/>
        <v>158.26150000000001</v>
      </c>
      <c r="U15" s="83">
        <v>270</v>
      </c>
      <c r="V15" s="84">
        <f t="shared" si="6"/>
        <v>41288.032500000001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38658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38658</v>
      </c>
      <c r="N16" s="24">
        <f t="shared" si="1"/>
        <v>38658</v>
      </c>
      <c r="O16" s="25">
        <f t="shared" si="2"/>
        <v>1063.095</v>
      </c>
      <c r="P16" s="26"/>
      <c r="Q16" s="26">
        <v>115</v>
      </c>
      <c r="R16" s="24">
        <f t="shared" si="3"/>
        <v>37479.904999999999</v>
      </c>
      <c r="S16" s="25">
        <f t="shared" si="4"/>
        <v>367.25099999999998</v>
      </c>
      <c r="T16" s="61">
        <f t="shared" si="5"/>
        <v>252.25099999999998</v>
      </c>
      <c r="U16" s="83">
        <v>279</v>
      </c>
      <c r="V16" s="84">
        <f t="shared" si="6"/>
        <v>37200.904999999999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29767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29767</v>
      </c>
      <c r="N17" s="24">
        <f t="shared" si="1"/>
        <v>29767</v>
      </c>
      <c r="O17" s="25">
        <f t="shared" si="2"/>
        <v>818.59249999999997</v>
      </c>
      <c r="P17" s="26"/>
      <c r="Q17" s="26">
        <v>240</v>
      </c>
      <c r="R17" s="24">
        <f t="shared" si="3"/>
        <v>28708.407500000001</v>
      </c>
      <c r="S17" s="25">
        <f t="shared" si="4"/>
        <v>282.78649999999999</v>
      </c>
      <c r="T17" s="61">
        <f t="shared" si="5"/>
        <v>42.78649999999999</v>
      </c>
      <c r="U17" s="83">
        <v>234</v>
      </c>
      <c r="V17" s="84">
        <f t="shared" si="6"/>
        <v>28474.407500000001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v>100</v>
      </c>
      <c r="R18" s="24">
        <f t="shared" si="3"/>
        <v>-100</v>
      </c>
      <c r="S18" s="25">
        <f t="shared" si="4"/>
        <v>0</v>
      </c>
      <c r="T18" s="61">
        <f t="shared" si="5"/>
        <v>-100</v>
      </c>
      <c r="U18" s="83">
        <v>216</v>
      </c>
      <c r="V18" s="84">
        <f t="shared" si="6"/>
        <v>-316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28669</v>
      </c>
      <c r="E19" s="30"/>
      <c r="F19" s="30"/>
      <c r="G19" s="30"/>
      <c r="H19" s="30">
        <v>250</v>
      </c>
      <c r="I19" s="20"/>
      <c r="J19" s="20"/>
      <c r="K19" s="20">
        <v>3</v>
      </c>
      <c r="L19" s="20"/>
      <c r="M19" s="20">
        <f t="shared" si="0"/>
        <v>30919</v>
      </c>
      <c r="N19" s="24">
        <f t="shared" si="1"/>
        <v>31465</v>
      </c>
      <c r="O19" s="25">
        <f t="shared" si="2"/>
        <v>850.27250000000004</v>
      </c>
      <c r="P19" s="26"/>
      <c r="Q19" s="26">
        <v>200</v>
      </c>
      <c r="R19" s="24">
        <f t="shared" si="3"/>
        <v>30414.727500000001</v>
      </c>
      <c r="S19" s="25">
        <f t="shared" si="4"/>
        <v>293.73050000000001</v>
      </c>
      <c r="T19" s="61">
        <f t="shared" si="5"/>
        <v>93.730500000000006</v>
      </c>
      <c r="U19" s="83">
        <v>216</v>
      </c>
      <c r="V19" s="84">
        <f t="shared" si="6"/>
        <v>30198.727500000001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17846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17846</v>
      </c>
      <c r="N20" s="24">
        <f t="shared" si="1"/>
        <v>19756</v>
      </c>
      <c r="O20" s="25">
        <f t="shared" si="2"/>
        <v>490.76499999999999</v>
      </c>
      <c r="P20" s="26"/>
      <c r="Q20" s="26">
        <v>130</v>
      </c>
      <c r="R20" s="24">
        <f t="shared" si="3"/>
        <v>19135.235000000001</v>
      </c>
      <c r="S20" s="25">
        <f t="shared" si="4"/>
        <v>169.53700000000001</v>
      </c>
      <c r="T20" s="61">
        <f t="shared" si="5"/>
        <v>39.537000000000006</v>
      </c>
      <c r="U20" s="83">
        <v>126</v>
      </c>
      <c r="V20" s="84">
        <f t="shared" si="6"/>
        <v>19009.235000000001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6716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6716</v>
      </c>
      <c r="N21" s="24">
        <f t="shared" si="1"/>
        <v>6716</v>
      </c>
      <c r="O21" s="25">
        <f t="shared" si="2"/>
        <v>184.69</v>
      </c>
      <c r="P21" s="26"/>
      <c r="Q21" s="26"/>
      <c r="R21" s="24">
        <f t="shared" si="3"/>
        <v>6531.31</v>
      </c>
      <c r="S21" s="25">
        <f t="shared" si="4"/>
        <v>63.802</v>
      </c>
      <c r="T21" s="61">
        <f t="shared" si="5"/>
        <v>63.802</v>
      </c>
      <c r="U21" s="83">
        <v>36</v>
      </c>
      <c r="V21" s="84">
        <f t="shared" si="6"/>
        <v>6495.31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29818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29818</v>
      </c>
      <c r="N22" s="24">
        <f t="shared" si="1"/>
        <v>29818</v>
      </c>
      <c r="O22" s="25">
        <f t="shared" si="2"/>
        <v>819.995</v>
      </c>
      <c r="P22" s="26"/>
      <c r="Q22" s="26">
        <v>150</v>
      </c>
      <c r="R22" s="24">
        <f t="shared" si="3"/>
        <v>28848.005000000001</v>
      </c>
      <c r="S22" s="25">
        <f t="shared" si="4"/>
        <v>283.27100000000002</v>
      </c>
      <c r="T22" s="61">
        <f t="shared" si="5"/>
        <v>133.27100000000002</v>
      </c>
      <c r="U22" s="83">
        <v>208</v>
      </c>
      <c r="V22" s="84">
        <f t="shared" si="6"/>
        <v>28640.005000000001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61">
        <f t="shared" si="5"/>
        <v>0</v>
      </c>
      <c r="U23" s="83"/>
      <c r="V23" s="8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28657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28657</v>
      </c>
      <c r="N24" s="24">
        <f t="shared" si="1"/>
        <v>28657</v>
      </c>
      <c r="O24" s="25">
        <f t="shared" si="2"/>
        <v>788.0675</v>
      </c>
      <c r="P24" s="26"/>
      <c r="Q24" s="26">
        <v>128</v>
      </c>
      <c r="R24" s="24">
        <f t="shared" si="3"/>
        <v>27740.932499999999</v>
      </c>
      <c r="S24" s="25">
        <f t="shared" si="4"/>
        <v>272.24149999999997</v>
      </c>
      <c r="T24" s="61">
        <f t="shared" si="5"/>
        <v>144.24149999999997</v>
      </c>
      <c r="U24" s="83">
        <v>171</v>
      </c>
      <c r="V24" s="84">
        <f t="shared" si="6"/>
        <v>27569.932499999999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15855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15855</v>
      </c>
      <c r="N25" s="24">
        <f t="shared" si="1"/>
        <v>19585</v>
      </c>
      <c r="O25" s="25">
        <f t="shared" si="2"/>
        <v>436.01249999999999</v>
      </c>
      <c r="P25" s="26"/>
      <c r="Q25" s="26">
        <v>111</v>
      </c>
      <c r="R25" s="24">
        <f t="shared" si="3"/>
        <v>19037.987499999999</v>
      </c>
      <c r="S25" s="25">
        <f t="shared" si="4"/>
        <v>150.6225</v>
      </c>
      <c r="T25" s="61">
        <f t="shared" si="5"/>
        <v>39.622500000000002</v>
      </c>
      <c r="U25" s="83">
        <v>108</v>
      </c>
      <c r="V25" s="84">
        <f t="shared" si="6"/>
        <v>18929.987499999999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61">
        <f t="shared" si="5"/>
        <v>0</v>
      </c>
      <c r="U26" s="83"/>
      <c r="V26" s="84">
        <f t="shared" si="6"/>
        <v>0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4">
        <f t="shared" si="5"/>
        <v>0</v>
      </c>
      <c r="U27" s="83"/>
      <c r="V27" s="85">
        <f t="shared" si="6"/>
        <v>0</v>
      </c>
    </row>
    <row r="28" spans="1:22" ht="16.5" thickBot="1" x14ac:dyDescent="0.3">
      <c r="A28" s="86" t="s">
        <v>44</v>
      </c>
      <c r="B28" s="87"/>
      <c r="C28" s="88"/>
      <c r="D28" s="44">
        <f>SUM(D7:D27)</f>
        <v>433395</v>
      </c>
      <c r="E28" s="45">
        <f>SUM(E7:E27)</f>
        <v>30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250</v>
      </c>
      <c r="I28" s="45">
        <f t="shared" si="7"/>
        <v>71</v>
      </c>
      <c r="J28" s="45">
        <f t="shared" si="7"/>
        <v>1</v>
      </c>
      <c r="K28" s="45">
        <f t="shared" si="7"/>
        <v>24</v>
      </c>
      <c r="L28" s="45">
        <f t="shared" si="7"/>
        <v>0</v>
      </c>
      <c r="M28" s="65">
        <f t="shared" si="7"/>
        <v>436245</v>
      </c>
      <c r="N28" s="65">
        <f t="shared" si="7"/>
        <v>454365</v>
      </c>
      <c r="O28" s="66">
        <f t="shared" si="7"/>
        <v>11996.737500000001</v>
      </c>
      <c r="P28" s="65">
        <f t="shared" si="7"/>
        <v>0</v>
      </c>
      <c r="Q28" s="65">
        <f t="shared" si="7"/>
        <v>2178</v>
      </c>
      <c r="R28" s="65">
        <f t="shared" si="7"/>
        <v>440190.2624999999</v>
      </c>
      <c r="S28" s="65">
        <f t="shared" si="7"/>
        <v>4144.3275000000012</v>
      </c>
      <c r="T28" s="67">
        <f t="shared" si="7"/>
        <v>1966.3274999999999</v>
      </c>
      <c r="U28" s="67">
        <f t="shared" si="7"/>
        <v>3232</v>
      </c>
      <c r="V28" s="56">
        <f t="shared" si="7"/>
        <v>436958.2624999999</v>
      </c>
    </row>
    <row r="29" spans="1:22" ht="15.75" thickBot="1" x14ac:dyDescent="0.3">
      <c r="A29" s="89" t="s">
        <v>45</v>
      </c>
      <c r="B29" s="90"/>
      <c r="C29" s="91"/>
      <c r="D29" s="48">
        <f>D4+D5-D28</f>
        <v>711107</v>
      </c>
      <c r="E29" s="48">
        <f t="shared" ref="E29:L29" si="8">E4+E5-E28</f>
        <v>640</v>
      </c>
      <c r="F29" s="48">
        <f t="shared" si="8"/>
        <v>8110</v>
      </c>
      <c r="G29" s="48">
        <f t="shared" si="8"/>
        <v>0</v>
      </c>
      <c r="H29" s="48">
        <f t="shared" si="8"/>
        <v>22850</v>
      </c>
      <c r="I29" s="48">
        <f t="shared" si="8"/>
        <v>1321</v>
      </c>
      <c r="J29" s="48">
        <f t="shared" si="8"/>
        <v>597</v>
      </c>
      <c r="K29" s="48">
        <f t="shared" si="8"/>
        <v>185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M29:V29"/>
    <mergeCell ref="N4:V4"/>
    <mergeCell ref="N5:V5"/>
  </mergeCells>
  <conditionalFormatting sqref="D29 E4:H6 E28:K29">
    <cfRule type="cellIs" dxfId="221" priority="47" operator="equal">
      <formula>212030016606640</formula>
    </cfRule>
  </conditionalFormatting>
  <conditionalFormatting sqref="D29 E4:E6 E28:K29">
    <cfRule type="cellIs" dxfId="220" priority="45" operator="equal">
      <formula>$E$4</formula>
    </cfRule>
    <cfRule type="cellIs" dxfId="219" priority="46" operator="equal">
      <formula>2120</formula>
    </cfRule>
  </conditionalFormatting>
  <conditionalFormatting sqref="D29:E29 F4:F6 F28:F29">
    <cfRule type="cellIs" dxfId="218" priority="43" operator="equal">
      <formula>$F$4</formula>
    </cfRule>
    <cfRule type="cellIs" dxfId="217" priority="44" operator="equal">
      <formula>300</formula>
    </cfRule>
  </conditionalFormatting>
  <conditionalFormatting sqref="G4:G6 G28:G29">
    <cfRule type="cellIs" dxfId="216" priority="41" operator="equal">
      <formula>$G$4</formula>
    </cfRule>
    <cfRule type="cellIs" dxfId="215" priority="42" operator="equal">
      <formula>1660</formula>
    </cfRule>
  </conditionalFormatting>
  <conditionalFormatting sqref="H4:H6 H28:H29">
    <cfRule type="cellIs" dxfId="214" priority="39" operator="equal">
      <formula>$H$4</formula>
    </cfRule>
    <cfRule type="cellIs" dxfId="213" priority="40" operator="equal">
      <formula>6640</formula>
    </cfRule>
  </conditionalFormatting>
  <conditionalFormatting sqref="T6:T28 U28:V28">
    <cfRule type="cellIs" dxfId="212" priority="38" operator="lessThan">
      <formula>0</formula>
    </cfRule>
  </conditionalFormatting>
  <conditionalFormatting sqref="T7:T27">
    <cfRule type="cellIs" dxfId="211" priority="35" operator="lessThan">
      <formula>0</formula>
    </cfRule>
    <cfRule type="cellIs" dxfId="210" priority="36" operator="lessThan">
      <formula>0</formula>
    </cfRule>
    <cfRule type="cellIs" dxfId="209" priority="37" operator="lessThan">
      <formula>0</formula>
    </cfRule>
  </conditionalFormatting>
  <conditionalFormatting sqref="E4:E6 E28:K28">
    <cfRule type="cellIs" dxfId="208" priority="34" operator="equal">
      <formula>$E$4</formula>
    </cfRule>
  </conditionalFormatting>
  <conditionalFormatting sqref="D28:D29 D6 D4:M4">
    <cfRule type="cellIs" dxfId="207" priority="33" operator="equal">
      <formula>$D$4</formula>
    </cfRule>
  </conditionalFormatting>
  <conditionalFormatting sqref="I4:I6 I28:I29">
    <cfRule type="cellIs" dxfId="206" priority="32" operator="equal">
      <formula>$I$4</formula>
    </cfRule>
  </conditionalFormatting>
  <conditionalFormatting sqref="J4:J6 J28:J29">
    <cfRule type="cellIs" dxfId="205" priority="31" operator="equal">
      <formula>$J$4</formula>
    </cfRule>
  </conditionalFormatting>
  <conditionalFormatting sqref="K4:K6 K28:K29">
    <cfRule type="cellIs" dxfId="204" priority="30" operator="equal">
      <formula>$K$4</formula>
    </cfRule>
  </conditionalFormatting>
  <conditionalFormatting sqref="M4:M6">
    <cfRule type="cellIs" dxfId="203" priority="29" operator="equal">
      <formula>$L$4</formula>
    </cfRule>
  </conditionalFormatting>
  <conditionalFormatting sqref="T7:T28 U28:V28">
    <cfRule type="cellIs" dxfId="202" priority="26" operator="lessThan">
      <formula>0</formula>
    </cfRule>
    <cfRule type="cellIs" dxfId="201" priority="27" operator="lessThan">
      <formula>0</formula>
    </cfRule>
    <cfRule type="cellIs" dxfId="200" priority="28" operator="lessThan">
      <formula>0</formula>
    </cfRule>
  </conditionalFormatting>
  <conditionalFormatting sqref="D5:K5">
    <cfRule type="cellIs" dxfId="199" priority="25" operator="greaterThan">
      <formula>0</formula>
    </cfRule>
  </conditionalFormatting>
  <conditionalFormatting sqref="T6:T28 U28:V28">
    <cfRule type="cellIs" dxfId="198" priority="24" operator="lessThan">
      <formula>0</formula>
    </cfRule>
  </conditionalFormatting>
  <conditionalFormatting sqref="T7:T27">
    <cfRule type="cellIs" dxfId="197" priority="21" operator="lessThan">
      <formula>0</formula>
    </cfRule>
    <cfRule type="cellIs" dxfId="196" priority="22" operator="lessThan">
      <formula>0</formula>
    </cfRule>
    <cfRule type="cellIs" dxfId="195" priority="23" operator="lessThan">
      <formula>0</formula>
    </cfRule>
  </conditionalFormatting>
  <conditionalFormatting sqref="T7:T28 U28:V28">
    <cfRule type="cellIs" dxfId="194" priority="18" operator="lessThan">
      <formula>0</formula>
    </cfRule>
    <cfRule type="cellIs" dxfId="193" priority="19" operator="lessThan">
      <formula>0</formula>
    </cfRule>
    <cfRule type="cellIs" dxfId="192" priority="20" operator="lessThan">
      <formula>0</formula>
    </cfRule>
  </conditionalFormatting>
  <conditionalFormatting sqref="D5:K5">
    <cfRule type="cellIs" dxfId="191" priority="17" operator="greaterThan">
      <formula>0</formula>
    </cfRule>
  </conditionalFormatting>
  <conditionalFormatting sqref="L4 L6 L28:L29">
    <cfRule type="cellIs" dxfId="190" priority="16" operator="equal">
      <formula>$L$4</formula>
    </cfRule>
  </conditionalFormatting>
  <conditionalFormatting sqref="D7:S7">
    <cfRule type="cellIs" dxfId="189" priority="15" operator="greaterThan">
      <formula>0</formula>
    </cfRule>
  </conditionalFormatting>
  <conditionalFormatting sqref="D9:S9">
    <cfRule type="cellIs" dxfId="188" priority="14" operator="greaterThan">
      <formula>0</formula>
    </cfRule>
  </conditionalFormatting>
  <conditionalFormatting sqref="D11:S11">
    <cfRule type="cellIs" dxfId="187" priority="13" operator="greaterThan">
      <formula>0</formula>
    </cfRule>
  </conditionalFormatting>
  <conditionalFormatting sqref="D13:S13">
    <cfRule type="cellIs" dxfId="186" priority="12" operator="greaterThan">
      <formula>0</formula>
    </cfRule>
  </conditionalFormatting>
  <conditionalFormatting sqref="D15:S15">
    <cfRule type="cellIs" dxfId="185" priority="11" operator="greaterThan">
      <formula>0</formula>
    </cfRule>
  </conditionalFormatting>
  <conditionalFormatting sqref="D17:S17">
    <cfRule type="cellIs" dxfId="184" priority="10" operator="greaterThan">
      <formula>0</formula>
    </cfRule>
  </conditionalFormatting>
  <conditionalFormatting sqref="D19:S19">
    <cfRule type="cellIs" dxfId="183" priority="9" operator="greaterThan">
      <formula>0</formula>
    </cfRule>
  </conditionalFormatting>
  <conditionalFormatting sqref="D21:S21">
    <cfRule type="cellIs" dxfId="182" priority="8" operator="greaterThan">
      <formula>0</formula>
    </cfRule>
  </conditionalFormatting>
  <conditionalFormatting sqref="D23:S23">
    <cfRule type="cellIs" dxfId="181" priority="7" operator="greaterThan">
      <formula>0</formula>
    </cfRule>
  </conditionalFormatting>
  <conditionalFormatting sqref="D25:S25">
    <cfRule type="cellIs" dxfId="180" priority="6" operator="greaterThan">
      <formula>0</formula>
    </cfRule>
  </conditionalFormatting>
  <conditionalFormatting sqref="D27:S27">
    <cfRule type="cellIs" dxfId="179" priority="5" operator="greaterThan">
      <formula>0</formula>
    </cfRule>
  </conditionalFormatting>
  <conditionalFormatting sqref="U6">
    <cfRule type="cellIs" dxfId="178" priority="4" operator="lessThan">
      <formula>0</formula>
    </cfRule>
  </conditionalFormatting>
  <conditionalFormatting sqref="U6">
    <cfRule type="cellIs" dxfId="177" priority="3" operator="lessThan">
      <formula>0</formula>
    </cfRule>
  </conditionalFormatting>
  <conditionalFormatting sqref="V6">
    <cfRule type="cellIs" dxfId="176" priority="2" operator="lessThan">
      <formula>0</formula>
    </cfRule>
  </conditionalFormatting>
  <conditionalFormatting sqref="V6">
    <cfRule type="cellIs" dxfId="17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opLeftCell="C1"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85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'28'!D29</f>
        <v>711107</v>
      </c>
      <c r="E4" s="2">
        <f>'28'!E29</f>
        <v>640</v>
      </c>
      <c r="F4" s="2">
        <f>'28'!F29</f>
        <v>8110</v>
      </c>
      <c r="G4" s="2">
        <f>'28'!G29</f>
        <v>0</v>
      </c>
      <c r="H4" s="2">
        <f>'28'!H29</f>
        <v>22850</v>
      </c>
      <c r="I4" s="2">
        <f>'28'!I29</f>
        <v>1321</v>
      </c>
      <c r="J4" s="2">
        <f>'28'!J29</f>
        <v>597</v>
      </c>
      <c r="K4" s="2">
        <f>'28'!K29</f>
        <v>185</v>
      </c>
      <c r="L4" s="2">
        <f>'28'!L29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818487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83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26955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26955</v>
      </c>
      <c r="N7" s="24">
        <f>D7+E7*20+F7*10+G7*9+H7*9+I7*191+J7*191+K7*182+L7*100</f>
        <v>26955</v>
      </c>
      <c r="O7" s="25">
        <f>M7*2.75%</f>
        <v>741.26250000000005</v>
      </c>
      <c r="P7" s="26"/>
      <c r="Q7" s="26">
        <v>136</v>
      </c>
      <c r="R7" s="24">
        <f>M7-(M7*2.75%)+I7*191+J7*191+K7*182+L7*100-Q7</f>
        <v>26077.737499999999</v>
      </c>
      <c r="S7" s="25">
        <f>M7*0.95%</f>
        <v>256.07249999999999</v>
      </c>
      <c r="T7" s="61">
        <f>S7-Q7</f>
        <v>120.07249999999999</v>
      </c>
      <c r="U7" s="83">
        <v>180</v>
      </c>
      <c r="V7" s="84">
        <f>R7-U7</f>
        <v>25897.737499999999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15243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17143</v>
      </c>
      <c r="N8" s="24">
        <f t="shared" ref="N8:N27" si="1">D8+E8*20+F8*10+G8*9+H8*9+I8*191+J8*191+K8*182+L8*100</f>
        <v>17143</v>
      </c>
      <c r="O8" s="25">
        <f t="shared" ref="O8:O27" si="2">M8*2.75%</f>
        <v>471.4325</v>
      </c>
      <c r="P8" s="26"/>
      <c r="Q8" s="26">
        <v>81</v>
      </c>
      <c r="R8" s="24">
        <f t="shared" ref="R8:R27" si="3">M8-(M8*2.75%)+I8*191+J8*191+K8*182+L8*100-Q8</f>
        <v>16590.567500000001</v>
      </c>
      <c r="S8" s="25">
        <f t="shared" ref="S8:S27" si="4">M8*0.95%</f>
        <v>162.85849999999999</v>
      </c>
      <c r="T8" s="61">
        <f t="shared" ref="T8:T27" si="5">S8-Q8</f>
        <v>81.858499999999992</v>
      </c>
      <c r="U8" s="83">
        <v>90</v>
      </c>
      <c r="V8" s="84">
        <f t="shared" ref="V8:V27" si="6">R8-U8</f>
        <v>16500.567500000001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35763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35763</v>
      </c>
      <c r="N9" s="24">
        <f t="shared" si="1"/>
        <v>35763</v>
      </c>
      <c r="O9" s="25">
        <f t="shared" si="2"/>
        <v>983.48249999999996</v>
      </c>
      <c r="P9" s="26"/>
      <c r="Q9" s="26">
        <v>197</v>
      </c>
      <c r="R9" s="24">
        <f t="shared" si="3"/>
        <v>34582.517500000002</v>
      </c>
      <c r="S9" s="25">
        <f t="shared" si="4"/>
        <v>339.74849999999998</v>
      </c>
      <c r="T9" s="61">
        <f t="shared" si="5"/>
        <v>142.74849999999998</v>
      </c>
      <c r="U9" s="83">
        <v>252</v>
      </c>
      <c r="V9" s="84">
        <f t="shared" si="6"/>
        <v>34330.517500000002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8001</v>
      </c>
      <c r="E10" s="30"/>
      <c r="F10" s="30"/>
      <c r="G10" s="30"/>
      <c r="H10" s="30"/>
      <c r="I10" s="20">
        <v>8</v>
      </c>
      <c r="J10" s="20">
        <v>1</v>
      </c>
      <c r="K10" s="20"/>
      <c r="L10" s="20"/>
      <c r="M10" s="20">
        <f t="shared" si="0"/>
        <v>8001</v>
      </c>
      <c r="N10" s="24">
        <f t="shared" si="1"/>
        <v>9720</v>
      </c>
      <c r="O10" s="25">
        <f t="shared" si="2"/>
        <v>220.0275</v>
      </c>
      <c r="P10" s="26"/>
      <c r="Q10" s="26">
        <v>31</v>
      </c>
      <c r="R10" s="24">
        <f t="shared" si="3"/>
        <v>9468.9724999999999</v>
      </c>
      <c r="S10" s="25">
        <f t="shared" si="4"/>
        <v>76.009500000000003</v>
      </c>
      <c r="T10" s="61">
        <f t="shared" si="5"/>
        <v>45.009500000000003</v>
      </c>
      <c r="U10" s="83">
        <v>18</v>
      </c>
      <c r="V10" s="84">
        <f t="shared" si="6"/>
        <v>9450.9724999999999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7029</v>
      </c>
      <c r="E11" s="30"/>
      <c r="F11" s="30"/>
      <c r="G11" s="32"/>
      <c r="H11" s="30"/>
      <c r="I11" s="20"/>
      <c r="J11" s="20">
        <v>10</v>
      </c>
      <c r="K11" s="20"/>
      <c r="L11" s="20"/>
      <c r="M11" s="20">
        <f t="shared" si="0"/>
        <v>7029</v>
      </c>
      <c r="N11" s="24">
        <f t="shared" si="1"/>
        <v>8939</v>
      </c>
      <c r="O11" s="25">
        <f t="shared" si="2"/>
        <v>193.29750000000001</v>
      </c>
      <c r="P11" s="26"/>
      <c r="Q11" s="26">
        <v>39</v>
      </c>
      <c r="R11" s="24">
        <f t="shared" si="3"/>
        <v>8706.7024999999994</v>
      </c>
      <c r="S11" s="25">
        <f t="shared" si="4"/>
        <v>66.775499999999994</v>
      </c>
      <c r="T11" s="61">
        <f t="shared" si="5"/>
        <v>27.775499999999994</v>
      </c>
      <c r="U11" s="83">
        <v>36</v>
      </c>
      <c r="V11" s="84">
        <f t="shared" si="6"/>
        <v>8670.7024999999994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9889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9889</v>
      </c>
      <c r="N12" s="24">
        <f t="shared" si="1"/>
        <v>9889</v>
      </c>
      <c r="O12" s="25">
        <f t="shared" si="2"/>
        <v>271.94749999999999</v>
      </c>
      <c r="P12" s="26"/>
      <c r="Q12" s="26">
        <v>35</v>
      </c>
      <c r="R12" s="24">
        <f t="shared" si="3"/>
        <v>9582.0524999999998</v>
      </c>
      <c r="S12" s="25">
        <f t="shared" si="4"/>
        <v>93.945499999999996</v>
      </c>
      <c r="T12" s="61">
        <f t="shared" si="5"/>
        <v>58.945499999999996</v>
      </c>
      <c r="U12" s="83">
        <v>72</v>
      </c>
      <c r="V12" s="84">
        <f t="shared" si="6"/>
        <v>9510.0524999999998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10577</v>
      </c>
      <c r="N13" s="24">
        <f t="shared" si="1"/>
        <v>10577</v>
      </c>
      <c r="O13" s="25">
        <f t="shared" si="2"/>
        <v>290.86750000000001</v>
      </c>
      <c r="P13" s="26"/>
      <c r="Q13" s="26">
        <v>55</v>
      </c>
      <c r="R13" s="24">
        <f t="shared" si="3"/>
        <v>10231.1325</v>
      </c>
      <c r="S13" s="25">
        <f t="shared" si="4"/>
        <v>100.4815</v>
      </c>
      <c r="T13" s="61">
        <f t="shared" si="5"/>
        <v>45.481499999999997</v>
      </c>
      <c r="U13" s="83">
        <v>72</v>
      </c>
      <c r="V13" s="84">
        <f t="shared" si="6"/>
        <v>10159.1325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34898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34898</v>
      </c>
      <c r="N14" s="24">
        <f t="shared" si="1"/>
        <v>34898</v>
      </c>
      <c r="O14" s="25">
        <f t="shared" si="2"/>
        <v>959.69500000000005</v>
      </c>
      <c r="P14" s="26"/>
      <c r="Q14" s="26">
        <v>176</v>
      </c>
      <c r="R14" s="24">
        <f t="shared" si="3"/>
        <v>33762.305</v>
      </c>
      <c r="S14" s="25">
        <f t="shared" si="4"/>
        <v>331.53100000000001</v>
      </c>
      <c r="T14" s="61">
        <f t="shared" si="5"/>
        <v>155.53100000000001</v>
      </c>
      <c r="U14" s="83">
        <v>252</v>
      </c>
      <c r="V14" s="84">
        <f t="shared" si="6"/>
        <v>33510.305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36563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37103</v>
      </c>
      <c r="N15" s="24">
        <f t="shared" si="1"/>
        <v>37103</v>
      </c>
      <c r="O15" s="25">
        <f t="shared" si="2"/>
        <v>1020.3325</v>
      </c>
      <c r="P15" s="26"/>
      <c r="Q15" s="26">
        <v>200</v>
      </c>
      <c r="R15" s="24">
        <f t="shared" si="3"/>
        <v>35882.667500000003</v>
      </c>
      <c r="S15" s="25">
        <f t="shared" si="4"/>
        <v>352.4785</v>
      </c>
      <c r="T15" s="61">
        <f t="shared" si="5"/>
        <v>152.4785</v>
      </c>
      <c r="U15" s="83">
        <v>270</v>
      </c>
      <c r="V15" s="84">
        <f t="shared" si="6"/>
        <v>35612.667500000003</v>
      </c>
    </row>
    <row r="16" spans="1:22" ht="15" customHeight="1" x14ac:dyDescent="0.25">
      <c r="A16" s="28">
        <v>10</v>
      </c>
      <c r="B16" s="20">
        <v>1908446143</v>
      </c>
      <c r="C16" s="20" t="s">
        <v>32</v>
      </c>
      <c r="D16" s="29">
        <v>51422</v>
      </c>
      <c r="E16" s="30"/>
      <c r="F16" s="30"/>
      <c r="G16" s="30"/>
      <c r="H16" s="30"/>
      <c r="I16" s="20">
        <v>25</v>
      </c>
      <c r="J16" s="20"/>
      <c r="K16" s="20"/>
      <c r="L16" s="20"/>
      <c r="M16" s="20">
        <f t="shared" si="0"/>
        <v>51422</v>
      </c>
      <c r="N16" s="24">
        <f t="shared" si="1"/>
        <v>56197</v>
      </c>
      <c r="O16" s="25">
        <f t="shared" si="2"/>
        <v>1414.105</v>
      </c>
      <c r="P16" s="26"/>
      <c r="Q16" s="26">
        <v>146</v>
      </c>
      <c r="R16" s="24">
        <f t="shared" si="3"/>
        <v>54636.894999999997</v>
      </c>
      <c r="S16" s="25">
        <f t="shared" si="4"/>
        <v>488.50900000000001</v>
      </c>
      <c r="T16" s="61">
        <f t="shared" si="5"/>
        <v>342.50900000000001</v>
      </c>
      <c r="U16" s="83">
        <v>387</v>
      </c>
      <c r="V16" s="84">
        <f t="shared" si="6"/>
        <v>54249.894999999997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20369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20369</v>
      </c>
      <c r="N17" s="24">
        <f t="shared" si="1"/>
        <v>20369</v>
      </c>
      <c r="O17" s="25">
        <f t="shared" si="2"/>
        <v>560.14750000000004</v>
      </c>
      <c r="P17" s="26"/>
      <c r="Q17" s="26">
        <v>150</v>
      </c>
      <c r="R17" s="24">
        <f t="shared" si="3"/>
        <v>19658.852500000001</v>
      </c>
      <c r="S17" s="25">
        <f t="shared" si="4"/>
        <v>193.50549999999998</v>
      </c>
      <c r="T17" s="61">
        <f t="shared" si="5"/>
        <v>43.505499999999984</v>
      </c>
      <c r="U17" s="83">
        <v>162</v>
      </c>
      <c r="V17" s="84">
        <f t="shared" si="6"/>
        <v>19496.852500000001</v>
      </c>
    </row>
    <row r="18" spans="1:22" ht="15.75" x14ac:dyDescent="0.25">
      <c r="A18" s="28">
        <v>12</v>
      </c>
      <c r="B18" s="20">
        <v>1908446145</v>
      </c>
      <c r="C18" s="31" t="s">
        <v>77</v>
      </c>
      <c r="D18" s="29">
        <v>42303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42303</v>
      </c>
      <c r="N18" s="24">
        <f t="shared" si="1"/>
        <v>42303</v>
      </c>
      <c r="O18" s="25">
        <f t="shared" si="2"/>
        <v>1163.3325</v>
      </c>
      <c r="P18" s="26"/>
      <c r="Q18" s="26">
        <v>280</v>
      </c>
      <c r="R18" s="24">
        <f t="shared" si="3"/>
        <v>40859.667500000003</v>
      </c>
      <c r="S18" s="25">
        <f t="shared" si="4"/>
        <v>401.87849999999997</v>
      </c>
      <c r="T18" s="61">
        <f t="shared" si="5"/>
        <v>121.87849999999997</v>
      </c>
      <c r="U18" s="83">
        <v>276</v>
      </c>
      <c r="V18" s="84">
        <f t="shared" si="6"/>
        <v>40583.667500000003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28166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28166</v>
      </c>
      <c r="N19" s="24">
        <f t="shared" si="1"/>
        <v>28166</v>
      </c>
      <c r="O19" s="25">
        <f t="shared" si="2"/>
        <v>774.56500000000005</v>
      </c>
      <c r="P19" s="26"/>
      <c r="Q19" s="26">
        <v>170</v>
      </c>
      <c r="R19" s="24">
        <f t="shared" si="3"/>
        <v>27221.435000000001</v>
      </c>
      <c r="S19" s="25">
        <f t="shared" si="4"/>
        <v>267.577</v>
      </c>
      <c r="T19" s="61">
        <f t="shared" si="5"/>
        <v>97.576999999999998</v>
      </c>
      <c r="U19" s="83">
        <v>198</v>
      </c>
      <c r="V19" s="84">
        <f t="shared" si="6"/>
        <v>27023.435000000001</v>
      </c>
    </row>
    <row r="20" spans="1:22" ht="15" customHeight="1" x14ac:dyDescent="0.25">
      <c r="A20" s="28">
        <v>14</v>
      </c>
      <c r="B20" s="20">
        <v>1908446147</v>
      </c>
      <c r="C20" s="20" t="s">
        <v>49</v>
      </c>
      <c r="D20" s="29">
        <v>19980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19980</v>
      </c>
      <c r="N20" s="24">
        <f t="shared" si="1"/>
        <v>22845</v>
      </c>
      <c r="O20" s="25">
        <f t="shared" si="2"/>
        <v>549.45000000000005</v>
      </c>
      <c r="P20" s="26"/>
      <c r="Q20" s="26">
        <v>150</v>
      </c>
      <c r="R20" s="24">
        <f t="shared" si="3"/>
        <v>22145.55</v>
      </c>
      <c r="S20" s="25">
        <f t="shared" si="4"/>
        <v>189.81</v>
      </c>
      <c r="T20" s="61">
        <f t="shared" si="5"/>
        <v>39.81</v>
      </c>
      <c r="U20" s="83">
        <v>126</v>
      </c>
      <c r="V20" s="84">
        <f t="shared" si="6"/>
        <v>22019.55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14579</v>
      </c>
      <c r="E21" s="30">
        <v>35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15579</v>
      </c>
      <c r="N21" s="24">
        <f t="shared" si="1"/>
        <v>15579</v>
      </c>
      <c r="O21" s="25">
        <f t="shared" si="2"/>
        <v>428.42250000000001</v>
      </c>
      <c r="P21" s="26"/>
      <c r="Q21" s="26">
        <v>20</v>
      </c>
      <c r="R21" s="24">
        <f t="shared" si="3"/>
        <v>15130.577499999999</v>
      </c>
      <c r="S21" s="25">
        <f t="shared" si="4"/>
        <v>148.00049999999999</v>
      </c>
      <c r="T21" s="61">
        <f t="shared" si="5"/>
        <v>128.00049999999999</v>
      </c>
      <c r="U21" s="83">
        <v>81</v>
      </c>
      <c r="V21" s="84">
        <f t="shared" si="6"/>
        <v>15049.577499999999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51980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51980</v>
      </c>
      <c r="N22" s="24">
        <f t="shared" si="1"/>
        <v>51980</v>
      </c>
      <c r="O22" s="25">
        <f t="shared" si="2"/>
        <v>1429.45</v>
      </c>
      <c r="P22" s="26"/>
      <c r="Q22" s="26">
        <v>530</v>
      </c>
      <c r="R22" s="24">
        <f t="shared" si="3"/>
        <v>50020.55</v>
      </c>
      <c r="S22" s="25">
        <f t="shared" si="4"/>
        <v>493.81</v>
      </c>
      <c r="T22" s="61">
        <f t="shared" si="5"/>
        <v>-36.19</v>
      </c>
      <c r="U22" s="83">
        <v>405</v>
      </c>
      <c r="V22" s="84">
        <f t="shared" si="6"/>
        <v>49615.55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34176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34176</v>
      </c>
      <c r="N23" s="24">
        <f t="shared" si="1"/>
        <v>37041</v>
      </c>
      <c r="O23" s="25">
        <f t="shared" si="2"/>
        <v>939.84</v>
      </c>
      <c r="P23" s="26"/>
      <c r="Q23" s="26">
        <v>300</v>
      </c>
      <c r="R23" s="24">
        <f t="shared" si="3"/>
        <v>35801.160000000003</v>
      </c>
      <c r="S23" s="25">
        <f t="shared" si="4"/>
        <v>324.67199999999997</v>
      </c>
      <c r="T23" s="61">
        <f t="shared" si="5"/>
        <v>24.671999999999969</v>
      </c>
      <c r="U23" s="83">
        <v>261</v>
      </c>
      <c r="V23" s="84">
        <f t="shared" si="6"/>
        <v>35540.160000000003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75879</v>
      </c>
      <c r="E24" s="30"/>
      <c r="F24" s="30"/>
      <c r="G24" s="30"/>
      <c r="H24" s="30">
        <v>120</v>
      </c>
      <c r="I24" s="20"/>
      <c r="J24" s="20"/>
      <c r="K24" s="20"/>
      <c r="L24" s="20"/>
      <c r="M24" s="20">
        <f t="shared" si="0"/>
        <v>76959</v>
      </c>
      <c r="N24" s="24">
        <f t="shared" si="1"/>
        <v>76959</v>
      </c>
      <c r="O24" s="25">
        <f t="shared" si="2"/>
        <v>2116.3724999999999</v>
      </c>
      <c r="P24" s="26"/>
      <c r="Q24" s="26">
        <v>175</v>
      </c>
      <c r="R24" s="24">
        <f t="shared" si="3"/>
        <v>74667.627500000002</v>
      </c>
      <c r="S24" s="25">
        <f t="shared" si="4"/>
        <v>731.1105</v>
      </c>
      <c r="T24" s="61">
        <f t="shared" si="5"/>
        <v>556.1105</v>
      </c>
      <c r="U24" s="83">
        <v>567</v>
      </c>
      <c r="V24" s="84">
        <f t="shared" si="6"/>
        <v>74100.627500000002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29791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29791</v>
      </c>
      <c r="N25" s="24">
        <f t="shared" si="1"/>
        <v>29791</v>
      </c>
      <c r="O25" s="25">
        <f t="shared" si="2"/>
        <v>819.25250000000005</v>
      </c>
      <c r="P25" s="26"/>
      <c r="Q25" s="26">
        <v>220</v>
      </c>
      <c r="R25" s="24">
        <f t="shared" si="3"/>
        <v>28751.747500000001</v>
      </c>
      <c r="S25" s="25">
        <f t="shared" si="4"/>
        <v>283.0145</v>
      </c>
      <c r="T25" s="61">
        <f t="shared" si="5"/>
        <v>63.014499999999998</v>
      </c>
      <c r="U25" s="83">
        <v>252</v>
      </c>
      <c r="V25" s="84">
        <f t="shared" si="6"/>
        <v>28499.747500000001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26009</v>
      </c>
      <c r="E26" s="29"/>
      <c r="F26" s="30"/>
      <c r="G26" s="30"/>
      <c r="H26" s="30"/>
      <c r="I26" s="20">
        <v>50</v>
      </c>
      <c r="J26" s="20"/>
      <c r="K26" s="20"/>
      <c r="L26" s="20"/>
      <c r="M26" s="20">
        <f t="shared" si="0"/>
        <v>26009</v>
      </c>
      <c r="N26" s="24">
        <f t="shared" si="1"/>
        <v>35559</v>
      </c>
      <c r="O26" s="25">
        <f t="shared" si="2"/>
        <v>715.24750000000006</v>
      </c>
      <c r="P26" s="26"/>
      <c r="Q26" s="26">
        <v>241</v>
      </c>
      <c r="R26" s="24">
        <f t="shared" si="3"/>
        <v>34602.752500000002</v>
      </c>
      <c r="S26" s="25">
        <f t="shared" si="4"/>
        <v>247.0855</v>
      </c>
      <c r="T26" s="61">
        <f t="shared" si="5"/>
        <v>6.0854999999999961</v>
      </c>
      <c r="U26" s="83">
        <v>153</v>
      </c>
      <c r="V26" s="84">
        <f t="shared" si="6"/>
        <v>34449.752500000002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45371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45371</v>
      </c>
      <c r="N27" s="40">
        <f t="shared" si="1"/>
        <v>46326</v>
      </c>
      <c r="O27" s="25">
        <f t="shared" si="2"/>
        <v>1247.7025000000001</v>
      </c>
      <c r="P27" s="41"/>
      <c r="Q27" s="41">
        <v>200</v>
      </c>
      <c r="R27" s="24">
        <f t="shared" si="3"/>
        <v>44878.297500000001</v>
      </c>
      <c r="S27" s="42">
        <f t="shared" si="4"/>
        <v>431.02449999999999</v>
      </c>
      <c r="T27" s="64">
        <f t="shared" si="5"/>
        <v>231.02449999999999</v>
      </c>
      <c r="U27" s="83">
        <v>275</v>
      </c>
      <c r="V27" s="84">
        <f t="shared" si="6"/>
        <v>44603.297500000001</v>
      </c>
    </row>
    <row r="28" spans="1:22" ht="16.5" thickBot="1" x14ac:dyDescent="0.3">
      <c r="A28" s="86" t="s">
        <v>44</v>
      </c>
      <c r="B28" s="87"/>
      <c r="C28" s="88"/>
      <c r="D28" s="44">
        <f>SUM(D7:D27)</f>
        <v>624943</v>
      </c>
      <c r="E28" s="45">
        <f>SUM(E7:E27)</f>
        <v>35</v>
      </c>
      <c r="F28" s="45">
        <f t="shared" ref="F28:V28" si="7">SUM(F7:F27)</f>
        <v>130</v>
      </c>
      <c r="G28" s="45">
        <f t="shared" si="7"/>
        <v>0</v>
      </c>
      <c r="H28" s="45">
        <f t="shared" si="7"/>
        <v>280</v>
      </c>
      <c r="I28" s="45">
        <f t="shared" si="7"/>
        <v>118</v>
      </c>
      <c r="J28" s="45">
        <f t="shared" si="7"/>
        <v>11</v>
      </c>
      <c r="K28" s="45">
        <f t="shared" si="7"/>
        <v>0</v>
      </c>
      <c r="L28" s="45">
        <f t="shared" si="7"/>
        <v>0</v>
      </c>
      <c r="M28" s="65">
        <f t="shared" si="7"/>
        <v>629463</v>
      </c>
      <c r="N28" s="65">
        <f t="shared" si="7"/>
        <v>654102</v>
      </c>
      <c r="O28" s="66">
        <f t="shared" si="7"/>
        <v>17310.232500000002</v>
      </c>
      <c r="P28" s="65">
        <f t="shared" si="7"/>
        <v>0</v>
      </c>
      <c r="Q28" s="65">
        <f t="shared" si="7"/>
        <v>3532</v>
      </c>
      <c r="R28" s="65">
        <f t="shared" si="7"/>
        <v>633259.76749999996</v>
      </c>
      <c r="S28" s="65">
        <f t="shared" si="7"/>
        <v>5979.8984999999993</v>
      </c>
      <c r="T28" s="67">
        <f t="shared" si="7"/>
        <v>2447.8984999999998</v>
      </c>
      <c r="U28" s="67">
        <f t="shared" si="7"/>
        <v>4385</v>
      </c>
      <c r="V28" s="67">
        <f t="shared" si="7"/>
        <v>628874.76749999996</v>
      </c>
    </row>
    <row r="29" spans="1:22" ht="15.75" thickBot="1" x14ac:dyDescent="0.3">
      <c r="A29" s="89" t="s">
        <v>45</v>
      </c>
      <c r="B29" s="90"/>
      <c r="C29" s="91"/>
      <c r="D29" s="48">
        <f>D4+D5-D28</f>
        <v>904651</v>
      </c>
      <c r="E29" s="48">
        <f t="shared" ref="E29:L29" si="8">E4+E5-E28</f>
        <v>605</v>
      </c>
      <c r="F29" s="48">
        <f t="shared" si="8"/>
        <v>7980</v>
      </c>
      <c r="G29" s="48">
        <f t="shared" si="8"/>
        <v>0</v>
      </c>
      <c r="H29" s="48">
        <f t="shared" si="8"/>
        <v>22570</v>
      </c>
      <c r="I29" s="48">
        <f t="shared" si="8"/>
        <v>1203</v>
      </c>
      <c r="J29" s="48">
        <f t="shared" si="8"/>
        <v>586</v>
      </c>
      <c r="K29" s="48">
        <f t="shared" si="8"/>
        <v>185</v>
      </c>
      <c r="L29" s="48">
        <f t="shared" si="8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3" spans="5:5" x14ac:dyDescent="0.25">
      <c r="E33">
        <v>12556</v>
      </c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74" priority="47" operator="equal">
      <formula>212030016606640</formula>
    </cfRule>
  </conditionalFormatting>
  <conditionalFormatting sqref="D29 E4:E6 E28:K29">
    <cfRule type="cellIs" dxfId="173" priority="45" operator="equal">
      <formula>$E$4</formula>
    </cfRule>
    <cfRule type="cellIs" dxfId="172" priority="46" operator="equal">
      <formula>2120</formula>
    </cfRule>
  </conditionalFormatting>
  <conditionalFormatting sqref="D29:E29 F4:F6 F28:F29">
    <cfRule type="cellIs" dxfId="171" priority="43" operator="equal">
      <formula>$F$4</formula>
    </cfRule>
    <cfRule type="cellIs" dxfId="170" priority="44" operator="equal">
      <formula>300</formula>
    </cfRule>
  </conditionalFormatting>
  <conditionalFormatting sqref="G4:G6 G28:G29">
    <cfRule type="cellIs" dxfId="169" priority="41" operator="equal">
      <formula>$G$4</formula>
    </cfRule>
    <cfRule type="cellIs" dxfId="168" priority="42" operator="equal">
      <formula>1660</formula>
    </cfRule>
  </conditionalFormatting>
  <conditionalFormatting sqref="H4:H6 H28:H29">
    <cfRule type="cellIs" dxfId="167" priority="39" operator="equal">
      <formula>$H$4</formula>
    </cfRule>
    <cfRule type="cellIs" dxfId="166" priority="40" operator="equal">
      <formula>6640</formula>
    </cfRule>
  </conditionalFormatting>
  <conditionalFormatting sqref="T6:T28 U28:V28">
    <cfRule type="cellIs" dxfId="165" priority="38" operator="lessThan">
      <formula>0</formula>
    </cfRule>
  </conditionalFormatting>
  <conditionalFormatting sqref="T7:T27">
    <cfRule type="cellIs" dxfId="164" priority="35" operator="lessThan">
      <formula>0</formula>
    </cfRule>
    <cfRule type="cellIs" dxfId="163" priority="36" operator="lessThan">
      <formula>0</formula>
    </cfRule>
    <cfRule type="cellIs" dxfId="162" priority="37" operator="lessThan">
      <formula>0</formula>
    </cfRule>
  </conditionalFormatting>
  <conditionalFormatting sqref="E4:E6 E28:K28">
    <cfRule type="cellIs" dxfId="161" priority="34" operator="equal">
      <formula>$E$4</formula>
    </cfRule>
  </conditionalFormatting>
  <conditionalFormatting sqref="D28:D29 D6 D4:M4">
    <cfRule type="cellIs" dxfId="160" priority="33" operator="equal">
      <formula>$D$4</formula>
    </cfRule>
  </conditionalFormatting>
  <conditionalFormatting sqref="I4:I6 I28:I29">
    <cfRule type="cellIs" dxfId="159" priority="32" operator="equal">
      <formula>$I$4</formula>
    </cfRule>
  </conditionalFormatting>
  <conditionalFormatting sqref="J4:J6 J28:J29">
    <cfRule type="cellIs" dxfId="158" priority="31" operator="equal">
      <formula>$J$4</formula>
    </cfRule>
  </conditionalFormatting>
  <conditionalFormatting sqref="K4:K6 K28:K29">
    <cfRule type="cellIs" dxfId="157" priority="30" operator="equal">
      <formula>$K$4</formula>
    </cfRule>
  </conditionalFormatting>
  <conditionalFormatting sqref="M4:M6">
    <cfRule type="cellIs" dxfId="156" priority="29" operator="equal">
      <formula>$L$4</formula>
    </cfRule>
  </conditionalFormatting>
  <conditionalFormatting sqref="T7:T28 U28:V28">
    <cfRule type="cellIs" dxfId="155" priority="26" operator="lessThan">
      <formula>0</formula>
    </cfRule>
    <cfRule type="cellIs" dxfId="154" priority="27" operator="lessThan">
      <formula>0</formula>
    </cfRule>
    <cfRule type="cellIs" dxfId="153" priority="28" operator="lessThan">
      <formula>0</formula>
    </cfRule>
  </conditionalFormatting>
  <conditionalFormatting sqref="D5:K5">
    <cfRule type="cellIs" dxfId="152" priority="25" operator="greaterThan">
      <formula>0</formula>
    </cfRule>
  </conditionalFormatting>
  <conditionalFormatting sqref="T6:T28 U28:V28">
    <cfRule type="cellIs" dxfId="151" priority="24" operator="lessThan">
      <formula>0</formula>
    </cfRule>
  </conditionalFormatting>
  <conditionalFormatting sqref="T7:T27">
    <cfRule type="cellIs" dxfId="150" priority="21" operator="lessThan">
      <formula>0</formula>
    </cfRule>
    <cfRule type="cellIs" dxfId="149" priority="22" operator="lessThan">
      <formula>0</formula>
    </cfRule>
    <cfRule type="cellIs" dxfId="148" priority="23" operator="lessThan">
      <formula>0</formula>
    </cfRule>
  </conditionalFormatting>
  <conditionalFormatting sqref="T7:T28 U28:V28">
    <cfRule type="cellIs" dxfId="147" priority="18" operator="lessThan">
      <formula>0</formula>
    </cfRule>
    <cfRule type="cellIs" dxfId="146" priority="19" operator="lessThan">
      <formula>0</formula>
    </cfRule>
    <cfRule type="cellIs" dxfId="145" priority="20" operator="lessThan">
      <formula>0</formula>
    </cfRule>
  </conditionalFormatting>
  <conditionalFormatting sqref="D5:K5">
    <cfRule type="cellIs" dxfId="144" priority="17" operator="greaterThan">
      <formula>0</formula>
    </cfRule>
  </conditionalFormatting>
  <conditionalFormatting sqref="L4 L6 L28:L29">
    <cfRule type="cellIs" dxfId="143" priority="16" operator="equal">
      <formula>$L$4</formula>
    </cfRule>
  </conditionalFormatting>
  <conditionalFormatting sqref="D7:S7">
    <cfRule type="cellIs" dxfId="142" priority="15" operator="greaterThan">
      <formula>0</formula>
    </cfRule>
  </conditionalFormatting>
  <conditionalFormatting sqref="D9:S9">
    <cfRule type="cellIs" dxfId="141" priority="14" operator="greaterThan">
      <formula>0</formula>
    </cfRule>
  </conditionalFormatting>
  <conditionalFormatting sqref="D11:S11">
    <cfRule type="cellIs" dxfId="140" priority="13" operator="greaterThan">
      <formula>0</formula>
    </cfRule>
  </conditionalFormatting>
  <conditionalFormatting sqref="D13:S13">
    <cfRule type="cellIs" dxfId="139" priority="12" operator="greaterThan">
      <formula>0</formula>
    </cfRule>
  </conditionalFormatting>
  <conditionalFormatting sqref="D15:S15">
    <cfRule type="cellIs" dxfId="138" priority="11" operator="greaterThan">
      <formula>0</formula>
    </cfRule>
  </conditionalFormatting>
  <conditionalFormatting sqref="D17:S17">
    <cfRule type="cellIs" dxfId="137" priority="10" operator="greaterThan">
      <formula>0</formula>
    </cfRule>
  </conditionalFormatting>
  <conditionalFormatting sqref="D19:S19">
    <cfRule type="cellIs" dxfId="136" priority="9" operator="greaterThan">
      <formula>0</formula>
    </cfRule>
  </conditionalFormatting>
  <conditionalFormatting sqref="D21:S21">
    <cfRule type="cellIs" dxfId="135" priority="8" operator="greaterThan">
      <formula>0</formula>
    </cfRule>
  </conditionalFormatting>
  <conditionalFormatting sqref="D23:S23">
    <cfRule type="cellIs" dxfId="134" priority="7" operator="greaterThan">
      <formula>0</formula>
    </cfRule>
  </conditionalFormatting>
  <conditionalFormatting sqref="D25:S25">
    <cfRule type="cellIs" dxfId="133" priority="6" operator="greaterThan">
      <formula>0</formula>
    </cfRule>
  </conditionalFormatting>
  <conditionalFormatting sqref="D27:S27">
    <cfRule type="cellIs" dxfId="132" priority="5" operator="greaterThan">
      <formula>0</formula>
    </cfRule>
  </conditionalFormatting>
  <conditionalFormatting sqref="U6">
    <cfRule type="cellIs" dxfId="131" priority="4" operator="lessThan">
      <formula>0</formula>
    </cfRule>
  </conditionalFormatting>
  <conditionalFormatting sqref="U6">
    <cfRule type="cellIs" dxfId="130" priority="3" operator="lessThan">
      <formula>0</formula>
    </cfRule>
  </conditionalFormatting>
  <conditionalFormatting sqref="V6">
    <cfRule type="cellIs" dxfId="129" priority="2" operator="lessThan">
      <formula>0</formula>
    </cfRule>
  </conditionalFormatting>
  <conditionalFormatting sqref="V6">
    <cfRule type="cellIs" dxfId="12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51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209759</v>
      </c>
      <c r="E28" s="45">
        <f>SUM(E7:E27)</f>
        <v>290</v>
      </c>
      <c r="F28" s="45">
        <f t="shared" ref="F28:T28" si="6">SUM(F7:F27)</f>
        <v>380</v>
      </c>
      <c r="G28" s="45">
        <f t="shared" si="6"/>
        <v>0</v>
      </c>
      <c r="H28" s="45">
        <f t="shared" si="6"/>
        <v>1160</v>
      </c>
      <c r="I28" s="45">
        <f t="shared" si="6"/>
        <v>147</v>
      </c>
      <c r="J28" s="45">
        <f t="shared" si="6"/>
        <v>12</v>
      </c>
      <c r="K28" s="45">
        <f t="shared" si="6"/>
        <v>35</v>
      </c>
      <c r="L28" s="45">
        <f t="shared" si="6"/>
        <v>0</v>
      </c>
      <c r="M28" s="45">
        <f t="shared" si="6"/>
        <v>229799</v>
      </c>
      <c r="N28" s="45">
        <f t="shared" si="6"/>
        <v>266538</v>
      </c>
      <c r="O28" s="46">
        <f t="shared" si="6"/>
        <v>6319.4724999999999</v>
      </c>
      <c r="P28" s="45">
        <f t="shared" si="6"/>
        <v>0</v>
      </c>
      <c r="Q28" s="45">
        <f t="shared" si="6"/>
        <v>1925</v>
      </c>
      <c r="R28" s="45">
        <f t="shared" si="6"/>
        <v>258293.52750000003</v>
      </c>
      <c r="S28" s="45">
        <f t="shared" si="6"/>
        <v>2183.0905000000002</v>
      </c>
      <c r="T28" s="47">
        <f t="shared" si="6"/>
        <v>258.09050000000002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408713</v>
      </c>
      <c r="E29" s="48">
        <f t="shared" ref="E29:L29" si="7">E4+E5-E28</f>
        <v>5480</v>
      </c>
      <c r="F29" s="48">
        <f t="shared" si="7"/>
        <v>10070</v>
      </c>
      <c r="G29" s="48">
        <f t="shared" si="7"/>
        <v>0</v>
      </c>
      <c r="H29" s="48">
        <f t="shared" si="7"/>
        <v>27550</v>
      </c>
      <c r="I29" s="48">
        <f t="shared" si="7"/>
        <v>1204</v>
      </c>
      <c r="J29" s="48">
        <f t="shared" si="7"/>
        <v>642</v>
      </c>
      <c r="K29" s="48">
        <f t="shared" si="7"/>
        <v>378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2" priority="43" operator="equal">
      <formula>212030016606640</formula>
    </cfRule>
  </conditionalFormatting>
  <conditionalFormatting sqref="D29 E4:E6 E28:K29">
    <cfRule type="cellIs" dxfId="1311" priority="41" operator="equal">
      <formula>$E$4</formula>
    </cfRule>
    <cfRule type="cellIs" dxfId="1310" priority="42" operator="equal">
      <formula>2120</formula>
    </cfRule>
  </conditionalFormatting>
  <conditionalFormatting sqref="D29:E29 F4:F6 F28:F29">
    <cfRule type="cellIs" dxfId="1309" priority="39" operator="equal">
      <formula>$F$4</formula>
    </cfRule>
    <cfRule type="cellIs" dxfId="1308" priority="40" operator="equal">
      <formula>300</formula>
    </cfRule>
  </conditionalFormatting>
  <conditionalFormatting sqref="G4:G6 G28:G29">
    <cfRule type="cellIs" dxfId="1307" priority="37" operator="equal">
      <formula>$G$4</formula>
    </cfRule>
    <cfRule type="cellIs" dxfId="1306" priority="38" operator="equal">
      <formula>1660</formula>
    </cfRule>
  </conditionalFormatting>
  <conditionalFormatting sqref="H4:H6 H28:H29">
    <cfRule type="cellIs" dxfId="1305" priority="35" operator="equal">
      <formula>$H$4</formula>
    </cfRule>
    <cfRule type="cellIs" dxfId="1304" priority="36" operator="equal">
      <formula>6640</formula>
    </cfRule>
  </conditionalFormatting>
  <conditionalFormatting sqref="T6:T28">
    <cfRule type="cellIs" dxfId="1303" priority="34" operator="lessThan">
      <formula>0</formula>
    </cfRule>
  </conditionalFormatting>
  <conditionalFormatting sqref="T7:T27">
    <cfRule type="cellIs" dxfId="1302" priority="31" operator="lessThan">
      <formula>0</formula>
    </cfRule>
    <cfRule type="cellIs" dxfId="1301" priority="32" operator="lessThan">
      <formula>0</formula>
    </cfRule>
    <cfRule type="cellIs" dxfId="1300" priority="33" operator="lessThan">
      <formula>0</formula>
    </cfRule>
  </conditionalFormatting>
  <conditionalFormatting sqref="E4:E6 E28:K28">
    <cfRule type="cellIs" dxfId="1299" priority="30" operator="equal">
      <formula>$E$4</formula>
    </cfRule>
  </conditionalFormatting>
  <conditionalFormatting sqref="D28:D29 D6 D4:M4">
    <cfRule type="cellIs" dxfId="1298" priority="29" operator="equal">
      <formula>$D$4</formula>
    </cfRule>
  </conditionalFormatting>
  <conditionalFormatting sqref="I4:I6 I28:I29">
    <cfRule type="cellIs" dxfId="1297" priority="28" operator="equal">
      <formula>$I$4</formula>
    </cfRule>
  </conditionalFormatting>
  <conditionalFormatting sqref="J4:J6 J28:J29">
    <cfRule type="cellIs" dxfId="1296" priority="27" operator="equal">
      <formula>$J$4</formula>
    </cfRule>
  </conditionalFormatting>
  <conditionalFormatting sqref="K4:K6 K28:K29">
    <cfRule type="cellIs" dxfId="1295" priority="26" operator="equal">
      <formula>$K$4</formula>
    </cfRule>
  </conditionalFormatting>
  <conditionalFormatting sqref="M4:M6">
    <cfRule type="cellIs" dxfId="1294" priority="25" operator="equal">
      <formula>$L$4</formula>
    </cfRule>
  </conditionalFormatting>
  <conditionalFormatting sqref="T7:T28">
    <cfRule type="cellIs" dxfId="1293" priority="22" operator="lessThan">
      <formula>0</formula>
    </cfRule>
    <cfRule type="cellIs" dxfId="1292" priority="23" operator="lessThan">
      <formula>0</formula>
    </cfRule>
    <cfRule type="cellIs" dxfId="1291" priority="24" operator="lessThan">
      <formula>0</formula>
    </cfRule>
  </conditionalFormatting>
  <conditionalFormatting sqref="D5:K5">
    <cfRule type="cellIs" dxfId="1290" priority="21" operator="greaterThan">
      <formula>0</formula>
    </cfRule>
  </conditionalFormatting>
  <conditionalFormatting sqref="T6:T28">
    <cfRule type="cellIs" dxfId="1289" priority="20" operator="lessThan">
      <formula>0</formula>
    </cfRule>
  </conditionalFormatting>
  <conditionalFormatting sqref="T7:T27">
    <cfRule type="cellIs" dxfId="1288" priority="17" operator="lessThan">
      <formula>0</formula>
    </cfRule>
    <cfRule type="cellIs" dxfId="1287" priority="18" operator="lessThan">
      <formula>0</formula>
    </cfRule>
    <cfRule type="cellIs" dxfId="1286" priority="19" operator="lessThan">
      <formula>0</formula>
    </cfRule>
  </conditionalFormatting>
  <conditionalFormatting sqref="T7:T28">
    <cfRule type="cellIs" dxfId="1285" priority="14" operator="lessThan">
      <formula>0</formula>
    </cfRule>
    <cfRule type="cellIs" dxfId="1284" priority="15" operator="lessThan">
      <formula>0</formula>
    </cfRule>
    <cfRule type="cellIs" dxfId="1283" priority="16" operator="lessThan">
      <formula>0</formula>
    </cfRule>
  </conditionalFormatting>
  <conditionalFormatting sqref="D5:K5">
    <cfRule type="cellIs" dxfId="1282" priority="13" operator="greaterThan">
      <formula>0</formula>
    </cfRule>
  </conditionalFormatting>
  <conditionalFormatting sqref="L4 L6 L28:L29">
    <cfRule type="cellIs" dxfId="1281" priority="12" operator="equal">
      <formula>$L$4</formula>
    </cfRule>
  </conditionalFormatting>
  <conditionalFormatting sqref="D7:S7">
    <cfRule type="cellIs" dxfId="1280" priority="11" operator="greaterThan">
      <formula>0</formula>
    </cfRule>
  </conditionalFormatting>
  <conditionalFormatting sqref="D9:S9">
    <cfRule type="cellIs" dxfId="1279" priority="10" operator="greaterThan">
      <formula>0</formula>
    </cfRule>
  </conditionalFormatting>
  <conditionalFormatting sqref="D11:S11">
    <cfRule type="cellIs" dxfId="1278" priority="9" operator="greaterThan">
      <formula>0</formula>
    </cfRule>
  </conditionalFormatting>
  <conditionalFormatting sqref="D13:S13">
    <cfRule type="cellIs" dxfId="1277" priority="8" operator="greaterThan">
      <formula>0</formula>
    </cfRule>
  </conditionalFormatting>
  <conditionalFormatting sqref="D15:S15">
    <cfRule type="cellIs" dxfId="1276" priority="7" operator="greaterThan">
      <formula>0</formula>
    </cfRule>
  </conditionalFormatting>
  <conditionalFormatting sqref="D17:S17">
    <cfRule type="cellIs" dxfId="1275" priority="6" operator="greaterThan">
      <formula>0</formula>
    </cfRule>
  </conditionalFormatting>
  <conditionalFormatting sqref="D19:S19">
    <cfRule type="cellIs" dxfId="1274" priority="5" operator="greaterThan">
      <formula>0</formula>
    </cfRule>
  </conditionalFormatting>
  <conditionalFormatting sqref="D21:S21">
    <cfRule type="cellIs" dxfId="1273" priority="4" operator="greaterThan">
      <formula>0</formula>
    </cfRule>
  </conditionalFormatting>
  <conditionalFormatting sqref="D23:S23">
    <cfRule type="cellIs" dxfId="1272" priority="3" operator="greaterThan">
      <formula>0</formula>
    </cfRule>
  </conditionalFormatting>
  <conditionalFormatting sqref="D25:S25">
    <cfRule type="cellIs" dxfId="1271" priority="2" operator="greaterThan">
      <formula>0</formula>
    </cfRule>
  </conditionalFormatting>
  <conditionalFormatting sqref="D27:S27">
    <cfRule type="cellIs" dxfId="127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86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'29'!D29</f>
        <v>904651</v>
      </c>
      <c r="E4" s="2">
        <f>'29'!E29</f>
        <v>605</v>
      </c>
      <c r="F4" s="2">
        <f>'29'!F29</f>
        <v>7980</v>
      </c>
      <c r="G4" s="2">
        <f>'29'!G29</f>
        <v>0</v>
      </c>
      <c r="H4" s="2">
        <f>'29'!H29</f>
        <v>22570</v>
      </c>
      <c r="I4" s="2">
        <f>'29'!I29</f>
        <v>1203</v>
      </c>
      <c r="J4" s="2">
        <f>'29'!J29</f>
        <v>586</v>
      </c>
      <c r="K4" s="2">
        <f>'29'!K29</f>
        <v>185</v>
      </c>
      <c r="L4" s="2">
        <f>'29'!L29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7700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7700</v>
      </c>
      <c r="N7" s="24">
        <f>D7+E7*20+F7*10+G7*9+H7*9+I7*191+J7*191+K7*182+L7*100</f>
        <v>7700</v>
      </c>
      <c r="O7" s="25">
        <f>M7*2.75%</f>
        <v>211.75</v>
      </c>
      <c r="P7" s="26"/>
      <c r="Q7" s="26"/>
      <c r="R7" s="24">
        <f>M7-(M7*2.75%)+I7*191+J7*191+K7*182+L7*100-Q7</f>
        <v>7488.25</v>
      </c>
      <c r="S7" s="25">
        <f>M7*0.95%</f>
        <v>73.149999999999991</v>
      </c>
      <c r="T7" s="27">
        <f>S7-Q7</f>
        <v>73.149999999999991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5758</v>
      </c>
      <c r="N8" s="24">
        <f t="shared" ref="N8:N27" si="1">D8+E8*20+F8*10+G8*9+H8*9+I8*191+J8*191+K8*182+L8*100</f>
        <v>5758</v>
      </c>
      <c r="O8" s="25">
        <f t="shared" ref="O8:O27" si="2">M8*2.75%</f>
        <v>158.345</v>
      </c>
      <c r="P8" s="26"/>
      <c r="Q8" s="26"/>
      <c r="R8" s="24">
        <f t="shared" ref="R8:R27" si="3">M8-(M8*2.75%)+I8*191+J8*191+K8*182+L8*100-Q8</f>
        <v>5599.6549999999997</v>
      </c>
      <c r="S8" s="25">
        <f t="shared" ref="S8:S27" si="4">M8*0.95%</f>
        <v>54.701000000000001</v>
      </c>
      <c r="T8" s="27">
        <f t="shared" ref="T8:T27" si="5">S8-Q8</f>
        <v>54.701000000000001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15000</v>
      </c>
      <c r="N9" s="24">
        <f t="shared" si="1"/>
        <v>15000</v>
      </c>
      <c r="O9" s="25">
        <f t="shared" si="2"/>
        <v>412.5</v>
      </c>
      <c r="P9" s="26"/>
      <c r="Q9" s="26"/>
      <c r="R9" s="24">
        <f t="shared" si="3"/>
        <v>14587.5</v>
      </c>
      <c r="S9" s="25">
        <f t="shared" si="4"/>
        <v>142.5</v>
      </c>
      <c r="T9" s="27">
        <f t="shared" si="5"/>
        <v>142.5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4036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4036</v>
      </c>
      <c r="N10" s="24">
        <f t="shared" si="1"/>
        <v>4036</v>
      </c>
      <c r="O10" s="25">
        <f t="shared" si="2"/>
        <v>110.99</v>
      </c>
      <c r="P10" s="26"/>
      <c r="Q10" s="26"/>
      <c r="R10" s="24">
        <f t="shared" si="3"/>
        <v>3925.01</v>
      </c>
      <c r="S10" s="25">
        <f t="shared" si="4"/>
        <v>38.341999999999999</v>
      </c>
      <c r="T10" s="27">
        <f t="shared" si="5"/>
        <v>38.341999999999999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5173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5173</v>
      </c>
      <c r="N11" s="24">
        <f t="shared" si="1"/>
        <v>5173</v>
      </c>
      <c r="O11" s="25">
        <f t="shared" si="2"/>
        <v>142.25749999999999</v>
      </c>
      <c r="P11" s="26"/>
      <c r="Q11" s="26"/>
      <c r="R11" s="24">
        <f t="shared" si="3"/>
        <v>5030.7425000000003</v>
      </c>
      <c r="S11" s="25">
        <f t="shared" si="4"/>
        <v>49.143499999999996</v>
      </c>
      <c r="T11" s="27">
        <f t="shared" si="5"/>
        <v>49.143499999999996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0</v>
      </c>
      <c r="E12" s="30"/>
      <c r="F12" s="30"/>
      <c r="G12" s="30"/>
      <c r="H12" s="30"/>
      <c r="I12" s="20">
        <v>478</v>
      </c>
      <c r="J12" s="20"/>
      <c r="K12" s="20"/>
      <c r="L12" s="20"/>
      <c r="M12" s="20">
        <f t="shared" si="0"/>
        <v>0</v>
      </c>
      <c r="N12" s="24">
        <f t="shared" si="1"/>
        <v>91298</v>
      </c>
      <c r="O12" s="25">
        <f t="shared" si="2"/>
        <v>0</v>
      </c>
      <c r="P12" s="26"/>
      <c r="Q12" s="26"/>
      <c r="R12" s="24">
        <f t="shared" si="3"/>
        <v>91298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11925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11925</v>
      </c>
      <c r="N14" s="24">
        <f t="shared" si="1"/>
        <v>11925</v>
      </c>
      <c r="O14" s="25">
        <f t="shared" si="2"/>
        <v>327.9375</v>
      </c>
      <c r="P14" s="26"/>
      <c r="Q14" s="26"/>
      <c r="R14" s="24">
        <f t="shared" si="3"/>
        <v>11597.0625</v>
      </c>
      <c r="S14" s="25">
        <f t="shared" si="4"/>
        <v>113.28749999999999</v>
      </c>
      <c r="T14" s="27">
        <f t="shared" si="5"/>
        <v>113.28749999999999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120</v>
      </c>
      <c r="R15" s="24">
        <f t="shared" si="3"/>
        <v>9994</v>
      </c>
      <c r="S15" s="25">
        <f t="shared" si="4"/>
        <v>98.8</v>
      </c>
      <c r="T15" s="27">
        <f t="shared" si="5"/>
        <v>-21.200000000000003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16592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16592</v>
      </c>
      <c r="N16" s="24">
        <f t="shared" si="1"/>
        <v>16592</v>
      </c>
      <c r="O16" s="25">
        <f t="shared" si="2"/>
        <v>456.28000000000003</v>
      </c>
      <c r="P16" s="26"/>
      <c r="Q16" s="26"/>
      <c r="R16" s="24">
        <f t="shared" si="3"/>
        <v>16135.72</v>
      </c>
      <c r="S16" s="25">
        <f t="shared" si="4"/>
        <v>157.624</v>
      </c>
      <c r="T16" s="27">
        <f t="shared" si="5"/>
        <v>157.624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15038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15038</v>
      </c>
      <c r="N17" s="24">
        <f t="shared" si="1"/>
        <v>15038</v>
      </c>
      <c r="O17" s="25">
        <f t="shared" si="2"/>
        <v>413.54500000000002</v>
      </c>
      <c r="P17" s="26"/>
      <c r="Q17" s="26"/>
      <c r="R17" s="24">
        <f t="shared" si="3"/>
        <v>14624.455</v>
      </c>
      <c r="S17" s="25">
        <f t="shared" si="4"/>
        <v>142.86099999999999</v>
      </c>
      <c r="T17" s="27">
        <f t="shared" si="5"/>
        <v>142.86099999999999</v>
      </c>
    </row>
    <row r="18" spans="1:20" ht="15.75" x14ac:dyDescent="0.25">
      <c r="A18" s="28">
        <v>12</v>
      </c>
      <c r="B18" s="20">
        <v>1908446145</v>
      </c>
      <c r="C18" s="110" t="s">
        <v>34</v>
      </c>
      <c r="D18" s="29">
        <v>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16568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16568</v>
      </c>
      <c r="N19" s="24">
        <f t="shared" si="1"/>
        <v>16568</v>
      </c>
      <c r="O19" s="25">
        <f t="shared" si="2"/>
        <v>455.62</v>
      </c>
      <c r="P19" s="26"/>
      <c r="Q19" s="26"/>
      <c r="R19" s="24">
        <f t="shared" si="3"/>
        <v>16112.38</v>
      </c>
      <c r="S19" s="25">
        <f t="shared" si="4"/>
        <v>157.39599999999999</v>
      </c>
      <c r="T19" s="27">
        <f t="shared" si="5"/>
        <v>157.39599999999999</v>
      </c>
    </row>
    <row r="20" spans="1:20" ht="15.75" x14ac:dyDescent="0.25">
      <c r="A20" s="28">
        <v>14</v>
      </c>
      <c r="B20" s="20">
        <v>1908446147</v>
      </c>
      <c r="C20" s="109" t="s">
        <v>36</v>
      </c>
      <c r="D20" s="29">
        <v>4130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4130</v>
      </c>
      <c r="N20" s="24">
        <f t="shared" si="1"/>
        <v>4130</v>
      </c>
      <c r="O20" s="25">
        <f t="shared" si="2"/>
        <v>113.575</v>
      </c>
      <c r="P20" s="26"/>
      <c r="Q20" s="26"/>
      <c r="R20" s="24">
        <f t="shared" si="3"/>
        <v>4016.4250000000002</v>
      </c>
      <c r="S20" s="25">
        <f t="shared" si="4"/>
        <v>39.234999999999999</v>
      </c>
      <c r="T20" s="27">
        <f t="shared" si="5"/>
        <v>39.234999999999999</v>
      </c>
    </row>
    <row r="21" spans="1:20" ht="15.75" x14ac:dyDescent="0.25">
      <c r="A21" s="28">
        <v>15</v>
      </c>
      <c r="B21" s="20">
        <v>1908446148</v>
      </c>
      <c r="C21" s="109" t="s">
        <v>37</v>
      </c>
      <c r="D21" s="29">
        <v>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14464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14464</v>
      </c>
      <c r="N22" s="24">
        <f t="shared" si="1"/>
        <v>14464</v>
      </c>
      <c r="O22" s="25">
        <f t="shared" si="2"/>
        <v>397.76</v>
      </c>
      <c r="P22" s="26"/>
      <c r="Q22" s="26"/>
      <c r="R22" s="24">
        <f t="shared" si="3"/>
        <v>14066.24</v>
      </c>
      <c r="S22" s="25">
        <f t="shared" si="4"/>
        <v>137.40799999999999</v>
      </c>
      <c r="T22" s="27">
        <f t="shared" si="5"/>
        <v>137.40799999999999</v>
      </c>
    </row>
    <row r="23" spans="1:20" ht="15.75" x14ac:dyDescent="0.25">
      <c r="A23" s="28">
        <v>17</v>
      </c>
      <c r="B23" s="20">
        <v>1908446150</v>
      </c>
      <c r="C23" s="109" t="s">
        <v>39</v>
      </c>
      <c r="D23" s="35">
        <v>4152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4152</v>
      </c>
      <c r="N23" s="24">
        <f t="shared" si="1"/>
        <v>4152</v>
      </c>
      <c r="O23" s="25">
        <f t="shared" si="2"/>
        <v>114.18</v>
      </c>
      <c r="P23" s="26"/>
      <c r="Q23" s="26"/>
      <c r="R23" s="24">
        <f t="shared" si="3"/>
        <v>4037.82</v>
      </c>
      <c r="S23" s="25">
        <f t="shared" si="4"/>
        <v>39.443999999999996</v>
      </c>
      <c r="T23" s="27">
        <f t="shared" si="5"/>
        <v>39.443999999999996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14392</v>
      </c>
      <c r="N24" s="24">
        <f t="shared" si="1"/>
        <v>14392</v>
      </c>
      <c r="O24" s="25">
        <f t="shared" si="2"/>
        <v>395.78000000000003</v>
      </c>
      <c r="P24" s="26"/>
      <c r="Q24" s="26"/>
      <c r="R24" s="24">
        <f t="shared" si="3"/>
        <v>13996.22</v>
      </c>
      <c r="S24" s="25">
        <f t="shared" si="4"/>
        <v>136.72399999999999</v>
      </c>
      <c r="T24" s="27">
        <f t="shared" si="5"/>
        <v>136.72399999999999</v>
      </c>
    </row>
    <row r="25" spans="1:20" ht="15.75" x14ac:dyDescent="0.25">
      <c r="A25" s="28">
        <v>19</v>
      </c>
      <c r="B25" s="20">
        <v>1908446152</v>
      </c>
      <c r="C25" s="109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3"/>
        <v>4998.6499999999996</v>
      </c>
      <c r="S26" s="25">
        <f t="shared" si="4"/>
        <v>48.83</v>
      </c>
      <c r="T26" s="27">
        <f t="shared" si="5"/>
        <v>48.83</v>
      </c>
    </row>
    <row r="27" spans="1:20" ht="19.5" thickBot="1" x14ac:dyDescent="0.35">
      <c r="A27" s="28">
        <v>21</v>
      </c>
      <c r="B27" s="20">
        <v>1908446154</v>
      </c>
      <c r="C27" s="109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>
        <v>380</v>
      </c>
      <c r="R27" s="24">
        <f t="shared" si="3"/>
        <v>-380</v>
      </c>
      <c r="S27" s="42">
        <f t="shared" si="4"/>
        <v>0</v>
      </c>
      <c r="T27" s="43">
        <f t="shared" si="5"/>
        <v>-380</v>
      </c>
    </row>
    <row r="28" spans="1:20" ht="16.5" thickBot="1" x14ac:dyDescent="0.3">
      <c r="A28" s="86" t="s">
        <v>44</v>
      </c>
      <c r="B28" s="87"/>
      <c r="C28" s="88"/>
      <c r="D28" s="44">
        <f>SUM(D7:D27)</f>
        <v>150982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478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150982</v>
      </c>
      <c r="N28" s="45">
        <f t="shared" si="6"/>
        <v>242280</v>
      </c>
      <c r="O28" s="46">
        <f t="shared" si="6"/>
        <v>4152.0050000000001</v>
      </c>
      <c r="P28" s="45">
        <f t="shared" si="6"/>
        <v>0</v>
      </c>
      <c r="Q28" s="45">
        <f t="shared" si="6"/>
        <v>500</v>
      </c>
      <c r="R28" s="45">
        <f t="shared" si="6"/>
        <v>237627.995</v>
      </c>
      <c r="S28" s="45">
        <f t="shared" si="6"/>
        <v>1434.3289999999995</v>
      </c>
      <c r="T28" s="47">
        <f t="shared" si="6"/>
        <v>934.32899999999972</v>
      </c>
    </row>
    <row r="29" spans="1:20" ht="15.75" thickBot="1" x14ac:dyDescent="0.3">
      <c r="A29" s="89" t="s">
        <v>45</v>
      </c>
      <c r="B29" s="90"/>
      <c r="C29" s="91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725</v>
      </c>
      <c r="J29" s="48">
        <f t="shared" si="7"/>
        <v>586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'30'!D29</f>
        <v>753669</v>
      </c>
      <c r="E4" s="2">
        <f>'30'!E29</f>
        <v>605</v>
      </c>
      <c r="F4" s="2">
        <f>'30'!F29</f>
        <v>7980</v>
      </c>
      <c r="G4" s="2">
        <f>'30'!G29</f>
        <v>0</v>
      </c>
      <c r="H4" s="2">
        <f>'30'!H29</f>
        <v>22570</v>
      </c>
      <c r="I4" s="2">
        <f>'30'!I29</f>
        <v>725</v>
      </c>
      <c r="J4" s="2">
        <f>'30'!J29</f>
        <v>586</v>
      </c>
      <c r="K4" s="2">
        <f>'30'!K29</f>
        <v>185</v>
      </c>
      <c r="L4" s="2">
        <f>'30'!L29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725</v>
      </c>
      <c r="J29" s="48">
        <f t="shared" si="7"/>
        <v>586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R32" sqref="R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1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3.28515625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6277902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330761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1730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1850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41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8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392501</v>
      </c>
      <c r="N7" s="24">
        <f>D7+E7*20+F7*10+G7*9+H7*9+I7*191+J7*191+K7*182+L7*100</f>
        <v>404462</v>
      </c>
      <c r="O7" s="25">
        <f>M7*2.75%</f>
        <v>10793.7775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2550</v>
      </c>
      <c r="R7" s="24">
        <f>M7-(M7*2.75%)+I7*191+J7*191+K7*182+L7*100-Q7</f>
        <v>391118.22249999997</v>
      </c>
      <c r="S7" s="25">
        <f>M7*0.95%</f>
        <v>3728.7595000000001</v>
      </c>
      <c r="T7" s="27">
        <f>S7-Q7</f>
        <v>1178.7595000000001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180273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860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3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193013</v>
      </c>
      <c r="N8" s="24">
        <f t="shared" ref="N8:N27" si="1">D8+E8*20+F8*10+G8*9+H8*9+I8*191+J8*191+K8*182+L8*100</f>
        <v>204338</v>
      </c>
      <c r="O8" s="25">
        <f t="shared" ref="O8:O27" si="2">M8*2.75%</f>
        <v>5307.8575000000001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1780</v>
      </c>
      <c r="R8" s="24">
        <f t="shared" ref="R8:R27" si="3">M8-(M8*2.75%)+I8*191+J8*191+K8*182+L8*100-Q8</f>
        <v>197250.14249999999</v>
      </c>
      <c r="S8" s="25">
        <f t="shared" ref="S8:S27" si="4">M8*0.95%</f>
        <v>1833.6234999999999</v>
      </c>
      <c r="T8" s="27">
        <f t="shared" ref="T8:T27" si="5">S8-Q8</f>
        <v>53.623499999999922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431300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465620</v>
      </c>
      <c r="N9" s="24">
        <f t="shared" si="1"/>
        <v>482621</v>
      </c>
      <c r="O9" s="25">
        <f t="shared" si="2"/>
        <v>12804.55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3575</v>
      </c>
      <c r="R9" s="24">
        <f t="shared" si="3"/>
        <v>466241.45</v>
      </c>
      <c r="S9" s="25">
        <f t="shared" si="4"/>
        <v>4423.3900000000003</v>
      </c>
      <c r="T9" s="27">
        <f t="shared" si="5"/>
        <v>848.39000000000033</v>
      </c>
    </row>
    <row r="10" spans="1:20" ht="15.75" x14ac:dyDescent="0.25">
      <c r="A10" s="19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137943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4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141713</v>
      </c>
      <c r="N10" s="24">
        <f t="shared" si="1"/>
        <v>152946</v>
      </c>
      <c r="O10" s="25">
        <f t="shared" si="2"/>
        <v>3897.1075000000001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681</v>
      </c>
      <c r="R10" s="24">
        <f t="shared" si="3"/>
        <v>148367.89249999999</v>
      </c>
      <c r="S10" s="25">
        <f t="shared" si="4"/>
        <v>1346.2735</v>
      </c>
      <c r="T10" s="27">
        <f t="shared" si="5"/>
        <v>665.27350000000001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137203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340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159133</v>
      </c>
      <c r="N11" s="24">
        <f t="shared" si="1"/>
        <v>174896</v>
      </c>
      <c r="O11" s="25">
        <f t="shared" si="2"/>
        <v>4376.1575000000003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816</v>
      </c>
      <c r="R11" s="24">
        <f t="shared" si="3"/>
        <v>169703.8425</v>
      </c>
      <c r="S11" s="25">
        <f t="shared" si="4"/>
        <v>1511.7635</v>
      </c>
      <c r="T11" s="27">
        <f t="shared" si="5"/>
        <v>695.76350000000002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144742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200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478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147542</v>
      </c>
      <c r="N12" s="24">
        <f t="shared" si="1"/>
        <v>240660</v>
      </c>
      <c r="O12" s="25">
        <f t="shared" si="2"/>
        <v>4057.4050000000002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655</v>
      </c>
      <c r="R12" s="24">
        <f t="shared" si="3"/>
        <v>235947.595</v>
      </c>
      <c r="S12" s="25">
        <f t="shared" si="4"/>
        <v>1401.6489999999999</v>
      </c>
      <c r="T12" s="27">
        <f t="shared" si="5"/>
        <v>746.64899999999989</v>
      </c>
    </row>
    <row r="13" spans="1:20" ht="15.75" x14ac:dyDescent="0.25">
      <c r="A13" s="19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135932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580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142752</v>
      </c>
      <c r="N13" s="24">
        <f t="shared" si="1"/>
        <v>143134</v>
      </c>
      <c r="O13" s="25">
        <f t="shared" si="2"/>
        <v>3925.68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1240</v>
      </c>
      <c r="R13" s="24">
        <f t="shared" si="3"/>
        <v>137968.32000000001</v>
      </c>
      <c r="S13" s="25">
        <f t="shared" si="4"/>
        <v>1356.144</v>
      </c>
      <c r="T13" s="27">
        <f t="shared" si="5"/>
        <v>116.14400000000001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461741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340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1720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486821</v>
      </c>
      <c r="N14" s="24">
        <f t="shared" si="1"/>
        <v>496753</v>
      </c>
      <c r="O14" s="25">
        <f t="shared" si="2"/>
        <v>13387.577499999999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3276</v>
      </c>
      <c r="R14" s="24">
        <f t="shared" si="3"/>
        <v>480089.42249999999</v>
      </c>
      <c r="S14" s="25">
        <f t="shared" si="4"/>
        <v>4624.7995000000001</v>
      </c>
      <c r="T14" s="27">
        <f t="shared" si="5"/>
        <v>1348.7995000000001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470221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492061</v>
      </c>
      <c r="N15" s="24">
        <f t="shared" si="1"/>
        <v>508644</v>
      </c>
      <c r="O15" s="25">
        <f t="shared" si="2"/>
        <v>13531.6775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3963</v>
      </c>
      <c r="R15" s="24">
        <f t="shared" si="3"/>
        <v>491149.32250000001</v>
      </c>
      <c r="S15" s="25">
        <f t="shared" si="4"/>
        <v>4674.5794999999998</v>
      </c>
      <c r="T15" s="27">
        <f t="shared" si="5"/>
        <v>711.57949999999983</v>
      </c>
    </row>
    <row r="16" spans="1:20" ht="15.75" x14ac:dyDescent="0.25">
      <c r="A16" s="19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455141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580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493071</v>
      </c>
      <c r="N16" s="24">
        <f t="shared" si="1"/>
        <v>508816</v>
      </c>
      <c r="O16" s="25">
        <f t="shared" si="2"/>
        <v>13559.452499999999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3665</v>
      </c>
      <c r="R16" s="24">
        <f t="shared" si="3"/>
        <v>491591.54749999999</v>
      </c>
      <c r="S16" s="25">
        <f t="shared" si="4"/>
        <v>4684.1745000000001</v>
      </c>
      <c r="T16" s="27">
        <f t="shared" si="5"/>
        <v>1019.1745000000001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274221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170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400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860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10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289361</v>
      </c>
      <c r="N17" s="24">
        <f t="shared" si="1"/>
        <v>309063</v>
      </c>
      <c r="O17" s="25">
        <f t="shared" si="2"/>
        <v>7957.4274999999998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2301</v>
      </c>
      <c r="R17" s="24">
        <f t="shared" si="3"/>
        <v>298804.57250000001</v>
      </c>
      <c r="S17" s="25">
        <f t="shared" si="4"/>
        <v>2748.9294999999997</v>
      </c>
      <c r="T17" s="27">
        <f t="shared" si="5"/>
        <v>447.92949999999973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284321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'1'!K18+'2'!K18+'3'!K18+'4'!K18+'5'!K18+'6'!K18+'7'!K18+'8'!K18+'9'!K18+'10'!K18+'11'!K18+'12'!K18+'13'!K18+'14'!K18+'15'!K18+'16'!K18+'17'!K18+'18'!K18+'19'!K18+'20'!K18+'21'!J17+'22'!K18+'23'!K18+'24'!K18+'25'!K18+'26'!K18+'27'!K18+'28'!K18+'29'!K18+'30'!K18+'31'!K18</f>
        <v>15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293961</v>
      </c>
      <c r="N18" s="24">
        <f t="shared" si="1"/>
        <v>308915</v>
      </c>
      <c r="O18" s="25">
        <f t="shared" si="2"/>
        <v>8083.9274999999998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3740</v>
      </c>
      <c r="R18" s="24">
        <f t="shared" si="3"/>
        <v>297091.07250000001</v>
      </c>
      <c r="S18" s="25">
        <f t="shared" si="4"/>
        <v>2792.6295</v>
      </c>
      <c r="T18" s="27">
        <f t="shared" si="5"/>
        <v>-947.37049999999999</v>
      </c>
    </row>
    <row r="19" spans="1:20" ht="15.75" x14ac:dyDescent="0.25">
      <c r="A19" s="19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333724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2770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365654</v>
      </c>
      <c r="N19" s="24">
        <f t="shared" si="1"/>
        <v>389713</v>
      </c>
      <c r="O19" s="25">
        <f t="shared" si="2"/>
        <v>10055.485000000001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5244</v>
      </c>
      <c r="R19" s="24">
        <f t="shared" si="3"/>
        <v>374413.51500000001</v>
      </c>
      <c r="S19" s="25">
        <f t="shared" si="4"/>
        <v>3473.7129999999997</v>
      </c>
      <c r="T19" s="27">
        <f t="shared" si="5"/>
        <v>-1770.2870000000003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198751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66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205621</v>
      </c>
      <c r="N20" s="24">
        <f t="shared" si="1"/>
        <v>219137</v>
      </c>
      <c r="O20" s="25">
        <f t="shared" si="2"/>
        <v>5654.5775000000003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3137</v>
      </c>
      <c r="R20" s="24">
        <f t="shared" si="3"/>
        <v>210345.42249999999</v>
      </c>
      <c r="S20" s="25">
        <f t="shared" si="4"/>
        <v>1953.3995</v>
      </c>
      <c r="T20" s="27">
        <f t="shared" si="5"/>
        <v>-1183.6005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145862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165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420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156602</v>
      </c>
      <c r="N21" s="24">
        <f t="shared" si="1"/>
        <v>157557</v>
      </c>
      <c r="O21" s="25">
        <f t="shared" si="2"/>
        <v>4306.5550000000003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636</v>
      </c>
      <c r="R21" s="24">
        <f t="shared" si="3"/>
        <v>152614.44500000001</v>
      </c>
      <c r="S21" s="25">
        <f t="shared" si="4"/>
        <v>1487.7190000000001</v>
      </c>
      <c r="T21" s="27">
        <f t="shared" si="5"/>
        <v>851.71900000000005</v>
      </c>
    </row>
    <row r="22" spans="1:20" ht="15.75" x14ac:dyDescent="0.25">
      <c r="A22" s="19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504036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160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90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3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508836</v>
      </c>
      <c r="N22" s="24">
        <f t="shared" si="1"/>
        <v>526572</v>
      </c>
      <c r="O22" s="25">
        <f t="shared" si="2"/>
        <v>13992.99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3910</v>
      </c>
      <c r="R22" s="24">
        <f t="shared" si="3"/>
        <v>508669.01</v>
      </c>
      <c r="S22" s="25">
        <f t="shared" si="4"/>
        <v>4833.942</v>
      </c>
      <c r="T22" s="27">
        <f t="shared" si="5"/>
        <v>923.94200000000001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214451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214451</v>
      </c>
      <c r="N23" s="24">
        <f t="shared" si="1"/>
        <v>224866</v>
      </c>
      <c r="O23" s="25">
        <f t="shared" si="2"/>
        <v>5897.4025000000001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1950</v>
      </c>
      <c r="R23" s="24">
        <f t="shared" si="3"/>
        <v>217018.5975</v>
      </c>
      <c r="S23" s="25">
        <f t="shared" si="4"/>
        <v>2037.2845</v>
      </c>
      <c r="T23" s="27">
        <f t="shared" si="5"/>
        <v>87.28449999999998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498653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820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550473</v>
      </c>
      <c r="N24" s="24">
        <f t="shared" si="1"/>
        <v>574797</v>
      </c>
      <c r="O24" s="25">
        <f t="shared" si="2"/>
        <v>15138.0075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3478</v>
      </c>
      <c r="R24" s="24">
        <f t="shared" si="3"/>
        <v>556180.99250000005</v>
      </c>
      <c r="S24" s="25">
        <f t="shared" si="4"/>
        <v>5229.4934999999996</v>
      </c>
      <c r="T24" s="27">
        <f t="shared" si="5"/>
        <v>1751.4934999999996</v>
      </c>
    </row>
    <row r="25" spans="1:20" ht="15.75" x14ac:dyDescent="0.25">
      <c r="A25" s="19">
        <v>19</v>
      </c>
      <c r="B25" s="20">
        <v>1908446152</v>
      </c>
      <c r="C25" s="76" t="s">
        <v>41</v>
      </c>
      <c r="D25" s="75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264727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240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283577</v>
      </c>
      <c r="N25" s="24">
        <f t="shared" si="1"/>
        <v>304070</v>
      </c>
      <c r="O25" s="25">
        <f t="shared" si="2"/>
        <v>7798.3675000000003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2450</v>
      </c>
      <c r="R25" s="24">
        <f t="shared" si="3"/>
        <v>293821.63250000001</v>
      </c>
      <c r="S25" s="25">
        <f t="shared" si="4"/>
        <v>2693.9814999999999</v>
      </c>
      <c r="T25" s="27">
        <f t="shared" si="5"/>
        <v>243.98149999999987</v>
      </c>
    </row>
    <row r="26" spans="1:20" ht="15.75" x14ac:dyDescent="0.25">
      <c r="A26" s="28">
        <v>20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229276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229816</v>
      </c>
      <c r="N26" s="24">
        <f t="shared" si="1"/>
        <v>249253</v>
      </c>
      <c r="O26" s="25">
        <f t="shared" si="2"/>
        <v>6319.94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2173</v>
      </c>
      <c r="R26" s="24">
        <f t="shared" si="3"/>
        <v>240760.06</v>
      </c>
      <c r="S26" s="25">
        <f t="shared" si="4"/>
        <v>2183.252</v>
      </c>
      <c r="T26" s="27">
        <f t="shared" si="5"/>
        <v>10.251999999999953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265127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100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70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266757</v>
      </c>
      <c r="N27" s="40">
        <f t="shared" si="1"/>
        <v>276307</v>
      </c>
      <c r="O27" s="25">
        <f t="shared" si="2"/>
        <v>7335.8175000000001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3180</v>
      </c>
      <c r="R27" s="24">
        <f t="shared" si="3"/>
        <v>265791.1825</v>
      </c>
      <c r="S27" s="42">
        <f t="shared" si="4"/>
        <v>2534.1914999999999</v>
      </c>
      <c r="T27" s="43">
        <f t="shared" si="5"/>
        <v>-645.80850000000009</v>
      </c>
    </row>
    <row r="28" spans="1:20" ht="16.5" thickBot="1" x14ac:dyDescent="0.3">
      <c r="A28" s="86" t="s">
        <v>44</v>
      </c>
      <c r="B28" s="87"/>
      <c r="C28" s="88"/>
      <c r="D28" s="44">
        <f>SUM(D7:D27)</f>
        <v>6098406</v>
      </c>
      <c r="E28" s="45">
        <f>SUM(E7:E27)</f>
        <v>5495</v>
      </c>
      <c r="F28" s="45">
        <f t="shared" ref="F28:T28" si="6">SUM(F7:F27)</f>
        <v>7690</v>
      </c>
      <c r="G28" s="45">
        <f t="shared" si="6"/>
        <v>0</v>
      </c>
      <c r="H28" s="45">
        <f t="shared" si="6"/>
        <v>21570</v>
      </c>
      <c r="I28" s="45">
        <f t="shared" si="6"/>
        <v>1690</v>
      </c>
      <c r="J28" s="45">
        <f t="shared" si="6"/>
        <v>68</v>
      </c>
      <c r="K28" s="45">
        <f t="shared" si="6"/>
        <v>233</v>
      </c>
      <c r="L28" s="45">
        <f t="shared" si="6"/>
        <v>0</v>
      </c>
      <c r="M28" s="45">
        <f t="shared" si="6"/>
        <v>6479336</v>
      </c>
      <c r="N28" s="45">
        <f t="shared" si="6"/>
        <v>6857520</v>
      </c>
      <c r="O28" s="46">
        <f t="shared" si="6"/>
        <v>178181.74</v>
      </c>
      <c r="P28" s="45">
        <f t="shared" si="6"/>
        <v>0</v>
      </c>
      <c r="Q28" s="45">
        <f t="shared" si="6"/>
        <v>54400</v>
      </c>
      <c r="R28" s="45">
        <f t="shared" si="6"/>
        <v>6624938.2599999998</v>
      </c>
      <c r="S28" s="45">
        <f t="shared" si="6"/>
        <v>61553.691999999995</v>
      </c>
      <c r="T28" s="47">
        <f t="shared" si="6"/>
        <v>7153.692</v>
      </c>
    </row>
    <row r="29" spans="1:20" ht="15.75" thickBot="1" x14ac:dyDescent="0.3">
      <c r="A29" s="89" t="s">
        <v>45</v>
      </c>
      <c r="B29" s="90"/>
      <c r="C29" s="91"/>
      <c r="D29" s="48">
        <f>D4+D5-D28</f>
        <v>753669</v>
      </c>
      <c r="E29" s="48">
        <f t="shared" ref="E29:L29" si="7">E4+E5-E28</f>
        <v>605</v>
      </c>
      <c r="F29" s="48">
        <f t="shared" si="7"/>
        <v>7980</v>
      </c>
      <c r="G29" s="48">
        <f t="shared" si="7"/>
        <v>0</v>
      </c>
      <c r="H29" s="48">
        <f t="shared" si="7"/>
        <v>22570</v>
      </c>
      <c r="I29" s="48">
        <f t="shared" si="7"/>
        <v>725</v>
      </c>
      <c r="J29" s="48">
        <f t="shared" si="7"/>
        <v>586</v>
      </c>
      <c r="K29" s="48">
        <f t="shared" si="7"/>
        <v>185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54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86" t="s">
        <v>44</v>
      </c>
      <c r="B28" s="87"/>
      <c r="C28" s="88"/>
      <c r="D28" s="44">
        <f>SUM(D7:D27)</f>
        <v>306119</v>
      </c>
      <c r="E28" s="45">
        <f>SUM(E7:E27)</f>
        <v>410</v>
      </c>
      <c r="F28" s="45">
        <f t="shared" ref="F28:V28" si="7">SUM(F7:F27)</f>
        <v>680</v>
      </c>
      <c r="G28" s="45">
        <f t="shared" si="7"/>
        <v>0</v>
      </c>
      <c r="H28" s="45">
        <f t="shared" si="7"/>
        <v>1110</v>
      </c>
      <c r="I28" s="45">
        <f t="shared" si="7"/>
        <v>72</v>
      </c>
      <c r="J28" s="45">
        <f t="shared" si="7"/>
        <v>13</v>
      </c>
      <c r="K28" s="45">
        <f t="shared" si="7"/>
        <v>10</v>
      </c>
      <c r="L28" s="45">
        <f t="shared" si="7"/>
        <v>0</v>
      </c>
      <c r="M28" s="56">
        <f t="shared" si="7"/>
        <v>331109</v>
      </c>
      <c r="N28" s="56">
        <f t="shared" si="7"/>
        <v>349164</v>
      </c>
      <c r="O28" s="57">
        <f t="shared" si="7"/>
        <v>9105.4974999999995</v>
      </c>
      <c r="P28" s="56">
        <f t="shared" si="7"/>
        <v>0</v>
      </c>
      <c r="Q28" s="56">
        <f t="shared" si="7"/>
        <v>3195</v>
      </c>
      <c r="R28" s="56">
        <f t="shared" si="7"/>
        <v>336863.50249999994</v>
      </c>
      <c r="S28" s="56">
        <f t="shared" si="7"/>
        <v>3145.5355000000009</v>
      </c>
      <c r="T28" s="56">
        <f t="shared" si="7"/>
        <v>-49.46449999999998</v>
      </c>
      <c r="U28" s="56">
        <f t="shared" si="7"/>
        <v>1299</v>
      </c>
      <c r="V28" s="56">
        <f t="shared" si="7"/>
        <v>335564.50249999994</v>
      </c>
    </row>
    <row r="29" spans="1:22" ht="15.75" thickBot="1" x14ac:dyDescent="0.3">
      <c r="A29" s="89" t="s">
        <v>45</v>
      </c>
      <c r="B29" s="90"/>
      <c r="C29" s="91"/>
      <c r="D29" s="48">
        <f>D4+D5-D28</f>
        <v>414282</v>
      </c>
      <c r="E29" s="48">
        <f t="shared" ref="E29:L29" si="8">E4+E5-E28</f>
        <v>5070</v>
      </c>
      <c r="F29" s="48">
        <f t="shared" si="8"/>
        <v>9390</v>
      </c>
      <c r="G29" s="48">
        <f t="shared" si="8"/>
        <v>0</v>
      </c>
      <c r="H29" s="48">
        <f t="shared" si="8"/>
        <v>26440</v>
      </c>
      <c r="I29" s="48">
        <f t="shared" si="8"/>
        <v>1136</v>
      </c>
      <c r="J29" s="48">
        <f t="shared" si="8"/>
        <v>629</v>
      </c>
      <c r="K29" s="48">
        <f t="shared" si="8"/>
        <v>368</v>
      </c>
      <c r="L29" s="48">
        <f t="shared" si="8"/>
        <v>5</v>
      </c>
      <c r="M29" s="58"/>
      <c r="N29" s="105"/>
      <c r="O29" s="106"/>
      <c r="P29" s="106"/>
      <c r="Q29" s="106"/>
      <c r="R29" s="106"/>
      <c r="S29" s="106"/>
      <c r="T29" s="106"/>
      <c r="U29" s="106"/>
      <c r="V29" s="107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69" priority="47" operator="equal">
      <formula>212030016606640</formula>
    </cfRule>
  </conditionalFormatting>
  <conditionalFormatting sqref="D29 E4:E6 E28:K29">
    <cfRule type="cellIs" dxfId="1268" priority="45" operator="equal">
      <formula>$E$4</formula>
    </cfRule>
    <cfRule type="cellIs" dxfId="1267" priority="46" operator="equal">
      <formula>2120</formula>
    </cfRule>
  </conditionalFormatting>
  <conditionalFormatting sqref="D29:E29 F4:F6 F28:F29">
    <cfRule type="cellIs" dxfId="1266" priority="43" operator="equal">
      <formula>$F$4</formula>
    </cfRule>
    <cfRule type="cellIs" dxfId="1265" priority="44" operator="equal">
      <formula>300</formula>
    </cfRule>
  </conditionalFormatting>
  <conditionalFormatting sqref="G4 G28:G29 G6">
    <cfRule type="cellIs" dxfId="1264" priority="41" operator="equal">
      <formula>$G$4</formula>
    </cfRule>
    <cfRule type="cellIs" dxfId="1263" priority="42" operator="equal">
      <formula>1660</formula>
    </cfRule>
  </conditionalFormatting>
  <conditionalFormatting sqref="H4:H6 H28:H29">
    <cfRule type="cellIs" dxfId="1262" priority="39" operator="equal">
      <formula>$H$4</formula>
    </cfRule>
    <cfRule type="cellIs" dxfId="1261" priority="40" operator="equal">
      <formula>6640</formula>
    </cfRule>
  </conditionalFormatting>
  <conditionalFormatting sqref="T6:T28 U28:V28">
    <cfRule type="cellIs" dxfId="1260" priority="38" operator="lessThan">
      <formula>0</formula>
    </cfRule>
  </conditionalFormatting>
  <conditionalFormatting sqref="T7:T27">
    <cfRule type="cellIs" dxfId="1259" priority="35" operator="lessThan">
      <formula>0</formula>
    </cfRule>
    <cfRule type="cellIs" dxfId="1258" priority="36" operator="lessThan">
      <formula>0</formula>
    </cfRule>
    <cfRule type="cellIs" dxfId="1257" priority="37" operator="lessThan">
      <formula>0</formula>
    </cfRule>
  </conditionalFormatting>
  <conditionalFormatting sqref="E4:E6 E28:K28">
    <cfRule type="cellIs" dxfId="1256" priority="34" operator="equal">
      <formula>$E$4</formula>
    </cfRule>
  </conditionalFormatting>
  <conditionalFormatting sqref="D28:D29 D6 D4:M4">
    <cfRule type="cellIs" dxfId="1255" priority="33" operator="equal">
      <formula>$D$4</formula>
    </cfRule>
  </conditionalFormatting>
  <conditionalFormatting sqref="I4:I6 I28:I29">
    <cfRule type="cellIs" dxfId="1254" priority="32" operator="equal">
      <formula>$I$4</formula>
    </cfRule>
  </conditionalFormatting>
  <conditionalFormatting sqref="J4:J6 J28:J29">
    <cfRule type="cellIs" dxfId="1253" priority="31" operator="equal">
      <formula>$J$4</formula>
    </cfRule>
  </conditionalFormatting>
  <conditionalFormatting sqref="K4:K6 K28:K29">
    <cfRule type="cellIs" dxfId="1252" priority="30" operator="equal">
      <formula>$K$4</formula>
    </cfRule>
  </conditionalFormatting>
  <conditionalFormatting sqref="M4:M6">
    <cfRule type="cellIs" dxfId="1251" priority="29" operator="equal">
      <formula>$L$4</formula>
    </cfRule>
  </conditionalFormatting>
  <conditionalFormatting sqref="T7:T28 U28:V28">
    <cfRule type="cellIs" dxfId="1250" priority="26" operator="lessThan">
      <formula>0</formula>
    </cfRule>
    <cfRule type="cellIs" dxfId="1249" priority="27" operator="lessThan">
      <formula>0</formula>
    </cfRule>
    <cfRule type="cellIs" dxfId="1248" priority="28" operator="lessThan">
      <formula>0</formula>
    </cfRule>
  </conditionalFormatting>
  <conditionalFormatting sqref="D5:F5 H5:K5">
    <cfRule type="cellIs" dxfId="1247" priority="25" operator="greaterThan">
      <formula>0</formula>
    </cfRule>
  </conditionalFormatting>
  <conditionalFormatting sqref="T6:T28 U28:V28">
    <cfRule type="cellIs" dxfId="1246" priority="24" operator="lessThan">
      <formula>0</formula>
    </cfRule>
  </conditionalFormatting>
  <conditionalFormatting sqref="T7:T27">
    <cfRule type="cellIs" dxfId="1245" priority="21" operator="lessThan">
      <formula>0</formula>
    </cfRule>
    <cfRule type="cellIs" dxfId="1244" priority="22" operator="lessThan">
      <formula>0</formula>
    </cfRule>
    <cfRule type="cellIs" dxfId="1243" priority="23" operator="lessThan">
      <formula>0</formula>
    </cfRule>
  </conditionalFormatting>
  <conditionalFormatting sqref="T7:T28 U28:V28">
    <cfRule type="cellIs" dxfId="1242" priority="18" operator="lessThan">
      <formula>0</formula>
    </cfRule>
    <cfRule type="cellIs" dxfId="1241" priority="19" operator="lessThan">
      <formula>0</formula>
    </cfRule>
    <cfRule type="cellIs" dxfId="1240" priority="20" operator="lessThan">
      <formula>0</formula>
    </cfRule>
  </conditionalFormatting>
  <conditionalFormatting sqref="D5:F5 H5:K5">
    <cfRule type="cellIs" dxfId="1239" priority="17" operator="greaterThan">
      <formula>0</formula>
    </cfRule>
  </conditionalFormatting>
  <conditionalFormatting sqref="L4 L6 L28:L29">
    <cfRule type="cellIs" dxfId="1238" priority="16" operator="equal">
      <formula>$L$4</formula>
    </cfRule>
  </conditionalFormatting>
  <conditionalFormatting sqref="D7:S7">
    <cfRule type="cellIs" dxfId="1237" priority="15" operator="greaterThan">
      <formula>0</formula>
    </cfRule>
  </conditionalFormatting>
  <conditionalFormatting sqref="D9:S9">
    <cfRule type="cellIs" dxfId="1236" priority="14" operator="greaterThan">
      <formula>0</formula>
    </cfRule>
  </conditionalFormatting>
  <conditionalFormatting sqref="D11:S11">
    <cfRule type="cellIs" dxfId="1235" priority="13" operator="greaterThan">
      <formula>0</formula>
    </cfRule>
  </conditionalFormatting>
  <conditionalFormatting sqref="D13:S13">
    <cfRule type="cellIs" dxfId="1234" priority="12" operator="greaterThan">
      <formula>0</formula>
    </cfRule>
  </conditionalFormatting>
  <conditionalFormatting sqref="D15:S15">
    <cfRule type="cellIs" dxfId="1233" priority="11" operator="greaterThan">
      <formula>0</formula>
    </cfRule>
  </conditionalFormatting>
  <conditionalFormatting sqref="D17:S17">
    <cfRule type="cellIs" dxfId="1232" priority="10" operator="greaterThan">
      <formula>0</formula>
    </cfRule>
  </conditionalFormatting>
  <conditionalFormatting sqref="D19:S19">
    <cfRule type="cellIs" dxfId="1231" priority="9" operator="greaterThan">
      <formula>0</formula>
    </cfRule>
  </conditionalFormatting>
  <conditionalFormatting sqref="D21:S21">
    <cfRule type="cellIs" dxfId="1230" priority="8" operator="greaterThan">
      <formula>0</formula>
    </cfRule>
  </conditionalFormatting>
  <conditionalFormatting sqref="D23:S23">
    <cfRule type="cellIs" dxfId="1229" priority="7" operator="greaterThan">
      <formula>0</formula>
    </cfRule>
  </conditionalFormatting>
  <conditionalFormatting sqref="D25:S25">
    <cfRule type="cellIs" dxfId="1228" priority="6" operator="greaterThan">
      <formula>0</formula>
    </cfRule>
  </conditionalFormatting>
  <conditionalFormatting sqref="D27:S27">
    <cfRule type="cellIs" dxfId="1227" priority="5" operator="greaterThan">
      <formula>0</formula>
    </cfRule>
  </conditionalFormatting>
  <conditionalFormatting sqref="U6">
    <cfRule type="cellIs" dxfId="1226" priority="4" operator="lessThan">
      <formula>0</formula>
    </cfRule>
  </conditionalFormatting>
  <conditionalFormatting sqref="U6">
    <cfRule type="cellIs" dxfId="1225" priority="3" operator="lessThan">
      <formula>0</formula>
    </cfRule>
  </conditionalFormatting>
  <conditionalFormatting sqref="V6">
    <cfRule type="cellIs" dxfId="1224" priority="2" operator="lessThan">
      <formula>0</formula>
    </cfRule>
  </conditionalFormatting>
  <conditionalFormatting sqref="V6">
    <cfRule type="cellIs" dxfId="122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2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2" ht="18.75" x14ac:dyDescent="0.25">
      <c r="A3" s="96" t="s">
        <v>56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2" x14ac:dyDescent="0.25">
      <c r="A4" s="100" t="s">
        <v>1</v>
      </c>
      <c r="B4" s="100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102"/>
      <c r="O4" s="103"/>
      <c r="P4" s="103"/>
      <c r="Q4" s="103"/>
      <c r="R4" s="103"/>
      <c r="S4" s="103"/>
      <c r="T4" s="103"/>
      <c r="U4" s="103"/>
      <c r="V4" s="104"/>
    </row>
    <row r="5" spans="1:22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2"/>
      <c r="O5" s="103"/>
      <c r="P5" s="103"/>
      <c r="Q5" s="103"/>
      <c r="R5" s="103"/>
      <c r="S5" s="103"/>
      <c r="T5" s="103"/>
      <c r="U5" s="103"/>
      <c r="V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86" t="s">
        <v>44</v>
      </c>
      <c r="B28" s="87"/>
      <c r="C28" s="88"/>
      <c r="D28" s="44">
        <f>SUM(D7:D27)</f>
        <v>180650</v>
      </c>
      <c r="E28" s="45">
        <f>SUM(E7:E27)</f>
        <v>150</v>
      </c>
      <c r="F28" s="45">
        <f t="shared" ref="F28:V28" si="8">SUM(F7:F27)</f>
        <v>200</v>
      </c>
      <c r="G28" s="45">
        <f t="shared" si="8"/>
        <v>0</v>
      </c>
      <c r="H28" s="45">
        <f t="shared" si="8"/>
        <v>890</v>
      </c>
      <c r="I28" s="45">
        <f t="shared" si="8"/>
        <v>14</v>
      </c>
      <c r="J28" s="45">
        <f t="shared" si="8"/>
        <v>3</v>
      </c>
      <c r="K28" s="45">
        <f t="shared" si="8"/>
        <v>2</v>
      </c>
      <c r="L28" s="45">
        <f t="shared" si="8"/>
        <v>0</v>
      </c>
      <c r="M28" s="56">
        <f t="shared" si="8"/>
        <v>193660</v>
      </c>
      <c r="N28" s="56">
        <f t="shared" si="8"/>
        <v>197271</v>
      </c>
      <c r="O28" s="57">
        <f t="shared" si="8"/>
        <v>5325.6500000000005</v>
      </c>
      <c r="P28" s="56">
        <f t="shared" si="8"/>
        <v>0</v>
      </c>
      <c r="Q28" s="56">
        <f t="shared" si="8"/>
        <v>1852</v>
      </c>
      <c r="R28" s="56">
        <f t="shared" si="8"/>
        <v>190093.35</v>
      </c>
      <c r="S28" s="56">
        <f t="shared" si="8"/>
        <v>1839.77</v>
      </c>
      <c r="T28" s="56">
        <f t="shared" si="8"/>
        <v>-12.230000000000068</v>
      </c>
      <c r="U28" s="56">
        <f t="shared" si="8"/>
        <v>589</v>
      </c>
      <c r="V28" s="56">
        <f t="shared" si="8"/>
        <v>189504.35</v>
      </c>
    </row>
    <row r="29" spans="1:22" ht="15.75" thickBot="1" x14ac:dyDescent="0.3">
      <c r="A29" s="89" t="s">
        <v>45</v>
      </c>
      <c r="B29" s="90"/>
      <c r="C29" s="91"/>
      <c r="D29" s="48">
        <f>D4+D5-D28</f>
        <v>545320</v>
      </c>
      <c r="E29" s="48">
        <f t="shared" ref="E29:L29" si="9">E4+E5-E28</f>
        <v>4920</v>
      </c>
      <c r="F29" s="48">
        <f t="shared" si="9"/>
        <v>9190</v>
      </c>
      <c r="G29" s="48">
        <f t="shared" si="9"/>
        <v>0</v>
      </c>
      <c r="H29" s="48">
        <f t="shared" si="9"/>
        <v>25550</v>
      </c>
      <c r="I29" s="48">
        <f t="shared" si="9"/>
        <v>1122</v>
      </c>
      <c r="J29" s="48">
        <f t="shared" si="9"/>
        <v>626</v>
      </c>
      <c r="K29" s="48">
        <f t="shared" si="9"/>
        <v>366</v>
      </c>
      <c r="L29" s="48">
        <f t="shared" si="9"/>
        <v>5</v>
      </c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22" priority="63" operator="equal">
      <formula>212030016606640</formula>
    </cfRule>
  </conditionalFormatting>
  <conditionalFormatting sqref="D29 E4:E6 E28:K29">
    <cfRule type="cellIs" dxfId="1221" priority="61" operator="equal">
      <formula>$E$4</formula>
    </cfRule>
    <cfRule type="cellIs" dxfId="1220" priority="62" operator="equal">
      <formula>2120</formula>
    </cfRule>
  </conditionalFormatting>
  <conditionalFormatting sqref="D29:E29 F4:F6 F28:F29">
    <cfRule type="cellIs" dxfId="1219" priority="59" operator="equal">
      <formula>$F$4</formula>
    </cfRule>
    <cfRule type="cellIs" dxfId="1218" priority="60" operator="equal">
      <formula>300</formula>
    </cfRule>
  </conditionalFormatting>
  <conditionalFormatting sqref="G4:G6 G28:G29">
    <cfRule type="cellIs" dxfId="1217" priority="57" operator="equal">
      <formula>$G$4</formula>
    </cfRule>
    <cfRule type="cellIs" dxfId="1216" priority="58" operator="equal">
      <formula>1660</formula>
    </cfRule>
  </conditionalFormatting>
  <conditionalFormatting sqref="H4:H6 H28:H29">
    <cfRule type="cellIs" dxfId="1215" priority="55" operator="equal">
      <formula>$H$4</formula>
    </cfRule>
    <cfRule type="cellIs" dxfId="1214" priority="56" operator="equal">
      <formula>6640</formula>
    </cfRule>
  </conditionalFormatting>
  <conditionalFormatting sqref="T6:T28 U28:V28">
    <cfRule type="cellIs" dxfId="1213" priority="54" operator="lessThan">
      <formula>0</formula>
    </cfRule>
  </conditionalFormatting>
  <conditionalFormatting sqref="T7:T27">
    <cfRule type="cellIs" dxfId="1212" priority="51" operator="lessThan">
      <formula>0</formula>
    </cfRule>
    <cfRule type="cellIs" dxfId="1211" priority="52" operator="lessThan">
      <formula>0</formula>
    </cfRule>
    <cfRule type="cellIs" dxfId="1210" priority="53" operator="lessThan">
      <formula>0</formula>
    </cfRule>
  </conditionalFormatting>
  <conditionalFormatting sqref="E4:E6 E28:K28">
    <cfRule type="cellIs" dxfId="1209" priority="50" operator="equal">
      <formula>$E$4</formula>
    </cfRule>
  </conditionalFormatting>
  <conditionalFormatting sqref="D28:D29 D6 D4:M4">
    <cfRule type="cellIs" dxfId="1208" priority="49" operator="equal">
      <formula>$D$4</formula>
    </cfRule>
  </conditionalFormatting>
  <conditionalFormatting sqref="I4:I6 I28:I29">
    <cfRule type="cellIs" dxfId="1207" priority="48" operator="equal">
      <formula>$I$4</formula>
    </cfRule>
  </conditionalFormatting>
  <conditionalFormatting sqref="J4:J6 J28:J29">
    <cfRule type="cellIs" dxfId="1206" priority="47" operator="equal">
      <formula>$J$4</formula>
    </cfRule>
  </conditionalFormatting>
  <conditionalFormatting sqref="K4:K6 K28:K29">
    <cfRule type="cellIs" dxfId="1205" priority="46" operator="equal">
      <formula>$K$4</formula>
    </cfRule>
  </conditionalFormatting>
  <conditionalFormatting sqref="M4:M6">
    <cfRule type="cellIs" dxfId="1204" priority="45" operator="equal">
      <formula>$L$4</formula>
    </cfRule>
  </conditionalFormatting>
  <conditionalFormatting sqref="T7:T28 U28:V28">
    <cfRule type="cellIs" dxfId="1203" priority="42" operator="lessThan">
      <formula>0</formula>
    </cfRule>
    <cfRule type="cellIs" dxfId="1202" priority="43" operator="lessThan">
      <formula>0</formula>
    </cfRule>
    <cfRule type="cellIs" dxfId="1201" priority="44" operator="lessThan">
      <formula>0</formula>
    </cfRule>
  </conditionalFormatting>
  <conditionalFormatting sqref="D5:K5">
    <cfRule type="cellIs" dxfId="1200" priority="41" operator="greaterThan">
      <formula>0</formula>
    </cfRule>
  </conditionalFormatting>
  <conditionalFormatting sqref="T6:T28 U28:V28">
    <cfRule type="cellIs" dxfId="1199" priority="40" operator="lessThan">
      <formula>0</formula>
    </cfRule>
  </conditionalFormatting>
  <conditionalFormatting sqref="T7:T27">
    <cfRule type="cellIs" dxfId="1198" priority="37" operator="lessThan">
      <formula>0</formula>
    </cfRule>
    <cfRule type="cellIs" dxfId="1197" priority="38" operator="lessThan">
      <formula>0</formula>
    </cfRule>
    <cfRule type="cellIs" dxfId="1196" priority="39" operator="lessThan">
      <formula>0</formula>
    </cfRule>
  </conditionalFormatting>
  <conditionalFormatting sqref="T7:T28 U28:V28">
    <cfRule type="cellIs" dxfId="1195" priority="34" operator="lessThan">
      <formula>0</formula>
    </cfRule>
    <cfRule type="cellIs" dxfId="1194" priority="35" operator="lessThan">
      <formula>0</formula>
    </cfRule>
    <cfRule type="cellIs" dxfId="1193" priority="36" operator="lessThan">
      <formula>0</formula>
    </cfRule>
  </conditionalFormatting>
  <conditionalFormatting sqref="D5:K5">
    <cfRule type="cellIs" dxfId="1192" priority="33" operator="greaterThan">
      <formula>0</formula>
    </cfRule>
  </conditionalFormatting>
  <conditionalFormatting sqref="L4 L6 L28:L29">
    <cfRule type="cellIs" dxfId="1191" priority="32" operator="equal">
      <formula>$L$4</formula>
    </cfRule>
  </conditionalFormatting>
  <conditionalFormatting sqref="D7:S7">
    <cfRule type="cellIs" dxfId="1190" priority="31" operator="greaterThan">
      <formula>0</formula>
    </cfRule>
  </conditionalFormatting>
  <conditionalFormatting sqref="D9:S9">
    <cfRule type="cellIs" dxfId="1189" priority="30" operator="greaterThan">
      <formula>0</formula>
    </cfRule>
  </conditionalFormatting>
  <conditionalFormatting sqref="D11:S11">
    <cfRule type="cellIs" dxfId="1188" priority="29" operator="greaterThan">
      <formula>0</formula>
    </cfRule>
  </conditionalFormatting>
  <conditionalFormatting sqref="D13:S13">
    <cfRule type="cellIs" dxfId="1187" priority="28" operator="greaterThan">
      <formula>0</formula>
    </cfRule>
  </conditionalFormatting>
  <conditionalFormatting sqref="D15:S15">
    <cfRule type="cellIs" dxfId="1186" priority="27" operator="greaterThan">
      <formula>0</formula>
    </cfRule>
  </conditionalFormatting>
  <conditionalFormatting sqref="D17:S17">
    <cfRule type="cellIs" dxfId="1185" priority="26" operator="greaterThan">
      <formula>0</formula>
    </cfRule>
  </conditionalFormatting>
  <conditionalFormatting sqref="D19:S19">
    <cfRule type="cellIs" dxfId="1184" priority="25" operator="greaterThan">
      <formula>0</formula>
    </cfRule>
  </conditionalFormatting>
  <conditionalFormatting sqref="D21:S21">
    <cfRule type="cellIs" dxfId="1183" priority="24" operator="greaterThan">
      <formula>0</formula>
    </cfRule>
  </conditionalFormatting>
  <conditionalFormatting sqref="D23:S23">
    <cfRule type="cellIs" dxfId="1182" priority="23" operator="greaterThan">
      <formula>0</formula>
    </cfRule>
  </conditionalFormatting>
  <conditionalFormatting sqref="D25:S25">
    <cfRule type="cellIs" dxfId="1181" priority="22" operator="greaterThan">
      <formula>0</formula>
    </cfRule>
  </conditionalFormatting>
  <conditionalFormatting sqref="D27:S27">
    <cfRule type="cellIs" dxfId="1180" priority="21" operator="greaterThan">
      <formula>0</formula>
    </cfRule>
  </conditionalFormatting>
  <conditionalFormatting sqref="U6">
    <cfRule type="cellIs" dxfId="1179" priority="20" operator="lessThan">
      <formula>0</formula>
    </cfRule>
  </conditionalFormatting>
  <conditionalFormatting sqref="U6">
    <cfRule type="cellIs" dxfId="1178" priority="19" operator="lessThan">
      <formula>0</formula>
    </cfRule>
  </conditionalFormatting>
  <conditionalFormatting sqref="V6">
    <cfRule type="cellIs" dxfId="1177" priority="18" operator="lessThan">
      <formula>0</formula>
    </cfRule>
  </conditionalFormatting>
  <conditionalFormatting sqref="V6">
    <cfRule type="cellIs" dxfId="1176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86" t="s">
        <v>44</v>
      </c>
      <c r="B28" s="87"/>
      <c r="C28" s="88"/>
      <c r="D28" s="44">
        <f>SUM(D7:D27)</f>
        <v>166706</v>
      </c>
      <c r="E28" s="45">
        <f>SUM(E7:E27)</f>
        <v>230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870</v>
      </c>
      <c r="I28" s="45">
        <f t="shared" si="6"/>
        <v>29</v>
      </c>
      <c r="J28" s="45">
        <f t="shared" si="6"/>
        <v>0</v>
      </c>
      <c r="K28" s="45">
        <f t="shared" si="6"/>
        <v>13</v>
      </c>
      <c r="L28" s="45">
        <f t="shared" si="6"/>
        <v>0</v>
      </c>
      <c r="M28" s="45">
        <f t="shared" si="6"/>
        <v>181636</v>
      </c>
      <c r="N28" s="45">
        <f t="shared" si="6"/>
        <v>189541</v>
      </c>
      <c r="O28" s="46">
        <f t="shared" si="6"/>
        <v>4994.99</v>
      </c>
      <c r="P28" s="45">
        <f t="shared" si="6"/>
        <v>0</v>
      </c>
      <c r="Q28" s="45">
        <f t="shared" si="6"/>
        <v>2308</v>
      </c>
      <c r="R28" s="45">
        <f t="shared" si="6"/>
        <v>182238.00999999995</v>
      </c>
      <c r="S28" s="45">
        <f t="shared" si="6"/>
        <v>1725.5420000000001</v>
      </c>
      <c r="T28" s="47">
        <f t="shared" si="6"/>
        <v>-582.4580000000002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505303</v>
      </c>
      <c r="E29" s="48">
        <f t="shared" ref="E29:L29" si="7">E4+E5-E28</f>
        <v>4690</v>
      </c>
      <c r="F29" s="48">
        <f t="shared" si="7"/>
        <v>8940</v>
      </c>
      <c r="G29" s="48">
        <f t="shared" si="7"/>
        <v>0</v>
      </c>
      <c r="H29" s="48">
        <f t="shared" si="7"/>
        <v>24680</v>
      </c>
      <c r="I29" s="48">
        <f t="shared" si="7"/>
        <v>1093</v>
      </c>
      <c r="J29" s="48">
        <f t="shared" si="7"/>
        <v>626</v>
      </c>
      <c r="K29" s="48">
        <f t="shared" si="7"/>
        <v>353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">
    <cfRule type="cellIs" dxfId="1136" priority="4" operator="greaterThan">
      <formula>0</formula>
    </cfRule>
  </conditionalFormatting>
  <conditionalFormatting sqref="D23:S23">
    <cfRule type="cellIs" dxfId="1135" priority="3" operator="greaterThan">
      <formula>0</formula>
    </cfRule>
  </conditionalFormatting>
  <conditionalFormatting sqref="D25:S25">
    <cfRule type="cellIs" dxfId="1134" priority="2" operator="greaterThan">
      <formula>0</formula>
    </cfRule>
  </conditionalFormatting>
  <conditionalFormatting sqref="D27:S27">
    <cfRule type="cellIs" dxfId="1133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58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86" t="s">
        <v>44</v>
      </c>
      <c r="B28" s="87"/>
      <c r="C28" s="88"/>
      <c r="D28" s="44">
        <f>SUM(D7:D27)</f>
        <v>198297</v>
      </c>
      <c r="E28" s="45">
        <f>SUM(E7:E27)</f>
        <v>30</v>
      </c>
      <c r="F28" s="45">
        <f t="shared" ref="F28:T28" si="6">SUM(F7:F27)</f>
        <v>100</v>
      </c>
      <c r="G28" s="45">
        <f t="shared" si="6"/>
        <v>0</v>
      </c>
      <c r="H28" s="45">
        <f t="shared" si="6"/>
        <v>240</v>
      </c>
      <c r="I28" s="45">
        <f t="shared" si="6"/>
        <v>65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202057</v>
      </c>
      <c r="N28" s="45">
        <f t="shared" si="6"/>
        <v>215209</v>
      </c>
      <c r="O28" s="46">
        <f t="shared" si="6"/>
        <v>5556.5674999999992</v>
      </c>
      <c r="P28" s="45">
        <f t="shared" si="6"/>
        <v>0</v>
      </c>
      <c r="Q28" s="45">
        <f t="shared" si="6"/>
        <v>2082</v>
      </c>
      <c r="R28" s="45">
        <f t="shared" si="6"/>
        <v>207570.4325</v>
      </c>
      <c r="S28" s="45">
        <f t="shared" si="6"/>
        <v>1919.5415</v>
      </c>
      <c r="T28" s="47">
        <f t="shared" si="6"/>
        <v>-162.45850000000002</v>
      </c>
    </row>
    <row r="29" spans="1:20" ht="15.75" thickBot="1" x14ac:dyDescent="0.3">
      <c r="A29" s="89" t="s">
        <v>45</v>
      </c>
      <c r="B29" s="90"/>
      <c r="C29" s="91"/>
      <c r="D29" s="48">
        <f>D4+D5-D28</f>
        <v>514798</v>
      </c>
      <c r="E29" s="48">
        <f t="shared" ref="E29:L29" si="7">E4+E5-E28</f>
        <v>4660</v>
      </c>
      <c r="F29" s="48">
        <f t="shared" si="7"/>
        <v>8840</v>
      </c>
      <c r="G29" s="48">
        <f t="shared" si="7"/>
        <v>0</v>
      </c>
      <c r="H29" s="48">
        <f t="shared" si="7"/>
        <v>24440</v>
      </c>
      <c r="I29" s="48">
        <f t="shared" si="7"/>
        <v>1028</v>
      </c>
      <c r="J29" s="48">
        <f t="shared" si="7"/>
        <v>625</v>
      </c>
      <c r="K29" s="48">
        <f t="shared" si="7"/>
        <v>350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2" priority="43" operator="equal">
      <formula>212030016606640</formula>
    </cfRule>
  </conditionalFormatting>
  <conditionalFormatting sqref="D29 E4:E6 E28:K29">
    <cfRule type="cellIs" dxfId="1131" priority="41" operator="equal">
      <formula>$E$4</formula>
    </cfRule>
    <cfRule type="cellIs" dxfId="1130" priority="42" operator="equal">
      <formula>2120</formula>
    </cfRule>
  </conditionalFormatting>
  <conditionalFormatting sqref="D29:E29 F4:F6 F28:F29">
    <cfRule type="cellIs" dxfId="1129" priority="39" operator="equal">
      <formula>$F$4</formula>
    </cfRule>
    <cfRule type="cellIs" dxfId="1128" priority="40" operator="equal">
      <formula>300</formula>
    </cfRule>
  </conditionalFormatting>
  <conditionalFormatting sqref="G4:G6 G28:G29">
    <cfRule type="cellIs" dxfId="1127" priority="37" operator="equal">
      <formula>$G$4</formula>
    </cfRule>
    <cfRule type="cellIs" dxfId="1126" priority="38" operator="equal">
      <formula>1660</formula>
    </cfRule>
  </conditionalFormatting>
  <conditionalFormatting sqref="H4:H6 H28:H29">
    <cfRule type="cellIs" dxfId="1125" priority="35" operator="equal">
      <formula>$H$4</formula>
    </cfRule>
    <cfRule type="cellIs" dxfId="1124" priority="36" operator="equal">
      <formula>6640</formula>
    </cfRule>
  </conditionalFormatting>
  <conditionalFormatting sqref="T6:T28">
    <cfRule type="cellIs" dxfId="1123" priority="34" operator="lessThan">
      <formula>0</formula>
    </cfRule>
  </conditionalFormatting>
  <conditionalFormatting sqref="T7:T27">
    <cfRule type="cellIs" dxfId="1122" priority="31" operator="lessThan">
      <formula>0</formula>
    </cfRule>
    <cfRule type="cellIs" dxfId="1121" priority="32" operator="lessThan">
      <formula>0</formula>
    </cfRule>
    <cfRule type="cellIs" dxfId="1120" priority="33" operator="lessThan">
      <formula>0</formula>
    </cfRule>
  </conditionalFormatting>
  <conditionalFormatting sqref="E4:E6 E28:K28">
    <cfRule type="cellIs" dxfId="1119" priority="30" operator="equal">
      <formula>$E$4</formula>
    </cfRule>
  </conditionalFormatting>
  <conditionalFormatting sqref="D28:D29 D6 D4:M4">
    <cfRule type="cellIs" dxfId="1118" priority="29" operator="equal">
      <formula>$D$4</formula>
    </cfRule>
  </conditionalFormatting>
  <conditionalFormatting sqref="I4:I6 I28:I29">
    <cfRule type="cellIs" dxfId="1117" priority="28" operator="equal">
      <formula>$I$4</formula>
    </cfRule>
  </conditionalFormatting>
  <conditionalFormatting sqref="J4:J6 J28:J29">
    <cfRule type="cellIs" dxfId="1116" priority="27" operator="equal">
      <formula>$J$4</formula>
    </cfRule>
  </conditionalFormatting>
  <conditionalFormatting sqref="K4:K6 K28:K29">
    <cfRule type="cellIs" dxfId="1115" priority="26" operator="equal">
      <formula>$K$4</formula>
    </cfRule>
  </conditionalFormatting>
  <conditionalFormatting sqref="M4:M6">
    <cfRule type="cellIs" dxfId="1114" priority="25" operator="equal">
      <formula>$L$4</formula>
    </cfRule>
  </conditionalFormatting>
  <conditionalFormatting sqref="T7:T28">
    <cfRule type="cellIs" dxfId="1113" priority="22" operator="lessThan">
      <formula>0</formula>
    </cfRule>
    <cfRule type="cellIs" dxfId="1112" priority="23" operator="lessThan">
      <formula>0</formula>
    </cfRule>
    <cfRule type="cellIs" dxfId="1111" priority="24" operator="lessThan">
      <formula>0</formula>
    </cfRule>
  </conditionalFormatting>
  <conditionalFormatting sqref="D5:K5">
    <cfRule type="cellIs" dxfId="1110" priority="21" operator="greaterThan">
      <formula>0</formula>
    </cfRule>
  </conditionalFormatting>
  <conditionalFormatting sqref="T6:T28">
    <cfRule type="cellIs" dxfId="1109" priority="20" operator="lessThan">
      <formula>0</formula>
    </cfRule>
  </conditionalFormatting>
  <conditionalFormatting sqref="T7:T27">
    <cfRule type="cellIs" dxfId="1108" priority="17" operator="lessThan">
      <formula>0</formula>
    </cfRule>
    <cfRule type="cellIs" dxfId="1107" priority="18" operator="lessThan">
      <formula>0</formula>
    </cfRule>
    <cfRule type="cellIs" dxfId="1106" priority="19" operator="lessThan">
      <formula>0</formula>
    </cfRule>
  </conditionalFormatting>
  <conditionalFormatting sqref="T7:T28">
    <cfRule type="cellIs" dxfId="1105" priority="14" operator="lessThan">
      <formula>0</formula>
    </cfRule>
    <cfRule type="cellIs" dxfId="1104" priority="15" operator="lessThan">
      <formula>0</formula>
    </cfRule>
    <cfRule type="cellIs" dxfId="1103" priority="16" operator="lessThan">
      <formula>0</formula>
    </cfRule>
  </conditionalFormatting>
  <conditionalFormatting sqref="D5:K5">
    <cfRule type="cellIs" dxfId="1102" priority="13" operator="greaterThan">
      <formula>0</formula>
    </cfRule>
  </conditionalFormatting>
  <conditionalFormatting sqref="L4 L6 L28:L29">
    <cfRule type="cellIs" dxfId="1101" priority="12" operator="equal">
      <formula>$L$4</formula>
    </cfRule>
  </conditionalFormatting>
  <conditionalFormatting sqref="D7:S7">
    <cfRule type="cellIs" dxfId="1100" priority="11" operator="greaterThan">
      <formula>0</formula>
    </cfRule>
  </conditionalFormatting>
  <conditionalFormatting sqref="D9:S9">
    <cfRule type="cellIs" dxfId="1099" priority="10" operator="greaterThan">
      <formula>0</formula>
    </cfRule>
  </conditionalFormatting>
  <conditionalFormatting sqref="D11:S11">
    <cfRule type="cellIs" dxfId="1098" priority="9" operator="greaterThan">
      <formula>0</formula>
    </cfRule>
  </conditionalFormatting>
  <conditionalFormatting sqref="D13:S13">
    <cfRule type="cellIs" dxfId="1097" priority="8" operator="greaterThan">
      <formula>0</formula>
    </cfRule>
  </conditionalFormatting>
  <conditionalFormatting sqref="D15:S15">
    <cfRule type="cellIs" dxfId="1096" priority="7" operator="greaterThan">
      <formula>0</formula>
    </cfRule>
  </conditionalFormatting>
  <conditionalFormatting sqref="D17:S17">
    <cfRule type="cellIs" dxfId="1095" priority="6" operator="greaterThan">
      <formula>0</formula>
    </cfRule>
  </conditionalFormatting>
  <conditionalFormatting sqref="D19:S19">
    <cfRule type="cellIs" dxfId="1094" priority="5" operator="greaterThan">
      <formula>0</formula>
    </cfRule>
  </conditionalFormatting>
  <conditionalFormatting sqref="D21:S21">
    <cfRule type="cellIs" dxfId="1093" priority="4" operator="greaterThan">
      <formula>0</formula>
    </cfRule>
  </conditionalFormatting>
  <conditionalFormatting sqref="D23:S23">
    <cfRule type="cellIs" dxfId="1092" priority="3" operator="greaterThan">
      <formula>0</formula>
    </cfRule>
  </conditionalFormatting>
  <conditionalFormatting sqref="D25:S25">
    <cfRule type="cellIs" dxfId="1091" priority="2" operator="greaterThan">
      <formula>0</formula>
    </cfRule>
  </conditionalFormatting>
  <conditionalFormatting sqref="D27:S27">
    <cfRule type="cellIs" dxfId="109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4" sqref="D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60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86" t="s">
        <v>44</v>
      </c>
      <c r="B28" s="87"/>
      <c r="C28" s="88"/>
      <c r="D28" s="44">
        <f>SUM(D7:D27)</f>
        <v>287803</v>
      </c>
      <c r="E28" s="45">
        <f>SUM(E7:E27)</f>
        <v>100</v>
      </c>
      <c r="F28" s="45">
        <f t="shared" ref="F28:T28" si="6">SUM(F7:F27)</f>
        <v>270</v>
      </c>
      <c r="G28" s="45">
        <f t="shared" si="6"/>
        <v>0</v>
      </c>
      <c r="H28" s="45">
        <f t="shared" si="6"/>
        <v>820</v>
      </c>
      <c r="I28" s="45">
        <f t="shared" si="6"/>
        <v>27</v>
      </c>
      <c r="J28" s="45">
        <f t="shared" si="6"/>
        <v>1</v>
      </c>
      <c r="K28" s="45">
        <f t="shared" si="6"/>
        <v>6</v>
      </c>
      <c r="L28" s="45">
        <f t="shared" si="6"/>
        <v>0</v>
      </c>
      <c r="M28" s="45">
        <f t="shared" si="6"/>
        <v>299883</v>
      </c>
      <c r="N28" s="45">
        <f t="shared" si="6"/>
        <v>306323</v>
      </c>
      <c r="O28" s="46">
        <f t="shared" si="6"/>
        <v>8246.7824999999993</v>
      </c>
      <c r="P28" s="45">
        <f t="shared" si="6"/>
        <v>0</v>
      </c>
      <c r="Q28" s="45">
        <f t="shared" si="6"/>
        <v>2248</v>
      </c>
      <c r="R28" s="45">
        <f t="shared" si="6"/>
        <v>295828.21749999997</v>
      </c>
      <c r="S28" s="45">
        <f t="shared" si="6"/>
        <v>2848.8885</v>
      </c>
      <c r="T28" s="47">
        <f t="shared" si="6"/>
        <v>600.88849999999991</v>
      </c>
    </row>
    <row r="29" spans="1:20" ht="15.75" thickBot="1" x14ac:dyDescent="0.3">
      <c r="A29" s="89" t="s">
        <v>45</v>
      </c>
      <c r="B29" s="90"/>
      <c r="C29" s="91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9" priority="43" operator="equal">
      <formula>212030016606640</formula>
    </cfRule>
  </conditionalFormatting>
  <conditionalFormatting sqref="D29 E4:E6 E28:K29">
    <cfRule type="cellIs" dxfId="1088" priority="41" operator="equal">
      <formula>$E$4</formula>
    </cfRule>
    <cfRule type="cellIs" dxfId="1087" priority="42" operator="equal">
      <formula>2120</formula>
    </cfRule>
  </conditionalFormatting>
  <conditionalFormatting sqref="D29:E29 F4:F6 F28:F29">
    <cfRule type="cellIs" dxfId="1086" priority="39" operator="equal">
      <formula>$F$4</formula>
    </cfRule>
    <cfRule type="cellIs" dxfId="1085" priority="40" operator="equal">
      <formula>300</formula>
    </cfRule>
  </conditionalFormatting>
  <conditionalFormatting sqref="G4:G6 G28:G29">
    <cfRule type="cellIs" dxfId="1084" priority="37" operator="equal">
      <formula>$G$4</formula>
    </cfRule>
    <cfRule type="cellIs" dxfId="1083" priority="38" operator="equal">
      <formula>1660</formula>
    </cfRule>
  </conditionalFormatting>
  <conditionalFormatting sqref="H4:H6 H28:H29">
    <cfRule type="cellIs" dxfId="1082" priority="35" operator="equal">
      <formula>$H$4</formula>
    </cfRule>
    <cfRule type="cellIs" dxfId="1081" priority="36" operator="equal">
      <formula>6640</formula>
    </cfRule>
  </conditionalFormatting>
  <conditionalFormatting sqref="T6:T28">
    <cfRule type="cellIs" dxfId="1080" priority="34" operator="lessThan">
      <formula>0</formula>
    </cfRule>
  </conditionalFormatting>
  <conditionalFormatting sqref="T7:T27">
    <cfRule type="cellIs" dxfId="1079" priority="31" operator="lessThan">
      <formula>0</formula>
    </cfRule>
    <cfRule type="cellIs" dxfId="1078" priority="32" operator="lessThan">
      <formula>0</formula>
    </cfRule>
    <cfRule type="cellIs" dxfId="1077" priority="33" operator="lessThan">
      <formula>0</formula>
    </cfRule>
  </conditionalFormatting>
  <conditionalFormatting sqref="E4:E6 E28:K28">
    <cfRule type="cellIs" dxfId="1076" priority="30" operator="equal">
      <formula>$E$4</formula>
    </cfRule>
  </conditionalFormatting>
  <conditionalFormatting sqref="D28:D29 D6 D4:M4">
    <cfRule type="cellIs" dxfId="1075" priority="29" operator="equal">
      <formula>$D$4</formula>
    </cfRule>
  </conditionalFormatting>
  <conditionalFormatting sqref="I4:I6 I28:I29">
    <cfRule type="cellIs" dxfId="1074" priority="28" operator="equal">
      <formula>$I$4</formula>
    </cfRule>
  </conditionalFormatting>
  <conditionalFormatting sqref="J4:J6 J28:J29">
    <cfRule type="cellIs" dxfId="1073" priority="27" operator="equal">
      <formula>$J$4</formula>
    </cfRule>
  </conditionalFormatting>
  <conditionalFormatting sqref="K4:K6 K28:K29">
    <cfRule type="cellIs" dxfId="1072" priority="26" operator="equal">
      <formula>$K$4</formula>
    </cfRule>
  </conditionalFormatting>
  <conditionalFormatting sqref="M4:M6">
    <cfRule type="cellIs" dxfId="1071" priority="25" operator="equal">
      <formula>$L$4</formula>
    </cfRule>
  </conditionalFormatting>
  <conditionalFormatting sqref="T7:T28">
    <cfRule type="cellIs" dxfId="1070" priority="22" operator="lessThan">
      <formula>0</formula>
    </cfRule>
    <cfRule type="cellIs" dxfId="1069" priority="23" operator="lessThan">
      <formula>0</formula>
    </cfRule>
    <cfRule type="cellIs" dxfId="1068" priority="24" operator="lessThan">
      <formula>0</formula>
    </cfRule>
  </conditionalFormatting>
  <conditionalFormatting sqref="D5:K5">
    <cfRule type="cellIs" dxfId="1067" priority="21" operator="greaterThan">
      <formula>0</formula>
    </cfRule>
  </conditionalFormatting>
  <conditionalFormatting sqref="T6:T28">
    <cfRule type="cellIs" dxfId="1066" priority="20" operator="lessThan">
      <formula>0</formula>
    </cfRule>
  </conditionalFormatting>
  <conditionalFormatting sqref="T7:T27">
    <cfRule type="cellIs" dxfId="1065" priority="17" operator="lessThan">
      <formula>0</formula>
    </cfRule>
    <cfRule type="cellIs" dxfId="1064" priority="18" operator="lessThan">
      <formula>0</formula>
    </cfRule>
    <cfRule type="cellIs" dxfId="1063" priority="19" operator="lessThan">
      <formula>0</formula>
    </cfRule>
  </conditionalFormatting>
  <conditionalFormatting sqref="T7:T28">
    <cfRule type="cellIs" dxfId="1062" priority="14" operator="lessThan">
      <formula>0</formula>
    </cfRule>
    <cfRule type="cellIs" dxfId="1061" priority="15" operator="lessThan">
      <formula>0</formula>
    </cfRule>
    <cfRule type="cellIs" dxfId="1060" priority="16" operator="lessThan">
      <formula>0</formula>
    </cfRule>
  </conditionalFormatting>
  <conditionalFormatting sqref="D5:K5">
    <cfRule type="cellIs" dxfId="1059" priority="13" operator="greaterThan">
      <formula>0</formula>
    </cfRule>
  </conditionalFormatting>
  <conditionalFormatting sqref="L4 L6 L28:L29">
    <cfRule type="cellIs" dxfId="1058" priority="12" operator="equal">
      <formula>$L$4</formula>
    </cfRule>
  </conditionalFormatting>
  <conditionalFormatting sqref="D7:S7">
    <cfRule type="cellIs" dxfId="1057" priority="11" operator="greaterThan">
      <formula>0</formula>
    </cfRule>
  </conditionalFormatting>
  <conditionalFormatting sqref="D9:S9">
    <cfRule type="cellIs" dxfId="1056" priority="10" operator="greaterThan">
      <formula>0</formula>
    </cfRule>
  </conditionalFormatting>
  <conditionalFormatting sqref="D11:S11">
    <cfRule type="cellIs" dxfId="1055" priority="9" operator="greaterThan">
      <formula>0</formula>
    </cfRule>
  </conditionalFormatting>
  <conditionalFormatting sqref="D13:S13">
    <cfRule type="cellIs" dxfId="1054" priority="8" operator="greaterThan">
      <formula>0</formula>
    </cfRule>
  </conditionalFormatting>
  <conditionalFormatting sqref="D15:S15">
    <cfRule type="cellIs" dxfId="1053" priority="7" operator="greaterThan">
      <formula>0</formula>
    </cfRule>
  </conditionalFormatting>
  <conditionalFormatting sqref="D17:S17">
    <cfRule type="cellIs" dxfId="1052" priority="6" operator="greaterThan">
      <formula>0</formula>
    </cfRule>
  </conditionalFormatting>
  <conditionalFormatting sqref="D19:S19">
    <cfRule type="cellIs" dxfId="1051" priority="5" operator="greaterThan">
      <formula>0</formula>
    </cfRule>
  </conditionalFormatting>
  <conditionalFormatting sqref="D21:S21">
    <cfRule type="cellIs" dxfId="1050" priority="4" operator="greaterThan">
      <formula>0</formula>
    </cfRule>
  </conditionalFormatting>
  <conditionalFormatting sqref="D23:S23">
    <cfRule type="cellIs" dxfId="1049" priority="3" operator="greaterThan">
      <formula>0</formula>
    </cfRule>
  </conditionalFormatting>
  <conditionalFormatting sqref="D25:S25">
    <cfRule type="cellIs" dxfId="1048" priority="2" operator="greaterThan">
      <formula>0</formula>
    </cfRule>
  </conditionalFormatting>
  <conditionalFormatting sqref="D27:S27">
    <cfRule type="cellIs" dxfId="104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</row>
    <row r="2" spans="1:20" ht="15.75" thickBo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spans="1:20" ht="18.75" x14ac:dyDescent="0.25">
      <c r="A3" s="96" t="s">
        <v>47</v>
      </c>
      <c r="B3" s="97"/>
      <c r="C3" s="98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</row>
    <row r="4" spans="1:20" x14ac:dyDescent="0.25">
      <c r="A4" s="100" t="s">
        <v>1</v>
      </c>
      <c r="B4" s="100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101"/>
      <c r="O4" s="101"/>
      <c r="P4" s="101"/>
      <c r="Q4" s="101"/>
      <c r="R4" s="101"/>
      <c r="S4" s="101"/>
      <c r="T4" s="101"/>
    </row>
    <row r="5" spans="1:20" x14ac:dyDescent="0.25">
      <c r="A5" s="100" t="s">
        <v>2</v>
      </c>
      <c r="B5" s="10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1"/>
      <c r="O5" s="101"/>
      <c r="P5" s="101"/>
      <c r="Q5" s="101"/>
      <c r="R5" s="101"/>
      <c r="S5" s="101"/>
      <c r="T5" s="10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6" t="s">
        <v>44</v>
      </c>
      <c r="B28" s="87"/>
      <c r="C28" s="8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9" t="s">
        <v>45</v>
      </c>
      <c r="B29" s="90"/>
      <c r="C29" s="91"/>
      <c r="D29" s="48">
        <f>D4+D5-D28</f>
        <v>538683</v>
      </c>
      <c r="E29" s="48">
        <f t="shared" ref="E29:L29" si="7">E4+E5-E28</f>
        <v>4560</v>
      </c>
      <c r="F29" s="48">
        <f t="shared" si="7"/>
        <v>8570</v>
      </c>
      <c r="G29" s="48">
        <f t="shared" si="7"/>
        <v>0</v>
      </c>
      <c r="H29" s="48">
        <f t="shared" si="7"/>
        <v>23620</v>
      </c>
      <c r="I29" s="48">
        <f t="shared" si="7"/>
        <v>1001</v>
      </c>
      <c r="J29" s="48">
        <f t="shared" si="7"/>
        <v>624</v>
      </c>
      <c r="K29" s="48">
        <f t="shared" si="7"/>
        <v>344</v>
      </c>
      <c r="L29" s="48">
        <f t="shared" si="7"/>
        <v>5</v>
      </c>
      <c r="M29" s="92"/>
      <c r="N29" s="93"/>
      <c r="O29" s="93"/>
      <c r="P29" s="93"/>
      <c r="Q29" s="93"/>
      <c r="R29" s="93"/>
      <c r="S29" s="93"/>
      <c r="T29" s="9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6" priority="43" operator="equal">
      <formula>212030016606640</formula>
    </cfRule>
  </conditionalFormatting>
  <conditionalFormatting sqref="D29 E4:E6 E28:K29">
    <cfRule type="cellIs" dxfId="1045" priority="41" operator="equal">
      <formula>$E$4</formula>
    </cfRule>
    <cfRule type="cellIs" dxfId="1044" priority="42" operator="equal">
      <formula>2120</formula>
    </cfRule>
  </conditionalFormatting>
  <conditionalFormatting sqref="D29:E29 F4:F6 F28:F29">
    <cfRule type="cellIs" dxfId="1043" priority="39" operator="equal">
      <formula>$F$4</formula>
    </cfRule>
    <cfRule type="cellIs" dxfId="1042" priority="40" operator="equal">
      <formula>300</formula>
    </cfRule>
  </conditionalFormatting>
  <conditionalFormatting sqref="G4:G6 G28:G29">
    <cfRule type="cellIs" dxfId="1041" priority="37" operator="equal">
      <formula>$G$4</formula>
    </cfRule>
    <cfRule type="cellIs" dxfId="1040" priority="38" operator="equal">
      <formula>1660</formula>
    </cfRule>
  </conditionalFormatting>
  <conditionalFormatting sqref="H4:H6 H28:H29">
    <cfRule type="cellIs" dxfId="1039" priority="35" operator="equal">
      <formula>$H$4</formula>
    </cfRule>
    <cfRule type="cellIs" dxfId="1038" priority="36" operator="equal">
      <formula>6640</formula>
    </cfRule>
  </conditionalFormatting>
  <conditionalFormatting sqref="T6:T28">
    <cfRule type="cellIs" dxfId="1037" priority="34" operator="lessThan">
      <formula>0</formula>
    </cfRule>
  </conditionalFormatting>
  <conditionalFormatting sqref="T7:T27">
    <cfRule type="cellIs" dxfId="1036" priority="31" operator="lessThan">
      <formula>0</formula>
    </cfRule>
    <cfRule type="cellIs" dxfId="1035" priority="32" operator="lessThan">
      <formula>0</formula>
    </cfRule>
    <cfRule type="cellIs" dxfId="1034" priority="33" operator="lessThan">
      <formula>0</formula>
    </cfRule>
  </conditionalFormatting>
  <conditionalFormatting sqref="E4:E6 E28:K28">
    <cfRule type="cellIs" dxfId="1033" priority="30" operator="equal">
      <formula>$E$4</formula>
    </cfRule>
  </conditionalFormatting>
  <conditionalFormatting sqref="D28:D29 D6 D4:M4">
    <cfRule type="cellIs" dxfId="1032" priority="29" operator="equal">
      <formula>$D$4</formula>
    </cfRule>
  </conditionalFormatting>
  <conditionalFormatting sqref="I4:I6 I28:I29">
    <cfRule type="cellIs" dxfId="1031" priority="28" operator="equal">
      <formula>$I$4</formula>
    </cfRule>
  </conditionalFormatting>
  <conditionalFormatting sqref="J4:J6 J28:J29">
    <cfRule type="cellIs" dxfId="1030" priority="27" operator="equal">
      <formula>$J$4</formula>
    </cfRule>
  </conditionalFormatting>
  <conditionalFormatting sqref="K4:K6 K28:K29">
    <cfRule type="cellIs" dxfId="1029" priority="26" operator="equal">
      <formula>$K$4</formula>
    </cfRule>
  </conditionalFormatting>
  <conditionalFormatting sqref="M4:M6">
    <cfRule type="cellIs" dxfId="1028" priority="25" operator="equal">
      <formula>$L$4</formula>
    </cfRule>
  </conditionalFormatting>
  <conditionalFormatting sqref="T7:T28">
    <cfRule type="cellIs" dxfId="1027" priority="22" operator="lessThan">
      <formula>0</formula>
    </cfRule>
    <cfRule type="cellIs" dxfId="1026" priority="23" operator="lessThan">
      <formula>0</formula>
    </cfRule>
    <cfRule type="cellIs" dxfId="1025" priority="24" operator="lessThan">
      <formula>0</formula>
    </cfRule>
  </conditionalFormatting>
  <conditionalFormatting sqref="D5:K5">
    <cfRule type="cellIs" dxfId="1024" priority="21" operator="greaterThan">
      <formula>0</formula>
    </cfRule>
  </conditionalFormatting>
  <conditionalFormatting sqref="T6:T28">
    <cfRule type="cellIs" dxfId="1023" priority="20" operator="lessThan">
      <formula>0</formula>
    </cfRule>
  </conditionalFormatting>
  <conditionalFormatting sqref="T7:T27">
    <cfRule type="cellIs" dxfId="1022" priority="17" operator="lessThan">
      <formula>0</formula>
    </cfRule>
    <cfRule type="cellIs" dxfId="1021" priority="18" operator="lessThan">
      <formula>0</formula>
    </cfRule>
    <cfRule type="cellIs" dxfId="1020" priority="19" operator="lessThan">
      <formula>0</formula>
    </cfRule>
  </conditionalFormatting>
  <conditionalFormatting sqref="T7:T28">
    <cfRule type="cellIs" dxfId="1019" priority="14" operator="lessThan">
      <formula>0</formula>
    </cfRule>
    <cfRule type="cellIs" dxfId="1018" priority="15" operator="lessThan">
      <formula>0</formula>
    </cfRule>
    <cfRule type="cellIs" dxfId="1017" priority="16" operator="lessThan">
      <formula>0</formula>
    </cfRule>
  </conditionalFormatting>
  <conditionalFormatting sqref="D5:K5">
    <cfRule type="cellIs" dxfId="1016" priority="13" operator="greaterThan">
      <formula>0</formula>
    </cfRule>
  </conditionalFormatting>
  <conditionalFormatting sqref="L4 L6 L28:L29">
    <cfRule type="cellIs" dxfId="1015" priority="12" operator="equal">
      <formula>$L$4</formula>
    </cfRule>
  </conditionalFormatting>
  <conditionalFormatting sqref="D7:S7">
    <cfRule type="cellIs" dxfId="1014" priority="11" operator="greaterThan">
      <formula>0</formula>
    </cfRule>
  </conditionalFormatting>
  <conditionalFormatting sqref="D9:S9">
    <cfRule type="cellIs" dxfId="1013" priority="10" operator="greaterThan">
      <formula>0</formula>
    </cfRule>
  </conditionalFormatting>
  <conditionalFormatting sqref="D11:S11">
    <cfRule type="cellIs" dxfId="1012" priority="9" operator="greaterThan">
      <formula>0</formula>
    </cfRule>
  </conditionalFormatting>
  <conditionalFormatting sqref="D13:S13">
    <cfRule type="cellIs" dxfId="1011" priority="8" operator="greaterThan">
      <formula>0</formula>
    </cfRule>
  </conditionalFormatting>
  <conditionalFormatting sqref="D15:S15">
    <cfRule type="cellIs" dxfId="1010" priority="7" operator="greaterThan">
      <formula>0</formula>
    </cfRule>
  </conditionalFormatting>
  <conditionalFormatting sqref="D17:S17">
    <cfRule type="cellIs" dxfId="1009" priority="6" operator="greaterThan">
      <formula>0</formula>
    </cfRule>
  </conditionalFormatting>
  <conditionalFormatting sqref="D19:S19">
    <cfRule type="cellIs" dxfId="1008" priority="5" operator="greaterThan">
      <formula>0</formula>
    </cfRule>
  </conditionalFormatting>
  <conditionalFormatting sqref="D21:S21">
    <cfRule type="cellIs" dxfId="1007" priority="4" operator="greaterThan">
      <formula>0</formula>
    </cfRule>
  </conditionalFormatting>
  <conditionalFormatting sqref="D23:S23">
    <cfRule type="cellIs" dxfId="1006" priority="3" operator="greaterThan">
      <formula>0</formula>
    </cfRule>
  </conditionalFormatting>
  <conditionalFormatting sqref="D25:S25">
    <cfRule type="cellIs" dxfId="1005" priority="2" operator="greaterThan">
      <formula>0</formula>
    </cfRule>
  </conditionalFormatting>
  <conditionalFormatting sqref="D27:S27">
    <cfRule type="cellIs" dxfId="1004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2021-04-30T16:01:31Z</dcterms:modified>
</cp:coreProperties>
</file>