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21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AC17" i="15"/>
  <c r="AQ7" i="31"/>
  <c r="E4" i="15"/>
  <c r="F4"/>
  <c r="G4"/>
  <c r="H4"/>
  <c r="I4"/>
  <c r="J4"/>
  <c r="E28"/>
  <c r="F28"/>
  <c r="G28"/>
  <c r="H28"/>
  <c r="I28"/>
  <c r="J28"/>
  <c r="E29"/>
  <c r="F29"/>
  <c r="G29"/>
  <c r="H29"/>
  <c r="I29"/>
  <c r="J29"/>
  <c r="K4"/>
  <c r="L4"/>
  <c r="M4"/>
  <c r="N4"/>
  <c r="O4"/>
  <c r="P4"/>
  <c r="Q4"/>
  <c r="R4"/>
  <c r="S4"/>
  <c r="T4"/>
  <c r="U4"/>
  <c r="V4"/>
  <c r="W4"/>
  <c r="X4"/>
  <c r="Y4"/>
  <c r="Z4"/>
  <c r="AA4"/>
  <c r="AQ28"/>
  <c r="AP28"/>
  <c r="AN28"/>
  <c r="AM28"/>
  <c r="AL28"/>
  <c r="AK28"/>
  <c r="AJ28"/>
  <c r="AB28"/>
  <c r="AB29" s="1"/>
  <c r="AA28"/>
  <c r="AA29" s="1"/>
  <c r="Z28"/>
  <c r="Z29" s="1"/>
  <c r="Y28"/>
  <c r="X28"/>
  <c r="W28"/>
  <c r="V28"/>
  <c r="U28"/>
  <c r="T28"/>
  <c r="S28"/>
  <c r="S29" s="1"/>
  <c r="R28"/>
  <c r="Q28"/>
  <c r="P28"/>
  <c r="P29" s="1"/>
  <c r="O28"/>
  <c r="N28"/>
  <c r="M28"/>
  <c r="L28"/>
  <c r="K28"/>
  <c r="K29" s="1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Y29"/>
  <c r="X29"/>
  <c r="W29"/>
  <c r="V29"/>
  <c r="U29"/>
  <c r="T29"/>
  <c r="R29"/>
  <c r="Q29"/>
  <c r="O29"/>
  <c r="N29"/>
  <c r="M29"/>
  <c r="L29"/>
  <c r="AS17" l="1"/>
  <c r="AT17" s="1"/>
  <c r="AG28"/>
  <c r="AI28"/>
  <c r="AE28"/>
  <c r="AC28"/>
  <c r="AR23"/>
  <c r="AS10"/>
  <c r="AT10" s="1"/>
  <c r="AR19"/>
  <c r="AS26"/>
  <c r="AT26" s="1"/>
  <c r="AR20"/>
  <c r="AR11"/>
  <c r="AS18"/>
  <c r="AT18" s="1"/>
  <c r="AR27"/>
  <c r="AS21"/>
  <c r="AT21" s="1"/>
  <c r="AD28"/>
  <c r="AH28"/>
  <c r="AS8"/>
  <c r="AT8" s="1"/>
  <c r="AR13"/>
  <c r="AS16"/>
  <c r="AT16" s="1"/>
  <c r="AR21"/>
  <c r="AS24"/>
  <c r="AT24" s="1"/>
  <c r="AR8"/>
  <c r="AR16"/>
  <c r="AS9"/>
  <c r="AT9" s="1"/>
  <c r="AR24"/>
  <c r="AF28"/>
  <c r="AO28"/>
  <c r="AR9"/>
  <c r="AS12"/>
  <c r="AT12" s="1"/>
  <c r="AS14"/>
  <c r="AT14" s="1"/>
  <c r="AS15"/>
  <c r="AT15" s="1"/>
  <c r="AR17"/>
  <c r="AS20"/>
  <c r="AT20" s="1"/>
  <c r="AS22"/>
  <c r="AT22" s="1"/>
  <c r="AS23"/>
  <c r="AT23" s="1"/>
  <c r="AR25"/>
  <c r="AS7"/>
  <c r="AR7"/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H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P7"/>
  <c r="Q7"/>
  <c r="R7"/>
  <c r="S7"/>
  <c r="T7"/>
  <c r="U7"/>
  <c r="V7"/>
  <c r="W7"/>
  <c r="W28" s="1"/>
  <c r="X7"/>
  <c r="Y7"/>
  <c r="Z7"/>
  <c r="AA7"/>
  <c r="AU28"/>
  <c r="AP28"/>
  <c r="AN28"/>
  <c r="AM28"/>
  <c r="AL28"/>
  <c r="AK28"/>
  <c r="AJ28"/>
  <c r="AB28"/>
  <c r="AI27"/>
  <c r="AH23"/>
  <c r="AG23"/>
  <c r="AG12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23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E11"/>
  <c r="AD11"/>
  <c r="AC11"/>
  <c r="AR11" s="1"/>
  <c r="AO10"/>
  <c r="AI10"/>
  <c r="AH10"/>
  <c r="AG10"/>
  <c r="AF10"/>
  <c r="AS10" s="1"/>
  <c r="AT10" s="1"/>
  <c r="AE10"/>
  <c r="AD10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S7" s="1"/>
  <c r="AC7"/>
  <c r="AQ28" i="22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F26"/>
  <c r="AE26"/>
  <c r="AD26"/>
  <c r="AC26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E18"/>
  <c r="AD18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F15"/>
  <c r="AS15" s="1"/>
  <c r="AT15" s="1"/>
  <c r="AE15"/>
  <c r="AD15"/>
  <c r="AC15"/>
  <c r="AO14"/>
  <c r="AI14"/>
  <c r="AH14"/>
  <c r="AG14"/>
  <c r="AF14"/>
  <c r="AS14" s="1"/>
  <c r="AT14" s="1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C8"/>
  <c r="AO7"/>
  <c r="AI7"/>
  <c r="AH7"/>
  <c r="AG7"/>
  <c r="AF7"/>
  <c r="AE7"/>
  <c r="AD7"/>
  <c r="AC7"/>
  <c r="AQ28" i="2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H28" s="1"/>
  <c r="AG7"/>
  <c r="AG28" s="1"/>
  <c r="AE7"/>
  <c r="AD7"/>
  <c r="AC7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O19"/>
  <c r="AI19"/>
  <c r="AH19"/>
  <c r="AG19"/>
  <c r="AF19"/>
  <c r="AE19"/>
  <c r="AD19"/>
  <c r="AC19"/>
  <c r="AR19" s="1"/>
  <c r="AO18"/>
  <c r="AI18"/>
  <c r="AH18"/>
  <c r="AG18"/>
  <c r="AF18"/>
  <c r="AE18"/>
  <c r="AD18"/>
  <c r="AC18"/>
  <c r="AR18" s="1"/>
  <c r="AO17"/>
  <c r="AI17"/>
  <c r="AH17"/>
  <c r="AG17"/>
  <c r="AF17"/>
  <c r="AS17" s="1"/>
  <c r="AT17" s="1"/>
  <c r="AE17"/>
  <c r="AD17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E15"/>
  <c r="AD15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E9"/>
  <c r="AD9"/>
  <c r="AC9"/>
  <c r="AR9" s="1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S7" s="1"/>
  <c r="AC7"/>
  <c r="AQ28" i="1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E7"/>
  <c r="AD7"/>
  <c r="AC7"/>
  <c r="AQ28" i="17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F20"/>
  <c r="AS20" s="1"/>
  <c r="AT20" s="1"/>
  <c r="AE20"/>
  <c r="AD20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F15"/>
  <c r="AE15"/>
  <c r="AD15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R8" s="1"/>
  <c r="AO7"/>
  <c r="AI7"/>
  <c r="AH7"/>
  <c r="AG7"/>
  <c r="AE7"/>
  <c r="AD7"/>
  <c r="AF7" s="1"/>
  <c r="AC7"/>
  <c r="AQ28" i="16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F20"/>
  <c r="AS20" s="1"/>
  <c r="AT20" s="1"/>
  <c r="AE20"/>
  <c r="AD20"/>
  <c r="AC20"/>
  <c r="AO19"/>
  <c r="AI19"/>
  <c r="AH19"/>
  <c r="AG19"/>
  <c r="AF19"/>
  <c r="AE19"/>
  <c r="AD19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F8"/>
  <c r="AS8" s="1"/>
  <c r="AT8" s="1"/>
  <c r="AE8"/>
  <c r="AD8"/>
  <c r="AC8"/>
  <c r="AR8" s="1"/>
  <c r="AO7"/>
  <c r="AI7"/>
  <c r="AH7"/>
  <c r="AG7"/>
  <c r="AF7"/>
  <c r="AS7" s="1"/>
  <c r="AE7"/>
  <c r="AD7"/>
  <c r="AC7"/>
  <c r="AQ28" i="14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R22" s="1"/>
  <c r="AO21"/>
  <c r="AI21"/>
  <c r="AH21"/>
  <c r="AG21"/>
  <c r="AE21"/>
  <c r="AD21"/>
  <c r="AF21" s="1"/>
  <c r="AS21" s="1"/>
  <c r="AT21" s="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R15" s="1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F12"/>
  <c r="AE12"/>
  <c r="AD12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E7"/>
  <c r="AD7"/>
  <c r="AC7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E21"/>
  <c r="AD21"/>
  <c r="AC2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R17" s="1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S7" s="1"/>
  <c r="AE7"/>
  <c r="AD7"/>
  <c r="AC7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17" i="23" l="1"/>
  <c r="AI28"/>
  <c r="AS16"/>
  <c r="AT16" s="1"/>
  <c r="AR10"/>
  <c r="AD28"/>
  <c r="AR9"/>
  <c r="AE28"/>
  <c r="AR24"/>
  <c r="AH28"/>
  <c r="AS11"/>
  <c r="AT11" s="1"/>
  <c r="AC28"/>
  <c r="AG28"/>
  <c r="AO28"/>
  <c r="AR25" i="22"/>
  <c r="AS8"/>
  <c r="AT8" s="1"/>
  <c r="AR8"/>
  <c r="AR27"/>
  <c r="AR24"/>
  <c r="AS26"/>
  <c r="AT26" s="1"/>
  <c r="AR26"/>
  <c r="AS18"/>
  <c r="AT18" s="1"/>
  <c r="AR18"/>
  <c r="AS17"/>
  <c r="AT17" s="1"/>
  <c r="AR17"/>
  <c r="AD28"/>
  <c r="AR15"/>
  <c r="AS10"/>
  <c r="AT10" s="1"/>
  <c r="AH28"/>
  <c r="AS21"/>
  <c r="AT21" s="1"/>
  <c r="AO28"/>
  <c r="AS9"/>
  <c r="AT9" s="1"/>
  <c r="AG28"/>
  <c r="AR9"/>
  <c r="AC28"/>
  <c r="AS7"/>
  <c r="AT7" s="1"/>
  <c r="AS16"/>
  <c r="AT16" s="1"/>
  <c r="AR16"/>
  <c r="AI28"/>
  <c r="AR14"/>
  <c r="AE28"/>
  <c r="AR11"/>
  <c r="AS15" i="21"/>
  <c r="AT15" s="1"/>
  <c r="AR17"/>
  <c r="AR19"/>
  <c r="AR12"/>
  <c r="AO28"/>
  <c r="AI28"/>
  <c r="AD28"/>
  <c r="AR24"/>
  <c r="AF7"/>
  <c r="AS7" s="1"/>
  <c r="AS28" s="1"/>
  <c r="AC28"/>
  <c r="AE28"/>
  <c r="AR8" i="19"/>
  <c r="AR22"/>
  <c r="AS19"/>
  <c r="AT19" s="1"/>
  <c r="AR17"/>
  <c r="AR13"/>
  <c r="AS18"/>
  <c r="AT18" s="1"/>
  <c r="AS9"/>
  <c r="AT9" s="1"/>
  <c r="AR21"/>
  <c r="AR20"/>
  <c r="AR10"/>
  <c r="AS15"/>
  <c r="AT15" s="1"/>
  <c r="AR15"/>
  <c r="AH25" i="31"/>
  <c r="AG25"/>
  <c r="AS25" i="19"/>
  <c r="AT25" s="1"/>
  <c r="AH28"/>
  <c r="AG28"/>
  <c r="AR25"/>
  <c r="AI28"/>
  <c r="AC28"/>
  <c r="AO28"/>
  <c r="AR26"/>
  <c r="AE28"/>
  <c r="AD28"/>
  <c r="AR11"/>
  <c r="AR14" i="18"/>
  <c r="AR8"/>
  <c r="AS9"/>
  <c r="AT9" s="1"/>
  <c r="AR12"/>
  <c r="AS22"/>
  <c r="AT22" s="1"/>
  <c r="AS27"/>
  <c r="AT27" s="1"/>
  <c r="AI13" i="31"/>
  <c r="AR10" i="18"/>
  <c r="AS17"/>
  <c r="AT17" s="1"/>
  <c r="AR20"/>
  <c r="AI24" i="31"/>
  <c r="AG27"/>
  <c r="AR22" i="18"/>
  <c r="AR23"/>
  <c r="AR17"/>
  <c r="AS7"/>
  <c r="AR25"/>
  <c r="AS15"/>
  <c r="AT15" s="1"/>
  <c r="AR15"/>
  <c r="AS16"/>
  <c r="AT16" s="1"/>
  <c r="AR16"/>
  <c r="AD28"/>
  <c r="AS19"/>
  <c r="AT19" s="1"/>
  <c r="AR19"/>
  <c r="AR21"/>
  <c r="AS21"/>
  <c r="AT21" s="1"/>
  <c r="AG28"/>
  <c r="AS26"/>
  <c r="AT26" s="1"/>
  <c r="AR26"/>
  <c r="AH28"/>
  <c r="AS11"/>
  <c r="AT11" s="1"/>
  <c r="AR11"/>
  <c r="AR18"/>
  <c r="AI28"/>
  <c r="AS24"/>
  <c r="AT24" s="1"/>
  <c r="AC28"/>
  <c r="AO28"/>
  <c r="AR24"/>
  <c r="AE28"/>
  <c r="AR25" i="17"/>
  <c r="AS22"/>
  <c r="AT22" s="1"/>
  <c r="AH28"/>
  <c r="AS9"/>
  <c r="AT9" s="1"/>
  <c r="AS18"/>
  <c r="AT18" s="1"/>
  <c r="AR18"/>
  <c r="AS7"/>
  <c r="AT7" s="1"/>
  <c r="AR20"/>
  <c r="AR21"/>
  <c r="AS14"/>
  <c r="AT14" s="1"/>
  <c r="AR14"/>
  <c r="AR24"/>
  <c r="AG28"/>
  <c r="AS16"/>
  <c r="AT16" s="1"/>
  <c r="AD28"/>
  <c r="AO28"/>
  <c r="AR16"/>
  <c r="AI28"/>
  <c r="AS15"/>
  <c r="AT15" s="1"/>
  <c r="AC28"/>
  <c r="AE28"/>
  <c r="AS13" i="16"/>
  <c r="AT13" s="1"/>
  <c r="AR13"/>
  <c r="AS15"/>
  <c r="AT15" s="1"/>
  <c r="AR27"/>
  <c r="AR17"/>
  <c r="AS19"/>
  <c r="AT19" s="1"/>
  <c r="AS26"/>
  <c r="AT26" s="1"/>
  <c r="AR26"/>
  <c r="AS9"/>
  <c r="AT9" s="1"/>
  <c r="AR9"/>
  <c r="AS21"/>
  <c r="AT21" s="1"/>
  <c r="AO28"/>
  <c r="AS14"/>
  <c r="AT14" s="1"/>
  <c r="AR14"/>
  <c r="AR20"/>
  <c r="AI28"/>
  <c r="AH28"/>
  <c r="AS16"/>
  <c r="AT16" s="1"/>
  <c r="AG28"/>
  <c r="AR16"/>
  <c r="AC28"/>
  <c r="AR18"/>
  <c r="AR25"/>
  <c r="AE28"/>
  <c r="AD28"/>
  <c r="AR24"/>
  <c r="AH27" i="31"/>
  <c r="AR28" i="15"/>
  <c r="AS28"/>
  <c r="AT7"/>
  <c r="AT28" s="1"/>
  <c r="AR13" i="14"/>
  <c r="AR12"/>
  <c r="AR25"/>
  <c r="AS22"/>
  <c r="AT22" s="1"/>
  <c r="AR21"/>
  <c r="AR24"/>
  <c r="AH14" i="31"/>
  <c r="AE28" i="14"/>
  <c r="AR14"/>
  <c r="AR8"/>
  <c r="AR9"/>
  <c r="AR10"/>
  <c r="AS19"/>
  <c r="AT19" s="1"/>
  <c r="AI26" i="31"/>
  <c r="AR18" i="14"/>
  <c r="AS23"/>
  <c r="AT23" s="1"/>
  <c r="AD28"/>
  <c r="AI28"/>
  <c r="AS12"/>
  <c r="AT12" s="1"/>
  <c r="AS13"/>
  <c r="AT13" s="1"/>
  <c r="AS14"/>
  <c r="AT14" s="1"/>
  <c r="AS15"/>
  <c r="AT15" s="1"/>
  <c r="AS16"/>
  <c r="AT16" s="1"/>
  <c r="AS17"/>
  <c r="AT17" s="1"/>
  <c r="AS18"/>
  <c r="AT18" s="1"/>
  <c r="AR23"/>
  <c r="AC28"/>
  <c r="G28" i="31"/>
  <c r="AH26"/>
  <c r="AI19"/>
  <c r="W29"/>
  <c r="G29"/>
  <c r="AF7" i="14"/>
  <c r="AS7" s="1"/>
  <c r="AG28"/>
  <c r="AH28"/>
  <c r="AS11"/>
  <c r="AT11" s="1"/>
  <c r="AR11"/>
  <c r="AO28"/>
  <c r="AS17" i="12"/>
  <c r="AT17" s="1"/>
  <c r="AR27"/>
  <c r="AS21"/>
  <c r="AT21" s="1"/>
  <c r="AR21"/>
  <c r="AR13"/>
  <c r="AR12"/>
  <c r="AS18"/>
  <c r="AT18" s="1"/>
  <c r="AR18"/>
  <c r="AS23"/>
  <c r="AT23" s="1"/>
  <c r="AS24"/>
  <c r="AT24" s="1"/>
  <c r="AR24"/>
  <c r="AS9"/>
  <c r="AT9" s="1"/>
  <c r="AR9"/>
  <c r="AS16"/>
  <c r="AT16" s="1"/>
  <c r="AR16"/>
  <c r="AI28"/>
  <c r="O28" i="31"/>
  <c r="O29" s="1"/>
  <c r="AG8"/>
  <c r="AS8" i="12"/>
  <c r="AT8" s="1"/>
  <c r="AR8"/>
  <c r="AE28"/>
  <c r="AO28"/>
  <c r="AC28"/>
  <c r="AH11" i="31"/>
  <c r="AH28" i="12"/>
  <c r="AS11"/>
  <c r="AT11" s="1"/>
  <c r="AG28"/>
  <c r="AR11"/>
  <c r="AD28"/>
  <c r="AR26"/>
  <c r="AR12" i="1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S25" s="1"/>
  <c r="AT25" s="1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D28" i="7"/>
  <c r="AR11"/>
  <c r="AE28"/>
  <c r="AC24" i="31"/>
  <c r="AC28" i="7"/>
  <c r="AO28"/>
  <c r="AQ28" i="31"/>
  <c r="AS27"/>
  <c r="AT27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T7" i="23"/>
  <c r="AF28"/>
  <c r="AR7"/>
  <c r="AF28" i="22"/>
  <c r="AR7"/>
  <c r="AR7" i="21"/>
  <c r="AS28" i="20"/>
  <c r="AT7"/>
  <c r="AT28" s="1"/>
  <c r="AF28"/>
  <c r="AR7"/>
  <c r="AR28" s="1"/>
  <c r="AT7" i="19"/>
  <c r="AF28"/>
  <c r="AR7"/>
  <c r="AT7" i="18"/>
  <c r="AF28"/>
  <c r="AR7"/>
  <c r="AF28" i="17"/>
  <c r="AR7"/>
  <c r="AT7" i="16"/>
  <c r="AF28"/>
  <c r="AR7"/>
  <c r="AF28" i="14"/>
  <c r="AR7"/>
  <c r="AS28" i="13"/>
  <c r="AT7"/>
  <c r="AT28" s="1"/>
  <c r="AF28"/>
  <c r="AR7"/>
  <c r="AR28" s="1"/>
  <c r="AT7" i="12"/>
  <c r="AF28"/>
  <c r="AR7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8" i="23" l="1"/>
  <c r="AT28"/>
  <c r="AR28"/>
  <c r="AS28" i="22"/>
  <c r="AT28"/>
  <c r="AR28"/>
  <c r="AR28" i="21"/>
  <c r="AT7"/>
  <c r="AT28" s="1"/>
  <c r="AF28"/>
  <c r="AS28" i="19"/>
  <c r="AT28"/>
  <c r="AR28"/>
  <c r="AS28" i="18"/>
  <c r="AT28"/>
  <c r="AR28"/>
  <c r="AT28" i="17"/>
  <c r="AS28"/>
  <c r="AR28"/>
  <c r="AS26" i="31"/>
  <c r="AT26" s="1"/>
  <c r="AT28" i="16"/>
  <c r="AS28"/>
  <c r="AS14" i="31"/>
  <c r="AT14" s="1"/>
  <c r="AR28" i="16"/>
  <c r="D4" i="15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R28" i="14"/>
  <c r="AR13" i="31"/>
  <c r="AT7" i="14"/>
  <c r="AT28" s="1"/>
  <c r="AS28"/>
  <c r="AS11" i="31"/>
  <c r="AT11" s="1"/>
  <c r="AR23"/>
  <c r="AR28" i="12"/>
  <c r="AT28"/>
  <c r="AS28"/>
  <c r="AS21" i="3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<sst xmlns="http://schemas.openxmlformats.org/spreadsheetml/2006/main" count="2235" uniqueCount="106">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</sst>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21" customHeight="1" thickBo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72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36">
        <v>2070</v>
      </c>
      <c r="N4" s="236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81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49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82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83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11" sqref="A11:XF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84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S30" sqref="S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85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5" sqref="P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86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0" sqref="P30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87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88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9" t="s">
        <v>69</v>
      </c>
      <c r="B28" s="240"/>
      <c r="C28" s="240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1" t="s">
        <v>70</v>
      </c>
      <c r="B29" s="242"/>
      <c r="C29" s="243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26" sqref="D2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89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13909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13324.764999999999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218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409488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396937.75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49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90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1625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21" customHeight="1" thickBo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73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A18" sqref="AA1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91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1625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49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P31" sqref="P31: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92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</row>
    <row r="4" spans="1:56">
      <c r="A4" s="236" t="s">
        <v>1</v>
      </c>
      <c r="B4" s="236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1610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49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</row>
    <row r="57" spans="1:49">
      <c r="A57" s="6"/>
      <c r="B57" s="6"/>
      <c r="C57" s="6"/>
      <c r="D57" s="6"/>
      <c r="E57" s="6"/>
      <c r="AR57" s="6"/>
      <c r="AS57" s="6"/>
      <c r="AT57" s="6"/>
    </row>
    <row r="58" spans="1:49">
      <c r="A58" s="6"/>
      <c r="B58" s="6"/>
      <c r="C58" s="6"/>
      <c r="D58" s="6"/>
      <c r="E58" s="6"/>
      <c r="AR58" s="6"/>
      <c r="AS58" s="6"/>
      <c r="AT58" s="6"/>
    </row>
    <row r="59" spans="1:49">
      <c r="A59" s="6"/>
      <c r="B59" s="6"/>
      <c r="C59" s="6"/>
      <c r="D59" s="6"/>
      <c r="E59" s="6"/>
      <c r="AR59" s="6"/>
      <c r="AS59" s="6"/>
      <c r="AT59" s="6"/>
    </row>
    <row r="60" spans="1:49">
      <c r="A60" s="6"/>
      <c r="B60" s="6"/>
      <c r="C60" s="6"/>
      <c r="D60" s="6"/>
      <c r="E60" s="6"/>
      <c r="AR60" s="6"/>
      <c r="AS60" s="6"/>
      <c r="AT60" s="6"/>
    </row>
    <row r="61" spans="1:49">
      <c r="A61" s="6"/>
      <c r="B61" s="6"/>
      <c r="C61" s="6"/>
      <c r="D61" s="6"/>
      <c r="E61" s="6"/>
      <c r="AR61" s="6"/>
      <c r="AS61" s="6"/>
      <c r="AT61" s="6"/>
    </row>
    <row r="62" spans="1:49">
      <c r="A62" s="6"/>
      <c r="B62" s="6"/>
      <c r="C62" s="6"/>
      <c r="D62" s="6"/>
      <c r="E62" s="6"/>
      <c r="AR62" s="6"/>
      <c r="AS62" s="6"/>
      <c r="AT62" s="6"/>
    </row>
    <row r="63" spans="1:49">
      <c r="A63" s="6"/>
      <c r="B63" s="6"/>
      <c r="C63" s="6"/>
      <c r="D63" s="6"/>
      <c r="E63" s="6"/>
      <c r="AR63" s="6"/>
      <c r="AS63" s="6"/>
      <c r="AT63" s="6"/>
    </row>
    <row r="64" spans="1:49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7" activePane="bottomLeft" state="frozen"/>
      <selection pane="bottomLeft" activeCell="AR7" sqref="AR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93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1587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0</v>
      </c>
      <c r="AP8" s="53"/>
      <c r="AQ8" s="53"/>
      <c r="AR8" s="162">
        <f>AC8-AE8-AG8-AJ8-AK8-AL8-AM8-AN8-AP8-AQ8</f>
        <v>0</v>
      </c>
      <c r="AS8" s="161">
        <f t="shared" si="4"/>
        <v>0</v>
      </c>
      <c r="AT8" s="163">
        <f t="shared" si="5"/>
        <v>0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0</v>
      </c>
      <c r="AP12" s="53"/>
      <c r="AQ12" s="53"/>
      <c r="AR12" s="162">
        <f t="shared" si="10"/>
        <v>0</v>
      </c>
      <c r="AS12" s="161">
        <f>AF12+AH12+AI12</f>
        <v>0</v>
      </c>
      <c r="AT12" s="163">
        <f>AS12-AQ12-AN12</f>
        <v>0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0</v>
      </c>
      <c r="AP13" s="53"/>
      <c r="AQ13" s="53"/>
      <c r="AR13" s="162">
        <f t="shared" si="10"/>
        <v>0</v>
      </c>
      <c r="AS13" s="161">
        <f t="shared" si="4"/>
        <v>0</v>
      </c>
      <c r="AT13" s="163">
        <f>AS13-AQ13-AN13</f>
        <v>0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3703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4849</v>
      </c>
      <c r="AD15" s="35">
        <f t="shared" si="0"/>
        <v>3703</v>
      </c>
      <c r="AE15" s="52">
        <f t="shared" si="1"/>
        <v>101.8325</v>
      </c>
      <c r="AF15" s="52">
        <f t="shared" si="2"/>
        <v>35.1785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101.8325</v>
      </c>
      <c r="AP15" s="53"/>
      <c r="AQ15" s="53">
        <v>32</v>
      </c>
      <c r="AR15" s="162">
        <f t="shared" si="10"/>
        <v>4715.1674999999996</v>
      </c>
      <c r="AS15" s="161">
        <f>AF15+AH15+AI15</f>
        <v>35.1785</v>
      </c>
      <c r="AT15" s="163">
        <f>AS15-AQ15-AN15</f>
        <v>3.1784999999999997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0</v>
      </c>
      <c r="AP19" s="53"/>
      <c r="AQ19" s="53"/>
      <c r="AR19" s="165">
        <f>AC19-AE19-AG19-AJ19-AK19-AL19-AM19-AN19-AP19-AQ19</f>
        <v>0</v>
      </c>
      <c r="AS19" s="161">
        <f t="shared" si="4"/>
        <v>0</v>
      </c>
      <c r="AT19" s="161">
        <f t="shared" si="5"/>
        <v>0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0</v>
      </c>
      <c r="AP21" s="53"/>
      <c r="AQ21" s="53"/>
      <c r="AR21" s="162">
        <f t="shared" si="10"/>
        <v>0</v>
      </c>
      <c r="AS21" s="161">
        <f t="shared" ref="AS21:AS27" si="11">AF21+AH21+AI21</f>
        <v>0</v>
      </c>
      <c r="AT21" s="161">
        <f t="shared" ref="AT21:AT27" si="12">AS21-AQ21-AN21</f>
        <v>0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0</v>
      </c>
      <c r="AP22" s="53"/>
      <c r="AQ22" s="53"/>
      <c r="AR22" s="162">
        <f>AC22-AE22-AG22-AJ22-AK22-AL22-AM22-AN22-AP22-AQ22</f>
        <v>0</v>
      </c>
      <c r="AS22" s="161">
        <f>AF22+AH22+AI22</f>
        <v>0</v>
      </c>
      <c r="AT22" s="161">
        <f>AS22-AQ22-AN22</f>
        <v>0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0</v>
      </c>
      <c r="AP25" s="53"/>
      <c r="AQ25" s="53"/>
      <c r="AR25" s="162">
        <f t="shared" si="10"/>
        <v>0</v>
      </c>
      <c r="AS25" s="161">
        <f t="shared" si="11"/>
        <v>0</v>
      </c>
      <c r="AT25" s="161">
        <f t="shared" si="12"/>
        <v>0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0</v>
      </c>
      <c r="AP26" s="53"/>
      <c r="AQ26" s="53"/>
      <c r="AR26" s="162">
        <f t="shared" si="10"/>
        <v>0</v>
      </c>
      <c r="AS26" s="161">
        <f t="shared" si="11"/>
        <v>0</v>
      </c>
      <c r="AT26" s="161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0</v>
      </c>
      <c r="AP27" s="53"/>
      <c r="AQ27" s="53"/>
      <c r="AR27" s="162">
        <f t="shared" si="10"/>
        <v>0</v>
      </c>
      <c r="AS27" s="161">
        <f t="shared" si="11"/>
        <v>0</v>
      </c>
      <c r="AT27" s="161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103878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100</v>
      </c>
      <c r="N28" s="72">
        <f t="shared" si="14"/>
        <v>0</v>
      </c>
      <c r="O28" s="72">
        <f t="shared" si="14"/>
        <v>0</v>
      </c>
      <c r="P28" s="72">
        <f t="shared" si="14"/>
        <v>740</v>
      </c>
      <c r="Q28" s="72">
        <f t="shared" si="14"/>
        <v>0</v>
      </c>
      <c r="R28" s="72">
        <f t="shared" si="14"/>
        <v>0</v>
      </c>
      <c r="S28" s="72">
        <f t="shared" si="14"/>
        <v>41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148">
        <f t="shared" si="14"/>
        <v>0</v>
      </c>
      <c r="AC28" s="141">
        <f t="shared" si="14"/>
        <v>121369</v>
      </c>
      <c r="AD28" s="141">
        <f t="shared" si="14"/>
        <v>103878</v>
      </c>
      <c r="AE28" s="141">
        <f t="shared" si="14"/>
        <v>2856.645</v>
      </c>
      <c r="AF28" s="141">
        <f t="shared" si="14"/>
        <v>986.84099999999989</v>
      </c>
      <c r="AG28" s="141">
        <f t="shared" si="14"/>
        <v>265.64999999999998</v>
      </c>
      <c r="AH28" s="141">
        <f t="shared" si="14"/>
        <v>91.77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2882.4949999999999</v>
      </c>
      <c r="AP28" s="141">
        <f t="shared" si="14"/>
        <v>0</v>
      </c>
      <c r="AQ28" s="141">
        <f t="shared" si="14"/>
        <v>902</v>
      </c>
      <c r="AR28" s="141">
        <f t="shared" si="14"/>
        <v>117344.70499999999</v>
      </c>
      <c r="AS28" s="141">
        <f t="shared" si="14"/>
        <v>1078.6109999999999</v>
      </c>
      <c r="AT28" s="141">
        <f t="shared" si="14"/>
        <v>176.61099999999993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49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1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94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'22'!D29</f>
        <v>524157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330</v>
      </c>
      <c r="L4" s="167">
        <f>'22'!L29</f>
        <v>0</v>
      </c>
      <c r="M4" s="167">
        <f>'22'!M29</f>
        <v>3350</v>
      </c>
      <c r="N4" s="167">
        <f>'22'!N29</f>
        <v>0</v>
      </c>
      <c r="O4" s="167">
        <f>'22'!O29</f>
        <v>670</v>
      </c>
      <c r="P4" s="167">
        <f>'22'!P29</f>
        <v>280</v>
      </c>
      <c r="Q4" s="167">
        <f>'22'!Q29</f>
        <v>0</v>
      </c>
      <c r="R4" s="167">
        <f>'22'!R29</f>
        <v>0</v>
      </c>
      <c r="S4" s="167">
        <f>'22'!S29</f>
        <v>1546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95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'23'!D29</f>
        <v>524157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330</v>
      </c>
      <c r="L4" s="167">
        <f>'23'!L29</f>
        <v>0</v>
      </c>
      <c r="M4" s="167">
        <f>'23'!M29</f>
        <v>3350</v>
      </c>
      <c r="N4" s="167">
        <f>'23'!N29</f>
        <v>0</v>
      </c>
      <c r="O4" s="167">
        <f>'23'!O29</f>
        <v>670</v>
      </c>
      <c r="P4" s="167">
        <f>'23'!P29</f>
        <v>280</v>
      </c>
      <c r="Q4" s="167">
        <f>'23'!Q29</f>
        <v>0</v>
      </c>
      <c r="R4" s="167">
        <f>'23'!R29</f>
        <v>0</v>
      </c>
      <c r="S4" s="167">
        <f>'23'!S29</f>
        <v>1546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96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'24'!D29</f>
        <v>524157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330</v>
      </c>
      <c r="L4" s="167">
        <f>'24'!L29</f>
        <v>0</v>
      </c>
      <c r="M4" s="167">
        <f>'24'!M29</f>
        <v>3350</v>
      </c>
      <c r="N4" s="167">
        <f>'24'!N29</f>
        <v>0</v>
      </c>
      <c r="O4" s="167">
        <f>'24'!O29</f>
        <v>670</v>
      </c>
      <c r="P4" s="167">
        <f>'24'!P29</f>
        <v>280</v>
      </c>
      <c r="Q4" s="167">
        <f>'24'!Q29</f>
        <v>0</v>
      </c>
      <c r="R4" s="167">
        <f>'24'!R29</f>
        <v>0</v>
      </c>
      <c r="S4" s="167">
        <f>'24'!S29</f>
        <v>1546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666</v>
      </c>
      <c r="AA4" s="167">
        <f>'24'!AA29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97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'25'!D29</f>
        <v>524157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330</v>
      </c>
      <c r="L4" s="167">
        <f>'25'!L29</f>
        <v>0</v>
      </c>
      <c r="M4" s="167">
        <f>'25'!M29</f>
        <v>3350</v>
      </c>
      <c r="N4" s="167">
        <f>'25'!N29</f>
        <v>0</v>
      </c>
      <c r="O4" s="167">
        <f>'25'!O29</f>
        <v>670</v>
      </c>
      <c r="P4" s="167">
        <f>'25'!P29</f>
        <v>280</v>
      </c>
      <c r="Q4" s="167">
        <f>'25'!Q29</f>
        <v>0</v>
      </c>
      <c r="R4" s="167">
        <f>'25'!R29</f>
        <v>0</v>
      </c>
      <c r="S4" s="167">
        <f>'25'!S29</f>
        <v>1546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666</v>
      </c>
      <c r="AA4" s="167">
        <f>'25'!AA29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98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'26'!D29</f>
        <v>524157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330</v>
      </c>
      <c r="L4" s="167">
        <f>'26'!L29</f>
        <v>0</v>
      </c>
      <c r="M4" s="167">
        <f>'26'!M29</f>
        <v>3350</v>
      </c>
      <c r="N4" s="167">
        <f>'26'!N29</f>
        <v>0</v>
      </c>
      <c r="O4" s="167">
        <f>'26'!O29</f>
        <v>670</v>
      </c>
      <c r="P4" s="167">
        <f>'26'!P29</f>
        <v>280</v>
      </c>
      <c r="Q4" s="167">
        <f>'26'!Q29</f>
        <v>0</v>
      </c>
      <c r="R4" s="167">
        <f>'26'!R29</f>
        <v>0</v>
      </c>
      <c r="S4" s="167">
        <f>'26'!S29</f>
        <v>1546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666</v>
      </c>
      <c r="AA4" s="167">
        <f>'26'!AA29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99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'27'!D29</f>
        <v>524157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330</v>
      </c>
      <c r="L4" s="167">
        <f>'27'!L29</f>
        <v>0</v>
      </c>
      <c r="M4" s="167">
        <f>'27'!M29</f>
        <v>3350</v>
      </c>
      <c r="N4" s="167">
        <f>'27'!N29</f>
        <v>0</v>
      </c>
      <c r="O4" s="167">
        <f>'27'!O29</f>
        <v>670</v>
      </c>
      <c r="P4" s="167">
        <f>'27'!P29</f>
        <v>280</v>
      </c>
      <c r="Q4" s="167">
        <f>'27'!Q29</f>
        <v>0</v>
      </c>
      <c r="R4" s="167">
        <f>'27'!R29</f>
        <v>0</v>
      </c>
      <c r="S4" s="167">
        <f>'27'!S29</f>
        <v>1546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666</v>
      </c>
      <c r="AA4" s="167">
        <f>'27'!AA29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Z31" sqref="Z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100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'28'!D29</f>
        <v>524157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330</v>
      </c>
      <c r="L4" s="167">
        <f>'28'!L29</f>
        <v>0</v>
      </c>
      <c r="M4" s="167">
        <f>'28'!M29</f>
        <v>3350</v>
      </c>
      <c r="N4" s="167">
        <f>'28'!N29</f>
        <v>0</v>
      </c>
      <c r="O4" s="167">
        <f>'28'!O29</f>
        <v>670</v>
      </c>
      <c r="P4" s="167">
        <f>'28'!P29</f>
        <v>280</v>
      </c>
      <c r="Q4" s="167">
        <f>'28'!Q29</f>
        <v>0</v>
      </c>
      <c r="R4" s="167">
        <f>'28'!R29</f>
        <v>0</v>
      </c>
      <c r="S4" s="167">
        <f>'28'!S29</f>
        <v>1546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666</v>
      </c>
      <c r="AA4" s="167">
        <f>'28'!AA29</f>
        <v>491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524157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330</v>
      </c>
      <c r="L29" s="82">
        <f t="shared" si="15"/>
        <v>0</v>
      </c>
      <c r="M29" s="82">
        <f t="shared" si="15"/>
        <v>3350</v>
      </c>
      <c r="N29" s="82">
        <f t="shared" si="15"/>
        <v>0</v>
      </c>
      <c r="O29" s="82">
        <f t="shared" si="15"/>
        <v>670</v>
      </c>
      <c r="P29" s="82">
        <f t="shared" si="15"/>
        <v>280</v>
      </c>
      <c r="Q29" s="82">
        <f t="shared" si="15"/>
        <v>0</v>
      </c>
      <c r="R29" s="82">
        <f t="shared" si="15"/>
        <v>0</v>
      </c>
      <c r="S29" s="82">
        <f t="shared" si="15"/>
        <v>1546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C8" sqref="C8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27.75" customHeight="1" thickBo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74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11" sqref="D1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/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49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1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4008508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3500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49"/>
      <c r="AD5" s="250"/>
      <c r="AE5" s="250"/>
      <c r="AF5" s="250"/>
      <c r="AG5" s="250"/>
      <c r="AH5" s="250"/>
      <c r="AI5" s="250"/>
      <c r="AJ5" s="250"/>
      <c r="AK5" s="250"/>
      <c r="AL5" s="250"/>
      <c r="AM5" s="250"/>
      <c r="AN5" s="250"/>
      <c r="AO5" s="250"/>
      <c r="AP5" s="250"/>
      <c r="AQ5" s="250"/>
      <c r="AR5" s="250"/>
      <c r="AS5" s="250"/>
      <c r="AT5" s="250"/>
      <c r="AU5" s="251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215915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760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142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274230</v>
      </c>
      <c r="AD7" s="38">
        <f t="shared" ref="AD7:AD27" si="0">D7*1</f>
        <v>215915</v>
      </c>
      <c r="AE7" s="40">
        <f t="shared" ref="AE7:AE27" si="1">D7*2.75%</f>
        <v>5937.6625000000004</v>
      </c>
      <c r="AF7" s="40">
        <f t="shared" ref="AF7:AF27" si="2">AD7*0.95%</f>
        <v>2051.1925000000001</v>
      </c>
      <c r="AG7" s="40">
        <f>SUM(E7*999+F7*499+G7*75+H7*50+I7*30+K7*20+L7*19+M7*10+P7*9+N7*10+J7*29+R7*4+Q7*5+O7*9)*2.8%</f>
        <v>811.99999999999989</v>
      </c>
      <c r="AH7" s="40">
        <f t="shared" ref="AH7:AH27" si="3">SUM(E7*999+F7*499+G7*75+H7*50+I7*30+J7*29+K7*20+L7*19+M7*10+N7*10+O7*9+P7*9+Q7*5+R7*4)*0.95%</f>
        <v>275.5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5993.7624999999998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1694</v>
      </c>
      <c r="AR7" s="45">
        <f>AC7-AE7-AG7-AJ7-AK7-AL7-AM7-AN7-AP7-AQ7</f>
        <v>265786.33750000002</v>
      </c>
      <c r="AS7" s="46">
        <f t="shared" ref="AS7:AS19" si="4">AF7+AH7+AI7</f>
        <v>2326.6925000000001</v>
      </c>
      <c r="AT7" s="47">
        <f t="shared" ref="AT7:AT19" si="5">AS7-AQ7-AN7</f>
        <v>632.69250000000011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107052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10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300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400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130604</v>
      </c>
      <c r="AD8" s="35">
        <f t="shared" si="0"/>
        <v>107052</v>
      </c>
      <c r="AE8" s="52">
        <f t="shared" si="1"/>
        <v>2943.93</v>
      </c>
      <c r="AF8" s="52">
        <f t="shared" si="2"/>
        <v>1016.994</v>
      </c>
      <c r="AG8" s="40">
        <f t="shared" ref="AG8:AG27" si="7">SUM(E8*999+F8*499+G8*75+H8*50+I8*30+K8*20+L8*19+M8*10+P8*9+N8*10+J8*29+R8*4+Q8*5+O8*9)*2.75%</f>
        <v>191.95</v>
      </c>
      <c r="AH8" s="52">
        <f t="shared" si="3"/>
        <v>66.31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2964.0050000000001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1099</v>
      </c>
      <c r="AR8" s="45">
        <f>AC8-AE8-AG8-AJ8-AK8-AL8-AM8-AN8-AP8-AQ8</f>
        <v>126369.12000000001</v>
      </c>
      <c r="AS8" s="54">
        <f t="shared" si="4"/>
        <v>1083.3040000000001</v>
      </c>
      <c r="AT8" s="55">
        <f t="shared" si="5"/>
        <v>-15.695999999999913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299873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240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540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2030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119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353256</v>
      </c>
      <c r="AD9" s="35">
        <f t="shared" si="0"/>
        <v>299873</v>
      </c>
      <c r="AE9" s="52">
        <f t="shared" si="1"/>
        <v>8246.5074999999997</v>
      </c>
      <c r="AF9" s="52">
        <f t="shared" si="2"/>
        <v>2848.7934999999998</v>
      </c>
      <c r="AG9" s="40">
        <f t="shared" si="7"/>
        <v>782.92499999999995</v>
      </c>
      <c r="AH9" s="52">
        <f t="shared" si="3"/>
        <v>270.46499999999997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8323.7824999999993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2494</v>
      </c>
      <c r="AR9" s="45">
        <f t="shared" ref="AR9:AR27" si="10">AC9-AE9-AG9-AJ9-AK9-AL9-AM9-AN9-AP9-AQ9</f>
        <v>341732.5675</v>
      </c>
      <c r="AS9" s="54">
        <f t="shared" si="4"/>
        <v>3119.2584999999999</v>
      </c>
      <c r="AT9" s="55">
        <f t="shared" si="5"/>
        <v>625.25849999999991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103613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250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9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125954</v>
      </c>
      <c r="AD10" s="35">
        <f>D10*1</f>
        <v>103613</v>
      </c>
      <c r="AE10" s="52">
        <f>D10*2.75%</f>
        <v>2849.3575000000001</v>
      </c>
      <c r="AF10" s="52">
        <f>AD10*0.95%</f>
        <v>984.32349999999997</v>
      </c>
      <c r="AG10" s="40">
        <f t="shared" si="7"/>
        <v>105.875</v>
      </c>
      <c r="AH10" s="52">
        <f t="shared" si="3"/>
        <v>36.574999999999996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2860.0825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724</v>
      </c>
      <c r="AR10" s="45">
        <f t="shared" si="10"/>
        <v>122274.7675</v>
      </c>
      <c r="AS10" s="54">
        <f>AF10+AH10+AI10</f>
        <v>1020.8985</v>
      </c>
      <c r="AT10" s="55">
        <f>AS10-AQ10-AN10</f>
        <v>296.89850000000001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110168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200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450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1450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101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25</v>
      </c>
      <c r="AB11" s="35"/>
      <c r="AC11" s="39">
        <f t="shared" si="6"/>
        <v>155649</v>
      </c>
      <c r="AD11" s="35">
        <f t="shared" si="0"/>
        <v>110168</v>
      </c>
      <c r="AE11" s="52">
        <f t="shared" si="1"/>
        <v>3029.62</v>
      </c>
      <c r="AF11" s="52">
        <f t="shared" si="2"/>
        <v>1046.596</v>
      </c>
      <c r="AG11" s="40">
        <f t="shared" si="7"/>
        <v>595.1</v>
      </c>
      <c r="AH11" s="52">
        <f t="shared" si="3"/>
        <v>205.57999999999998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3087.645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863</v>
      </c>
      <c r="AR11" s="45">
        <f t="shared" si="10"/>
        <v>151161.28</v>
      </c>
      <c r="AS11" s="54">
        <f t="shared" si="4"/>
        <v>1252.1759999999999</v>
      </c>
      <c r="AT11" s="55">
        <f t="shared" si="5"/>
        <v>389.17599999999993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120549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167330</v>
      </c>
      <c r="AD12" s="35">
        <f>D12*1</f>
        <v>120549</v>
      </c>
      <c r="AE12" s="52">
        <f>D12*2.75%</f>
        <v>3315.0974999999999</v>
      </c>
      <c r="AF12" s="52">
        <f>AD12*0.95%</f>
        <v>1145.2155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3322.2474999999999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754</v>
      </c>
      <c r="AR12" s="45">
        <f t="shared" si="10"/>
        <v>163185.2775</v>
      </c>
      <c r="AS12" s="54">
        <f>AF12+AH12+AI12</f>
        <v>1171.3405</v>
      </c>
      <c r="AT12" s="55">
        <f>AS12-AQ12-AN12</f>
        <v>417.34050000000002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96567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101702</v>
      </c>
      <c r="AD13" s="35">
        <f t="shared" si="0"/>
        <v>96567</v>
      </c>
      <c r="AE13" s="52">
        <f t="shared" si="1"/>
        <v>2655.5925000000002</v>
      </c>
      <c r="AF13" s="52">
        <f t="shared" si="2"/>
        <v>917.38649999999996</v>
      </c>
      <c r="AG13" s="40">
        <f t="shared" si="7"/>
        <v>62.424999999999997</v>
      </c>
      <c r="AH13" s="52">
        <f t="shared" si="3"/>
        <v>21.564999999999998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2662.4675000000002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795</v>
      </c>
      <c r="AR13" s="45">
        <f t="shared" si="10"/>
        <v>98188.982499999998</v>
      </c>
      <c r="AS13" s="54">
        <f t="shared" si="4"/>
        <v>938.9514999999999</v>
      </c>
      <c r="AT13" s="55">
        <f>AS13-AQ13-AN13</f>
        <v>143.9514999999999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262775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180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250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1170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153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28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313724</v>
      </c>
      <c r="AD14" s="35">
        <f t="shared" si="0"/>
        <v>262775</v>
      </c>
      <c r="AE14" s="52">
        <f t="shared" si="1"/>
        <v>7226.3125</v>
      </c>
      <c r="AF14" s="52">
        <f t="shared" si="2"/>
        <v>2496.3624999999997</v>
      </c>
      <c r="AG14" s="40">
        <f t="shared" si="7"/>
        <v>457.32499999999999</v>
      </c>
      <c r="AH14" s="52">
        <f t="shared" si="3"/>
        <v>157.98499999999999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7270.3125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2132</v>
      </c>
      <c r="AR14" s="45">
        <f>AC14-AE14-AG14-AJ14-AK14-AL14-AM14-AN14-AP14-AQ14</f>
        <v>303908.36249999999</v>
      </c>
      <c r="AS14" s="54">
        <f t="shared" si="4"/>
        <v>2654.3474999999999</v>
      </c>
      <c r="AT14" s="61">
        <f t="shared" si="5"/>
        <v>522.34749999999985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297430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160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190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420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152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28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340820</v>
      </c>
      <c r="AD15" s="35">
        <f t="shared" si="0"/>
        <v>297430</v>
      </c>
      <c r="AE15" s="52">
        <f t="shared" si="1"/>
        <v>8179.3249999999998</v>
      </c>
      <c r="AF15" s="52">
        <f t="shared" si="2"/>
        <v>2825.585</v>
      </c>
      <c r="AG15" s="40">
        <f t="shared" si="7"/>
        <v>244.2</v>
      </c>
      <c r="AH15" s="52">
        <f t="shared" si="3"/>
        <v>84.36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8200.5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2548</v>
      </c>
      <c r="AR15" s="45">
        <f t="shared" si="10"/>
        <v>329848.47499999998</v>
      </c>
      <c r="AS15" s="54">
        <f>AF15+AH15+AI15</f>
        <v>2909.9450000000002</v>
      </c>
      <c r="AT15" s="55">
        <f>AS15-AQ15-AN15</f>
        <v>361.94500000000016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293417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1450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120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15</v>
      </c>
      <c r="AB16" s="35"/>
      <c r="AC16" s="39">
        <f t="shared" si="6"/>
        <v>339292</v>
      </c>
      <c r="AD16" s="35">
        <f t="shared" si="0"/>
        <v>293417</v>
      </c>
      <c r="AE16" s="52">
        <f t="shared" si="1"/>
        <v>8068.9674999999997</v>
      </c>
      <c r="AF16" s="52">
        <f t="shared" si="2"/>
        <v>2787.4614999999999</v>
      </c>
      <c r="AG16" s="40">
        <f t="shared" si="7"/>
        <v>529.92499999999995</v>
      </c>
      <c r="AH16" s="52">
        <f t="shared" si="3"/>
        <v>183.065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8123.4175000000005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2891</v>
      </c>
      <c r="AR16" s="45">
        <f>AC16-AE16-AG16-AJ16-AK16-AL16-AM16-AN16-AP16-AQ16</f>
        <v>327802.10749999998</v>
      </c>
      <c r="AS16" s="54">
        <f t="shared" si="4"/>
        <v>2970.5264999999999</v>
      </c>
      <c r="AT16" s="55">
        <f t="shared" si="5"/>
        <v>79.526499999999942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172261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80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530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960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183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227026</v>
      </c>
      <c r="AD17" s="35">
        <f>D17*1</f>
        <v>172261</v>
      </c>
      <c r="AE17" s="52">
        <f>D17*2.75%</f>
        <v>4737.1774999999998</v>
      </c>
      <c r="AF17" s="52">
        <f>AD17*0.95%</f>
        <v>1636.4794999999999</v>
      </c>
      <c r="AG17" s="40">
        <f t="shared" si="7"/>
        <v>439.72500000000002</v>
      </c>
      <c r="AH17" s="52">
        <f t="shared" si="3"/>
        <v>151.905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4781.7275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1484</v>
      </c>
      <c r="AR17" s="45">
        <f>AC17-AE17-AG17-AJ17-AK17-AL17-AM17-AN17-AP17-AQ17</f>
        <v>220365.0975</v>
      </c>
      <c r="AS17" s="54">
        <f>AF17+AH17+AI17</f>
        <v>1788.3844999999999</v>
      </c>
      <c r="AT17" s="55">
        <f>AS17-AQ17-AN17</f>
        <v>304.38449999999989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178994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200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27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192231</v>
      </c>
      <c r="AD18" s="35">
        <f>D18*1</f>
        <v>178994</v>
      </c>
      <c r="AE18" s="52">
        <f>D18*2.75%</f>
        <v>4922.335</v>
      </c>
      <c r="AF18" s="52">
        <f>AD18*0.95%</f>
        <v>1700.443</v>
      </c>
      <c r="AG18" s="40">
        <f t="shared" si="7"/>
        <v>222.2</v>
      </c>
      <c r="AH18" s="52">
        <f t="shared" si="3"/>
        <v>76.760000000000005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4941.3100000000004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2875</v>
      </c>
      <c r="AR18" s="45">
        <f t="shared" si="10"/>
        <v>184211.465</v>
      </c>
      <c r="AS18" s="54">
        <f>AF18+AH18+AI18</f>
        <v>1777.203</v>
      </c>
      <c r="AT18" s="55">
        <f>AS18-AQ18-AN18</f>
        <v>-1097.797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212659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250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1160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421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309866</v>
      </c>
      <c r="AD19" s="35">
        <f t="shared" si="0"/>
        <v>212659</v>
      </c>
      <c r="AE19" s="52">
        <f t="shared" si="1"/>
        <v>5848.1225000000004</v>
      </c>
      <c r="AF19" s="52">
        <f t="shared" si="2"/>
        <v>2020.2604999999999</v>
      </c>
      <c r="AG19" s="40">
        <f t="shared" si="7"/>
        <v>421.85</v>
      </c>
      <c r="AH19" s="52">
        <f t="shared" si="3"/>
        <v>145.72999999999999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5890.1975000000002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3688</v>
      </c>
      <c r="AR19" s="65">
        <f>AC19-AE19-AG19-AJ19-AK19-AL19-AM19-AN19-AP19-AQ19</f>
        <v>299908.02750000003</v>
      </c>
      <c r="AS19" s="54">
        <f t="shared" si="4"/>
        <v>2165.9904999999999</v>
      </c>
      <c r="AT19" s="66">
        <f t="shared" si="5"/>
        <v>-1522.0095000000001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124390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127523</v>
      </c>
      <c r="AD20" s="35">
        <f t="shared" si="0"/>
        <v>124390</v>
      </c>
      <c r="AE20" s="52">
        <f t="shared" si="1"/>
        <v>3420.7249999999999</v>
      </c>
      <c r="AF20" s="52">
        <f t="shared" si="2"/>
        <v>1181.7049999999999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3424.85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1627</v>
      </c>
      <c r="AR20" s="65">
        <f>AC20-AE20-AG20-AJ20-AK20-AL20-AM20-AN20-AP20-AQ20</f>
        <v>122424.4</v>
      </c>
      <c r="AS20" s="54">
        <f>AF20+AH20+AI20</f>
        <v>1199.28</v>
      </c>
      <c r="AT20" s="66">
        <f>AS20-AQ20-AN20</f>
        <v>-427.72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97234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130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110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270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101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12</v>
      </c>
      <c r="AB21" s="35"/>
      <c r="AC21" s="39">
        <f t="shared" si="6"/>
        <v>125221</v>
      </c>
      <c r="AD21" s="35">
        <f t="shared" si="0"/>
        <v>97234</v>
      </c>
      <c r="AE21" s="52">
        <f t="shared" si="1"/>
        <v>2673.9349999999999</v>
      </c>
      <c r="AF21" s="52">
        <f t="shared" si="2"/>
        <v>923.72299999999996</v>
      </c>
      <c r="AG21" s="40">
        <f t="shared" si="7"/>
        <v>168.57499999999999</v>
      </c>
      <c r="AH21" s="52">
        <f t="shared" si="3"/>
        <v>58.234999999999999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2687.96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719</v>
      </c>
      <c r="AR21" s="68">
        <f t="shared" si="10"/>
        <v>121659.49</v>
      </c>
      <c r="AS21" s="54">
        <f t="shared" ref="AS21:AS27" si="11">AF21+AH21+AI21</f>
        <v>981.95799999999997</v>
      </c>
      <c r="AT21" s="66">
        <f t="shared" ref="AT21:AT27" si="12">AS21-AQ21-AN21</f>
        <v>262.95799999999997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267623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290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150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730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186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319030</v>
      </c>
      <c r="AD22" s="35">
        <f t="shared" si="0"/>
        <v>267623</v>
      </c>
      <c r="AE22" s="52">
        <f t="shared" si="1"/>
        <v>7359.6324999999997</v>
      </c>
      <c r="AF22" s="52">
        <f t="shared" si="2"/>
        <v>2542.4184999999998</v>
      </c>
      <c r="AG22" s="40">
        <f t="shared" si="7"/>
        <v>381.42500000000001</v>
      </c>
      <c r="AH22" s="52">
        <f t="shared" si="3"/>
        <v>131.76499999999999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7391.8074999999999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2831</v>
      </c>
      <c r="AR22" s="68">
        <f>AC22-AE22-AG22-AJ22-AK22-AL22-AM22-AN22-AP22-AQ22</f>
        <v>308457.9425</v>
      </c>
      <c r="AS22" s="54">
        <f>AF22+AH22+AI22</f>
        <v>2674.1834999999996</v>
      </c>
      <c r="AT22" s="66">
        <f>AS22-AQ22-AN22</f>
        <v>-156.81650000000036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148549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95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167604</v>
      </c>
      <c r="AD23" s="35">
        <f t="shared" si="0"/>
        <v>148549</v>
      </c>
      <c r="AE23" s="52">
        <f t="shared" si="1"/>
        <v>4085.0974999999999</v>
      </c>
      <c r="AF23" s="52">
        <f t="shared" si="2"/>
        <v>1411.2155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4085.0974999999999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1360</v>
      </c>
      <c r="AR23" s="68">
        <f>AC23-AE23-AG23-AJ23-AK23-AL23-AM23-AN23-AP23-AQ23</f>
        <v>162158.9025</v>
      </c>
      <c r="AS23" s="54">
        <f t="shared" si="11"/>
        <v>1411.2155</v>
      </c>
      <c r="AT23" s="66">
        <f t="shared" si="12"/>
        <v>51.21550000000002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346868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200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1330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85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9</v>
      </c>
      <c r="AB24" s="35"/>
      <c r="AC24" s="39">
        <f t="shared" si="6"/>
        <v>392711</v>
      </c>
      <c r="AD24" s="35">
        <f t="shared" si="0"/>
        <v>346868</v>
      </c>
      <c r="AE24" s="52">
        <f t="shared" si="1"/>
        <v>9538.8700000000008</v>
      </c>
      <c r="AF24" s="52">
        <f t="shared" si="2"/>
        <v>3295.2460000000001</v>
      </c>
      <c r="AG24" s="40">
        <f t="shared" si="7"/>
        <v>769.17499999999995</v>
      </c>
      <c r="AH24" s="52">
        <f t="shared" si="3"/>
        <v>265.71499999999997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9614.2199999999993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2192</v>
      </c>
      <c r="AR24" s="68">
        <f t="shared" si="10"/>
        <v>380210.95500000002</v>
      </c>
      <c r="AS24" s="54">
        <f t="shared" si="11"/>
        <v>3560.9610000000002</v>
      </c>
      <c r="AT24" s="66">
        <f t="shared" si="12"/>
        <v>1368.9610000000002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136174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269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20</v>
      </c>
      <c r="AB25" s="35"/>
      <c r="AC25" s="39">
        <f t="shared" si="6"/>
        <v>207423</v>
      </c>
      <c r="AD25" s="35">
        <f t="shared" si="0"/>
        <v>136174</v>
      </c>
      <c r="AE25" s="52">
        <f t="shared" si="1"/>
        <v>3744.7849999999999</v>
      </c>
      <c r="AF25" s="52">
        <f t="shared" si="2"/>
        <v>1293.653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3780.81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1205</v>
      </c>
      <c r="AR25" s="68">
        <f t="shared" si="10"/>
        <v>202079.41500000001</v>
      </c>
      <c r="AS25" s="54">
        <f t="shared" si="11"/>
        <v>1429.693</v>
      </c>
      <c r="AT25" s="66">
        <f t="shared" si="12"/>
        <v>224.69299999999998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148466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170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250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76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22</v>
      </c>
      <c r="AB26" s="35"/>
      <c r="AC26" s="39">
        <f t="shared" si="6"/>
        <v>177329</v>
      </c>
      <c r="AD26" s="35">
        <f t="shared" si="0"/>
        <v>148466</v>
      </c>
      <c r="AE26" s="52">
        <f t="shared" si="1"/>
        <v>4082.8150000000001</v>
      </c>
      <c r="AF26" s="52">
        <f t="shared" si="2"/>
        <v>1410.4269999999999</v>
      </c>
      <c r="AG26" s="40">
        <f t="shared" si="7"/>
        <v>268.67500000000001</v>
      </c>
      <c r="AH26" s="52">
        <f t="shared" si="3"/>
        <v>92.814999999999998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4106.1899999999996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1245</v>
      </c>
      <c r="AR26" s="68">
        <f t="shared" si="10"/>
        <v>171732.51</v>
      </c>
      <c r="AS26" s="54">
        <f t="shared" si="11"/>
        <v>1503.242</v>
      </c>
      <c r="AT26" s="66">
        <f t="shared" si="12"/>
        <v>258.24199999999996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144373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159407</v>
      </c>
      <c r="AD27" s="58">
        <f t="shared" si="0"/>
        <v>144373</v>
      </c>
      <c r="AE27" s="131">
        <f t="shared" si="1"/>
        <v>3970.2575000000002</v>
      </c>
      <c r="AF27" s="131">
        <f t="shared" si="2"/>
        <v>1371.5435</v>
      </c>
      <c r="AG27" s="132">
        <f t="shared" si="7"/>
        <v>24.75</v>
      </c>
      <c r="AH27" s="131">
        <f t="shared" si="3"/>
        <v>8.5499999999999989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3973.0075000000002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1620</v>
      </c>
      <c r="AR27" s="137">
        <f t="shared" si="10"/>
        <v>153791.99249999999</v>
      </c>
      <c r="AS27" s="138">
        <f t="shared" si="11"/>
        <v>1380.0934999999999</v>
      </c>
      <c r="AT27" s="139">
        <f t="shared" si="12"/>
        <v>-239.90650000000005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52" t="s">
        <v>69</v>
      </c>
      <c r="B28" s="252"/>
      <c r="C28" s="252"/>
      <c r="D28" s="141">
        <f t="shared" ref="D28:K28" si="13">SUM(D7:D27)</f>
        <v>3884950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3250</v>
      </c>
      <c r="L28" s="141">
        <f t="shared" ref="L28:AT28" si="14">SUM(L7:L27)</f>
        <v>0</v>
      </c>
      <c r="M28" s="141">
        <f t="shared" si="14"/>
        <v>5720</v>
      </c>
      <c r="N28" s="141">
        <f t="shared" si="14"/>
        <v>0</v>
      </c>
      <c r="O28" s="141">
        <f t="shared" si="14"/>
        <v>440</v>
      </c>
      <c r="P28" s="141">
        <f t="shared" si="14"/>
        <v>14200</v>
      </c>
      <c r="Q28" s="141">
        <f t="shared" si="14"/>
        <v>0</v>
      </c>
      <c r="R28" s="141">
        <f t="shared" si="14"/>
        <v>0</v>
      </c>
      <c r="S28" s="141">
        <f t="shared" si="14"/>
        <v>2700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40</v>
      </c>
      <c r="AA28" s="141">
        <f t="shared" si="14"/>
        <v>251</v>
      </c>
      <c r="AB28" s="141">
        <f t="shared" si="14"/>
        <v>0</v>
      </c>
      <c r="AC28" s="141">
        <f t="shared" si="14"/>
        <v>4707932</v>
      </c>
      <c r="AD28" s="141">
        <f t="shared" si="14"/>
        <v>3884950</v>
      </c>
      <c r="AE28" s="141">
        <f t="shared" si="14"/>
        <v>106836.125</v>
      </c>
      <c r="AF28" s="141">
        <f t="shared" si="14"/>
        <v>36907.025000000001</v>
      </c>
      <c r="AG28" s="141">
        <f t="shared" si="14"/>
        <v>6998.4000000000005</v>
      </c>
      <c r="AH28" s="141">
        <f t="shared" si="14"/>
        <v>2412.6200000000003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107485.40000000002</v>
      </c>
      <c r="AP28" s="141">
        <f t="shared" si="14"/>
        <v>0</v>
      </c>
      <c r="AQ28" s="141">
        <f t="shared" si="14"/>
        <v>36840</v>
      </c>
      <c r="AR28" s="141">
        <f t="shared" si="14"/>
        <v>4557257.4749999987</v>
      </c>
      <c r="AS28" s="141">
        <f t="shared" si="14"/>
        <v>39319.644999999997</v>
      </c>
      <c r="AT28" s="141">
        <f t="shared" si="14"/>
        <v>2479.6449999999995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46" t="s">
        <v>70</v>
      </c>
      <c r="B29" s="246"/>
      <c r="C29" s="246"/>
      <c r="D29" s="168">
        <f>D4+D5-D28</f>
        <v>524157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330</v>
      </c>
      <c r="L29" s="168">
        <f t="shared" si="15"/>
        <v>0</v>
      </c>
      <c r="M29" s="168">
        <f t="shared" si="15"/>
        <v>3350</v>
      </c>
      <c r="N29" s="168">
        <f t="shared" si="15"/>
        <v>0</v>
      </c>
      <c r="O29" s="168">
        <f t="shared" si="15"/>
        <v>670</v>
      </c>
      <c r="P29" s="168">
        <f t="shared" si="15"/>
        <v>280</v>
      </c>
      <c r="Q29" s="168">
        <f t="shared" si="15"/>
        <v>0</v>
      </c>
      <c r="R29" s="168">
        <f t="shared" si="15"/>
        <v>0</v>
      </c>
      <c r="S29" s="168">
        <f t="shared" si="15"/>
        <v>1546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666</v>
      </c>
      <c r="AA29" s="168">
        <f t="shared" si="15"/>
        <v>491</v>
      </c>
      <c r="AB29" s="168"/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27.75" customHeight="1" thickBo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76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 thickBo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77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O33" sqref="AO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78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</row>
    <row r="4" spans="1:56">
      <c r="A4" s="236" t="s">
        <v>1</v>
      </c>
      <c r="B4" s="236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78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S27" sqref="S27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6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6" ht="18.75">
      <c r="A3" s="232" t="s">
        <v>79</v>
      </c>
      <c r="B3" s="233"/>
      <c r="C3" s="234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</row>
    <row r="4" spans="1:56">
      <c r="A4" s="236" t="s">
        <v>1</v>
      </c>
      <c r="B4" s="236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236" t="s">
        <v>2</v>
      </c>
      <c r="B5" s="236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38"/>
      <c r="AW7" s="23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239" t="s">
        <v>69</v>
      </c>
      <c r="B28" s="240"/>
      <c r="C28" s="240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241" t="s">
        <v>70</v>
      </c>
      <c r="B29" s="242"/>
      <c r="C29" s="243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6" activePane="bottomLeft" state="frozen"/>
      <selection pane="bottomLeft" activeCell="C8" sqref="C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1"/>
      <c r="AK1" s="231"/>
      <c r="AL1" s="231"/>
      <c r="AM1" s="231"/>
      <c r="AN1" s="231"/>
      <c r="AO1" s="231"/>
      <c r="AP1" s="231"/>
      <c r="AQ1" s="231"/>
      <c r="AR1" s="231"/>
      <c r="AS1" s="231"/>
      <c r="AT1" s="231"/>
    </row>
    <row r="2" spans="1:53" ht="7.5" hidden="1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1"/>
      <c r="AH2" s="231"/>
      <c r="AI2" s="231"/>
      <c r="AJ2" s="231"/>
      <c r="AK2" s="231"/>
      <c r="AL2" s="231"/>
      <c r="AM2" s="231"/>
      <c r="AN2" s="231"/>
      <c r="AO2" s="231"/>
      <c r="AP2" s="231"/>
      <c r="AQ2" s="231"/>
      <c r="AR2" s="231"/>
      <c r="AS2" s="231"/>
      <c r="AT2" s="231"/>
    </row>
    <row r="3" spans="1:53" ht="18.75">
      <c r="A3" s="247" t="s">
        <v>80</v>
      </c>
      <c r="B3" s="247"/>
      <c r="C3" s="247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</row>
    <row r="4" spans="1:53">
      <c r="A4" s="246" t="s">
        <v>1</v>
      </c>
      <c r="B4" s="246"/>
      <c r="C4" s="246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6"/>
      <c r="AV4" s="6"/>
      <c r="AW4" s="6"/>
      <c r="AX4" s="6"/>
      <c r="AY4" s="6"/>
      <c r="AZ4" s="6"/>
      <c r="BA4" s="6"/>
    </row>
    <row r="5" spans="1:53">
      <c r="A5" s="246" t="s">
        <v>2</v>
      </c>
      <c r="B5" s="246"/>
      <c r="C5" s="246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P5" s="245"/>
      <c r="AQ5" s="245"/>
      <c r="AR5" s="245"/>
      <c r="AS5" s="245"/>
      <c r="AT5" s="245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239" t="s">
        <v>69</v>
      </c>
      <c r="B28" s="240"/>
      <c r="C28" s="240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241" t="s">
        <v>70</v>
      </c>
      <c r="B29" s="242"/>
      <c r="C29" s="243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49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1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2021-02-22T13:15:56Z</dcterms:modified>
</cp:coreProperties>
</file>