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29" l="1"/>
  <c r="M21" i="33"/>
  <c r="S21" i="33" s="1"/>
  <c r="T21" i="33" s="1"/>
  <c r="N28" i="29"/>
  <c r="O24" i="28"/>
  <c r="N28" i="28"/>
  <c r="O20" i="27"/>
  <c r="O18" i="27"/>
  <c r="O26" i="27"/>
  <c r="N28" i="27"/>
  <c r="G29" i="27"/>
  <c r="G4" i="28" s="1"/>
  <c r="G29" i="28" s="1"/>
  <c r="G4" i="29" s="1"/>
  <c r="G29" i="29" s="1"/>
  <c r="G4" i="31" s="1"/>
  <c r="G29" i="31" s="1"/>
  <c r="G4" i="32" s="1"/>
  <c r="G29" i="32" s="1"/>
  <c r="O22" i="25"/>
  <c r="H29" i="25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25"/>
  <c r="N28" i="25"/>
  <c r="O12" i="24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18" i="33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V28" i="28" s="1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<sst xmlns="http://schemas.openxmlformats.org/spreadsheetml/2006/main" count="1485" uniqueCount="74">
  <si>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</si>
  <si>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</si>
  <si>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</si>
  <si>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</si>
  <si>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</si>
  <si>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</si>
  <si>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</si>
  <si>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</si>
  <si>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</si>
  <si>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</si>
  <si>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</si>
  <si>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</si>
  <si>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</si>
  <si>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</si>
  <si>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</si>
  <si>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</si>
  <si>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</si>
  <si>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</si>
  <si>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</si>
  <si>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</si>
  <si>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</si>
  <si>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</si>
  <si>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</si>
  <si>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</si>
  <si>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</si>
  <si>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</si>
  <si>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</si>
  <si>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</si>
  <si>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</si>
  <si>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</si>
  <si>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</si>
  <si>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</si>
  <si>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</si>
  <si>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</si>
  <si>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</si>
  <si>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</si>
  <si>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</si>
  <si>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</si>
  <si>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</si>
  <si>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</si>
  <si>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</si>
  <si>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</si>
  <si>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</si>
  <si>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</si>
  <si>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</si>
  <si>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</si>
  <si>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</si>
  <si>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</si>
  <si>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</si>
  <si>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</si>
  <si>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</si>
  <si>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</si>
  <si>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</si>
  <si>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</si>
  <si>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</si>
  <si>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</si>
  <si>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</si>
  <si>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</si>
  <si>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</si>
  <si>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</si>
  <si>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</si>
  <si>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</si>
  <si>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</si>
  <si>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</si>
  <si>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</si>
  <si>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</si>
  <si>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</si>
  <si>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</si>
  <si>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</si>
  <si>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</si>
  <si>
    <t>Date:25.11.2021</t>
  </si>
  <si>
    <t>Date:27.11.2021</t>
  </si>
  <si>
    <t>Date:28.11.2021</t>
  </si>
  <si>
    <t>Date:29.11.2021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</si>
</sst>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7" t="s">
        <v>38</v>
      </c>
      <c r="B29" s="68"/>
      <c r="C29" s="69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4" t="s">
        <v>37</v>
      </c>
      <c r="B28" s="65"/>
      <c r="C28" s="66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7" t="s">
        <v>38</v>
      </c>
      <c r="B29" s="68"/>
      <c r="C29" s="69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7" t="s">
        <v>38</v>
      </c>
      <c r="B29" s="68"/>
      <c r="C29" s="69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7" t="s">
        <v>38</v>
      </c>
      <c r="B29" s="68"/>
      <c r="C29" s="69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7" t="s">
        <v>38</v>
      </c>
      <c r="B29" s="68"/>
      <c r="C29" s="69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7" t="s">
        <v>38</v>
      </c>
      <c r="B29" s="68"/>
      <c r="C29" s="69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J22" sqref="J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13157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13157</v>
      </c>
      <c r="N7" s="24">
        <f>D7+E7*20+F7*10+G7*9+H7*9+I7*191+J7*191+K7*182+L7*100</f>
        <v>13157</v>
      </c>
      <c r="O7" s="25">
        <f>M7*2.75%</f>
        <v>361.8175</v>
      </c>
      <c r="P7" s="26"/>
      <c r="Q7" s="26">
        <v>100</v>
      </c>
      <c r="R7" s="24">
        <f>M7-(M7*2.75%)+I7*191+J7*191+K7*182+L7*100-Q7</f>
        <v>12695.182500000001</v>
      </c>
      <c r="S7" s="25">
        <f>M7*0.95%</f>
        <v>124.9915</v>
      </c>
      <c r="T7" s="27">
        <f>S7-Q7</f>
        <v>24.991500000000002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25500</v>
      </c>
      <c r="E9" s="30">
        <v>50</v>
      </c>
      <c r="F9" s="30"/>
      <c r="G9" s="30"/>
      <c r="H9" s="30"/>
      <c r="I9" s="20"/>
      <c r="J9" s="20"/>
      <c r="K9" s="20"/>
      <c r="L9" s="20"/>
      <c r="M9" s="20">
        <f t="shared" si="0"/>
        <v>26500</v>
      </c>
      <c r="N9" s="24">
        <f t="shared" si="1"/>
        <v>26500</v>
      </c>
      <c r="O9" s="25">
        <f t="shared" si="2"/>
        <v>728.75</v>
      </c>
      <c r="P9" s="26"/>
      <c r="Q9" s="26">
        <v>119</v>
      </c>
      <c r="R9" s="24">
        <f t="shared" si="3"/>
        <v>25652.25</v>
      </c>
      <c r="S9" s="25">
        <f t="shared" si="4"/>
        <v>251.75</v>
      </c>
      <c r="T9" s="27">
        <f t="shared" si="5"/>
        <v>132.75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7846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7846</v>
      </c>
      <c r="N10" s="24">
        <f t="shared" si="1"/>
        <v>7846</v>
      </c>
      <c r="O10" s="25">
        <f t="shared" si="2"/>
        <v>215.76500000000001</v>
      </c>
      <c r="P10" s="26"/>
      <c r="Q10" s="26">
        <v>34</v>
      </c>
      <c r="R10" s="24">
        <f t="shared" si="3"/>
        <v>7596.2349999999997</v>
      </c>
      <c r="S10" s="25">
        <f t="shared" si="4"/>
        <v>74.536999999999992</v>
      </c>
      <c r="T10" s="27">
        <f t="shared" si="5"/>
        <v>40.536999999999992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4112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4112</v>
      </c>
      <c r="N11" s="24">
        <f t="shared" si="1"/>
        <v>4112</v>
      </c>
      <c r="O11" s="25">
        <f t="shared" si="2"/>
        <v>113.08</v>
      </c>
      <c r="P11" s="26"/>
      <c r="Q11" s="26">
        <v>28</v>
      </c>
      <c r="R11" s="24">
        <f t="shared" si="3"/>
        <v>3970.92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6990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6990</v>
      </c>
      <c r="N12" s="24">
        <f t="shared" si="1"/>
        <v>6990</v>
      </c>
      <c r="O12" s="25">
        <f t="shared" si="2"/>
        <v>192.22499999999999</v>
      </c>
      <c r="P12" s="26"/>
      <c r="Q12" s="26">
        <v>27</v>
      </c>
      <c r="R12" s="24">
        <f t="shared" si="3"/>
        <v>6770.7749999999996</v>
      </c>
      <c r="S12" s="25">
        <f t="shared" si="4"/>
        <v>66.405000000000001</v>
      </c>
      <c r="T12" s="27">
        <f t="shared" si="5"/>
        <v>39.405000000000001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2262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2262</v>
      </c>
      <c r="N16" s="24">
        <f t="shared" si="1"/>
        <v>2262</v>
      </c>
      <c r="O16" s="25">
        <f t="shared" si="2"/>
        <v>62.204999999999998</v>
      </c>
      <c r="P16" s="26"/>
      <c r="Q16" s="26"/>
      <c r="R16" s="24">
        <f t="shared" si="3"/>
        <v>2199.7950000000001</v>
      </c>
      <c r="S16" s="25">
        <f t="shared" si="4"/>
        <v>21.489000000000001</v>
      </c>
      <c r="T16" s="27">
        <f t="shared" si="5"/>
        <v>21.489000000000001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150</v>
      </c>
      <c r="R17" s="24">
        <f t="shared" si="3"/>
        <v>19300</v>
      </c>
      <c r="S17" s="25">
        <f t="shared" si="4"/>
        <v>190</v>
      </c>
      <c r="T17" s="27">
        <f t="shared" si="5"/>
        <v>40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62056</v>
      </c>
      <c r="N22" s="24">
        <f t="shared" si="1"/>
        <v>62056</v>
      </c>
      <c r="O22" s="25">
        <f t="shared" si="2"/>
        <v>1706.54</v>
      </c>
      <c r="P22" s="26"/>
      <c r="Q22" s="26">
        <v>175</v>
      </c>
      <c r="R22" s="24">
        <f t="shared" si="3"/>
        <v>60174.46</v>
      </c>
      <c r="S22" s="25">
        <f t="shared" si="4"/>
        <v>589.53200000000004</v>
      </c>
      <c r="T22" s="27">
        <f t="shared" si="5"/>
        <v>414.53200000000004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10587</v>
      </c>
      <c r="N26" s="24">
        <f t="shared" si="1"/>
        <v>10587</v>
      </c>
      <c r="O26" s="25">
        <f t="shared" si="2"/>
        <v>291.14249999999998</v>
      </c>
      <c r="P26" s="26"/>
      <c r="Q26" s="26">
        <v>86</v>
      </c>
      <c r="R26" s="24">
        <f t="shared" si="3"/>
        <v>10209.8575</v>
      </c>
      <c r="S26" s="25">
        <f t="shared" si="4"/>
        <v>100.5765</v>
      </c>
      <c r="T26" s="27">
        <f t="shared" si="5"/>
        <v>14.576499999999996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150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</v>
      </c>
      <c r="N27" s="40">
        <f t="shared" si="1"/>
        <v>150</v>
      </c>
      <c r="O27" s="25">
        <f t="shared" si="2"/>
        <v>4.125</v>
      </c>
      <c r="P27" s="41"/>
      <c r="Q27" s="41"/>
      <c r="R27" s="24">
        <f t="shared" si="3"/>
        <v>145.875</v>
      </c>
      <c r="S27" s="42">
        <f t="shared" si="4"/>
        <v>1.425</v>
      </c>
      <c r="T27" s="43">
        <f t="shared" si="5"/>
        <v>1.425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153688</v>
      </c>
      <c r="E28" s="45">
        <f t="shared" si="6"/>
        <v>50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154688</v>
      </c>
      <c r="N28" s="45">
        <f t="shared" si="7"/>
        <v>154688</v>
      </c>
      <c r="O28" s="46">
        <f t="shared" si="7"/>
        <v>4253.92</v>
      </c>
      <c r="P28" s="45">
        <f t="shared" si="7"/>
        <v>0</v>
      </c>
      <c r="Q28" s="45">
        <f t="shared" si="7"/>
        <v>719</v>
      </c>
      <c r="R28" s="45">
        <f t="shared" si="7"/>
        <v>149715.08000000002</v>
      </c>
      <c r="S28" s="45">
        <f t="shared" si="7"/>
        <v>1469.5360000000001</v>
      </c>
      <c r="T28" s="47">
        <f t="shared" si="7"/>
        <v>750.53599999999994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339610</v>
      </c>
      <c r="E4" s="2">
        <f>'25'!E29</f>
        <v>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339610</v>
      </c>
      <c r="E4" s="2">
        <f>'26'!E29</f>
        <v>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24386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24386</v>
      </c>
      <c r="N7" s="24">
        <f>D7+E7*20+F7*10+G7*9+H7*9+I7*191+J7*191+K7*182+L7*100</f>
        <v>24386</v>
      </c>
      <c r="O7" s="25">
        <f>M7*2.75%</f>
        <v>670.61500000000001</v>
      </c>
      <c r="P7" s="26"/>
      <c r="Q7" s="26">
        <v>156</v>
      </c>
      <c r="R7" s="24">
        <f>M7-(M7*2.75%)+I7*191+J7*191+K7*182+L7*100-Q7</f>
        <v>23559.384999999998</v>
      </c>
      <c r="S7" s="25">
        <f>M7*0.95%</f>
        <v>231.667</v>
      </c>
      <c r="T7" s="27">
        <f>S7-Q7</f>
        <v>75.667000000000002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8352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8352</v>
      </c>
      <c r="N8" s="24">
        <f t="shared" ref="N8:N27" si="1">D8+E8*20+F8*10+G8*9+H8*9+I8*191+J8*191+K8*182+L8*100</f>
        <v>8352</v>
      </c>
      <c r="O8" s="25">
        <f t="shared" ref="O8:O27" si="2">M8*2.75%</f>
        <v>229.68</v>
      </c>
      <c r="P8" s="26"/>
      <c r="Q8" s="26">
        <v>80</v>
      </c>
      <c r="R8" s="24">
        <f t="shared" ref="R8:R27" si="3">M8-(M8*2.75%)+I8*191+J8*191+K8*182+L8*100-Q8</f>
        <v>8042.32</v>
      </c>
      <c r="S8" s="25">
        <f t="shared" ref="S8:S27" si="4">M8*0.95%</f>
        <v>79.343999999999994</v>
      </c>
      <c r="T8" s="27">
        <f t="shared" ref="T8:T27" si="5">S8-Q8</f>
        <v>-0.65600000000000591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18133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18133</v>
      </c>
      <c r="N9" s="24">
        <f t="shared" si="1"/>
        <v>18133</v>
      </c>
      <c r="O9" s="25">
        <f t="shared" si="2"/>
        <v>498.65750000000003</v>
      </c>
      <c r="P9" s="26"/>
      <c r="Q9" s="26">
        <v>114</v>
      </c>
      <c r="R9" s="24">
        <f t="shared" si="3"/>
        <v>17520.342499999999</v>
      </c>
      <c r="S9" s="25">
        <f t="shared" si="4"/>
        <v>172.26349999999999</v>
      </c>
      <c r="T9" s="27">
        <f t="shared" si="5"/>
        <v>58.263499999999993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23000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23000</v>
      </c>
      <c r="N13" s="24">
        <f t="shared" si="1"/>
        <v>23000</v>
      </c>
      <c r="O13" s="25">
        <f t="shared" si="2"/>
        <v>632.5</v>
      </c>
      <c r="P13" s="26"/>
      <c r="Q13" s="26">
        <v>113</v>
      </c>
      <c r="R13" s="24">
        <f t="shared" si="3"/>
        <v>22254.5</v>
      </c>
      <c r="S13" s="25">
        <f t="shared" si="4"/>
        <v>218.5</v>
      </c>
      <c r="T13" s="27">
        <f t="shared" si="5"/>
        <v>105.5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14520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14520</v>
      </c>
      <c r="N16" s="24">
        <f t="shared" si="1"/>
        <v>14520</v>
      </c>
      <c r="O16" s="25">
        <f t="shared" si="2"/>
        <v>399.3</v>
      </c>
      <c r="P16" s="26"/>
      <c r="Q16" s="26">
        <v>50</v>
      </c>
      <c r="R16" s="24">
        <f t="shared" si="3"/>
        <v>14070.7</v>
      </c>
      <c r="S16" s="25">
        <f t="shared" si="4"/>
        <v>137.94</v>
      </c>
      <c r="T16" s="27">
        <f t="shared" si="5"/>
        <v>87.94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32708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32708</v>
      </c>
      <c r="N18" s="24">
        <f t="shared" si="1"/>
        <v>32708</v>
      </c>
      <c r="O18" s="25">
        <f t="shared" si="2"/>
        <v>899.47</v>
      </c>
      <c r="P18" s="26"/>
      <c r="Q18" s="26">
        <v>208</v>
      </c>
      <c r="R18" s="24">
        <f t="shared" si="3"/>
        <v>31600.53</v>
      </c>
      <c r="S18" s="25">
        <f t="shared" si="4"/>
        <v>310.726</v>
      </c>
      <c r="T18" s="27">
        <f t="shared" si="5"/>
        <v>102.726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63508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63508</v>
      </c>
      <c r="N19" s="24">
        <f t="shared" si="1"/>
        <v>63508</v>
      </c>
      <c r="O19" s="25">
        <f t="shared" si="2"/>
        <v>1746.47</v>
      </c>
      <c r="P19" s="26"/>
      <c r="Q19" s="26">
        <v>261</v>
      </c>
      <c r="R19" s="24">
        <f t="shared" si="3"/>
        <v>61500.53</v>
      </c>
      <c r="S19" s="25">
        <f t="shared" si="4"/>
        <v>603.32600000000002</v>
      </c>
      <c r="T19" s="27">
        <f t="shared" si="5"/>
        <v>342.32600000000002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23974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23974</v>
      </c>
      <c r="N22" s="24">
        <f t="shared" si="1"/>
        <v>23974</v>
      </c>
      <c r="O22" s="25">
        <f t="shared" si="2"/>
        <v>659.28499999999997</v>
      </c>
      <c r="P22" s="26"/>
      <c r="Q22" s="26">
        <v>100</v>
      </c>
      <c r="R22" s="24">
        <f t="shared" si="3"/>
        <v>23214.715</v>
      </c>
      <c r="S22" s="25">
        <f t="shared" si="4"/>
        <v>227.75299999999999</v>
      </c>
      <c r="T22" s="27">
        <f t="shared" si="5"/>
        <v>127.75299999999999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22010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22010</v>
      </c>
      <c r="N23" s="24">
        <f t="shared" si="1"/>
        <v>22010</v>
      </c>
      <c r="O23" s="25">
        <f t="shared" si="2"/>
        <v>605.27499999999998</v>
      </c>
      <c r="P23" s="26"/>
      <c r="Q23" s="26">
        <v>105</v>
      </c>
      <c r="R23" s="24">
        <f t="shared" si="3"/>
        <v>21299.724999999999</v>
      </c>
      <c r="S23" s="25">
        <f t="shared" si="4"/>
        <v>209.095</v>
      </c>
      <c r="T23" s="27">
        <f t="shared" si="5"/>
        <v>104.095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16280</v>
      </c>
      <c r="N24" s="24">
        <f t="shared" si="1"/>
        <v>16280</v>
      </c>
      <c r="O24" s="25">
        <f t="shared" si="2"/>
        <v>447.7</v>
      </c>
      <c r="P24" s="26"/>
      <c r="Q24" s="26">
        <v>133</v>
      </c>
      <c r="R24" s="24">
        <f t="shared" si="3"/>
        <v>15699.3</v>
      </c>
      <c r="S24" s="25">
        <f t="shared" si="4"/>
        <v>154.66</v>
      </c>
      <c r="T24" s="27">
        <f t="shared" si="5"/>
        <v>21.659999999999997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23</v>
      </c>
      <c r="R26" s="24">
        <f t="shared" si="3"/>
        <v>1976.46</v>
      </c>
      <c r="S26" s="25">
        <f t="shared" si="4"/>
        <v>19.532</v>
      </c>
      <c r="T26" s="27">
        <f t="shared" si="5"/>
        <v>-3.468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249441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249441</v>
      </c>
      <c r="N28" s="45">
        <f t="shared" si="7"/>
        <v>249441</v>
      </c>
      <c r="O28" s="46">
        <f t="shared" si="7"/>
        <v>6859.6274999999996</v>
      </c>
      <c r="P28" s="45">
        <f t="shared" si="7"/>
        <v>0</v>
      </c>
      <c r="Q28" s="45">
        <f t="shared" si="7"/>
        <v>1343</v>
      </c>
      <c r="R28" s="45">
        <f t="shared" si="7"/>
        <v>241238.37249999997</v>
      </c>
      <c r="S28" s="45">
        <f t="shared" si="7"/>
        <v>2369.6895</v>
      </c>
      <c r="T28" s="47">
        <f t="shared" si="7"/>
        <v>1026.6895</v>
      </c>
    </row>
    <row r="29" spans="1:20" ht="15.75" thickBot="1" x14ac:dyDescent="0.3">
      <c r="A29" s="67" t="s">
        <v>38</v>
      </c>
      <c r="B29" s="68"/>
      <c r="C29" s="69"/>
      <c r="D29" s="48">
        <f>D4+D5-D28</f>
        <v>90169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8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72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'27'!D29</f>
        <v>90169</v>
      </c>
      <c r="E4" s="2">
        <f>'27'!E29</f>
        <v>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80"/>
      <c r="U5" s="62"/>
      <c r="V5" s="6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62"/>
      <c r="V6" s="62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4000</v>
      </c>
      <c r="N7" s="24">
        <f>D7+E7*20+F7*10+G7*9+H7*9+I7*191+J7*191+K7*182+L7*100</f>
        <v>4000</v>
      </c>
      <c r="O7" s="25">
        <f>M7*2.75%</f>
        <v>110</v>
      </c>
      <c r="P7" s="26"/>
      <c r="Q7" s="26">
        <v>20</v>
      </c>
      <c r="R7" s="24">
        <f>M7-(M7*2.75%)+I7*191+J7*191+K7*182+L7*100-Q7</f>
        <v>3870</v>
      </c>
      <c r="S7" s="25">
        <f>M7*0.95%</f>
        <v>38</v>
      </c>
      <c r="T7" s="59">
        <f>S7-Q7</f>
        <v>18</v>
      </c>
      <c r="U7" s="62"/>
      <c r="V7" s="63">
        <f>R7-U7</f>
        <v>3870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9458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9458</v>
      </c>
      <c r="N8" s="24">
        <f t="shared" ref="N8:N27" si="1">D8+E8*20+F8*10+G8*9+H8*9+I8*191+J8*191+K8*182+L8*100</f>
        <v>9458</v>
      </c>
      <c r="O8" s="25">
        <f t="shared" ref="O8:O27" si="2">M8*2.75%</f>
        <v>260.09500000000003</v>
      </c>
      <c r="P8" s="26"/>
      <c r="Q8" s="26">
        <v>100</v>
      </c>
      <c r="R8" s="24">
        <f t="shared" ref="R8:R27" si="3">M8-(M8*2.75%)+I8*191+J8*191+K8*182+L8*100-Q8</f>
        <v>9097.9050000000007</v>
      </c>
      <c r="S8" s="25">
        <f t="shared" ref="S8:S27" si="4">M8*0.95%</f>
        <v>89.850999999999999</v>
      </c>
      <c r="T8" s="59">
        <f t="shared" ref="T8:T27" si="5">S8-Q8</f>
        <v>-10.149000000000001</v>
      </c>
      <c r="U8" s="62"/>
      <c r="V8" s="63">
        <f t="shared" ref="V8:V28" si="6">R8-U8</f>
        <v>9097.9050000000007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59">
        <f t="shared" si="5"/>
        <v>4.883</v>
      </c>
      <c r="U9" s="62"/>
      <c r="V9" s="63">
        <f t="shared" si="6"/>
        <v>499.86500000000001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9">
        <f t="shared" si="5"/>
        <v>0</v>
      </c>
      <c r="U10" s="62"/>
      <c r="V10" s="63">
        <f t="shared" si="6"/>
        <v>0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59">
        <f t="shared" si="5"/>
        <v>29.297999999999998</v>
      </c>
      <c r="U11" s="62"/>
      <c r="V11" s="63">
        <f t="shared" si="6"/>
        <v>2999.19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7710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7710</v>
      </c>
      <c r="N12" s="24">
        <f t="shared" si="1"/>
        <v>7710</v>
      </c>
      <c r="O12" s="25">
        <f t="shared" si="2"/>
        <v>212.02500000000001</v>
      </c>
      <c r="P12" s="26"/>
      <c r="Q12" s="26">
        <v>28</v>
      </c>
      <c r="R12" s="24">
        <f t="shared" si="3"/>
        <v>7469.9750000000004</v>
      </c>
      <c r="S12" s="25">
        <f t="shared" si="4"/>
        <v>73.245000000000005</v>
      </c>
      <c r="T12" s="59">
        <f t="shared" si="5"/>
        <v>45.245000000000005</v>
      </c>
      <c r="U12" s="62"/>
      <c r="V12" s="63">
        <f t="shared" si="6"/>
        <v>7469.9750000000004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9">
        <f t="shared" si="5"/>
        <v>0</v>
      </c>
      <c r="U13" s="62"/>
      <c r="V13" s="63">
        <f t="shared" si="6"/>
        <v>0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31914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31914</v>
      </c>
      <c r="N14" s="24">
        <f t="shared" si="1"/>
        <v>31914</v>
      </c>
      <c r="O14" s="25">
        <f t="shared" si="2"/>
        <v>877.63499999999999</v>
      </c>
      <c r="P14" s="26"/>
      <c r="Q14" s="26">
        <v>120</v>
      </c>
      <c r="R14" s="24">
        <f t="shared" si="3"/>
        <v>30916.365000000002</v>
      </c>
      <c r="S14" s="25">
        <f t="shared" si="4"/>
        <v>303.18299999999999</v>
      </c>
      <c r="T14" s="59">
        <f t="shared" si="5"/>
        <v>183.18299999999999</v>
      </c>
      <c r="U14" s="62">
        <v>45</v>
      </c>
      <c r="V14" s="63">
        <f t="shared" si="6"/>
        <v>30871.365000000002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39177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39177</v>
      </c>
      <c r="N15" s="24">
        <f t="shared" si="1"/>
        <v>39177</v>
      </c>
      <c r="O15" s="25">
        <f t="shared" si="2"/>
        <v>1077.3675000000001</v>
      </c>
      <c r="P15" s="26"/>
      <c r="Q15" s="26">
        <v>200</v>
      </c>
      <c r="R15" s="24">
        <f t="shared" si="3"/>
        <v>37899.6325</v>
      </c>
      <c r="S15" s="25">
        <f t="shared" si="4"/>
        <v>372.18149999999997</v>
      </c>
      <c r="T15" s="59">
        <f t="shared" si="5"/>
        <v>172.18149999999997</v>
      </c>
      <c r="U15" s="62"/>
      <c r="V15" s="63">
        <f t="shared" si="6"/>
        <v>37899.6325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30531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30531</v>
      </c>
      <c r="N16" s="24">
        <f t="shared" si="1"/>
        <v>30531</v>
      </c>
      <c r="O16" s="25">
        <f t="shared" si="2"/>
        <v>839.60249999999996</v>
      </c>
      <c r="P16" s="26"/>
      <c r="Q16" s="26">
        <v>131</v>
      </c>
      <c r="R16" s="24">
        <f t="shared" si="3"/>
        <v>29560.397499999999</v>
      </c>
      <c r="S16" s="25">
        <f t="shared" si="4"/>
        <v>290.04449999999997</v>
      </c>
      <c r="T16" s="59">
        <f t="shared" si="5"/>
        <v>159.04449999999997</v>
      </c>
      <c r="U16" s="62"/>
      <c r="V16" s="63">
        <f t="shared" si="6"/>
        <v>29560.397499999999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9">
        <f t="shared" si="5"/>
        <v>0</v>
      </c>
      <c r="U17" s="62"/>
      <c r="V17" s="63">
        <f t="shared" si="6"/>
        <v>0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9">
        <f t="shared" si="5"/>
        <v>0</v>
      </c>
      <c r="U18" s="62"/>
      <c r="V18" s="63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9">
        <f t="shared" si="5"/>
        <v>0</v>
      </c>
      <c r="U19" s="62"/>
      <c r="V19" s="63">
        <f t="shared" si="6"/>
        <v>0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59">
        <f t="shared" si="5"/>
        <v>9.766</v>
      </c>
      <c r="U20" s="62"/>
      <c r="V20" s="63">
        <f t="shared" si="6"/>
        <v>999.73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9">
        <f t="shared" si="5"/>
        <v>0</v>
      </c>
      <c r="U21" s="62"/>
      <c r="V21" s="63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6000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6000</v>
      </c>
      <c r="N22" s="24">
        <f t="shared" si="1"/>
        <v>6000</v>
      </c>
      <c r="O22" s="25">
        <f t="shared" si="2"/>
        <v>165</v>
      </c>
      <c r="P22" s="26"/>
      <c r="Q22" s="26">
        <v>66</v>
      </c>
      <c r="R22" s="24">
        <f t="shared" si="3"/>
        <v>5769</v>
      </c>
      <c r="S22" s="25">
        <f t="shared" si="4"/>
        <v>57</v>
      </c>
      <c r="T22" s="59">
        <f t="shared" si="5"/>
        <v>-9</v>
      </c>
      <c r="U22" s="62"/>
      <c r="V22" s="63">
        <f t="shared" si="6"/>
        <v>5769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9">
        <f t="shared" si="5"/>
        <v>0</v>
      </c>
      <c r="U23" s="62"/>
      <c r="V23" s="63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60599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60599</v>
      </c>
      <c r="N24" s="24">
        <f t="shared" si="1"/>
        <v>60599</v>
      </c>
      <c r="O24" s="25">
        <f t="shared" si="2"/>
        <v>1666.4725000000001</v>
      </c>
      <c r="P24" s="26"/>
      <c r="Q24" s="26">
        <v>160</v>
      </c>
      <c r="R24" s="24">
        <f t="shared" si="3"/>
        <v>58772.527499999997</v>
      </c>
      <c r="S24" s="25">
        <f t="shared" si="4"/>
        <v>575.69049999999993</v>
      </c>
      <c r="T24" s="59">
        <f t="shared" si="5"/>
        <v>415.69049999999993</v>
      </c>
      <c r="U24" s="62">
        <v>225</v>
      </c>
      <c r="V24" s="63">
        <f t="shared" si="6"/>
        <v>58547.527499999997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26766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26766</v>
      </c>
      <c r="N25" s="24">
        <f t="shared" si="1"/>
        <v>26766</v>
      </c>
      <c r="O25" s="25">
        <f t="shared" si="2"/>
        <v>736.06500000000005</v>
      </c>
      <c r="P25" s="26"/>
      <c r="Q25" s="26">
        <v>130</v>
      </c>
      <c r="R25" s="24">
        <f t="shared" si="3"/>
        <v>25899.935000000001</v>
      </c>
      <c r="S25" s="25">
        <f t="shared" si="4"/>
        <v>254.27699999999999</v>
      </c>
      <c r="T25" s="59">
        <f t="shared" si="5"/>
        <v>124.27699999999999</v>
      </c>
      <c r="U25" s="62"/>
      <c r="V25" s="63">
        <f t="shared" si="6"/>
        <v>25899.935000000001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15214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15214</v>
      </c>
      <c r="N26" s="24">
        <f t="shared" si="1"/>
        <v>15214</v>
      </c>
      <c r="O26" s="25">
        <f t="shared" si="2"/>
        <v>418.38499999999999</v>
      </c>
      <c r="P26" s="26"/>
      <c r="Q26" s="26">
        <v>122</v>
      </c>
      <c r="R26" s="24">
        <f t="shared" si="3"/>
        <v>14673.615</v>
      </c>
      <c r="S26" s="25">
        <f t="shared" si="4"/>
        <v>144.53299999999999</v>
      </c>
      <c r="T26" s="59">
        <f t="shared" si="5"/>
        <v>22.532999999999987</v>
      </c>
      <c r="U26" s="62"/>
      <c r="V26" s="63">
        <f t="shared" si="6"/>
        <v>14673.615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0">
        <f t="shared" si="5"/>
        <v>0</v>
      </c>
      <c r="U27" s="62"/>
      <c r="V27" s="63">
        <f t="shared" si="6"/>
        <v>0</v>
      </c>
    </row>
    <row r="28" spans="1:22" ht="16.5" thickBot="1" x14ac:dyDescent="0.3">
      <c r="A28" s="64" t="s">
        <v>37</v>
      </c>
      <c r="B28" s="65"/>
      <c r="C28" s="66"/>
      <c r="D28" s="44">
        <f t="shared" ref="D28:E28" si="7">SUM(D7:D27)</f>
        <v>235995</v>
      </c>
      <c r="E28" s="45">
        <f t="shared" si="7"/>
        <v>0</v>
      </c>
      <c r="F28" s="45">
        <f t="shared" ref="F28:T28" si="8">SUM(F7:F27)</f>
        <v>0</v>
      </c>
      <c r="G28" s="45">
        <f t="shared" si="8"/>
        <v>0</v>
      </c>
      <c r="H28" s="45">
        <f t="shared" si="8"/>
        <v>0</v>
      </c>
      <c r="I28" s="45">
        <f t="shared" si="8"/>
        <v>0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45">
        <f t="shared" si="8"/>
        <v>235995</v>
      </c>
      <c r="N28" s="45">
        <f t="shared" si="8"/>
        <v>235995</v>
      </c>
      <c r="O28" s="46">
        <f t="shared" si="8"/>
        <v>6489.8625000000011</v>
      </c>
      <c r="P28" s="45">
        <f t="shared" si="8"/>
        <v>0</v>
      </c>
      <c r="Q28" s="45">
        <f t="shared" si="8"/>
        <v>1077</v>
      </c>
      <c r="R28" s="45">
        <f t="shared" si="8"/>
        <v>228428.13749999995</v>
      </c>
      <c r="S28" s="45">
        <f t="shared" si="8"/>
        <v>2241.9524999999999</v>
      </c>
      <c r="T28" s="61">
        <f t="shared" si="8"/>
        <v>1164.9524999999996</v>
      </c>
      <c r="U28" s="62"/>
      <c r="V28" s="63">
        <f t="shared" si="6"/>
        <v>228428.13749999995</v>
      </c>
    </row>
    <row r="29" spans="1:22" ht="15.75" thickBot="1" x14ac:dyDescent="0.3">
      <c r="A29" s="67" t="s">
        <v>38</v>
      </c>
      <c r="B29" s="68"/>
      <c r="C29" s="69"/>
      <c r="D29" s="48">
        <f>D4+D5-D28</f>
        <v>61966</v>
      </c>
      <c r="E29" s="48">
        <f t="shared" ref="E29:L29" si="9">E4+E5-E28</f>
        <v>0</v>
      </c>
      <c r="F29" s="48">
        <f t="shared" si="9"/>
        <v>4670</v>
      </c>
      <c r="G29" s="48">
        <f t="shared" si="9"/>
        <v>0</v>
      </c>
      <c r="H29" s="48">
        <f t="shared" si="9"/>
        <v>0</v>
      </c>
      <c r="I29" s="48">
        <f t="shared" si="9"/>
        <v>0</v>
      </c>
      <c r="J29" s="48">
        <f t="shared" si="9"/>
        <v>12</v>
      </c>
      <c r="K29" s="48">
        <f t="shared" si="9"/>
        <v>0</v>
      </c>
      <c r="L29" s="48">
        <f t="shared" si="9"/>
        <v>17</v>
      </c>
      <c r="M29" s="70"/>
      <c r="N29" s="71"/>
      <c r="O29" s="71"/>
      <c r="P29" s="71"/>
      <c r="Q29" s="71"/>
      <c r="R29" s="71"/>
      <c r="S29" s="71"/>
      <c r="T29" s="71"/>
      <c r="U29" s="62"/>
      <c r="V29" s="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A5:B5"/>
    <mergeCell ref="N5:T5"/>
    <mergeCell ref="N4:V4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8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61966</v>
      </c>
      <c r="E4" s="2">
        <f>'28'!E29</f>
        <v>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14965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14965</v>
      </c>
      <c r="N10" s="24">
        <f t="shared" si="1"/>
        <v>14965</v>
      </c>
      <c r="O10" s="25">
        <f t="shared" si="2"/>
        <v>411.53750000000002</v>
      </c>
      <c r="P10" s="26"/>
      <c r="Q10" s="26">
        <v>32</v>
      </c>
      <c r="R10" s="24">
        <f t="shared" si="3"/>
        <v>14521.4625</v>
      </c>
      <c r="S10" s="25">
        <f t="shared" si="4"/>
        <v>142.16749999999999</v>
      </c>
      <c r="T10" s="27">
        <f t="shared" si="5"/>
        <v>110.16749999999999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23384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23384</v>
      </c>
      <c r="N16" s="24">
        <f t="shared" si="1"/>
        <v>23384</v>
      </c>
      <c r="O16" s="25">
        <f t="shared" si="2"/>
        <v>643.06000000000006</v>
      </c>
      <c r="P16" s="26"/>
      <c r="Q16" s="26">
        <v>119</v>
      </c>
      <c r="R16" s="24">
        <f t="shared" si="3"/>
        <v>22621.94</v>
      </c>
      <c r="S16" s="25">
        <f t="shared" si="4"/>
        <v>222.148</v>
      </c>
      <c r="T16" s="27">
        <f t="shared" si="5"/>
        <v>103.148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7196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7196</v>
      </c>
      <c r="N20" s="24">
        <f t="shared" si="1"/>
        <v>7196</v>
      </c>
      <c r="O20" s="25">
        <f t="shared" si="2"/>
        <v>197.89000000000001</v>
      </c>
      <c r="P20" s="26"/>
      <c r="Q20" s="26">
        <v>28</v>
      </c>
      <c r="R20" s="24">
        <f t="shared" si="3"/>
        <v>6970.11</v>
      </c>
      <c r="S20" s="25">
        <f t="shared" si="4"/>
        <v>68.361999999999995</v>
      </c>
      <c r="T20" s="27">
        <f t="shared" si="5"/>
        <v>40.361999999999995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26482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26482</v>
      </c>
      <c r="N21" s="24">
        <f t="shared" si="1"/>
        <v>26482</v>
      </c>
      <c r="O21" s="25">
        <f t="shared" si="2"/>
        <v>728.255</v>
      </c>
      <c r="P21" s="26"/>
      <c r="Q21" s="26">
        <v>40</v>
      </c>
      <c r="R21" s="24">
        <f t="shared" si="3"/>
        <v>25713.744999999999</v>
      </c>
      <c r="S21" s="25">
        <f t="shared" si="4"/>
        <v>251.57900000000001</v>
      </c>
      <c r="T21" s="27">
        <f t="shared" si="5"/>
        <v>211.57900000000001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76653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76653</v>
      </c>
      <c r="N28" s="45">
        <f t="shared" si="7"/>
        <v>76653</v>
      </c>
      <c r="O28" s="46">
        <f t="shared" si="7"/>
        <v>2107.9575000000004</v>
      </c>
      <c r="P28" s="45">
        <f t="shared" si="7"/>
        <v>0</v>
      </c>
      <c r="Q28" s="45">
        <f t="shared" si="7"/>
        <v>219</v>
      </c>
      <c r="R28" s="45">
        <f t="shared" si="7"/>
        <v>74326.04250000001</v>
      </c>
      <c r="S28" s="45">
        <f t="shared" si="7"/>
        <v>728.20349999999996</v>
      </c>
      <c r="T28" s="47">
        <f t="shared" si="7"/>
        <v>509.20349999999996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89209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7" t="s">
        <v>38</v>
      </c>
      <c r="B29" s="68"/>
      <c r="C29" s="69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89209</v>
      </c>
      <c r="E4" s="2">
        <f>'29'!E29</f>
        <v>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89209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89209</v>
      </c>
      <c r="E4" s="2">
        <f>'30'!E29</f>
        <v>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89209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23" activePane="bottomLeft" state="frozen"/>
      <selection pane="bottomLeft" activeCell="F36" sqref="F3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4576635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270707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273407</v>
      </c>
      <c r="N7" s="24">
        <f>D7+E7*20+F7*10+G7*9+H7*9+I7*191+J7*191+K7*182+L7*100</f>
        <v>275609</v>
      </c>
      <c r="O7" s="25">
        <f>M7*2.75%</f>
        <v>7518.6925000000001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1369</v>
      </c>
      <c r="R7" s="24">
        <f>M7-(M7*2.75%)+I7*191+J7*191+K7*182+L7*100-Q7</f>
        <v>266721.3075</v>
      </c>
      <c r="S7" s="25">
        <f>M7*0.95%</f>
        <v>2597.3665000000001</v>
      </c>
      <c r="T7" s="26">
        <f>S7-Q7</f>
        <v>1228.3665000000001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139322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143822</v>
      </c>
      <c r="N8" s="24">
        <f t="shared" ref="N8:N27" si="1">D8+E8*20+F8*10+G8*9+H8*9+I8*191+J8*191+K8*182+L8*100</f>
        <v>149282</v>
      </c>
      <c r="O8" s="25">
        <f t="shared" ref="O8:O27" si="2">M8*2.75%</f>
        <v>3955.105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799</v>
      </c>
      <c r="R8" s="24">
        <f t="shared" ref="R8:R27" si="3">M8-(M8*2.75%)+I8*191+J8*191+K8*182+L8*100-Q8</f>
        <v>144527.89499999999</v>
      </c>
      <c r="S8" s="25">
        <f t="shared" ref="S8:S27" si="4">M8*0.95%</f>
        <v>1366.309</v>
      </c>
      <c r="T8" s="26">
        <f t="shared" ref="T8:T27" si="5">S8-Q8</f>
        <v>567.30899999999997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345129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346129</v>
      </c>
      <c r="N9" s="24">
        <f t="shared" si="1"/>
        <v>346129</v>
      </c>
      <c r="O9" s="25">
        <f t="shared" si="2"/>
        <v>9518.5475000000006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1884</v>
      </c>
      <c r="R9" s="24">
        <f t="shared" si="3"/>
        <v>334726.45250000001</v>
      </c>
      <c r="S9" s="25">
        <f t="shared" si="4"/>
        <v>3288.2255</v>
      </c>
      <c r="T9" s="26">
        <f t="shared" si="5"/>
        <v>1404.2255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123319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124419</v>
      </c>
      <c r="N10" s="24">
        <f t="shared" si="1"/>
        <v>128021</v>
      </c>
      <c r="O10" s="25">
        <f t="shared" si="2"/>
        <v>3421.5225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339</v>
      </c>
      <c r="R10" s="24">
        <f t="shared" si="3"/>
        <v>124260.47749999999</v>
      </c>
      <c r="S10" s="25">
        <f t="shared" si="4"/>
        <v>1181.9804999999999</v>
      </c>
      <c r="T10" s="26">
        <f t="shared" si="5"/>
        <v>842.98049999999989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135256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139256</v>
      </c>
      <c r="N11" s="24">
        <f t="shared" si="1"/>
        <v>165661</v>
      </c>
      <c r="O11" s="25">
        <f t="shared" si="2"/>
        <v>3829.54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357</v>
      </c>
      <c r="R11" s="24">
        <f t="shared" si="3"/>
        <v>161474.46</v>
      </c>
      <c r="S11" s="25">
        <f t="shared" si="4"/>
        <v>1322.932</v>
      </c>
      <c r="T11" s="26">
        <f t="shared" si="5"/>
        <v>965.93200000000002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98425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98425</v>
      </c>
      <c r="N12" s="24">
        <f t="shared" si="1"/>
        <v>102065</v>
      </c>
      <c r="O12" s="25">
        <f t="shared" si="2"/>
        <v>2706.6875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327</v>
      </c>
      <c r="R12" s="24">
        <f t="shared" si="3"/>
        <v>99031.3125</v>
      </c>
      <c r="S12" s="25">
        <f t="shared" si="4"/>
        <v>935.03750000000002</v>
      </c>
      <c r="T12" s="26">
        <f t="shared" si="5"/>
        <v>608.03750000000002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147444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149144</v>
      </c>
      <c r="N13" s="24">
        <f t="shared" si="1"/>
        <v>149144</v>
      </c>
      <c r="O13" s="25">
        <f t="shared" si="2"/>
        <v>4101.46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664</v>
      </c>
      <c r="R13" s="24">
        <f t="shared" si="3"/>
        <v>144378.54</v>
      </c>
      <c r="S13" s="25">
        <f t="shared" si="4"/>
        <v>1416.8679999999999</v>
      </c>
      <c r="T13" s="26">
        <f t="shared" si="5"/>
        <v>752.86799999999994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354294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355294</v>
      </c>
      <c r="N14" s="24">
        <f t="shared" si="1"/>
        <v>356941</v>
      </c>
      <c r="O14" s="25">
        <f t="shared" si="2"/>
        <v>9770.5850000000009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1202</v>
      </c>
      <c r="R14" s="24">
        <f t="shared" si="3"/>
        <v>345968.41499999998</v>
      </c>
      <c r="S14" s="25">
        <f t="shared" si="4"/>
        <v>3375.2930000000001</v>
      </c>
      <c r="T14" s="26">
        <f t="shared" si="5"/>
        <v>2173.2930000000001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381776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385866</v>
      </c>
      <c r="N15" s="24">
        <f t="shared" si="1"/>
        <v>397948</v>
      </c>
      <c r="O15" s="25">
        <f t="shared" si="2"/>
        <v>10611.315000000001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1987</v>
      </c>
      <c r="R15" s="24">
        <f t="shared" si="3"/>
        <v>385349.685</v>
      </c>
      <c r="S15" s="25">
        <f t="shared" si="4"/>
        <v>3665.7269999999999</v>
      </c>
      <c r="T15" s="26">
        <f t="shared" si="5"/>
        <v>1678.7269999999999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392398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407538</v>
      </c>
      <c r="N16" s="24">
        <f t="shared" si="1"/>
        <v>422056</v>
      </c>
      <c r="O16" s="25">
        <f t="shared" si="2"/>
        <v>11207.295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2005</v>
      </c>
      <c r="R16" s="24">
        <f t="shared" si="3"/>
        <v>408843.70500000002</v>
      </c>
      <c r="S16" s="25">
        <f t="shared" si="4"/>
        <v>3871.6109999999999</v>
      </c>
      <c r="T16" s="26">
        <f t="shared" si="5"/>
        <v>1866.6109999999999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214510</v>
      </c>
      <c r="N17" s="24">
        <f t="shared" si="1"/>
        <v>214510</v>
      </c>
      <c r="O17" s="25">
        <f t="shared" si="2"/>
        <v>5899.0249999999996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1205</v>
      </c>
      <c r="R17" s="24">
        <f t="shared" si="3"/>
        <v>207405.97500000001</v>
      </c>
      <c r="S17" s="25">
        <f t="shared" si="4"/>
        <v>2037.845</v>
      </c>
      <c r="T17" s="26">
        <f t="shared" si="5"/>
        <v>832.84500000000003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224479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224479</v>
      </c>
      <c r="N18" s="24">
        <f t="shared" si="1"/>
        <v>225434</v>
      </c>
      <c r="O18" s="25">
        <f t="shared" si="2"/>
        <v>6173.1724999999997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1028</v>
      </c>
      <c r="R18" s="24">
        <f t="shared" si="3"/>
        <v>218232.82750000001</v>
      </c>
      <c r="S18" s="25">
        <f t="shared" si="4"/>
        <v>2132.5504999999998</v>
      </c>
      <c r="T18" s="26">
        <f t="shared" si="5"/>
        <v>1104.5504999999998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226663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234753</v>
      </c>
      <c r="N19" s="24">
        <f t="shared" si="1"/>
        <v>239485</v>
      </c>
      <c r="O19" s="25">
        <f t="shared" si="2"/>
        <v>6455.7075000000004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754</v>
      </c>
      <c r="R19" s="24">
        <f t="shared" si="3"/>
        <v>232275.29250000001</v>
      </c>
      <c r="S19" s="25">
        <f t="shared" si="4"/>
        <v>2230.1534999999999</v>
      </c>
      <c r="T19" s="26">
        <f t="shared" si="5"/>
        <v>1476.1534999999999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46248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46248</v>
      </c>
      <c r="N20" s="24">
        <f t="shared" si="1"/>
        <v>46248</v>
      </c>
      <c r="O20" s="25">
        <f t="shared" si="2"/>
        <v>1271.82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194</v>
      </c>
      <c r="R20" s="24">
        <f t="shared" si="3"/>
        <v>44782.18</v>
      </c>
      <c r="S20" s="25">
        <f t="shared" si="4"/>
        <v>439.35599999999999</v>
      </c>
      <c r="T20" s="26">
        <f t="shared" si="5"/>
        <v>245.35599999999999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188916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190166</v>
      </c>
      <c r="N21" s="24">
        <f t="shared" si="1"/>
        <v>190357</v>
      </c>
      <c r="O21" s="25">
        <f t="shared" si="2"/>
        <v>5229.5649999999996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388</v>
      </c>
      <c r="R21" s="24">
        <f t="shared" si="3"/>
        <v>184739.435</v>
      </c>
      <c r="S21" s="25">
        <f t="shared" si="4"/>
        <v>1806.577</v>
      </c>
      <c r="T21" s="26">
        <f t="shared" si="5"/>
        <v>1418.577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416081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417981</v>
      </c>
      <c r="N22" s="24">
        <f t="shared" si="1"/>
        <v>421812</v>
      </c>
      <c r="O22" s="25">
        <f t="shared" si="2"/>
        <v>11494.477500000001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1597</v>
      </c>
      <c r="R22" s="24">
        <f t="shared" si="3"/>
        <v>408720.52250000002</v>
      </c>
      <c r="S22" s="25">
        <f t="shared" si="4"/>
        <v>3970.8195000000001</v>
      </c>
      <c r="T22" s="26">
        <f t="shared" si="5"/>
        <v>2373.8195000000001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151428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151428</v>
      </c>
      <c r="N23" s="24">
        <f t="shared" si="1"/>
        <v>153720</v>
      </c>
      <c r="O23" s="25">
        <f t="shared" si="2"/>
        <v>4164.2700000000004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586</v>
      </c>
      <c r="R23" s="24">
        <f t="shared" si="3"/>
        <v>148969.73000000001</v>
      </c>
      <c r="S23" s="25">
        <f t="shared" si="4"/>
        <v>1438.566</v>
      </c>
      <c r="T23" s="26">
        <f t="shared" si="5"/>
        <v>852.56600000000003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440604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459924</v>
      </c>
      <c r="N24" s="24">
        <f t="shared" si="1"/>
        <v>465200</v>
      </c>
      <c r="O24" s="25">
        <f t="shared" si="2"/>
        <v>12647.91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2188</v>
      </c>
      <c r="R24" s="24">
        <f t="shared" si="3"/>
        <v>450364.09</v>
      </c>
      <c r="S24" s="25">
        <f t="shared" si="4"/>
        <v>4369.2780000000002</v>
      </c>
      <c r="T24" s="26">
        <f t="shared" si="5"/>
        <v>2181.2780000000002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204276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204276</v>
      </c>
      <c r="N25" s="24">
        <f t="shared" si="1"/>
        <v>205804</v>
      </c>
      <c r="O25" s="25">
        <f t="shared" si="2"/>
        <v>5617.59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802</v>
      </c>
      <c r="R25" s="24">
        <f t="shared" si="3"/>
        <v>199384.41</v>
      </c>
      <c r="S25" s="25">
        <f t="shared" si="4"/>
        <v>1940.6219999999998</v>
      </c>
      <c r="T25" s="26">
        <f t="shared" si="5"/>
        <v>1138.6219999999998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187145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187145</v>
      </c>
      <c r="N26" s="24">
        <f t="shared" si="1"/>
        <v>187145</v>
      </c>
      <c r="O26" s="25">
        <f t="shared" si="2"/>
        <v>5146.4875000000002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1195</v>
      </c>
      <c r="R26" s="24">
        <f t="shared" si="3"/>
        <v>180803.51250000001</v>
      </c>
      <c r="S26" s="25">
        <f t="shared" si="4"/>
        <v>1777.8775000000001</v>
      </c>
      <c r="T26" s="26">
        <f t="shared" si="5"/>
        <v>582.87750000000005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164796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165296</v>
      </c>
      <c r="N27" s="40">
        <f t="shared" si="1"/>
        <v>169127</v>
      </c>
      <c r="O27" s="25">
        <f t="shared" si="2"/>
        <v>4545.6400000000003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163910.35999999999</v>
      </c>
      <c r="S27" s="42">
        <f t="shared" si="4"/>
        <v>1570.3119999999999</v>
      </c>
      <c r="T27" s="41">
        <f t="shared" si="5"/>
        <v>899.3119999999999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4843416</v>
      </c>
      <c r="E28" s="45">
        <f t="shared" si="6"/>
        <v>1250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4919506</v>
      </c>
      <c r="N28" s="45">
        <f t="shared" si="7"/>
        <v>5011698</v>
      </c>
      <c r="O28" s="46">
        <f t="shared" si="7"/>
        <v>135286.41500000004</v>
      </c>
      <c r="P28" s="45">
        <f t="shared" si="7"/>
        <v>0</v>
      </c>
      <c r="Q28" s="45">
        <f t="shared" si="7"/>
        <v>21541</v>
      </c>
      <c r="R28" s="45">
        <f t="shared" si="7"/>
        <v>4854870.5850000009</v>
      </c>
      <c r="S28" s="45">
        <f t="shared" si="7"/>
        <v>46735.307000000008</v>
      </c>
      <c r="T28" s="47">
        <f t="shared" si="7"/>
        <v>25194.306999999993</v>
      </c>
    </row>
    <row r="29" spans="1:20" ht="15.75" thickBot="1" x14ac:dyDescent="0.3">
      <c r="A29" s="67" t="s">
        <v>38</v>
      </c>
      <c r="B29" s="68"/>
      <c r="C29" s="69"/>
      <c r="D29" s="48">
        <f>D4+D5-D28</f>
        <v>89209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46700</v>
      </c>
      <c r="F31" s="57">
        <f>E31-(E31*3.75%)</f>
        <v>44948.75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76090</v>
      </c>
      <c r="J32" s="54"/>
      <c r="K32" s="54"/>
      <c r="L32" s="54"/>
    </row>
    <row r="33" spans="4:12" ht="21" x14ac:dyDescent="0.25">
      <c r="D33" s="55">
        <f>D29-(D29*3.75%)</f>
        <v>85863.662500000006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7" t="s">
        <v>38</v>
      </c>
      <c r="B29" s="68"/>
      <c r="C29" s="69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2021-11-29T15:03:02Z</dcterms:modified>
</cp:coreProperties>
</file>