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680" windowWidth="11355" windowHeight="6150"/>
  </bookViews>
  <sheets>
    <sheet name="Daily Sales" sheetId="32" r:id="rId1"/>
    <sheet name="Allocatoin" sheetId="33" r:id="rId2"/>
  </sheets>
  <definedNames>
    <definedName name="_xlnm._FilterDatabase" localSheetId="0" hidden="1">'Daily Sales'!$AO$4:$AO$166</definedName>
  </definedNames>
  <calcPr calcId="124519"/>
</workbook>
</file>

<file path=xl/calcChain.xml><?xml version="1.0" encoding="utf-8"?>
<calcChain xmlns="http://schemas.openxmlformats.org/spreadsheetml/2006/main">
  <c r="M34" i="32"/>
  <c r="M32"/>
  <c r="N29" i="33"/>
  <c r="M29"/>
  <c r="L29"/>
  <c r="J29"/>
  <c r="I29"/>
  <c r="H29"/>
  <c r="G29"/>
  <c r="F29"/>
  <c r="E29"/>
  <c r="D29"/>
  <c r="AO27" i="32"/>
  <c r="AG5"/>
  <c r="AN27"/>
  <c r="AC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E27"/>
  <c r="E28"/>
  <c r="F27"/>
  <c r="F28"/>
  <c r="G27"/>
  <c r="G28"/>
  <c r="J27"/>
  <c r="J28"/>
  <c r="L27"/>
  <c r="L28" s="1"/>
  <c r="Q27"/>
  <c r="Q28"/>
  <c r="R27"/>
  <c r="R28"/>
  <c r="H27"/>
  <c r="H28"/>
  <c r="I27"/>
  <c r="I28"/>
  <c r="K27"/>
  <c r="K28" s="1"/>
  <c r="M27"/>
  <c r="M28" s="1"/>
  <c r="N27"/>
  <c r="N28" s="1"/>
  <c r="O27"/>
  <c r="O28" s="1"/>
  <c r="P27"/>
  <c r="P28" s="1"/>
  <c r="S27"/>
  <c r="T27"/>
  <c r="U27"/>
  <c r="V27"/>
  <c r="W27"/>
  <c r="X27"/>
  <c r="Y27"/>
  <c r="Z27"/>
  <c r="AA27"/>
  <c r="AB27"/>
  <c r="AJ27"/>
  <c r="AK27"/>
  <c r="AL27"/>
  <c r="AM27"/>
  <c r="AP27"/>
  <c r="D27"/>
  <c r="AI18"/>
  <c r="AH18"/>
  <c r="AR18"/>
  <c r="AS18"/>
  <c r="AE18"/>
  <c r="AQ18"/>
  <c r="AD18"/>
  <c r="AF18"/>
  <c r="AC18"/>
  <c r="AI8"/>
  <c r="AH8"/>
  <c r="AE8"/>
  <c r="AD8"/>
  <c r="AF8" s="1"/>
  <c r="AC8"/>
  <c r="AI10"/>
  <c r="AH10"/>
  <c r="AE10"/>
  <c r="AD10"/>
  <c r="AF10" s="1"/>
  <c r="AC10"/>
  <c r="AI13"/>
  <c r="AH13"/>
  <c r="AE13"/>
  <c r="AD13"/>
  <c r="AF13" s="1"/>
  <c r="AC13"/>
  <c r="AQ13" s="1"/>
  <c r="AI20"/>
  <c r="AH20"/>
  <c r="AE20"/>
  <c r="AD20"/>
  <c r="AF20"/>
  <c r="AR20"/>
  <c r="AS20"/>
  <c r="AC20"/>
  <c r="AQ20"/>
  <c r="AC6"/>
  <c r="AC7"/>
  <c r="AC9"/>
  <c r="AQ9" s="1"/>
  <c r="AC11"/>
  <c r="AC12"/>
  <c r="AC14"/>
  <c r="AQ14" s="1"/>
  <c r="AC15"/>
  <c r="AC16"/>
  <c r="AC17"/>
  <c r="AQ17"/>
  <c r="AC19"/>
  <c r="AC21"/>
  <c r="AQ21"/>
  <c r="AC22"/>
  <c r="AQ22"/>
  <c r="AC23"/>
  <c r="AC24"/>
  <c r="AC25"/>
  <c r="AC26"/>
  <c r="AQ26"/>
  <c r="AI16"/>
  <c r="AH16"/>
  <c r="AE16"/>
  <c r="AD16"/>
  <c r="AF16" s="1"/>
  <c r="AI22"/>
  <c r="AI23"/>
  <c r="AH22"/>
  <c r="AE21"/>
  <c r="AE22"/>
  <c r="AE23"/>
  <c r="AD21"/>
  <c r="AF21"/>
  <c r="AR21"/>
  <c r="AS21"/>
  <c r="AD22"/>
  <c r="AF22"/>
  <c r="AR22"/>
  <c r="AS22"/>
  <c r="AD23"/>
  <c r="AF23"/>
  <c r="AR23"/>
  <c r="AS23"/>
  <c r="AD7"/>
  <c r="AF7" s="1"/>
  <c r="AD11"/>
  <c r="AF11" s="1"/>
  <c r="AE15"/>
  <c r="AD19"/>
  <c r="AF19"/>
  <c r="AR19"/>
  <c r="AS19"/>
  <c r="AD24"/>
  <c r="AF24"/>
  <c r="AR24"/>
  <c r="AS24"/>
  <c r="AH23"/>
  <c r="AI15"/>
  <c r="AH15"/>
  <c r="AE25"/>
  <c r="AD25"/>
  <c r="AF25"/>
  <c r="AR25"/>
  <c r="AS25"/>
  <c r="AD26"/>
  <c r="AF26"/>
  <c r="AR26"/>
  <c r="AS26"/>
  <c r="AH24"/>
  <c r="AH25"/>
  <c r="AH26"/>
  <c r="AI24"/>
  <c r="AI25"/>
  <c r="AI26"/>
  <c r="AE24"/>
  <c r="AQ24"/>
  <c r="AI21"/>
  <c r="AH21"/>
  <c r="AI19"/>
  <c r="AH19"/>
  <c r="AI6"/>
  <c r="AI7"/>
  <c r="AI9"/>
  <c r="AI11"/>
  <c r="AI12"/>
  <c r="AI14"/>
  <c r="AI17"/>
  <c r="AI27"/>
  <c r="AI5"/>
  <c r="AH14"/>
  <c r="AE14"/>
  <c r="AD14"/>
  <c r="AF14" s="1"/>
  <c r="AH5"/>
  <c r="AE5"/>
  <c r="AD5"/>
  <c r="AF5" s="1"/>
  <c r="AH9"/>
  <c r="AE9"/>
  <c r="AD9"/>
  <c r="AF9" s="1"/>
  <c r="AH17"/>
  <c r="AE17"/>
  <c r="AD17"/>
  <c r="AF17"/>
  <c r="AR17"/>
  <c r="AS17"/>
  <c r="AH6"/>
  <c r="AH7"/>
  <c r="AH11"/>
  <c r="AH12"/>
  <c r="AE26"/>
  <c r="AE6"/>
  <c r="AD6"/>
  <c r="AF6" s="1"/>
  <c r="AE7"/>
  <c r="AE11"/>
  <c r="AE19"/>
  <c r="AD12"/>
  <c r="AF12" s="1"/>
  <c r="AE12"/>
  <c r="AD15"/>
  <c r="AF15" s="1"/>
  <c r="AQ25"/>
  <c r="AQ23"/>
  <c r="AQ19"/>
  <c r="AQ11" l="1"/>
  <c r="AQ12"/>
  <c r="AQ10"/>
  <c r="AR13"/>
  <c r="AS13" s="1"/>
  <c r="AR10"/>
  <c r="AS10" s="1"/>
  <c r="AQ16"/>
  <c r="AQ6"/>
  <c r="AR16"/>
  <c r="AS16" s="1"/>
  <c r="AD27"/>
  <c r="AQ5"/>
  <c r="AQ15"/>
  <c r="AG27"/>
  <c r="AQ7"/>
  <c r="AR6"/>
  <c r="AS6" s="1"/>
  <c r="AR5"/>
  <c r="AS5" s="1"/>
  <c r="AR11"/>
  <c r="AS11" s="1"/>
  <c r="AR14"/>
  <c r="AS14" s="1"/>
  <c r="AR15"/>
  <c r="AS15" s="1"/>
  <c r="AR7"/>
  <c r="AS7" s="1"/>
  <c r="AF27"/>
  <c r="AE27"/>
  <c r="AR9"/>
  <c r="AS9" s="1"/>
  <c r="AR8"/>
  <c r="AS8" s="1"/>
  <c r="AC27"/>
  <c r="AR12"/>
  <c r="AS12" s="1"/>
  <c r="AQ8"/>
  <c r="AH27"/>
  <c r="AQ27" l="1"/>
  <c r="AS27"/>
  <c r="AR27"/>
</calcChain>
</file>

<file path=xl/sharedStrings.xml><?xml version="1.0" encoding="utf-8"?>
<sst xmlns="http://schemas.openxmlformats.org/spreadsheetml/2006/main" count="113" uniqueCount="82">
  <si>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</si>
  <si>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</si>
  <si>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</si>
  <si>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</si>
  <si>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</si>
  <si>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</si>
  <si>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</si>
  <si>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</si>
  <si>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</si>
  <si>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</si>
  <si>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Retail Value</t>
  </si>
  <si>
    <t>I top Valu</t>
  </si>
  <si>
    <t>D.I top Up Comm</t>
  </si>
  <si>
    <t>i top Up Out Comm</t>
  </si>
  <si>
    <t>D. S Card Comm</t>
  </si>
  <si>
    <t>Act Value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</si>
  <si>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</si>
  <si>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</si>
  <si>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</si>
  <si>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</si>
  <si>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</si>
  <si>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</si>
  <si>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</si>
  <si>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</si>
  <si>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</si>
  <si>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</si>
  <si>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</si>
  <si>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</si>
  <si>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</si>
  <si>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</si>
  <si>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</si>
  <si>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</si>
  <si>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</si>
  <si>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</si>
  <si>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</si>
  <si>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</si>
  <si>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</si>
  <si>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</si>
  <si>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</si>
  <si>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</si>
  <si>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</si>
  <si>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</si>
  <si>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</si>
  <si>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</si>
  <si>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</si>
  <si>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</si>
  <si>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</si>
  <si>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Shanto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</si>
  <si>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</si>
  <si>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</si>
  <si>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</si>
  <si>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</si>
  <si>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</si>
  <si>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</si>
  <si>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</si>
  <si>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</si>
  <si>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</si>
  <si>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</si>
  <si>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</si>
  <si>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</si>
  <si>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</si>
  <si>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</si>
  <si>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>29.11.2020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</si>
  <si>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</si>
  <si>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</si>
  <si>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</si>
  <si>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</si>
  <si>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</si>
  <si>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</si>
  <si>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</si>
  <si>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</si>
  <si>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</si>
  <si>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</si>
  <si>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Date :01-12-2020</t>
  </si>
  <si>
    <t>Date: 01-12-2020</t>
  </si>
  <si>
    <t>30.11.2020</t>
  </si>
  <si>
    <t>Aslam</t>
  </si>
  <si>
    <t>01.12.2020</t>
  </si>
  <si>
    <t>Total</t>
  </si>
  <si>
    <t>Before Due(+)</t>
  </si>
  <si>
    <t>Today Due</t>
  </si>
  <si>
    <t xml:space="preserve"> </t>
  </si>
</sst>
</file>

<file path=xl/styles.xml><?xml version="1.0" encoding="utf-8"?>
<styleSheet xmlns="http://schemas.openxmlformats.org/spreadsheetml/2006/main">
  <fonts count="19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25"/>
      <name val="Cambria"/>
      <family val="1"/>
      <scheme val="major"/>
    </font>
    <font>
      <b/>
      <sz val="18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5"/>
      <name val="Arial"/>
      <family val="2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8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8" fillId="8" borderId="3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 wrapText="1"/>
    </xf>
    <xf numFmtId="1" fontId="7" fillId="2" borderId="9" xfId="0" applyNumberFormat="1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1" fontId="5" fillId="15" borderId="8" xfId="0" applyNumberFormat="1" applyFont="1" applyFill="1" applyBorder="1" applyAlignment="1">
      <alignment horizontal="center" vertical="center"/>
    </xf>
    <xf numFmtId="1" fontId="4" fillId="16" borderId="8" xfId="0" applyNumberFormat="1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5" fillId="14" borderId="13" xfId="0" applyFont="1" applyFill="1" applyBorder="1" applyAlignment="1">
      <alignment vertical="center"/>
    </xf>
    <xf numFmtId="0" fontId="5" fillId="15" borderId="13" xfId="0" applyFont="1" applyFill="1" applyBorder="1" applyAlignment="1">
      <alignment vertical="center"/>
    </xf>
    <xf numFmtId="0" fontId="4" fillId="16" borderId="13" xfId="0" applyFont="1" applyFill="1" applyBorder="1" applyAlignment="1">
      <alignment vertical="center"/>
    </xf>
    <xf numFmtId="0" fontId="5" fillId="14" borderId="14" xfId="0" applyFont="1" applyFill="1" applyBorder="1" applyAlignment="1">
      <alignment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/>
    </xf>
    <xf numFmtId="1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1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8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vertical="center"/>
    </xf>
    <xf numFmtId="1" fontId="2" fillId="0" borderId="19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2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" fontId="7" fillId="2" borderId="13" xfId="0" applyNumberFormat="1" applyFont="1" applyFill="1" applyBorder="1" applyAlignment="1">
      <alignment horizontal="center" vertical="center" wrapText="1"/>
    </xf>
    <xf numFmtId="1" fontId="7" fillId="2" borderId="22" xfId="0" applyNumberFormat="1" applyFont="1" applyFill="1" applyBorder="1" applyAlignment="1">
      <alignment horizontal="center" vertical="center" wrapText="1"/>
    </xf>
    <xf numFmtId="1" fontId="7" fillId="2" borderId="26" xfId="0" applyNumberFormat="1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16" borderId="21" xfId="0" applyFont="1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0" borderId="3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" fillId="0" borderId="31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" fontId="3" fillId="0" borderId="33" xfId="0" applyNumberFormat="1" applyFont="1" applyFill="1" applyBorder="1" applyAlignment="1">
      <alignment horizontal="center" vertical="center"/>
    </xf>
    <xf numFmtId="10" fontId="3" fillId="0" borderId="31" xfId="0" applyNumberFormat="1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" fontId="3" fillId="2" borderId="25" xfId="0" applyNumberFormat="1" applyFont="1" applyFill="1" applyBorder="1" applyAlignment="1">
      <alignment horizontal="center" vertical="center" wrapText="1"/>
    </xf>
    <xf numFmtId="1" fontId="3" fillId="2" borderId="37" xfId="0" applyNumberFormat="1" applyFont="1" applyFill="1" applyBorder="1" applyAlignment="1">
      <alignment horizontal="center" vertical="center" wrapText="1"/>
    </xf>
    <xf numFmtId="1" fontId="3" fillId="2" borderId="9" xfId="0" applyNumberFormat="1" applyFont="1" applyFill="1" applyBorder="1" applyAlignment="1">
      <alignment horizontal="center" vertical="center" wrapText="1"/>
    </xf>
    <xf numFmtId="1" fontId="3" fillId="2" borderId="38" xfId="0" applyNumberFormat="1" applyFont="1" applyFill="1" applyBorder="1" applyAlignment="1">
      <alignment horizontal="center" vertical="center" wrapText="1"/>
    </xf>
    <xf numFmtId="0" fontId="0" fillId="0" borderId="39" xfId="0" applyFill="1" applyBorder="1" applyAlignment="1">
      <alignment horizontal="center" vertical="center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" fontId="0" fillId="16" borderId="0" xfId="0" applyNumberFormat="1" applyFill="1" applyBorder="1" applyAlignment="1">
      <alignment horizontal="center" vertical="center"/>
    </xf>
    <xf numFmtId="1" fontId="0" fillId="16" borderId="0" xfId="0" applyNumberForma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4" fillId="16" borderId="23" xfId="0" applyFont="1" applyFill="1" applyBorder="1" applyAlignment="1">
      <alignment horizontal="center" vertical="center"/>
    </xf>
    <xf numFmtId="0" fontId="4" fillId="16" borderId="21" xfId="0" applyFont="1" applyFill="1" applyBorder="1" applyAlignment="1">
      <alignment horizontal="center" vertical="center"/>
    </xf>
    <xf numFmtId="0" fontId="4" fillId="16" borderId="24" xfId="0" applyFont="1" applyFill="1" applyBorder="1" applyAlignment="1">
      <alignment horizontal="center" vertical="center"/>
    </xf>
    <xf numFmtId="0" fontId="4" fillId="16" borderId="25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3" fillId="0" borderId="23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left" vertical="center"/>
    </xf>
    <xf numFmtId="0" fontId="17" fillId="0" borderId="29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0</xdr:row>
      <xdr:rowOff>152400</xdr:rowOff>
    </xdr:from>
    <xdr:to>
      <xdr:col>10</xdr:col>
      <xdr:colOff>0</xdr:colOff>
      <xdr:row>2</xdr:row>
      <xdr:rowOff>114300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4705350" y="152400"/>
          <a:ext cx="2762250" cy="3714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65536"/>
  <sheetViews>
    <sheetView tabSelected="1" workbookViewId="0">
      <pane xSplit="3" ySplit="4" topLeftCell="D5" activePane="bottomRight" state="frozen"/>
      <selection pane="topRight" activeCell="C1" sqref="C1"/>
      <selection pane="bottomLeft" activeCell="A8" sqref="A8"/>
      <selection pane="bottomRight" activeCell="AU30" sqref="AU30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9" style="4" bestFit="1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2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9.14062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9.42578125" style="4" hidden="1" customWidth="1"/>
    <col min="31" max="31" width="12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7.7109375" style="4" bestFit="1" customWidth="1"/>
    <col min="42" max="42" width="8.140625" style="4" customWidth="1"/>
    <col min="43" max="43" width="10.85546875" style="4" bestFit="1" customWidth="1"/>
    <col min="44" max="44" width="15.85546875" style="4" bestFit="1" customWidth="1"/>
    <col min="45" max="45" width="10.7109375" style="4" bestFit="1" customWidth="1"/>
    <col min="46" max="46" width="10.140625" style="4" bestFit="1" customWidth="1"/>
    <col min="47" max="47" width="11.85546875" style="4" customWidth="1"/>
    <col min="48" max="16384" width="9.140625" style="4"/>
  </cols>
  <sheetData>
    <row r="1" spans="1:49" ht="31.5" thickBot="1">
      <c r="A1" s="138" t="s">
        <v>58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</row>
    <row r="2" spans="1:49" ht="19.5" thickBot="1">
      <c r="A2" s="143" t="s">
        <v>74</v>
      </c>
      <c r="B2" s="144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</row>
    <row r="3" spans="1:49" ht="15.75" thickBot="1">
      <c r="A3" s="139" t="s">
        <v>60</v>
      </c>
      <c r="B3" s="140"/>
      <c r="C3" s="55"/>
      <c r="D3" s="55"/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96">
        <v>0</v>
      </c>
      <c r="L3" s="95">
        <v>300</v>
      </c>
      <c r="M3" s="145">
        <v>0</v>
      </c>
      <c r="N3" s="142"/>
      <c r="O3" s="57">
        <v>0</v>
      </c>
      <c r="P3" s="57">
        <v>13590</v>
      </c>
      <c r="Q3" s="56">
        <v>0</v>
      </c>
      <c r="R3" s="56">
        <v>0</v>
      </c>
      <c r="S3" s="56"/>
      <c r="T3" s="56"/>
      <c r="U3" s="56"/>
      <c r="V3" s="56"/>
      <c r="W3" s="56"/>
      <c r="X3" s="56"/>
      <c r="Y3" s="56"/>
      <c r="Z3" s="56"/>
      <c r="AA3" s="56"/>
      <c r="AB3" s="56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8"/>
    </row>
    <row r="4" spans="1:49" s="2" customFormat="1" ht="30" customHeight="1" thickBot="1">
      <c r="A4" s="36" t="s">
        <v>42</v>
      </c>
      <c r="B4" s="37" t="s">
        <v>57</v>
      </c>
      <c r="C4" s="37" t="s">
        <v>0</v>
      </c>
      <c r="D4" s="37" t="s">
        <v>1</v>
      </c>
      <c r="E4" s="37" t="s">
        <v>27</v>
      </c>
      <c r="F4" s="38" t="s">
        <v>38</v>
      </c>
      <c r="G4" s="37" t="s">
        <v>29</v>
      </c>
      <c r="H4" s="38" t="s">
        <v>2</v>
      </c>
      <c r="I4" s="38" t="s">
        <v>26</v>
      </c>
      <c r="J4" s="38" t="s">
        <v>41</v>
      </c>
      <c r="K4" s="39" t="s">
        <v>23</v>
      </c>
      <c r="L4" s="38" t="s">
        <v>30</v>
      </c>
      <c r="M4" s="39" t="s">
        <v>24</v>
      </c>
      <c r="N4" s="38" t="s">
        <v>32</v>
      </c>
      <c r="O4" s="39" t="s">
        <v>40</v>
      </c>
      <c r="P4" s="39" t="s">
        <v>33</v>
      </c>
      <c r="Q4" s="37" t="s">
        <v>39</v>
      </c>
      <c r="R4" s="37" t="s">
        <v>37</v>
      </c>
      <c r="S4" s="40" t="s">
        <v>3</v>
      </c>
      <c r="T4" s="40" t="s">
        <v>28</v>
      </c>
      <c r="U4" s="40" t="s">
        <v>44</v>
      </c>
      <c r="V4" s="41" t="s">
        <v>35</v>
      </c>
      <c r="W4" s="42" t="s">
        <v>4</v>
      </c>
      <c r="X4" s="42" t="s">
        <v>5</v>
      </c>
      <c r="Y4" s="42" t="s">
        <v>6</v>
      </c>
      <c r="Z4" s="42" t="s">
        <v>7</v>
      </c>
      <c r="AA4" s="42" t="s">
        <v>8</v>
      </c>
      <c r="AB4" s="42" t="s">
        <v>9</v>
      </c>
      <c r="AC4" s="43" t="s">
        <v>10</v>
      </c>
      <c r="AD4" s="37" t="s">
        <v>11</v>
      </c>
      <c r="AE4" s="44" t="s">
        <v>13</v>
      </c>
      <c r="AF4" s="45" t="s">
        <v>12</v>
      </c>
      <c r="AG4" s="44" t="s">
        <v>22</v>
      </c>
      <c r="AH4" s="45" t="s">
        <v>14</v>
      </c>
      <c r="AI4" s="45" t="s">
        <v>20</v>
      </c>
      <c r="AJ4" s="40" t="s">
        <v>17</v>
      </c>
      <c r="AK4" s="40" t="s">
        <v>18</v>
      </c>
      <c r="AL4" s="40" t="s">
        <v>43</v>
      </c>
      <c r="AM4" s="40" t="s">
        <v>31</v>
      </c>
      <c r="AN4" s="40" t="s">
        <v>25</v>
      </c>
      <c r="AO4" s="41" t="s">
        <v>45</v>
      </c>
      <c r="AP4" s="46" t="s">
        <v>36</v>
      </c>
      <c r="AQ4" s="47" t="s">
        <v>15</v>
      </c>
      <c r="AR4" s="48" t="s">
        <v>19</v>
      </c>
      <c r="AS4" s="49" t="s">
        <v>21</v>
      </c>
      <c r="AT4" s="25"/>
      <c r="AU4" s="25"/>
    </row>
    <row r="5" spans="1:49" ht="15.75">
      <c r="A5" s="59">
        <v>1</v>
      </c>
      <c r="B5" s="60">
        <v>1908446134</v>
      </c>
      <c r="C5" s="61" t="s">
        <v>49</v>
      </c>
      <c r="D5" s="62">
        <v>10280</v>
      </c>
      <c r="E5" s="63"/>
      <c r="F5" s="62"/>
      <c r="G5" s="63"/>
      <c r="H5" s="63"/>
      <c r="I5" s="63"/>
      <c r="J5" s="63"/>
      <c r="K5" s="63"/>
      <c r="L5" s="63"/>
      <c r="M5" s="63"/>
      <c r="N5" s="63"/>
      <c r="O5" s="63"/>
      <c r="P5" s="63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76">
        <f>D5*1+E5*999+F5*499+G5*75+H5*50+I5*30+K5*20+L5*19+M5*10+P5*9+N5*10+J5*29+S5*191+V5*4744+W5*110+X5*450+Y5*110+Z5*110+AA5*200+AB5*182+U5*30+T5*350+R5*4+Q5*5+O5*9</f>
        <v>10280</v>
      </c>
      <c r="AD5" s="8">
        <f t="shared" ref="AD5:AD26" si="0">D5*1</f>
        <v>10280</v>
      </c>
      <c r="AE5" s="9">
        <f t="shared" ref="AE5:AE26" si="1">D5*2.75%</f>
        <v>282.7</v>
      </c>
      <c r="AF5" s="9">
        <f t="shared" ref="AF5:AF26" si="2">AD5*0.95%</f>
        <v>97.66</v>
      </c>
      <c r="AG5" s="9">
        <f>SUM(E5*999+F5*499+G5*75+H5*50+I5*30+K5*20+L5*19+M5*10+P5*9+N5*10+J5*29+R5*4+Q5*5+O5*9)*2.8%</f>
        <v>0</v>
      </c>
      <c r="AH5" s="9">
        <f t="shared" ref="AH5:AH26" si="3">SUM(E5*999+F5*499+G5*75+H5*50+I5*30+J5*29+K5*20+L5*19+M5*10+N5*10+O5*9+P5*9+Q5*5+R5*4)*0.95%</f>
        <v>0</v>
      </c>
      <c r="AI5" s="9">
        <f>V5*0+W5*0+Y5*0+Z5*0+U5*0+AA5*0+AB5*9+S5*0</f>
        <v>0</v>
      </c>
      <c r="AJ5" s="17"/>
      <c r="AK5" s="17"/>
      <c r="AL5" s="17"/>
      <c r="AM5" s="17"/>
      <c r="AN5" s="17">
        <v>0</v>
      </c>
      <c r="AO5" s="79"/>
      <c r="AP5" s="80">
        <v>78</v>
      </c>
      <c r="AQ5" s="28">
        <f>AC5-AE5-AG5-AJ5-AK5-AL5-AM5-AN5-AO5-AP5</f>
        <v>9919.2999999999993</v>
      </c>
      <c r="AR5" s="73">
        <f t="shared" ref="AR5:AR17" si="4">AF5+AH5+AI5</f>
        <v>97.66</v>
      </c>
      <c r="AS5" s="73">
        <f t="shared" ref="AS5:AS17" si="5">AR5-AP5-AN5</f>
        <v>19.659999999999997</v>
      </c>
      <c r="AT5" s="26"/>
      <c r="AU5" s="26"/>
    </row>
    <row r="6" spans="1:49" ht="15.75">
      <c r="A6" s="64">
        <v>2</v>
      </c>
      <c r="B6" s="65">
        <v>1908446136</v>
      </c>
      <c r="C6" s="66" t="s">
        <v>50</v>
      </c>
      <c r="D6" s="67">
        <v>15333</v>
      </c>
      <c r="E6" s="68"/>
      <c r="F6" s="67"/>
      <c r="G6" s="68"/>
      <c r="H6" s="68"/>
      <c r="I6" s="68"/>
      <c r="J6" s="68"/>
      <c r="K6" s="68"/>
      <c r="L6" s="68"/>
      <c r="M6" s="68"/>
      <c r="N6" s="68"/>
      <c r="O6" s="68"/>
      <c r="P6" s="68">
        <v>250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7">
        <f t="shared" ref="AC6:AC26" si="6">D6*1+E6*999+F6*499+G6*75+H6*50+I6*30+K6*20+L6*19+M6*10+P6*9+N6*10+J6*29+S6*191+V6*4744+W6*110+X6*450+Y6*110+Z6*110+AA6*200+AB6*182+U6*30+T6*350+R6*4+Q6*5+O6*9</f>
        <v>17583</v>
      </c>
      <c r="AD6" s="7">
        <f t="shared" si="0"/>
        <v>15333</v>
      </c>
      <c r="AE6" s="19">
        <f t="shared" si="1"/>
        <v>421.65750000000003</v>
      </c>
      <c r="AF6" s="19">
        <f t="shared" si="2"/>
        <v>145.6635</v>
      </c>
      <c r="AG6" s="9">
        <f t="shared" ref="AG6:AG26" si="7">SUM(E6*999+F6*499+G6*75+H6*50+I6*30+K6*20+L6*19+M6*10+P6*9+N6*10+J6*29+R6*4+Q6*5+O6*9)*2.75%</f>
        <v>61.875</v>
      </c>
      <c r="AH6" s="19">
        <f t="shared" si="3"/>
        <v>21.375</v>
      </c>
      <c r="AI6" s="19">
        <f t="shared" ref="AI6:AI26" si="8">V6*0+W6*0+Y6*0+Z6*0+U6*0+AA6*0+AB6*9+S6*0</f>
        <v>0</v>
      </c>
      <c r="AJ6" s="10"/>
      <c r="AK6" s="10"/>
      <c r="AL6" s="10"/>
      <c r="AM6" s="10"/>
      <c r="AN6" s="17">
        <v>0</v>
      </c>
      <c r="AO6" s="3"/>
      <c r="AP6" s="81">
        <v>119</v>
      </c>
      <c r="AQ6" s="11">
        <f t="shared" ref="AQ6:AQ26" si="9">AC6-AE6-AG6-AJ6-AK6-AL6-AM6-AN6-AO6-AP6</f>
        <v>16980.467499999999</v>
      </c>
      <c r="AR6" s="74">
        <f t="shared" si="4"/>
        <v>167.0385</v>
      </c>
      <c r="AS6" s="74">
        <f t="shared" si="5"/>
        <v>48.038499999999999</v>
      </c>
      <c r="AT6" s="6"/>
      <c r="AU6" s="84"/>
    </row>
    <row r="7" spans="1:49" ht="15.75">
      <c r="A7" s="64">
        <v>3</v>
      </c>
      <c r="B7" s="65">
        <v>1908446137</v>
      </c>
      <c r="C7" s="66" t="s">
        <v>51</v>
      </c>
      <c r="D7" s="67">
        <v>10488</v>
      </c>
      <c r="E7" s="68"/>
      <c r="F7" s="67"/>
      <c r="G7" s="68"/>
      <c r="H7" s="68"/>
      <c r="I7" s="68"/>
      <c r="J7" s="68"/>
      <c r="K7" s="68"/>
      <c r="L7" s="68"/>
      <c r="M7" s="68"/>
      <c r="N7" s="68"/>
      <c r="O7" s="68"/>
      <c r="P7" s="68">
        <v>20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7">
        <f t="shared" si="6"/>
        <v>10668</v>
      </c>
      <c r="AD7" s="7">
        <f t="shared" si="0"/>
        <v>10488</v>
      </c>
      <c r="AE7" s="19">
        <f t="shared" si="1"/>
        <v>288.42</v>
      </c>
      <c r="AF7" s="19">
        <f t="shared" si="2"/>
        <v>99.635999999999996</v>
      </c>
      <c r="AG7" s="9">
        <f t="shared" si="7"/>
        <v>4.95</v>
      </c>
      <c r="AH7" s="19">
        <f t="shared" si="3"/>
        <v>1.71</v>
      </c>
      <c r="AI7" s="19">
        <f t="shared" si="8"/>
        <v>0</v>
      </c>
      <c r="AJ7" s="10"/>
      <c r="AK7" s="10"/>
      <c r="AL7" s="10"/>
      <c r="AM7" s="10"/>
      <c r="AN7" s="17">
        <v>0</v>
      </c>
      <c r="AO7" s="3"/>
      <c r="AP7" s="81">
        <v>70</v>
      </c>
      <c r="AQ7" s="11">
        <f t="shared" si="9"/>
        <v>10304.629999999999</v>
      </c>
      <c r="AR7" s="74">
        <f t="shared" si="4"/>
        <v>101.34599999999999</v>
      </c>
      <c r="AS7" s="74">
        <f t="shared" si="5"/>
        <v>31.345999999999989</v>
      </c>
      <c r="AT7" s="6"/>
      <c r="AU7" s="26"/>
    </row>
    <row r="8" spans="1:49" ht="15.75">
      <c r="A8" s="64">
        <v>4</v>
      </c>
      <c r="B8" s="65">
        <v>1908446139</v>
      </c>
      <c r="C8" s="66" t="s">
        <v>52</v>
      </c>
      <c r="D8" s="67">
        <v>9766</v>
      </c>
      <c r="E8" s="68"/>
      <c r="F8" s="67"/>
      <c r="G8" s="68"/>
      <c r="H8" s="68"/>
      <c r="I8" s="68"/>
      <c r="J8" s="68"/>
      <c r="K8" s="68"/>
      <c r="L8" s="68"/>
      <c r="M8" s="68"/>
      <c r="N8" s="68"/>
      <c r="O8" s="68"/>
      <c r="P8" s="68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7">
        <f t="shared" si="6"/>
        <v>9766</v>
      </c>
      <c r="AD8" s="7">
        <f>D8*1</f>
        <v>9766</v>
      </c>
      <c r="AE8" s="19">
        <f>D8*2.75%</f>
        <v>268.565</v>
      </c>
      <c r="AF8" s="19">
        <f>AD8*0.95%</f>
        <v>92.777000000000001</v>
      </c>
      <c r="AG8" s="9">
        <f t="shared" si="7"/>
        <v>0</v>
      </c>
      <c r="AH8" s="19">
        <f t="shared" si="3"/>
        <v>0</v>
      </c>
      <c r="AI8" s="19">
        <f>V8*0+W8*0+Y8*0+Z8*0+U8*0+AA8*0+AB8*9+S8*0</f>
        <v>0</v>
      </c>
      <c r="AJ8" s="10"/>
      <c r="AK8" s="10"/>
      <c r="AL8" s="10"/>
      <c r="AM8" s="10"/>
      <c r="AN8" s="17">
        <v>0</v>
      </c>
      <c r="AO8" s="3"/>
      <c r="AP8" s="81">
        <v>87</v>
      </c>
      <c r="AQ8" s="11">
        <f>AC8-AE8-AG8-AJ8-AK8-AL8-AM8-AN8-AO8-AP8</f>
        <v>9410.4349999999995</v>
      </c>
      <c r="AR8" s="74">
        <f>AF8+AH8+AI8</f>
        <v>92.777000000000001</v>
      </c>
      <c r="AS8" s="74">
        <f>AR8-AP8-AN8</f>
        <v>5.777000000000001</v>
      </c>
      <c r="AT8" s="6"/>
      <c r="AU8" s="26"/>
    </row>
    <row r="9" spans="1:49" ht="15.75">
      <c r="A9" s="64">
        <v>5</v>
      </c>
      <c r="B9" s="65">
        <v>1908446141</v>
      </c>
      <c r="C9" s="66" t="s">
        <v>53</v>
      </c>
      <c r="D9" s="67">
        <v>40000</v>
      </c>
      <c r="E9" s="68"/>
      <c r="F9" s="67"/>
      <c r="G9" s="68"/>
      <c r="H9" s="68"/>
      <c r="I9" s="68"/>
      <c r="J9" s="68"/>
      <c r="K9" s="68"/>
      <c r="L9" s="68"/>
      <c r="M9" s="68"/>
      <c r="N9" s="68"/>
      <c r="O9" s="68"/>
      <c r="P9" s="68">
        <v>60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7">
        <f t="shared" si="6"/>
        <v>40540</v>
      </c>
      <c r="AD9" s="7">
        <f t="shared" si="0"/>
        <v>40000</v>
      </c>
      <c r="AE9" s="19">
        <f t="shared" si="1"/>
        <v>1100</v>
      </c>
      <c r="AF9" s="19">
        <f t="shared" si="2"/>
        <v>380</v>
      </c>
      <c r="AG9" s="9">
        <f t="shared" si="7"/>
        <v>14.85</v>
      </c>
      <c r="AH9" s="19">
        <f t="shared" si="3"/>
        <v>5.13</v>
      </c>
      <c r="AI9" s="19">
        <f t="shared" si="8"/>
        <v>0</v>
      </c>
      <c r="AJ9" s="10"/>
      <c r="AK9" s="10"/>
      <c r="AL9" s="10"/>
      <c r="AM9" s="10"/>
      <c r="AN9" s="17">
        <v>0</v>
      </c>
      <c r="AO9" s="3"/>
      <c r="AP9" s="81">
        <v>225</v>
      </c>
      <c r="AQ9" s="11">
        <f t="shared" ref="AQ9:AQ14" si="10">AC9-AE9-AG9-AJ9-AK9-AL9-AM9-AN9-AO9-AP9</f>
        <v>39200.15</v>
      </c>
      <c r="AR9" s="74">
        <f t="shared" si="4"/>
        <v>385.13</v>
      </c>
      <c r="AS9" s="74">
        <f t="shared" si="5"/>
        <v>160.13</v>
      </c>
      <c r="AT9" s="6"/>
      <c r="AU9" s="26"/>
    </row>
    <row r="10" spans="1:49" ht="15.75">
      <c r="A10" s="64">
        <v>6</v>
      </c>
      <c r="B10" s="65">
        <v>1908446143</v>
      </c>
      <c r="C10" s="66" t="s">
        <v>48</v>
      </c>
      <c r="D10" s="67">
        <v>21278</v>
      </c>
      <c r="E10" s="68"/>
      <c r="F10" s="67"/>
      <c r="G10" s="68"/>
      <c r="H10" s="68"/>
      <c r="I10" s="68"/>
      <c r="J10" s="68"/>
      <c r="K10" s="68"/>
      <c r="L10" s="68"/>
      <c r="M10" s="68"/>
      <c r="N10" s="68"/>
      <c r="O10" s="68"/>
      <c r="P10" s="68">
        <v>100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7">
        <f t="shared" si="6"/>
        <v>22178</v>
      </c>
      <c r="AD10" s="7">
        <f>D10*1</f>
        <v>21278</v>
      </c>
      <c r="AE10" s="19">
        <f>D10*2.75%</f>
        <v>585.14499999999998</v>
      </c>
      <c r="AF10" s="19">
        <f>AD10*0.95%</f>
        <v>202.14099999999999</v>
      </c>
      <c r="AG10" s="9">
        <f t="shared" si="7"/>
        <v>24.75</v>
      </c>
      <c r="AH10" s="19">
        <f t="shared" si="3"/>
        <v>8.5499999999999989</v>
      </c>
      <c r="AI10" s="19">
        <f>V10*0+W10*0+Y10*0+Z10*0+U10*0+AA10*0+AB10*9+S10*0</f>
        <v>0</v>
      </c>
      <c r="AJ10" s="10"/>
      <c r="AK10" s="10"/>
      <c r="AL10" s="10"/>
      <c r="AM10" s="10"/>
      <c r="AN10" s="17">
        <v>0</v>
      </c>
      <c r="AO10" s="3"/>
      <c r="AP10" s="81">
        <v>128</v>
      </c>
      <c r="AQ10" s="11">
        <f t="shared" si="10"/>
        <v>21440.105</v>
      </c>
      <c r="AR10" s="74">
        <f>AF10+AH10+AI10</f>
        <v>210.691</v>
      </c>
      <c r="AS10" s="74">
        <f>AR10-AP10-AN10</f>
        <v>82.691000000000003</v>
      </c>
      <c r="AT10" s="6"/>
      <c r="AU10" s="26"/>
    </row>
    <row r="11" spans="1:49" ht="15.75">
      <c r="A11" s="64">
        <v>7</v>
      </c>
      <c r="B11" s="65">
        <v>1908446146</v>
      </c>
      <c r="C11" s="66" t="s">
        <v>54</v>
      </c>
      <c r="D11" s="67">
        <v>14850</v>
      </c>
      <c r="E11" s="68"/>
      <c r="F11" s="67"/>
      <c r="G11" s="68"/>
      <c r="H11" s="68"/>
      <c r="I11" s="68"/>
      <c r="J11" s="68"/>
      <c r="K11" s="68"/>
      <c r="L11" s="68"/>
      <c r="M11" s="68"/>
      <c r="N11" s="68"/>
      <c r="O11" s="68"/>
      <c r="P11" s="68">
        <v>100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7">
        <f t="shared" si="6"/>
        <v>15750</v>
      </c>
      <c r="AD11" s="7">
        <f t="shared" si="0"/>
        <v>14850</v>
      </c>
      <c r="AE11" s="19">
        <f t="shared" si="1"/>
        <v>408.375</v>
      </c>
      <c r="AF11" s="19">
        <f t="shared" si="2"/>
        <v>141.07499999999999</v>
      </c>
      <c r="AG11" s="9">
        <f t="shared" si="7"/>
        <v>24.75</v>
      </c>
      <c r="AH11" s="19">
        <f t="shared" si="3"/>
        <v>8.5499999999999989</v>
      </c>
      <c r="AI11" s="19">
        <f t="shared" si="8"/>
        <v>0</v>
      </c>
      <c r="AJ11" s="10"/>
      <c r="AK11" s="10"/>
      <c r="AL11" s="10"/>
      <c r="AM11" s="10"/>
      <c r="AN11" s="17">
        <v>0</v>
      </c>
      <c r="AO11" s="3"/>
      <c r="AP11" s="81">
        <v>196</v>
      </c>
      <c r="AQ11" s="11">
        <f t="shared" si="10"/>
        <v>15120.875</v>
      </c>
      <c r="AR11" s="74">
        <f t="shared" si="4"/>
        <v>149.625</v>
      </c>
      <c r="AS11" s="74">
        <f t="shared" si="5"/>
        <v>-46.375</v>
      </c>
      <c r="AT11" s="6"/>
      <c r="AU11" s="26"/>
    </row>
    <row r="12" spans="1:49" ht="15.75">
      <c r="A12" s="64">
        <v>8</v>
      </c>
      <c r="B12" s="65">
        <v>1908446148</v>
      </c>
      <c r="C12" s="66" t="s">
        <v>47</v>
      </c>
      <c r="D12" s="67">
        <v>9458</v>
      </c>
      <c r="E12" s="68"/>
      <c r="F12" s="67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7">
        <f t="shared" si="6"/>
        <v>9458</v>
      </c>
      <c r="AD12" s="7">
        <f t="shared" si="0"/>
        <v>9458</v>
      </c>
      <c r="AE12" s="19">
        <f t="shared" si="1"/>
        <v>260.09500000000003</v>
      </c>
      <c r="AF12" s="19">
        <f t="shared" si="2"/>
        <v>89.850999999999999</v>
      </c>
      <c r="AG12" s="9">
        <f t="shared" si="7"/>
        <v>0</v>
      </c>
      <c r="AH12" s="19">
        <f t="shared" si="3"/>
        <v>0</v>
      </c>
      <c r="AI12" s="19">
        <f t="shared" si="8"/>
        <v>0</v>
      </c>
      <c r="AJ12" s="10"/>
      <c r="AK12" s="10"/>
      <c r="AL12" s="10"/>
      <c r="AM12" s="10"/>
      <c r="AN12" s="17">
        <v>0</v>
      </c>
      <c r="AO12" s="3"/>
      <c r="AP12" s="81">
        <v>100</v>
      </c>
      <c r="AQ12" s="11">
        <f t="shared" si="10"/>
        <v>9097.9050000000007</v>
      </c>
      <c r="AR12" s="74">
        <f t="shared" si="4"/>
        <v>89.850999999999999</v>
      </c>
      <c r="AS12" s="74">
        <f t="shared" si="5"/>
        <v>-10.149000000000001</v>
      </c>
      <c r="AT12" s="6"/>
      <c r="AU12" s="26"/>
      <c r="AV12" s="15"/>
      <c r="AW12" s="131"/>
    </row>
    <row r="13" spans="1:49" ht="17.25">
      <c r="A13" s="64">
        <v>9</v>
      </c>
      <c r="B13" s="65">
        <v>1908446149</v>
      </c>
      <c r="C13" s="66" t="s">
        <v>55</v>
      </c>
      <c r="D13" s="67">
        <v>12346</v>
      </c>
      <c r="E13" s="68"/>
      <c r="F13" s="67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7">
        <f t="shared" si="6"/>
        <v>12346</v>
      </c>
      <c r="AD13" s="7">
        <f t="shared" si="0"/>
        <v>12346</v>
      </c>
      <c r="AE13" s="19">
        <f t="shared" si="1"/>
        <v>339.51499999999999</v>
      </c>
      <c r="AF13" s="19">
        <f t="shared" si="2"/>
        <v>117.28699999999999</v>
      </c>
      <c r="AG13" s="9">
        <f t="shared" si="7"/>
        <v>0</v>
      </c>
      <c r="AH13" s="19">
        <f t="shared" si="3"/>
        <v>0</v>
      </c>
      <c r="AI13" s="19">
        <f t="shared" si="8"/>
        <v>0</v>
      </c>
      <c r="AJ13" s="10"/>
      <c r="AK13" s="10"/>
      <c r="AL13" s="10"/>
      <c r="AM13" s="10"/>
      <c r="AN13" s="17">
        <v>0</v>
      </c>
      <c r="AO13" s="3"/>
      <c r="AP13" s="81">
        <v>206</v>
      </c>
      <c r="AQ13" s="11">
        <f t="shared" si="10"/>
        <v>11800.485000000001</v>
      </c>
      <c r="AR13" s="74">
        <f>AF13+AH13+AI13</f>
        <v>117.28699999999999</v>
      </c>
      <c r="AS13" s="74">
        <f>AR13-AP13-AN13</f>
        <v>-88.713000000000008</v>
      </c>
      <c r="AT13" s="6"/>
      <c r="AU13" s="26"/>
      <c r="AV13" s="85"/>
      <c r="AW13" s="85"/>
    </row>
    <row r="14" spans="1:49" ht="15.75">
      <c r="A14" s="64">
        <v>10</v>
      </c>
      <c r="B14" s="65">
        <v>1908446150</v>
      </c>
      <c r="C14" s="66" t="s">
        <v>56</v>
      </c>
      <c r="D14" s="67">
        <v>10279</v>
      </c>
      <c r="E14" s="68"/>
      <c r="F14" s="67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7">
        <f t="shared" si="6"/>
        <v>10279</v>
      </c>
      <c r="AD14" s="7">
        <f t="shared" si="0"/>
        <v>10279</v>
      </c>
      <c r="AE14" s="19">
        <f t="shared" si="1"/>
        <v>282.67250000000001</v>
      </c>
      <c r="AF14" s="19">
        <f t="shared" si="2"/>
        <v>97.650499999999994</v>
      </c>
      <c r="AG14" s="9">
        <f t="shared" si="7"/>
        <v>0</v>
      </c>
      <c r="AH14" s="19">
        <f t="shared" si="3"/>
        <v>0</v>
      </c>
      <c r="AI14" s="19">
        <f t="shared" si="8"/>
        <v>0</v>
      </c>
      <c r="AJ14" s="10"/>
      <c r="AK14" s="10"/>
      <c r="AL14" s="10"/>
      <c r="AM14" s="10"/>
      <c r="AN14" s="17">
        <v>0</v>
      </c>
      <c r="AO14" s="3"/>
      <c r="AP14" s="81">
        <v>150</v>
      </c>
      <c r="AQ14" s="11">
        <f t="shared" si="10"/>
        <v>9846.3274999999994</v>
      </c>
      <c r="AR14" s="74">
        <f t="shared" si="4"/>
        <v>97.650499999999994</v>
      </c>
      <c r="AS14" s="74">
        <f t="shared" si="5"/>
        <v>-52.349500000000006</v>
      </c>
      <c r="AT14" s="6"/>
      <c r="AU14" s="26"/>
    </row>
    <row r="15" spans="1:49" ht="15.75">
      <c r="A15" s="64">
        <v>11</v>
      </c>
      <c r="B15" s="65">
        <v>1908446151</v>
      </c>
      <c r="C15" s="66" t="s">
        <v>53</v>
      </c>
      <c r="D15" s="67">
        <v>12336</v>
      </c>
      <c r="E15" s="68"/>
      <c r="F15" s="67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7">
        <f t="shared" si="6"/>
        <v>12336</v>
      </c>
      <c r="AD15" s="7">
        <f>D15*1</f>
        <v>12336</v>
      </c>
      <c r="AE15" s="19">
        <f>D15*2.75%</f>
        <v>339.24</v>
      </c>
      <c r="AF15" s="19">
        <f>AD15*0.95%</f>
        <v>117.19199999999999</v>
      </c>
      <c r="AG15" s="9">
        <f t="shared" si="7"/>
        <v>0</v>
      </c>
      <c r="AH15" s="19">
        <f t="shared" si="3"/>
        <v>0</v>
      </c>
      <c r="AI15" s="19">
        <f>V15*0+W15*0+Y15*0+Z15*0+U15*0+AA15*0+AB15*9+S15*0</f>
        <v>0</v>
      </c>
      <c r="AJ15" s="10"/>
      <c r="AK15" s="10"/>
      <c r="AL15" s="10"/>
      <c r="AM15" s="10"/>
      <c r="AN15" s="17">
        <v>0</v>
      </c>
      <c r="AO15" s="3"/>
      <c r="AP15" s="81">
        <v>96</v>
      </c>
      <c r="AQ15" s="11">
        <f t="shared" si="9"/>
        <v>11900.76</v>
      </c>
      <c r="AR15" s="74">
        <f>AF15+AH15+AI15</f>
        <v>117.19199999999999</v>
      </c>
      <c r="AS15" s="74">
        <f>AR15-AP15-AN15</f>
        <v>21.191999999999993</v>
      </c>
      <c r="AT15" s="6"/>
      <c r="AU15" s="26"/>
    </row>
    <row r="16" spans="1:49" ht="16.5" thickBot="1">
      <c r="A16" s="64">
        <v>12</v>
      </c>
      <c r="B16" s="65">
        <v>1908446152</v>
      </c>
      <c r="C16" s="66" t="s">
        <v>46</v>
      </c>
      <c r="D16" s="67">
        <v>7918</v>
      </c>
      <c r="E16" s="68"/>
      <c r="F16" s="67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7">
        <f t="shared" si="6"/>
        <v>7918</v>
      </c>
      <c r="AD16" s="7">
        <f>D16*1</f>
        <v>7918</v>
      </c>
      <c r="AE16" s="19">
        <f>D16*2.75%</f>
        <v>217.745</v>
      </c>
      <c r="AF16" s="19">
        <f>AD16*0.95%</f>
        <v>75.221000000000004</v>
      </c>
      <c r="AG16" s="9">
        <f t="shared" si="7"/>
        <v>0</v>
      </c>
      <c r="AH16" s="19">
        <f t="shared" si="3"/>
        <v>0</v>
      </c>
      <c r="AI16" s="19">
        <f>V16*0+W16*0+Y16*0+Z16*0+U16*0+AA16*0+AB16*9+S16*0</f>
        <v>0</v>
      </c>
      <c r="AJ16" s="10"/>
      <c r="AK16" s="10"/>
      <c r="AL16" s="10"/>
      <c r="AM16" s="10"/>
      <c r="AN16" s="17">
        <v>0</v>
      </c>
      <c r="AO16" s="3"/>
      <c r="AP16" s="81">
        <v>100</v>
      </c>
      <c r="AQ16" s="21">
        <f>AC16-AE16-AG16-AJ16-AK16-AL16-AM16-AN16-AO16-AP16</f>
        <v>7600.2550000000001</v>
      </c>
      <c r="AR16" s="74">
        <f>AF16+AH16+AI16</f>
        <v>75.221000000000004</v>
      </c>
      <c r="AS16" s="74">
        <f>AR16-AP16-AN16</f>
        <v>-24.778999999999996</v>
      </c>
      <c r="AT16" s="6"/>
      <c r="AU16" s="26"/>
    </row>
    <row r="17" spans="1:47" ht="15.75" hidden="1">
      <c r="A17" s="64">
        <v>13</v>
      </c>
      <c r="B17" s="68"/>
      <c r="C17" s="20"/>
      <c r="D17" s="67"/>
      <c r="E17" s="68"/>
      <c r="F17" s="67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7">
        <f t="shared" si="6"/>
        <v>0</v>
      </c>
      <c r="AD17" s="7">
        <f t="shared" si="0"/>
        <v>0</v>
      </c>
      <c r="AE17" s="19">
        <f t="shared" si="1"/>
        <v>0</v>
      </c>
      <c r="AF17" s="19">
        <f t="shared" si="2"/>
        <v>0</v>
      </c>
      <c r="AG17" s="9">
        <f t="shared" si="7"/>
        <v>0</v>
      </c>
      <c r="AH17" s="19">
        <f t="shared" si="3"/>
        <v>0</v>
      </c>
      <c r="AI17" s="19">
        <f t="shared" si="8"/>
        <v>0</v>
      </c>
      <c r="AJ17" s="10"/>
      <c r="AK17" s="10"/>
      <c r="AL17" s="10"/>
      <c r="AM17" s="10"/>
      <c r="AN17" s="17">
        <v>0</v>
      </c>
      <c r="AO17" s="3"/>
      <c r="AP17" s="81"/>
      <c r="AQ17" s="21">
        <f t="shared" si="9"/>
        <v>0</v>
      </c>
      <c r="AR17" s="74">
        <f t="shared" si="4"/>
        <v>0</v>
      </c>
      <c r="AS17" s="74">
        <f t="shared" si="5"/>
        <v>0</v>
      </c>
      <c r="AT17" s="6"/>
      <c r="AU17" s="26">
        <v>12336</v>
      </c>
    </row>
    <row r="18" spans="1:47" ht="15.75" hidden="1">
      <c r="A18" s="64">
        <v>14</v>
      </c>
      <c r="B18" s="68"/>
      <c r="C18" s="20"/>
      <c r="D18" s="67"/>
      <c r="E18" s="68"/>
      <c r="F18" s="67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7">
        <f t="shared" si="6"/>
        <v>0</v>
      </c>
      <c r="AD18" s="7">
        <f t="shared" ref="AD18:AD23" si="11">D18*1</f>
        <v>0</v>
      </c>
      <c r="AE18" s="19">
        <f t="shared" ref="AE18:AE23" si="12">D18*2.75%</f>
        <v>0</v>
      </c>
      <c r="AF18" s="19">
        <f t="shared" ref="AF18:AF23" si="13">AD18*0.95%</f>
        <v>0</v>
      </c>
      <c r="AG18" s="9">
        <f t="shared" si="7"/>
        <v>0</v>
      </c>
      <c r="AH18" s="19">
        <f t="shared" si="3"/>
        <v>0</v>
      </c>
      <c r="AI18" s="19">
        <f t="shared" ref="AI18:AI23" si="14">V18*0+W18*0+Y18*0+Z18*0+U18*0+AA18*0+AB18*9+S18*0</f>
        <v>0</v>
      </c>
      <c r="AJ18" s="10"/>
      <c r="AK18" s="10"/>
      <c r="AL18" s="10"/>
      <c r="AM18" s="10"/>
      <c r="AN18" s="17">
        <v>0</v>
      </c>
      <c r="AO18" s="3"/>
      <c r="AP18" s="81"/>
      <c r="AQ18" s="21">
        <f>AC18-AE18-AG18-AJ18-AK18-AL18-AM18-AN18-AO18-AP18</f>
        <v>0</v>
      </c>
      <c r="AR18" s="74">
        <f>AF18+AH18+AI18</f>
        <v>0</v>
      </c>
      <c r="AS18" s="74">
        <f>AR18-AP18-AN18</f>
        <v>0</v>
      </c>
      <c r="AT18" s="6"/>
      <c r="AU18" s="26">
        <v>7918</v>
      </c>
    </row>
    <row r="19" spans="1:47" ht="15.75" hidden="1">
      <c r="A19" s="64">
        <v>15</v>
      </c>
      <c r="B19" s="68"/>
      <c r="C19" s="22"/>
      <c r="D19" s="67"/>
      <c r="E19" s="68"/>
      <c r="F19" s="67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7">
        <f t="shared" si="6"/>
        <v>0</v>
      </c>
      <c r="AD19" s="7">
        <f t="shared" si="11"/>
        <v>0</v>
      </c>
      <c r="AE19" s="19">
        <f t="shared" si="12"/>
        <v>0</v>
      </c>
      <c r="AF19" s="19">
        <f t="shared" si="13"/>
        <v>0</v>
      </c>
      <c r="AG19" s="9">
        <f t="shared" si="7"/>
        <v>0</v>
      </c>
      <c r="AH19" s="19">
        <f t="shared" si="3"/>
        <v>0</v>
      </c>
      <c r="AI19" s="19">
        <f t="shared" si="14"/>
        <v>0</v>
      </c>
      <c r="AJ19" s="10"/>
      <c r="AK19" s="10"/>
      <c r="AL19" s="10"/>
      <c r="AM19" s="10"/>
      <c r="AN19" s="17">
        <v>0</v>
      </c>
      <c r="AO19" s="3"/>
      <c r="AP19" s="81"/>
      <c r="AQ19" s="11">
        <f t="shared" si="9"/>
        <v>0</v>
      </c>
      <c r="AR19" s="74">
        <f t="shared" ref="AR19:AR26" si="15">AF19+AH19+AI19</f>
        <v>0</v>
      </c>
      <c r="AS19" s="74">
        <f t="shared" ref="AS19:AS26" si="16">AR19-AP19-AN19</f>
        <v>0</v>
      </c>
      <c r="AT19" s="6"/>
      <c r="AU19" s="26"/>
    </row>
    <row r="20" spans="1:47" ht="15.75" hidden="1">
      <c r="A20" s="64">
        <v>16</v>
      </c>
      <c r="B20" s="68"/>
      <c r="C20" s="22"/>
      <c r="D20" s="67"/>
      <c r="E20" s="68"/>
      <c r="F20" s="67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7">
        <f t="shared" si="6"/>
        <v>0</v>
      </c>
      <c r="AD20" s="7">
        <f t="shared" si="11"/>
        <v>0</v>
      </c>
      <c r="AE20" s="19">
        <f t="shared" si="12"/>
        <v>0</v>
      </c>
      <c r="AF20" s="19">
        <f t="shared" si="13"/>
        <v>0</v>
      </c>
      <c r="AG20" s="9">
        <f t="shared" si="7"/>
        <v>0</v>
      </c>
      <c r="AH20" s="19">
        <f t="shared" si="3"/>
        <v>0</v>
      </c>
      <c r="AI20" s="19">
        <f t="shared" si="14"/>
        <v>0</v>
      </c>
      <c r="AJ20" s="10"/>
      <c r="AK20" s="10"/>
      <c r="AL20" s="10"/>
      <c r="AM20" s="10"/>
      <c r="AN20" s="17">
        <v>0</v>
      </c>
      <c r="AO20" s="3"/>
      <c r="AP20" s="81"/>
      <c r="AQ20" s="11">
        <f>AC20-AE20-AG20-AJ20-AK20-AL20-AM20-AN20-AO20-AP20</f>
        <v>0</v>
      </c>
      <c r="AR20" s="74">
        <f>AF20+AH20+AI20</f>
        <v>0</v>
      </c>
      <c r="AS20" s="74">
        <f>AR20-AP20-AN20</f>
        <v>0</v>
      </c>
      <c r="AT20" s="6"/>
      <c r="AU20" s="26"/>
    </row>
    <row r="21" spans="1:47" ht="15.75" hidden="1">
      <c r="A21" s="64">
        <v>17</v>
      </c>
      <c r="B21" s="68"/>
      <c r="C21" s="20"/>
      <c r="D21" s="67"/>
      <c r="E21" s="68"/>
      <c r="F21" s="67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7">
        <f t="shared" si="6"/>
        <v>0</v>
      </c>
      <c r="AD21" s="7">
        <f t="shared" si="11"/>
        <v>0</v>
      </c>
      <c r="AE21" s="19">
        <f t="shared" si="12"/>
        <v>0</v>
      </c>
      <c r="AF21" s="19">
        <f t="shared" si="13"/>
        <v>0</v>
      </c>
      <c r="AG21" s="9">
        <f t="shared" si="7"/>
        <v>0</v>
      </c>
      <c r="AH21" s="19">
        <f t="shared" si="3"/>
        <v>0</v>
      </c>
      <c r="AI21" s="19">
        <f t="shared" si="14"/>
        <v>0</v>
      </c>
      <c r="AJ21" s="10"/>
      <c r="AK21" s="10"/>
      <c r="AL21" s="10"/>
      <c r="AM21" s="10"/>
      <c r="AN21" s="17">
        <v>0</v>
      </c>
      <c r="AO21" s="3"/>
      <c r="AP21" s="81"/>
      <c r="AQ21" s="11">
        <f t="shared" si="9"/>
        <v>0</v>
      </c>
      <c r="AR21" s="74">
        <f t="shared" si="15"/>
        <v>0</v>
      </c>
      <c r="AS21" s="74">
        <f t="shared" si="16"/>
        <v>0</v>
      </c>
      <c r="AT21" s="6"/>
      <c r="AU21" s="26"/>
    </row>
    <row r="22" spans="1:47" ht="15.75" hidden="1">
      <c r="A22" s="64">
        <v>18</v>
      </c>
      <c r="B22" s="68"/>
      <c r="C22" s="20"/>
      <c r="D22" s="67"/>
      <c r="E22" s="68"/>
      <c r="F22" s="67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7">
        <f t="shared" si="6"/>
        <v>0</v>
      </c>
      <c r="AD22" s="7">
        <f t="shared" si="11"/>
        <v>0</v>
      </c>
      <c r="AE22" s="19">
        <f t="shared" si="12"/>
        <v>0</v>
      </c>
      <c r="AF22" s="19">
        <f t="shared" si="13"/>
        <v>0</v>
      </c>
      <c r="AG22" s="9">
        <f t="shared" si="7"/>
        <v>0</v>
      </c>
      <c r="AH22" s="19">
        <f t="shared" si="3"/>
        <v>0</v>
      </c>
      <c r="AI22" s="19">
        <f t="shared" si="14"/>
        <v>0</v>
      </c>
      <c r="AJ22" s="7"/>
      <c r="AK22" s="7"/>
      <c r="AL22" s="20"/>
      <c r="AM22" s="20"/>
      <c r="AN22" s="17">
        <v>0</v>
      </c>
      <c r="AO22" s="3"/>
      <c r="AP22" s="81"/>
      <c r="AQ22" s="11">
        <f t="shared" si="9"/>
        <v>0</v>
      </c>
      <c r="AR22" s="74">
        <f t="shared" si="15"/>
        <v>0</v>
      </c>
      <c r="AS22" s="74">
        <f t="shared" si="16"/>
        <v>0</v>
      </c>
      <c r="AT22" s="6"/>
      <c r="AU22" s="26"/>
    </row>
    <row r="23" spans="1:47" ht="15.75" hidden="1">
      <c r="A23" s="64">
        <v>19</v>
      </c>
      <c r="B23" s="68"/>
      <c r="C23" s="20"/>
      <c r="D23" s="67"/>
      <c r="E23" s="68"/>
      <c r="F23" s="67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7">
        <f t="shared" si="6"/>
        <v>0</v>
      </c>
      <c r="AD23" s="7">
        <f t="shared" si="11"/>
        <v>0</v>
      </c>
      <c r="AE23" s="19">
        <f t="shared" si="12"/>
        <v>0</v>
      </c>
      <c r="AF23" s="19">
        <f t="shared" si="13"/>
        <v>0</v>
      </c>
      <c r="AG23" s="9">
        <f t="shared" si="7"/>
        <v>0</v>
      </c>
      <c r="AH23" s="19">
        <f t="shared" si="3"/>
        <v>0</v>
      </c>
      <c r="AI23" s="19">
        <f t="shared" si="14"/>
        <v>0</v>
      </c>
      <c r="AJ23" s="10"/>
      <c r="AK23" s="10"/>
      <c r="AL23" s="10"/>
      <c r="AM23" s="10"/>
      <c r="AN23" s="17">
        <v>0</v>
      </c>
      <c r="AO23" s="3"/>
      <c r="AP23" s="81"/>
      <c r="AQ23" s="11">
        <f t="shared" si="9"/>
        <v>0</v>
      </c>
      <c r="AR23" s="74">
        <f t="shared" si="15"/>
        <v>0</v>
      </c>
      <c r="AS23" s="74">
        <f t="shared" si="16"/>
        <v>0</v>
      </c>
      <c r="AT23" s="6"/>
      <c r="AU23" s="26"/>
    </row>
    <row r="24" spans="1:47" ht="15.75" hidden="1">
      <c r="A24" s="64">
        <v>20</v>
      </c>
      <c r="B24" s="68"/>
      <c r="C24" s="20"/>
      <c r="D24" s="67"/>
      <c r="E24" s="68"/>
      <c r="F24" s="67"/>
      <c r="G24" s="68"/>
      <c r="H24" s="68"/>
      <c r="I24" s="68"/>
      <c r="J24" s="68"/>
      <c r="K24" s="67"/>
      <c r="L24" s="68"/>
      <c r="M24" s="68"/>
      <c r="N24" s="68"/>
      <c r="O24" s="68"/>
      <c r="P24" s="68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7">
        <f t="shared" si="6"/>
        <v>0</v>
      </c>
      <c r="AD24" s="7">
        <f t="shared" si="0"/>
        <v>0</v>
      </c>
      <c r="AE24" s="19">
        <f t="shared" si="1"/>
        <v>0</v>
      </c>
      <c r="AF24" s="19">
        <f t="shared" si="2"/>
        <v>0</v>
      </c>
      <c r="AG24" s="9">
        <f t="shared" si="7"/>
        <v>0</v>
      </c>
      <c r="AH24" s="19">
        <f t="shared" si="3"/>
        <v>0</v>
      </c>
      <c r="AI24" s="19">
        <f t="shared" si="8"/>
        <v>0</v>
      </c>
      <c r="AJ24" s="10"/>
      <c r="AK24" s="10"/>
      <c r="AL24" s="10"/>
      <c r="AM24" s="10"/>
      <c r="AN24" s="17">
        <v>0</v>
      </c>
      <c r="AO24" s="3"/>
      <c r="AP24" s="81"/>
      <c r="AQ24" s="11">
        <f t="shared" si="9"/>
        <v>0</v>
      </c>
      <c r="AR24" s="74">
        <f t="shared" si="15"/>
        <v>0</v>
      </c>
      <c r="AS24" s="74">
        <f t="shared" si="16"/>
        <v>0</v>
      </c>
      <c r="AT24" s="6"/>
      <c r="AU24" s="6"/>
    </row>
    <row r="25" spans="1:47" ht="15.75" hidden="1">
      <c r="A25" s="64">
        <v>21</v>
      </c>
      <c r="B25" s="68"/>
      <c r="C25" s="20"/>
      <c r="D25" s="67"/>
      <c r="E25" s="68"/>
      <c r="F25" s="67"/>
      <c r="G25" s="68"/>
      <c r="H25" s="68"/>
      <c r="I25" s="68"/>
      <c r="J25" s="68"/>
      <c r="K25" s="67"/>
      <c r="L25" s="68"/>
      <c r="M25" s="68"/>
      <c r="N25" s="68"/>
      <c r="O25" s="68"/>
      <c r="P25" s="68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7">
        <f t="shared" si="6"/>
        <v>0</v>
      </c>
      <c r="AD25" s="7">
        <f t="shared" si="0"/>
        <v>0</v>
      </c>
      <c r="AE25" s="19">
        <f t="shared" si="1"/>
        <v>0</v>
      </c>
      <c r="AF25" s="19">
        <f t="shared" si="2"/>
        <v>0</v>
      </c>
      <c r="AG25" s="9">
        <f t="shared" si="7"/>
        <v>0</v>
      </c>
      <c r="AH25" s="19">
        <f t="shared" si="3"/>
        <v>0</v>
      </c>
      <c r="AI25" s="19">
        <f t="shared" si="8"/>
        <v>0</v>
      </c>
      <c r="AJ25" s="10"/>
      <c r="AK25" s="10"/>
      <c r="AL25" s="10"/>
      <c r="AM25" s="10"/>
      <c r="AN25" s="17">
        <v>0</v>
      </c>
      <c r="AO25" s="3"/>
      <c r="AP25" s="81"/>
      <c r="AQ25" s="11">
        <f t="shared" si="9"/>
        <v>0</v>
      </c>
      <c r="AR25" s="74">
        <f t="shared" si="15"/>
        <v>0</v>
      </c>
      <c r="AS25" s="74">
        <f t="shared" si="16"/>
        <v>0</v>
      </c>
      <c r="AT25" s="6"/>
      <c r="AU25" s="6"/>
    </row>
    <row r="26" spans="1:47" ht="16.5" hidden="1" thickBot="1">
      <c r="A26" s="69">
        <v>22</v>
      </c>
      <c r="B26" s="70"/>
      <c r="C26" s="71"/>
      <c r="D26" s="72"/>
      <c r="E26" s="70"/>
      <c r="F26" s="72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78">
        <f t="shared" si="6"/>
        <v>0</v>
      </c>
      <c r="AD26" s="18">
        <f t="shared" si="0"/>
        <v>0</v>
      </c>
      <c r="AE26" s="29">
        <f t="shared" si="1"/>
        <v>0</v>
      </c>
      <c r="AF26" s="29">
        <f t="shared" si="2"/>
        <v>0</v>
      </c>
      <c r="AG26" s="30">
        <f t="shared" si="7"/>
        <v>0</v>
      </c>
      <c r="AH26" s="29">
        <f t="shared" si="3"/>
        <v>0</v>
      </c>
      <c r="AI26" s="29">
        <f t="shared" si="8"/>
        <v>0</v>
      </c>
      <c r="AJ26" s="31"/>
      <c r="AK26" s="31"/>
      <c r="AL26" s="31"/>
      <c r="AM26" s="31"/>
      <c r="AN26" s="32">
        <v>0</v>
      </c>
      <c r="AO26" s="82"/>
      <c r="AP26" s="83"/>
      <c r="AQ26" s="33">
        <f t="shared" si="9"/>
        <v>0</v>
      </c>
      <c r="AR26" s="75">
        <f t="shared" si="15"/>
        <v>0</v>
      </c>
      <c r="AS26" s="75">
        <f t="shared" si="16"/>
        <v>0</v>
      </c>
      <c r="AT26" s="6"/>
      <c r="AU26" s="6"/>
    </row>
    <row r="27" spans="1:47" s="1" customFormat="1" ht="16.5" thickBot="1">
      <c r="A27" s="136" t="s">
        <v>61</v>
      </c>
      <c r="B27" s="137"/>
      <c r="C27" s="137"/>
      <c r="D27" s="34">
        <f t="shared" ref="D27:AS27" si="17">SUM(D5:D26)</f>
        <v>174332</v>
      </c>
      <c r="E27" s="34">
        <f t="shared" si="17"/>
        <v>0</v>
      </c>
      <c r="F27" s="34">
        <f t="shared" si="17"/>
        <v>0</v>
      </c>
      <c r="G27" s="34">
        <f t="shared" si="17"/>
        <v>0</v>
      </c>
      <c r="H27" s="34">
        <f t="shared" si="17"/>
        <v>0</v>
      </c>
      <c r="I27" s="34">
        <f t="shared" si="17"/>
        <v>0</v>
      </c>
      <c r="J27" s="34">
        <f t="shared" si="17"/>
        <v>0</v>
      </c>
      <c r="K27" s="34">
        <f t="shared" si="17"/>
        <v>0</v>
      </c>
      <c r="L27" s="34">
        <f t="shared" si="17"/>
        <v>0</v>
      </c>
      <c r="M27" s="34">
        <f t="shared" si="17"/>
        <v>0</v>
      </c>
      <c r="N27" s="34">
        <f t="shared" si="17"/>
        <v>0</v>
      </c>
      <c r="O27" s="34">
        <f t="shared" si="17"/>
        <v>0</v>
      </c>
      <c r="P27" s="34">
        <f t="shared" si="17"/>
        <v>530</v>
      </c>
      <c r="Q27" s="34">
        <f t="shared" si="17"/>
        <v>0</v>
      </c>
      <c r="R27" s="34">
        <f t="shared" si="17"/>
        <v>0</v>
      </c>
      <c r="S27" s="34">
        <f t="shared" si="17"/>
        <v>0</v>
      </c>
      <c r="T27" s="34">
        <f t="shared" si="17"/>
        <v>0</v>
      </c>
      <c r="U27" s="34">
        <f t="shared" si="17"/>
        <v>0</v>
      </c>
      <c r="V27" s="34">
        <f t="shared" si="17"/>
        <v>0</v>
      </c>
      <c r="W27" s="34">
        <f t="shared" si="17"/>
        <v>0</v>
      </c>
      <c r="X27" s="34">
        <f t="shared" si="17"/>
        <v>0</v>
      </c>
      <c r="Y27" s="34">
        <f t="shared" si="17"/>
        <v>0</v>
      </c>
      <c r="Z27" s="34">
        <f t="shared" si="17"/>
        <v>0</v>
      </c>
      <c r="AA27" s="34">
        <f t="shared" si="17"/>
        <v>0</v>
      </c>
      <c r="AB27" s="34">
        <f t="shared" si="17"/>
        <v>0</v>
      </c>
      <c r="AC27" s="34">
        <f t="shared" si="17"/>
        <v>179102</v>
      </c>
      <c r="AD27" s="34">
        <f t="shared" si="17"/>
        <v>174332</v>
      </c>
      <c r="AE27" s="34">
        <f t="shared" si="17"/>
        <v>4794.13</v>
      </c>
      <c r="AF27" s="34">
        <f t="shared" si="17"/>
        <v>1656.154</v>
      </c>
      <c r="AG27" s="34">
        <f t="shared" si="17"/>
        <v>131.17500000000001</v>
      </c>
      <c r="AH27" s="34">
        <f t="shared" si="17"/>
        <v>45.314999999999998</v>
      </c>
      <c r="AI27" s="34">
        <f t="shared" si="17"/>
        <v>0</v>
      </c>
      <c r="AJ27" s="34">
        <f t="shared" si="17"/>
        <v>0</v>
      </c>
      <c r="AK27" s="34">
        <f t="shared" si="17"/>
        <v>0</v>
      </c>
      <c r="AL27" s="34">
        <f t="shared" si="17"/>
        <v>0</v>
      </c>
      <c r="AM27" s="34">
        <f t="shared" si="17"/>
        <v>0</v>
      </c>
      <c r="AN27" s="34">
        <f t="shared" si="17"/>
        <v>0</v>
      </c>
      <c r="AO27" s="87">
        <f t="shared" si="17"/>
        <v>0</v>
      </c>
      <c r="AP27" s="88">
        <f t="shared" si="17"/>
        <v>1555</v>
      </c>
      <c r="AQ27" s="89">
        <f t="shared" si="17"/>
        <v>172621.69500000001</v>
      </c>
      <c r="AR27" s="89">
        <f t="shared" si="17"/>
        <v>1701.4690000000001</v>
      </c>
      <c r="AS27" s="35">
        <f t="shared" si="17"/>
        <v>146.46899999999999</v>
      </c>
      <c r="AT27" s="27"/>
      <c r="AU27" s="27"/>
    </row>
    <row r="28" spans="1:47" ht="15.75" thickBot="1">
      <c r="A28" s="141" t="s">
        <v>59</v>
      </c>
      <c r="B28" s="142"/>
      <c r="C28" s="50"/>
      <c r="D28" s="51"/>
      <c r="E28" s="52">
        <f>E3-E27</f>
        <v>0</v>
      </c>
      <c r="F28" s="52">
        <f t="shared" ref="F28:R28" si="18">F3-F27</f>
        <v>0</v>
      </c>
      <c r="G28" s="52">
        <f t="shared" si="18"/>
        <v>0</v>
      </c>
      <c r="H28" s="52">
        <f t="shared" si="18"/>
        <v>0</v>
      </c>
      <c r="I28" s="52">
        <f t="shared" si="18"/>
        <v>0</v>
      </c>
      <c r="J28" s="52">
        <f t="shared" si="18"/>
        <v>0</v>
      </c>
      <c r="K28" s="53">
        <f>K3-K27</f>
        <v>0</v>
      </c>
      <c r="L28" s="53">
        <f t="shared" ref="L28:P28" si="19">L3-L27</f>
        <v>300</v>
      </c>
      <c r="M28" s="53">
        <f t="shared" si="19"/>
        <v>0</v>
      </c>
      <c r="N28" s="53">
        <f t="shared" si="19"/>
        <v>0</v>
      </c>
      <c r="O28" s="53">
        <f t="shared" si="19"/>
        <v>0</v>
      </c>
      <c r="P28" s="53">
        <f t="shared" si="19"/>
        <v>13060</v>
      </c>
      <c r="Q28" s="52">
        <f t="shared" si="18"/>
        <v>0</v>
      </c>
      <c r="R28" s="52">
        <f t="shared" si="18"/>
        <v>0</v>
      </c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90"/>
      <c r="AP28" s="90"/>
      <c r="AQ28" s="92"/>
      <c r="AR28" s="92"/>
      <c r="AS28" s="93"/>
    </row>
    <row r="29" spans="1:47" ht="15.75">
      <c r="A29" s="6"/>
      <c r="B29" s="6"/>
      <c r="C29" s="5"/>
      <c r="D29" s="23"/>
      <c r="E29" s="16"/>
      <c r="F29" s="6"/>
      <c r="G29" s="6"/>
      <c r="K29" s="12"/>
      <c r="L29" s="13"/>
      <c r="M29" s="12"/>
      <c r="O29" s="24"/>
      <c r="P29" s="12"/>
      <c r="Q29" s="6"/>
      <c r="R29" s="6"/>
      <c r="S29" s="6"/>
      <c r="AQ29" s="94"/>
      <c r="AR29" s="94"/>
      <c r="AS29" s="20"/>
      <c r="AT29" s="15"/>
    </row>
    <row r="30" spans="1:47" ht="15">
      <c r="A30" s="6"/>
      <c r="B30" s="6"/>
      <c r="C30" s="5"/>
      <c r="D30" s="5"/>
      <c r="E30" s="5"/>
      <c r="F30" s="12"/>
      <c r="G30" s="6"/>
      <c r="J30" s="15"/>
      <c r="K30" s="6"/>
      <c r="L30" s="13"/>
      <c r="M30" s="6">
        <v>172622</v>
      </c>
      <c r="P30" s="6"/>
      <c r="Q30" s="6"/>
      <c r="R30" s="6"/>
      <c r="AQ30" s="94">
        <v>1046</v>
      </c>
      <c r="AR30" s="94" t="s">
        <v>47</v>
      </c>
      <c r="AS30" s="20" t="s">
        <v>62</v>
      </c>
      <c r="AT30" s="15"/>
    </row>
    <row r="31" spans="1:47">
      <c r="A31" s="6"/>
      <c r="B31" s="6"/>
      <c r="C31" s="5"/>
      <c r="D31" s="16"/>
      <c r="E31" s="5"/>
      <c r="F31" s="6"/>
      <c r="G31" s="6"/>
      <c r="K31" s="12"/>
      <c r="L31" s="12"/>
      <c r="M31" s="12">
        <v>526</v>
      </c>
      <c r="N31" s="12"/>
      <c r="O31" s="12" t="s">
        <v>79</v>
      </c>
      <c r="P31" s="12"/>
      <c r="Q31" s="6"/>
      <c r="R31" s="6"/>
      <c r="AQ31" s="94">
        <v>500</v>
      </c>
      <c r="AR31" s="94" t="s">
        <v>49</v>
      </c>
      <c r="AS31" s="20" t="s">
        <v>62</v>
      </c>
      <c r="AT31" s="15"/>
    </row>
    <row r="32" spans="1:47" ht="15">
      <c r="A32" s="6"/>
      <c r="B32" s="6"/>
      <c r="C32" s="5"/>
      <c r="D32" s="5"/>
      <c r="E32" s="5"/>
      <c r="F32" s="12"/>
      <c r="G32" s="6"/>
      <c r="K32" s="6"/>
      <c r="L32" s="13"/>
      <c r="M32" s="134">
        <f>M30+M31</f>
        <v>173148</v>
      </c>
      <c r="O32" s="91"/>
      <c r="P32" s="6"/>
      <c r="Q32" s="6"/>
      <c r="R32" s="6"/>
      <c r="AQ32" s="94">
        <v>4763</v>
      </c>
      <c r="AR32" s="94" t="s">
        <v>46</v>
      </c>
      <c r="AS32" s="20" t="s">
        <v>75</v>
      </c>
      <c r="AT32" s="15"/>
    </row>
    <row r="33" spans="1:45" ht="15">
      <c r="A33" s="6"/>
      <c r="B33" s="6"/>
      <c r="C33" s="5"/>
      <c r="D33" s="5"/>
      <c r="E33" s="5"/>
      <c r="F33" s="6"/>
      <c r="G33" s="6"/>
      <c r="J33" s="15"/>
      <c r="K33" s="6"/>
      <c r="L33" s="13"/>
      <c r="M33" s="6">
        <v>32853</v>
      </c>
      <c r="O33" s="4" t="s">
        <v>80</v>
      </c>
      <c r="P33" s="6"/>
      <c r="Q33" s="6"/>
      <c r="R33" s="6"/>
      <c r="AQ33" s="94">
        <v>9098</v>
      </c>
      <c r="AR33" s="94" t="s">
        <v>76</v>
      </c>
      <c r="AS33" s="94" t="s">
        <v>77</v>
      </c>
    </row>
    <row r="34" spans="1:45">
      <c r="A34" s="6"/>
      <c r="B34" s="6"/>
      <c r="C34" s="5"/>
      <c r="D34" s="5"/>
      <c r="E34" s="5"/>
      <c r="F34" s="6"/>
      <c r="G34" s="6"/>
      <c r="J34" s="15"/>
      <c r="M34" s="135">
        <f>M32-M33</f>
        <v>140295</v>
      </c>
      <c r="O34" s="24"/>
      <c r="AQ34" s="10">
        <v>9846</v>
      </c>
      <c r="AR34" s="94" t="s">
        <v>56</v>
      </c>
      <c r="AS34" s="94" t="s">
        <v>77</v>
      </c>
    </row>
    <row r="35" spans="1:45">
      <c r="A35" s="14"/>
      <c r="B35" s="14"/>
      <c r="C35" s="5"/>
      <c r="D35" s="5"/>
      <c r="E35" s="5"/>
      <c r="F35" s="6"/>
      <c r="G35" s="6"/>
      <c r="AO35" s="4" t="s">
        <v>81</v>
      </c>
      <c r="AQ35" s="94">
        <v>7600</v>
      </c>
      <c r="AR35" s="20" t="s">
        <v>46</v>
      </c>
      <c r="AS35" s="20" t="s">
        <v>77</v>
      </c>
    </row>
    <row r="36" spans="1:45">
      <c r="A36" s="6"/>
      <c r="B36" s="6"/>
      <c r="C36" s="5"/>
      <c r="D36" s="5"/>
      <c r="E36" s="5"/>
      <c r="F36" s="6"/>
      <c r="G36" s="6"/>
      <c r="AQ36" s="132">
        <v>32853</v>
      </c>
      <c r="AR36" s="133" t="s">
        <v>78</v>
      </c>
      <c r="AS36" s="133" t="s">
        <v>77</v>
      </c>
    </row>
    <row r="37" spans="1:45">
      <c r="A37" s="6"/>
      <c r="B37" s="6"/>
      <c r="C37" s="5"/>
      <c r="D37" s="5"/>
      <c r="E37" s="5"/>
      <c r="F37" s="6"/>
      <c r="G37" s="6"/>
    </row>
    <row r="38" spans="1:45">
      <c r="A38" s="6"/>
      <c r="B38" s="6"/>
      <c r="C38" s="5"/>
      <c r="D38" s="5"/>
      <c r="E38" s="5"/>
      <c r="F38" s="6"/>
      <c r="G38" s="6"/>
      <c r="Q38" s="15"/>
      <c r="AE38" s="4" t="s">
        <v>16</v>
      </c>
    </row>
    <row r="39" spans="1:45">
      <c r="A39" s="6"/>
      <c r="B39" s="6"/>
      <c r="C39" s="5"/>
      <c r="D39" s="5"/>
      <c r="E39" s="5"/>
      <c r="F39" s="6"/>
      <c r="G39" s="6"/>
    </row>
    <row r="40" spans="1:45">
      <c r="A40" s="6"/>
      <c r="B40" s="6"/>
      <c r="C40" s="5"/>
      <c r="D40" s="5"/>
      <c r="E40" s="5"/>
      <c r="F40" s="6"/>
      <c r="G40" s="6"/>
    </row>
    <row r="41" spans="1:45">
      <c r="A41" s="6"/>
      <c r="B41" s="6"/>
      <c r="C41" s="6"/>
      <c r="D41" s="6"/>
      <c r="E41" s="6"/>
      <c r="F41" s="6"/>
      <c r="G41" s="6"/>
    </row>
    <row r="42" spans="1:45">
      <c r="A42" s="6"/>
      <c r="B42" s="6"/>
      <c r="C42" s="6"/>
      <c r="D42" s="6"/>
      <c r="E42" s="6"/>
      <c r="F42" s="6"/>
      <c r="G42" s="6"/>
    </row>
    <row r="43" spans="1:45">
      <c r="A43" s="6"/>
      <c r="B43" s="6"/>
      <c r="C43" s="6"/>
      <c r="D43" s="6"/>
      <c r="E43" s="6"/>
    </row>
    <row r="44" spans="1:45">
      <c r="A44" s="6"/>
      <c r="B44" s="6"/>
      <c r="C44" s="6"/>
      <c r="D44" s="6"/>
      <c r="E44" s="6"/>
    </row>
    <row r="45" spans="1:45">
      <c r="A45" s="6"/>
      <c r="B45" s="6"/>
      <c r="C45" s="6"/>
      <c r="D45" s="6"/>
      <c r="E45" s="6"/>
    </row>
    <row r="46" spans="1:45">
      <c r="A46" s="6"/>
      <c r="B46" s="6"/>
      <c r="C46" s="6"/>
      <c r="D46" s="6"/>
      <c r="E46" s="6"/>
    </row>
    <row r="47" spans="1:45">
      <c r="A47" s="6"/>
      <c r="B47" s="6"/>
      <c r="C47" s="6"/>
      <c r="D47" s="6"/>
      <c r="E47" s="6"/>
      <c r="AM47" s="15" t="s">
        <v>34</v>
      </c>
    </row>
    <row r="48" spans="1:45">
      <c r="A48" s="6"/>
      <c r="B48" s="6"/>
      <c r="C48" s="6"/>
      <c r="D48" s="6"/>
      <c r="E48" s="6"/>
    </row>
    <row r="49" spans="1:5">
      <c r="A49" s="6"/>
      <c r="B49" s="6"/>
      <c r="C49" s="6"/>
      <c r="D49" s="6"/>
      <c r="E49" s="6"/>
    </row>
    <row r="50" spans="1:5">
      <c r="A50" s="6"/>
      <c r="B50" s="6"/>
      <c r="C50" s="6"/>
      <c r="D50" s="6"/>
      <c r="E50" s="6"/>
    </row>
    <row r="51" spans="1:5">
      <c r="A51" s="6"/>
      <c r="B51" s="6"/>
      <c r="C51" s="6"/>
      <c r="D51" s="6"/>
      <c r="E51" s="6"/>
    </row>
    <row r="52" spans="1:5">
      <c r="A52" s="6"/>
      <c r="B52" s="6"/>
      <c r="C52" s="6"/>
      <c r="D52" s="6"/>
      <c r="E52" s="6"/>
    </row>
    <row r="53" spans="1:5">
      <c r="A53" s="6"/>
      <c r="B53" s="6"/>
      <c r="C53" s="6"/>
      <c r="D53" s="6"/>
      <c r="E53" s="6"/>
    </row>
    <row r="54" spans="1:5">
      <c r="A54" s="6"/>
      <c r="B54" s="6"/>
      <c r="C54" s="6"/>
      <c r="D54" s="6"/>
      <c r="E54" s="6"/>
    </row>
    <row r="55" spans="1:5">
      <c r="A55" s="6"/>
      <c r="B55" s="6"/>
      <c r="C55" s="6"/>
      <c r="D55" s="6"/>
      <c r="E55" s="6"/>
    </row>
    <row r="56" spans="1:5">
      <c r="A56" s="6"/>
      <c r="B56" s="6"/>
      <c r="C56" s="6"/>
      <c r="D56" s="6"/>
      <c r="E56" s="6"/>
    </row>
    <row r="57" spans="1:5">
      <c r="A57" s="6"/>
      <c r="B57" s="6"/>
      <c r="C57" s="6"/>
      <c r="D57" s="6"/>
      <c r="E57" s="6"/>
    </row>
    <row r="58" spans="1:5">
      <c r="A58" s="6"/>
      <c r="B58" s="6"/>
      <c r="C58" s="6"/>
      <c r="D58" s="6"/>
      <c r="E58" s="6"/>
    </row>
    <row r="59" spans="1:5">
      <c r="A59" s="6"/>
      <c r="B59" s="6"/>
      <c r="C59" s="6"/>
      <c r="D59" s="6"/>
      <c r="E59" s="6"/>
    </row>
    <row r="60" spans="1:5">
      <c r="A60" s="6"/>
      <c r="B60" s="6"/>
      <c r="C60" s="6"/>
      <c r="D60" s="6"/>
      <c r="E60" s="6"/>
    </row>
    <row r="61" spans="1:5">
      <c r="C61" s="6"/>
      <c r="D61" s="6"/>
      <c r="E61" s="6"/>
    </row>
    <row r="62" spans="1:5">
      <c r="C62" s="6"/>
      <c r="D62" s="6"/>
      <c r="E62" s="6"/>
    </row>
    <row r="63" spans="1:5">
      <c r="C63" s="6"/>
      <c r="D63" s="6"/>
      <c r="E63" s="6"/>
    </row>
    <row r="64" spans="1:5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65536" spans="1:1">
      <c r="A65536" s="86"/>
    </row>
  </sheetData>
  <mergeCells count="7">
    <mergeCell ref="A27:C27"/>
    <mergeCell ref="A1:AS1"/>
    <mergeCell ref="A3:B3"/>
    <mergeCell ref="A28:B28"/>
    <mergeCell ref="A2:B2"/>
    <mergeCell ref="M3:N3"/>
    <mergeCell ref="C2:AS2"/>
  </mergeCells>
  <phoneticPr fontId="1" type="noConversion"/>
  <conditionalFormatting sqref="AO5:AO26">
    <cfRule type="cellIs" dxfId="0" priority="1" stopIfTrue="1" operator="greaterThan">
      <formula>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8"/>
  <sheetViews>
    <sheetView topLeftCell="A7" workbookViewId="0">
      <selection activeCell="H29" sqref="H29"/>
    </sheetView>
  </sheetViews>
  <sheetFormatPr defaultRowHeight="12.75"/>
  <cols>
    <col min="1" max="1" width="9.140625" style="4"/>
    <col min="2" max="2" width="12.5703125" style="4" customWidth="1"/>
    <col min="3" max="16384" width="9.140625" style="4"/>
  </cols>
  <sheetData>
    <row r="1" spans="1:15">
      <c r="A1" s="150" t="s">
        <v>63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1:1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</row>
    <row r="3" spans="1:15" ht="23.25">
      <c r="A3" s="151" t="s">
        <v>64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</row>
    <row r="4" spans="1:15" ht="21" thickBot="1">
      <c r="A4" s="152" t="s">
        <v>65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97"/>
    </row>
    <row r="5" spans="1:15" ht="21" thickBot="1">
      <c r="A5" s="153" t="s">
        <v>73</v>
      </c>
      <c r="B5" s="154"/>
      <c r="C5" s="155"/>
      <c r="D5" s="156" t="s">
        <v>66</v>
      </c>
      <c r="E5" s="157"/>
      <c r="F5" s="157"/>
      <c r="G5" s="157"/>
      <c r="H5" s="157"/>
      <c r="I5" s="98"/>
      <c r="J5" s="98"/>
      <c r="K5" s="99"/>
      <c r="L5" s="100"/>
      <c r="M5" s="100"/>
      <c r="N5" s="100"/>
      <c r="O5" s="101"/>
    </row>
    <row r="6" spans="1:15" s="2" customFormat="1" ht="45.75" thickBot="1">
      <c r="A6" s="102" t="s">
        <v>42</v>
      </c>
      <c r="B6" s="102" t="s">
        <v>57</v>
      </c>
      <c r="C6" s="102" t="s">
        <v>0</v>
      </c>
      <c r="D6" s="102" t="s">
        <v>1</v>
      </c>
      <c r="E6" s="103" t="s">
        <v>2</v>
      </c>
      <c r="F6" s="104" t="s">
        <v>23</v>
      </c>
      <c r="G6" s="104" t="s">
        <v>24</v>
      </c>
      <c r="H6" s="104" t="s">
        <v>33</v>
      </c>
      <c r="I6" s="104" t="s">
        <v>40</v>
      </c>
      <c r="J6" s="104" t="s">
        <v>67</v>
      </c>
      <c r="K6" s="105" t="s">
        <v>68</v>
      </c>
      <c r="L6" s="102" t="s">
        <v>69</v>
      </c>
      <c r="M6" s="103" t="s">
        <v>70</v>
      </c>
      <c r="N6" s="102" t="s">
        <v>71</v>
      </c>
    </row>
    <row r="7" spans="1:15" ht="15.75">
      <c r="A7" s="106">
        <v>1</v>
      </c>
      <c r="B7" s="107">
        <v>1908446134</v>
      </c>
      <c r="C7" s="107" t="s">
        <v>49</v>
      </c>
      <c r="D7" s="108"/>
      <c r="E7" s="8"/>
      <c r="F7" s="8"/>
      <c r="G7" s="8"/>
      <c r="H7" s="8">
        <v>250</v>
      </c>
      <c r="I7" s="8"/>
      <c r="J7" s="109"/>
      <c r="K7" s="109"/>
      <c r="L7" s="8"/>
      <c r="M7" s="110"/>
      <c r="N7" s="111"/>
    </row>
    <row r="8" spans="1:15" ht="15.75">
      <c r="A8" s="112">
        <v>2</v>
      </c>
      <c r="B8" s="94">
        <v>1908446136</v>
      </c>
      <c r="C8" s="94" t="s">
        <v>50</v>
      </c>
      <c r="D8" s="113"/>
      <c r="E8" s="7"/>
      <c r="F8" s="7"/>
      <c r="G8" s="7"/>
      <c r="H8" s="109">
        <v>250</v>
      </c>
      <c r="I8" s="7"/>
      <c r="J8" s="109"/>
      <c r="K8" s="114"/>
      <c r="L8" s="7"/>
      <c r="M8" s="115"/>
      <c r="N8" s="116"/>
    </row>
    <row r="9" spans="1:15" ht="15.75">
      <c r="A9" s="106">
        <v>3</v>
      </c>
      <c r="B9" s="94">
        <v>1908446137</v>
      </c>
      <c r="C9" s="94" t="s">
        <v>51</v>
      </c>
      <c r="D9" s="113"/>
      <c r="E9" s="7"/>
      <c r="F9" s="7"/>
      <c r="G9" s="7"/>
      <c r="H9" s="7">
        <v>250</v>
      </c>
      <c r="I9" s="7"/>
      <c r="J9" s="109"/>
      <c r="K9" s="109"/>
      <c r="L9" s="7"/>
      <c r="M9" s="115"/>
      <c r="N9" s="116"/>
    </row>
    <row r="10" spans="1:15" ht="15.75">
      <c r="A10" s="117">
        <v>4</v>
      </c>
      <c r="B10" s="94">
        <v>1908446139</v>
      </c>
      <c r="C10" s="94" t="s">
        <v>52</v>
      </c>
      <c r="D10" s="113"/>
      <c r="E10" s="7"/>
      <c r="F10" s="7"/>
      <c r="G10" s="7"/>
      <c r="H10" s="7"/>
      <c r="I10" s="7"/>
      <c r="J10" s="109"/>
      <c r="K10" s="109"/>
      <c r="L10" s="7"/>
      <c r="M10" s="115"/>
      <c r="N10" s="116"/>
    </row>
    <row r="11" spans="1:15" ht="15.75">
      <c r="A11" s="106">
        <v>5</v>
      </c>
      <c r="B11" s="94">
        <v>1908446141</v>
      </c>
      <c r="C11" s="94" t="s">
        <v>53</v>
      </c>
      <c r="D11" s="113"/>
      <c r="E11" s="7"/>
      <c r="F11" s="7"/>
      <c r="G11" s="7"/>
      <c r="H11" s="109">
        <v>250</v>
      </c>
      <c r="I11" s="7"/>
      <c r="J11" s="109"/>
      <c r="K11" s="109"/>
      <c r="L11" s="7"/>
      <c r="M11" s="115"/>
      <c r="N11" s="116"/>
    </row>
    <row r="12" spans="1:15" ht="15.75">
      <c r="A12" s="112">
        <v>6</v>
      </c>
      <c r="B12" s="94">
        <v>1908446143</v>
      </c>
      <c r="C12" s="94" t="s">
        <v>48</v>
      </c>
      <c r="D12" s="113"/>
      <c r="E12" s="7"/>
      <c r="F12" s="7"/>
      <c r="G12" s="7"/>
      <c r="H12" s="109">
        <v>100</v>
      </c>
      <c r="I12" s="7"/>
      <c r="J12" s="109"/>
      <c r="K12" s="109"/>
      <c r="L12" s="7"/>
      <c r="M12" s="115"/>
      <c r="N12" s="116"/>
    </row>
    <row r="13" spans="1:15" ht="15.75">
      <c r="A13" s="106">
        <v>7</v>
      </c>
      <c r="B13" s="94">
        <v>1908446146</v>
      </c>
      <c r="C13" s="94" t="s">
        <v>54</v>
      </c>
      <c r="D13" s="113"/>
      <c r="E13" s="7"/>
      <c r="F13" s="7"/>
      <c r="G13" s="7"/>
      <c r="H13" s="7">
        <v>250</v>
      </c>
      <c r="I13" s="7"/>
      <c r="J13" s="109"/>
      <c r="K13" s="109"/>
      <c r="L13" s="7"/>
      <c r="M13" s="115"/>
      <c r="N13" s="116"/>
    </row>
    <row r="14" spans="1:15" ht="15.75">
      <c r="A14" s="112">
        <v>8</v>
      </c>
      <c r="B14" s="94">
        <v>1908446148</v>
      </c>
      <c r="C14" s="94" t="s">
        <v>47</v>
      </c>
      <c r="D14" s="113"/>
      <c r="E14" s="7"/>
      <c r="F14" s="7"/>
      <c r="G14" s="7"/>
      <c r="H14" s="109">
        <v>250</v>
      </c>
      <c r="I14" s="7"/>
      <c r="J14" s="109"/>
      <c r="K14" s="109"/>
      <c r="L14" s="7"/>
      <c r="M14" s="115"/>
      <c r="N14" s="116"/>
    </row>
    <row r="15" spans="1:15" ht="15.75">
      <c r="A15" s="106">
        <v>9</v>
      </c>
      <c r="B15" s="94">
        <v>1908446149</v>
      </c>
      <c r="C15" s="118" t="s">
        <v>55</v>
      </c>
      <c r="D15" s="113"/>
      <c r="E15" s="7"/>
      <c r="F15" s="7"/>
      <c r="G15" s="7"/>
      <c r="H15" s="7"/>
      <c r="I15" s="7"/>
      <c r="J15" s="109"/>
      <c r="K15" s="109"/>
      <c r="L15" s="7"/>
      <c r="M15" s="115"/>
      <c r="N15" s="116"/>
    </row>
    <row r="16" spans="1:15" ht="15.75">
      <c r="A16" s="112">
        <v>10</v>
      </c>
      <c r="B16" s="94">
        <v>1908446150</v>
      </c>
      <c r="C16" s="94" t="s">
        <v>56</v>
      </c>
      <c r="D16" s="113"/>
      <c r="E16" s="7"/>
      <c r="F16" s="7"/>
      <c r="G16" s="7"/>
      <c r="H16" s="7"/>
      <c r="I16" s="7"/>
      <c r="J16" s="109"/>
      <c r="K16" s="109"/>
      <c r="L16" s="7"/>
      <c r="M16" s="115"/>
      <c r="N16" s="116"/>
    </row>
    <row r="17" spans="1:14" ht="15.75">
      <c r="A17" s="106">
        <v>11</v>
      </c>
      <c r="B17" s="94">
        <v>1908446151</v>
      </c>
      <c r="C17" s="94" t="s">
        <v>53</v>
      </c>
      <c r="D17" s="113"/>
      <c r="E17" s="7"/>
      <c r="F17" s="7"/>
      <c r="G17" s="7"/>
      <c r="H17" s="109"/>
      <c r="I17" s="7"/>
      <c r="J17" s="109"/>
      <c r="K17" s="109"/>
      <c r="L17" s="7"/>
      <c r="M17" s="115"/>
      <c r="N17" s="116"/>
    </row>
    <row r="18" spans="1:14" ht="15.75">
      <c r="A18" s="112">
        <v>12</v>
      </c>
      <c r="B18" s="119">
        <v>1908446152</v>
      </c>
      <c r="C18" s="119" t="s">
        <v>46</v>
      </c>
      <c r="D18" s="113"/>
      <c r="E18" s="7"/>
      <c r="F18" s="7"/>
      <c r="G18" s="7"/>
      <c r="H18" s="7"/>
      <c r="I18" s="7"/>
      <c r="J18" s="109"/>
      <c r="K18" s="109"/>
      <c r="L18" s="7"/>
      <c r="M18" s="115"/>
      <c r="N18" s="116"/>
    </row>
    <row r="19" spans="1:14" ht="15.75">
      <c r="A19" s="106">
        <v>13</v>
      </c>
      <c r="B19" s="109"/>
      <c r="C19" s="120"/>
      <c r="D19" s="113"/>
      <c r="E19" s="7"/>
      <c r="F19" s="7"/>
      <c r="G19" s="7"/>
      <c r="H19" s="7"/>
      <c r="I19" s="7"/>
      <c r="J19" s="109"/>
      <c r="K19" s="109"/>
      <c r="L19" s="7"/>
      <c r="M19" s="115"/>
      <c r="N19" s="116"/>
    </row>
    <row r="20" spans="1:14" ht="15.75">
      <c r="A20" s="112">
        <v>14</v>
      </c>
      <c r="B20" s="121"/>
      <c r="C20" s="120"/>
      <c r="D20" s="113"/>
      <c r="E20" s="7"/>
      <c r="F20" s="7"/>
      <c r="G20" s="7"/>
      <c r="H20" s="7"/>
      <c r="I20" s="7"/>
      <c r="J20" s="109"/>
      <c r="K20" s="109"/>
      <c r="L20" s="7"/>
      <c r="M20" s="115"/>
      <c r="N20" s="116"/>
    </row>
    <row r="21" spans="1:14" ht="15.75">
      <c r="A21" s="106">
        <v>15</v>
      </c>
      <c r="B21" s="109"/>
      <c r="C21" s="3"/>
      <c r="D21" s="113"/>
      <c r="E21" s="7"/>
      <c r="F21" s="7"/>
      <c r="G21" s="7"/>
      <c r="H21" s="109"/>
      <c r="I21" s="7"/>
      <c r="J21" s="109"/>
      <c r="K21" s="109"/>
      <c r="L21" s="7"/>
      <c r="M21" s="115"/>
      <c r="N21" s="116"/>
    </row>
    <row r="22" spans="1:14" ht="15.75">
      <c r="A22" s="112">
        <v>16</v>
      </c>
      <c r="B22" s="121"/>
      <c r="C22" s="3"/>
      <c r="D22" s="113"/>
      <c r="E22" s="7"/>
      <c r="F22" s="7"/>
      <c r="G22" s="7"/>
      <c r="H22" s="109"/>
      <c r="I22" s="7"/>
      <c r="J22" s="109"/>
      <c r="K22" s="109"/>
      <c r="L22" s="7"/>
      <c r="M22" s="115"/>
      <c r="N22" s="116"/>
    </row>
    <row r="23" spans="1:14" ht="15.75">
      <c r="A23" s="106">
        <v>17</v>
      </c>
      <c r="B23" s="109"/>
      <c r="C23" s="120"/>
      <c r="D23" s="113"/>
      <c r="E23" s="7"/>
      <c r="F23" s="7"/>
      <c r="G23" s="7"/>
      <c r="H23" s="109"/>
      <c r="I23" s="7"/>
      <c r="J23" s="109"/>
      <c r="K23" s="109"/>
      <c r="L23" s="7"/>
      <c r="M23" s="115"/>
      <c r="N23" s="116"/>
    </row>
    <row r="24" spans="1:14" ht="15.75">
      <c r="A24" s="112">
        <v>18</v>
      </c>
      <c r="B24" s="121"/>
      <c r="C24" s="120"/>
      <c r="D24" s="113"/>
      <c r="E24" s="7"/>
      <c r="F24" s="7"/>
      <c r="G24" s="7"/>
      <c r="H24" s="7"/>
      <c r="I24" s="7"/>
      <c r="J24" s="109"/>
      <c r="K24" s="109"/>
      <c r="L24" s="7"/>
      <c r="M24" s="115"/>
      <c r="N24" s="116"/>
    </row>
    <row r="25" spans="1:14" ht="15.75">
      <c r="A25" s="106">
        <v>19</v>
      </c>
      <c r="B25" s="109"/>
      <c r="C25" s="120"/>
      <c r="D25" s="113"/>
      <c r="E25" s="7"/>
      <c r="F25" s="7"/>
      <c r="G25" s="7"/>
      <c r="H25" s="109"/>
      <c r="I25" s="7"/>
      <c r="J25" s="109"/>
      <c r="K25" s="109"/>
      <c r="L25" s="7"/>
      <c r="M25" s="115"/>
      <c r="N25" s="116"/>
    </row>
    <row r="26" spans="1:14" ht="15.75">
      <c r="A26" s="122">
        <v>20</v>
      </c>
      <c r="B26" s="123"/>
      <c r="C26" s="124"/>
      <c r="D26" s="113"/>
      <c r="E26" s="18"/>
      <c r="F26" s="125"/>
      <c r="G26" s="18"/>
      <c r="H26" s="18"/>
      <c r="I26" s="7"/>
      <c r="J26" s="7"/>
      <c r="K26" s="7"/>
      <c r="L26" s="7"/>
      <c r="M26" s="115"/>
      <c r="N26" s="116"/>
    </row>
    <row r="27" spans="1:14" ht="15.75">
      <c r="A27" s="122">
        <v>21</v>
      </c>
      <c r="B27" s="123"/>
      <c r="C27" s="124"/>
      <c r="D27" s="125"/>
      <c r="E27" s="18"/>
      <c r="F27" s="125"/>
      <c r="G27" s="7"/>
      <c r="H27" s="7"/>
      <c r="I27" s="7"/>
      <c r="J27" s="7"/>
      <c r="K27" s="7"/>
      <c r="L27" s="7"/>
      <c r="M27" s="115"/>
      <c r="N27" s="116"/>
    </row>
    <row r="28" spans="1:14" ht="16.5" thickBot="1">
      <c r="A28" s="122">
        <v>22</v>
      </c>
      <c r="B28" s="123"/>
      <c r="C28" s="124"/>
      <c r="D28" s="125"/>
      <c r="E28" s="18"/>
      <c r="F28" s="18"/>
      <c r="G28" s="18"/>
      <c r="H28" s="18"/>
      <c r="I28" s="18"/>
      <c r="J28" s="18"/>
      <c r="K28" s="18"/>
      <c r="L28" s="18"/>
      <c r="M28" s="126"/>
      <c r="N28" s="116"/>
    </row>
    <row r="29" spans="1:14" s="1" customFormat="1" ht="16.5" thickBot="1">
      <c r="A29" s="147" t="s">
        <v>72</v>
      </c>
      <c r="B29" s="148"/>
      <c r="C29" s="149"/>
      <c r="D29" s="127">
        <f t="shared" ref="D29:J29" si="0">SUM(D7:D28)</f>
        <v>0</v>
      </c>
      <c r="E29" s="127">
        <f t="shared" si="0"/>
        <v>0</v>
      </c>
      <c r="F29" s="127">
        <f t="shared" si="0"/>
        <v>0</v>
      </c>
      <c r="G29" s="127">
        <f t="shared" si="0"/>
        <v>0</v>
      </c>
      <c r="H29" s="127">
        <f t="shared" si="0"/>
        <v>1600</v>
      </c>
      <c r="I29" s="127">
        <f t="shared" si="0"/>
        <v>0</v>
      </c>
      <c r="J29" s="127">
        <f t="shared" si="0"/>
        <v>0</v>
      </c>
      <c r="K29" s="128"/>
      <c r="L29" s="128">
        <f>SUM(L7:L28)</f>
        <v>0</v>
      </c>
      <c r="M29" s="129">
        <f>SUM(M7:M28)</f>
        <v>0</v>
      </c>
      <c r="N29" s="130">
        <f>SUM(N7:N28)</f>
        <v>0</v>
      </c>
    </row>
    <row r="30" spans="1:14" ht="15.75">
      <c r="A30" s="6"/>
      <c r="B30" s="6"/>
      <c r="C30" s="6"/>
      <c r="D30" s="99"/>
      <c r="F30" s="6"/>
      <c r="G30" s="6"/>
      <c r="H30" s="6"/>
      <c r="I30" s="6"/>
    </row>
    <row r="31" spans="1:14" ht="15.75">
      <c r="A31" s="6"/>
      <c r="B31" s="6"/>
      <c r="C31" s="5"/>
      <c r="D31" s="23"/>
      <c r="F31" s="6"/>
      <c r="G31" s="6"/>
      <c r="I31" s="6"/>
      <c r="J31" s="6"/>
      <c r="K31" s="6"/>
    </row>
    <row r="32" spans="1:14">
      <c r="A32" s="6"/>
      <c r="B32" s="6"/>
      <c r="C32" s="5"/>
      <c r="D32" s="5"/>
      <c r="F32" s="6"/>
      <c r="G32" s="6"/>
      <c r="I32" s="6"/>
    </row>
    <row r="33" spans="1:9">
      <c r="A33" s="6"/>
      <c r="B33" s="6"/>
      <c r="C33" s="5"/>
      <c r="D33" s="16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  <c r="F35" s="6"/>
      <c r="G35" s="6"/>
      <c r="I35" s="6"/>
    </row>
    <row r="36" spans="1:9">
      <c r="A36" s="6"/>
      <c r="B36" s="6"/>
      <c r="C36" s="5"/>
      <c r="D36" s="5"/>
    </row>
    <row r="37" spans="1:9">
      <c r="A37" s="14"/>
      <c r="B37" s="14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5"/>
      <c r="D42" s="5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</sheetData>
  <mergeCells count="6">
    <mergeCell ref="A29:C29"/>
    <mergeCell ref="A1:N2"/>
    <mergeCell ref="A3:N3"/>
    <mergeCell ref="A4:N4"/>
    <mergeCell ref="A5:C5"/>
    <mergeCell ref="D5:H5"/>
  </mergeCells>
  <printOptions horizontalCentered="1" verticalCentered="1"/>
  <pageMargins left="0" right="0" top="0.5" bottom="0" header="0" footer="0"/>
  <pageSetup paperSize="9" scale="1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Sales</vt:lpstr>
      <vt:lpstr>Allocatoin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2020-12-01T04:12:49Z</cp:lastPrinted>
  <dcterms:created xsi:type="dcterms:W3CDTF">2007-08-23T12:32:35Z</dcterms:created>
  <dcterms:modified xsi:type="dcterms:W3CDTF">2020-12-30T04:58:03Z</dcterms:modified>
</cp:coreProperties>
</file>