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/>
  </bookViews>
  <sheets>
    <sheet name="Daily Sales" sheetId="34" r:id="rId1"/>
    <sheet name="Allocatoin" sheetId="33" r:id="rId2"/>
  </sheets>
  <calcPr calcId="124519"/>
</workbook>
</file>

<file path=xl/calcChain.xml><?xml version="1.0" encoding="utf-8"?>
<calcChain xmlns="http://schemas.openxmlformats.org/spreadsheetml/2006/main">
  <c r="AR38" i="34"/>
  <c r="M36"/>
  <c r="M34"/>
  <c r="L30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I27"/>
  <c r="AH27"/>
  <c r="AG27"/>
  <c r="AE27"/>
  <c r="AD27"/>
  <c r="AF27" s="1"/>
  <c r="AC27"/>
  <c r="AI26"/>
  <c r="AH26"/>
  <c r="AG26"/>
  <c r="AE26"/>
  <c r="AD26"/>
  <c r="AF26" s="1"/>
  <c r="AS26" s="1"/>
  <c r="AT26" s="1"/>
  <c r="AC26"/>
  <c r="AI25"/>
  <c r="AH25"/>
  <c r="AG25"/>
  <c r="AE25"/>
  <c r="AD25"/>
  <c r="AF25" s="1"/>
  <c r="AS25" s="1"/>
  <c r="AT25" s="1"/>
  <c r="AC25"/>
  <c r="AI24"/>
  <c r="AH24"/>
  <c r="AG24"/>
  <c r="AE24"/>
  <c r="AD24"/>
  <c r="AF24" s="1"/>
  <c r="AS24" s="1"/>
  <c r="AT24" s="1"/>
  <c r="AC24"/>
  <c r="AI23"/>
  <c r="AH23"/>
  <c r="AG23"/>
  <c r="AE23"/>
  <c r="AD23"/>
  <c r="AF23" s="1"/>
  <c r="AS23" s="1"/>
  <c r="AT23" s="1"/>
  <c r="AC23"/>
  <c r="AI22"/>
  <c r="AH22"/>
  <c r="AG22"/>
  <c r="AE22"/>
  <c r="AD22"/>
  <c r="AF22" s="1"/>
  <c r="AS22" s="1"/>
  <c r="AT22" s="1"/>
  <c r="AC22"/>
  <c r="AI21"/>
  <c r="AH21"/>
  <c r="AG21"/>
  <c r="AE21"/>
  <c r="AD21"/>
  <c r="AF21" s="1"/>
  <c r="AC21"/>
  <c r="AI20"/>
  <c r="AH20"/>
  <c r="AG20"/>
  <c r="AE20"/>
  <c r="AD20"/>
  <c r="AF20" s="1"/>
  <c r="AS20" s="1"/>
  <c r="AT20" s="1"/>
  <c r="AC20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H29" s="1"/>
  <c r="AG8"/>
  <c r="AF8"/>
  <c r="AE8"/>
  <c r="AD8"/>
  <c r="AC8"/>
  <c r="AR8" s="1"/>
  <c r="AO7"/>
  <c r="AO29" s="1"/>
  <c r="AI7"/>
  <c r="AI29" s="1"/>
  <c r="AH7"/>
  <c r="AG7"/>
  <c r="AG29" s="1"/>
  <c r="AF7"/>
  <c r="AS7" s="1"/>
  <c r="AE7"/>
  <c r="AD7"/>
  <c r="AC7"/>
  <c r="N28" i="33"/>
  <c r="M28"/>
  <c r="L28"/>
  <c r="J28"/>
  <c r="I28"/>
  <c r="H28"/>
  <c r="G28"/>
  <c r="F28"/>
  <c r="E28"/>
  <c r="D28"/>
  <c r="AE29" i="34" l="1"/>
  <c r="AC29"/>
  <c r="AS27"/>
  <c r="AT27" s="1"/>
  <c r="AR19"/>
  <c r="AR21"/>
  <c r="AR23"/>
  <c r="AR25"/>
  <c r="AR27"/>
  <c r="AD29"/>
  <c r="AR20"/>
  <c r="AR22"/>
  <c r="AR24"/>
  <c r="AR26"/>
  <c r="AR28"/>
  <c r="AS21"/>
  <c r="AT21" s="1"/>
  <c r="AT7"/>
  <c r="AF29"/>
  <c r="AR7"/>
  <c r="AS8"/>
  <c r="AT8" s="1"/>
  <c r="AR29" l="1"/>
  <c r="AS29"/>
  <c r="AT29"/>
</calcChain>
</file>

<file path=xl/sharedStrings.xml><?xml version="1.0" encoding="utf-8"?>
<sst xmlns="http://schemas.openxmlformats.org/spreadsheetml/2006/main" count="113" uniqueCount="88">
  <si>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</si>
  <si>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</si>
  <si>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</si>
  <si>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</si>
  <si>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</si>
  <si>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</si>
  <si>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</si>
  <si>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</si>
  <si>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</si>
  <si>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</si>
  <si>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</si>
  <si>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</si>
  <si>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</si>
  <si>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</si>
  <si>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</si>
  <si>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</si>
  <si>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</si>
  <si>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</si>
  <si>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</si>
  <si>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</si>
  <si>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</si>
  <si>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</si>
  <si>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</si>
  <si>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</si>
  <si>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</si>
  <si>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</si>
  <si>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</si>
  <si>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</si>
  <si>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</si>
  <si>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</si>
  <si>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</si>
  <si>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</si>
  <si>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</si>
  <si>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</si>
  <si>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</si>
  <si>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</si>
  <si>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</si>
  <si>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</si>
  <si>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</si>
  <si>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</si>
  <si>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</si>
  <si>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</si>
  <si>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</si>
  <si>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</si>
  <si>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</si>
  <si>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</si>
  <si>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Shanto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</si>
  <si>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</si>
  <si>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</si>
  <si>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</si>
  <si>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</si>
  <si>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</si>
  <si>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</si>
  <si>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</si>
  <si>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</si>
  <si>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</si>
  <si>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</si>
  <si>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</si>
  <si>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</si>
  <si>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</si>
  <si>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</si>
  <si>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</si>
  <si>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</si>
  <si>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</si>
  <si>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</si>
  <si>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</si>
  <si>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</si>
  <si>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</si>
  <si>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</si>
  <si>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</si>
  <si>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</si>
  <si>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</si>
  <si>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01.12.2020</t>
  </si>
  <si>
    <t>Total</t>
  </si>
  <si>
    <t>Before Due(+)</t>
  </si>
  <si>
    <t xml:space="preserve"> </t>
  </si>
  <si>
    <t>S.N</t>
  </si>
  <si>
    <t>55 Kanaikhali,Natore</t>
  </si>
  <si>
    <t>05.12.2020</t>
  </si>
  <si>
    <t>Today Due(-)</t>
  </si>
  <si>
    <t>Date :06-12-2020</t>
  </si>
  <si>
    <t>Date: 06-12-2020</t>
  </si>
  <si>
    <t>MB160(+)</t>
  </si>
  <si>
    <t>9TT90(+)</t>
  </si>
  <si>
    <t>Lifting</t>
  </si>
  <si>
    <t>Sales Value</t>
  </si>
  <si>
    <t>Retail Commi</t>
  </si>
  <si>
    <t>06.12.2020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</si>
</sst>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0"/>
      <name val="Calibri"/>
      <family val="2"/>
      <scheme val="minor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2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7" xfId="0" applyNumberFormat="1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10" fontId="1" fillId="0" borderId="30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10" borderId="40" xfId="0" applyFont="1" applyFill="1" applyBorder="1" applyAlignment="1">
      <alignment horizontal="center" vertical="center"/>
    </xf>
    <xf numFmtId="0" fontId="3" fillId="10" borderId="43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11" borderId="43" xfId="0" applyFont="1" applyFill="1" applyBorder="1" applyAlignment="1">
      <alignment horizontal="center" vertical="center"/>
    </xf>
    <xf numFmtId="0" fontId="1" fillId="11" borderId="43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13" borderId="44" xfId="0" applyFont="1" applyFill="1" applyBorder="1" applyAlignment="1">
      <alignment horizontal="center" vertical="center"/>
    </xf>
    <xf numFmtId="0" fontId="3" fillId="12" borderId="45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1" fontId="2" fillId="2" borderId="21" xfId="0" applyNumberFormat="1" applyFont="1" applyFill="1" applyBorder="1" applyAlignment="1">
      <alignment horizontal="center" vertical="center" wrapText="1"/>
    </xf>
    <xf numFmtId="1" fontId="2" fillId="2" borderId="25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" fontId="1" fillId="16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3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152400</xdr:rowOff>
    </xdr:from>
    <xdr:to>
      <xdr:col>10</xdr:col>
      <xdr:colOff>0</xdr:colOff>
      <xdr:row>2</xdr:row>
      <xdr:rowOff>114300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4705350" y="152400"/>
          <a:ext cx="2762250" cy="3714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5538"/>
  <sheetViews>
    <sheetView tabSelected="1" workbookViewId="0">
      <selection activeCell="AO32" sqref="AO32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9" style="4" bestFit="1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2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0.85546875" style="4" bestFit="1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0" ht="30.75">
      <c r="A1" s="144" t="s">
        <v>57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</row>
    <row r="2" spans="1:50" ht="21" thickBot="1">
      <c r="A2" s="145" t="s">
        <v>77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</row>
    <row r="3" spans="1:50" ht="18.75">
      <c r="A3" s="146" t="s">
        <v>81</v>
      </c>
      <c r="B3" s="147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</row>
    <row r="4" spans="1:50" ht="15">
      <c r="A4" s="138" t="s">
        <v>59</v>
      </c>
      <c r="B4" s="138"/>
      <c r="C4" s="139"/>
      <c r="D4" s="139"/>
      <c r="E4" s="101">
        <v>0</v>
      </c>
      <c r="F4" s="101">
        <v>0</v>
      </c>
      <c r="G4" s="101">
        <v>0</v>
      </c>
      <c r="H4" s="101">
        <v>0</v>
      </c>
      <c r="I4" s="101">
        <v>0</v>
      </c>
      <c r="J4" s="101">
        <v>0</v>
      </c>
      <c r="K4" s="102">
        <v>4220</v>
      </c>
      <c r="L4" s="102">
        <v>300</v>
      </c>
      <c r="M4" s="138">
        <v>3440</v>
      </c>
      <c r="N4" s="138"/>
      <c r="O4" s="102">
        <v>1910</v>
      </c>
      <c r="P4" s="102">
        <v>11130</v>
      </c>
      <c r="Q4" s="101">
        <v>0</v>
      </c>
      <c r="R4" s="101">
        <v>0</v>
      </c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</row>
    <row r="5" spans="1:50" ht="15">
      <c r="A5" s="138" t="s">
        <v>84</v>
      </c>
      <c r="B5" s="138"/>
      <c r="C5" s="139"/>
      <c r="D5" s="139"/>
      <c r="E5" s="101"/>
      <c r="F5" s="101"/>
      <c r="G5" s="101"/>
      <c r="H5" s="101"/>
      <c r="I5" s="101"/>
      <c r="J5" s="101"/>
      <c r="K5" s="102">
        <v>0</v>
      </c>
      <c r="L5" s="102"/>
      <c r="M5" s="102">
        <v>0</v>
      </c>
      <c r="N5" s="102"/>
      <c r="O5" s="102">
        <v>0</v>
      </c>
      <c r="P5" s="102">
        <v>0</v>
      </c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</row>
    <row r="6" spans="1:50" s="2" customFormat="1" ht="30" customHeight="1" thickBot="1">
      <c r="A6" s="103" t="s">
        <v>41</v>
      </c>
      <c r="B6" s="104" t="s">
        <v>56</v>
      </c>
      <c r="C6" s="105" t="s">
        <v>0</v>
      </c>
      <c r="D6" s="106" t="s">
        <v>1</v>
      </c>
      <c r="E6" s="106" t="s">
        <v>26</v>
      </c>
      <c r="F6" s="107" t="s">
        <v>37</v>
      </c>
      <c r="G6" s="106" t="s">
        <v>28</v>
      </c>
      <c r="H6" s="107" t="s">
        <v>2</v>
      </c>
      <c r="I6" s="107" t="s">
        <v>25</v>
      </c>
      <c r="J6" s="108" t="s">
        <v>40</v>
      </c>
      <c r="K6" s="109" t="s">
        <v>22</v>
      </c>
      <c r="L6" s="107" t="s">
        <v>29</v>
      </c>
      <c r="M6" s="110" t="s">
        <v>23</v>
      </c>
      <c r="N6" s="107" t="s">
        <v>31</v>
      </c>
      <c r="O6" s="110" t="s">
        <v>39</v>
      </c>
      <c r="P6" s="111" t="s">
        <v>32</v>
      </c>
      <c r="Q6" s="105" t="s">
        <v>38</v>
      </c>
      <c r="R6" s="106" t="s">
        <v>36</v>
      </c>
      <c r="S6" s="112" t="s">
        <v>3</v>
      </c>
      <c r="T6" s="112" t="s">
        <v>27</v>
      </c>
      <c r="U6" s="112" t="s">
        <v>43</v>
      </c>
      <c r="V6" s="113" t="s">
        <v>34</v>
      </c>
      <c r="W6" s="114" t="s">
        <v>4</v>
      </c>
      <c r="X6" s="114" t="s">
        <v>5</v>
      </c>
      <c r="Y6" s="114" t="s">
        <v>6</v>
      </c>
      <c r="Z6" s="114" t="s">
        <v>7</v>
      </c>
      <c r="AA6" s="114" t="s">
        <v>8</v>
      </c>
      <c r="AB6" s="114" t="s">
        <v>9</v>
      </c>
      <c r="AC6" s="115" t="s">
        <v>85</v>
      </c>
      <c r="AD6" s="106" t="s">
        <v>10</v>
      </c>
      <c r="AE6" s="116" t="s">
        <v>12</v>
      </c>
      <c r="AF6" s="117" t="s">
        <v>11</v>
      </c>
      <c r="AG6" s="116" t="s">
        <v>21</v>
      </c>
      <c r="AH6" s="117" t="s">
        <v>13</v>
      </c>
      <c r="AI6" s="117" t="s">
        <v>19</v>
      </c>
      <c r="AJ6" s="112" t="s">
        <v>16</v>
      </c>
      <c r="AK6" s="112" t="s">
        <v>17</v>
      </c>
      <c r="AL6" s="112" t="s">
        <v>42</v>
      </c>
      <c r="AM6" s="112" t="s">
        <v>30</v>
      </c>
      <c r="AN6" s="112" t="s">
        <v>24</v>
      </c>
      <c r="AO6" s="112" t="s">
        <v>86</v>
      </c>
      <c r="AP6" s="113" t="s">
        <v>44</v>
      </c>
      <c r="AQ6" s="118" t="s">
        <v>35</v>
      </c>
      <c r="AR6" s="119" t="s">
        <v>14</v>
      </c>
      <c r="AS6" s="120" t="s">
        <v>18</v>
      </c>
      <c r="AT6" s="121" t="s">
        <v>20</v>
      </c>
      <c r="AU6" s="25"/>
      <c r="AV6" s="25"/>
    </row>
    <row r="7" spans="1:50" ht="15.75">
      <c r="A7" s="38">
        <v>1</v>
      </c>
      <c r="B7" s="39">
        <v>1908446134</v>
      </c>
      <c r="C7" s="40" t="s">
        <v>48</v>
      </c>
      <c r="D7" s="41">
        <v>29915</v>
      </c>
      <c r="E7" s="42"/>
      <c r="F7" s="41"/>
      <c r="G7" s="42"/>
      <c r="H7" s="42"/>
      <c r="I7" s="42"/>
      <c r="J7" s="42"/>
      <c r="K7" s="42"/>
      <c r="L7" s="42"/>
      <c r="M7" s="42">
        <v>20</v>
      </c>
      <c r="N7" s="42"/>
      <c r="O7" s="42"/>
      <c r="P7" s="42">
        <v>40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55">
        <f>D7*1+E7*999+F7*499+G7*75+H7*50+I7*30+K7*20+L7*19+M7*10+P7*9+N7*10+J7*29+S7*191+V7*4744+W7*110+X7*450+Y7*110+Z7*110+AA7*200+AB7*182+U7*30+T7*350+R7*4+Q7*5+O7*9</f>
        <v>30475</v>
      </c>
      <c r="AD7" s="8">
        <f t="shared" ref="AD7:AD28" si="0">D7*1</f>
        <v>29915</v>
      </c>
      <c r="AE7" s="9">
        <f t="shared" ref="AE7:AE28" si="1">D7*2.75%</f>
        <v>822.66250000000002</v>
      </c>
      <c r="AF7" s="9">
        <f t="shared" ref="AF7:AF28" si="2">AD7*0.95%</f>
        <v>284.1925</v>
      </c>
      <c r="AG7" s="9">
        <f>SUM(E7*999+F7*499+G7*75+H7*50+I7*30+K7*20+L7*19+M7*10+P7*9+N7*10+J7*29+R7*4+Q7*5+O7*9)*2.8%</f>
        <v>15.679999999999998</v>
      </c>
      <c r="AH7" s="9">
        <f t="shared" ref="AH7:AH28" si="3">SUM(E7*999+F7*499+G7*75+H7*50+I7*30+J7*29+K7*20+L7*19+M7*10+N7*10+O7*9+P7*9+Q7*5+R7*4)*0.95%</f>
        <v>5.32</v>
      </c>
      <c r="AI7" s="9">
        <f>V7*0+W7*0+Y7*0+Z7*0+U7*0+AA7*0+AB7*9+S7*0</f>
        <v>0</v>
      </c>
      <c r="AJ7" s="17"/>
      <c r="AK7" s="17"/>
      <c r="AL7" s="17"/>
      <c r="AM7" s="17"/>
      <c r="AN7" s="17">
        <v>0</v>
      </c>
      <c r="AO7" s="122">
        <f>SUM(D7:P7)*2.75%</f>
        <v>824.3125</v>
      </c>
      <c r="AP7" s="58"/>
      <c r="AQ7" s="59">
        <v>207</v>
      </c>
      <c r="AR7" s="27">
        <f>AC7-AE7-AG7-AJ7-AK7-AL7-AM7-AN7-AP7-AQ7</f>
        <v>29429.657500000001</v>
      </c>
      <c r="AS7" s="52">
        <f t="shared" ref="AS7:AS19" si="4">AF7+AH7+AI7</f>
        <v>289.51249999999999</v>
      </c>
      <c r="AT7" s="52">
        <f t="shared" ref="AT7:AT19" si="5">AS7-AQ7-AN7</f>
        <v>82.512499999999989</v>
      </c>
      <c r="AU7" s="26"/>
      <c r="AV7" s="26"/>
    </row>
    <row r="8" spans="1:50" ht="15.75">
      <c r="A8" s="43">
        <v>2</v>
      </c>
      <c r="B8" s="44">
        <v>1908446136</v>
      </c>
      <c r="C8" s="45" t="s">
        <v>49</v>
      </c>
      <c r="D8" s="46">
        <v>15645</v>
      </c>
      <c r="E8" s="47"/>
      <c r="F8" s="46"/>
      <c r="G8" s="47"/>
      <c r="H8" s="47"/>
      <c r="I8" s="47"/>
      <c r="J8" s="47"/>
      <c r="K8" s="47">
        <v>10</v>
      </c>
      <c r="L8" s="47"/>
      <c r="M8" s="47">
        <v>110</v>
      </c>
      <c r="N8" s="47"/>
      <c r="O8" s="47"/>
      <c r="P8" s="4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56">
        <f t="shared" ref="AC8:AC28" si="6">D8*1+E8*999+F8*499+G8*75+H8*50+I8*30+K8*20+L8*19+M8*10+P8*9+N8*10+J8*29+S8*191+V8*4744+W8*110+X8*450+Y8*110+Z8*110+AA8*200+AB8*182+U8*30+T8*350+R8*4+Q8*5+O8*9</f>
        <v>16945</v>
      </c>
      <c r="AD8" s="7">
        <f t="shared" si="0"/>
        <v>15645</v>
      </c>
      <c r="AE8" s="19">
        <f t="shared" si="1"/>
        <v>430.23750000000001</v>
      </c>
      <c r="AF8" s="19">
        <f t="shared" si="2"/>
        <v>148.6275</v>
      </c>
      <c r="AG8" s="9">
        <f t="shared" ref="AG8:AG28" si="7">SUM(E8*999+F8*499+G8*75+H8*50+I8*30+K8*20+L8*19+M8*10+P8*9+N8*10+J8*29+R8*4+Q8*5+O8*9)*2.75%</f>
        <v>35.75</v>
      </c>
      <c r="AH8" s="19">
        <f t="shared" si="3"/>
        <v>12.35</v>
      </c>
      <c r="AI8" s="19">
        <f t="shared" ref="AI8:AI28" si="8">V8*0+W8*0+Y8*0+Z8*0+U8*0+AA8*0+AB8*9+S8*0</f>
        <v>0</v>
      </c>
      <c r="AJ8" s="10"/>
      <c r="AK8" s="10"/>
      <c r="AL8" s="10"/>
      <c r="AM8" s="10"/>
      <c r="AN8" s="17">
        <v>0</v>
      </c>
      <c r="AO8" s="122">
        <f t="shared" ref="AO8:AO18" si="9">SUM(D8:P8)*2.75%</f>
        <v>433.53750000000002</v>
      </c>
      <c r="AP8" s="3"/>
      <c r="AQ8" s="60">
        <v>120</v>
      </c>
      <c r="AR8" s="11">
        <f>AC8-AE8-AG8-AJ8-AK8-AL8-AM8-AN8-AP8-AQ8</f>
        <v>16359.012500000001</v>
      </c>
      <c r="AS8" s="53">
        <f t="shared" si="4"/>
        <v>160.97749999999999</v>
      </c>
      <c r="AT8" s="53">
        <f t="shared" si="5"/>
        <v>40.977499999999992</v>
      </c>
      <c r="AU8" s="6"/>
      <c r="AV8" s="63"/>
    </row>
    <row r="9" spans="1:50" ht="15.75">
      <c r="A9" s="43">
        <v>3</v>
      </c>
      <c r="B9" s="44">
        <v>1908446137</v>
      </c>
      <c r="C9" s="45" t="s">
        <v>50</v>
      </c>
      <c r="D9" s="46">
        <v>11514</v>
      </c>
      <c r="E9" s="47"/>
      <c r="F9" s="46"/>
      <c r="G9" s="47"/>
      <c r="H9" s="47"/>
      <c r="I9" s="47"/>
      <c r="J9" s="47"/>
      <c r="K9" s="47"/>
      <c r="L9" s="47"/>
      <c r="M9" s="47"/>
      <c r="N9" s="47"/>
      <c r="O9" s="47"/>
      <c r="P9" s="4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56">
        <f t="shared" si="6"/>
        <v>11514</v>
      </c>
      <c r="AD9" s="7">
        <f t="shared" si="0"/>
        <v>11514</v>
      </c>
      <c r="AE9" s="19">
        <f t="shared" si="1"/>
        <v>316.63499999999999</v>
      </c>
      <c r="AF9" s="19">
        <f t="shared" si="2"/>
        <v>109.383</v>
      </c>
      <c r="AG9" s="9">
        <f t="shared" si="7"/>
        <v>0</v>
      </c>
      <c r="AH9" s="19">
        <f t="shared" si="3"/>
        <v>0</v>
      </c>
      <c r="AI9" s="19">
        <f t="shared" si="8"/>
        <v>0</v>
      </c>
      <c r="AJ9" s="10"/>
      <c r="AK9" s="10"/>
      <c r="AL9" s="10"/>
      <c r="AM9" s="10"/>
      <c r="AN9" s="17">
        <v>0</v>
      </c>
      <c r="AO9" s="122">
        <f t="shared" si="9"/>
        <v>316.63499999999999</v>
      </c>
      <c r="AP9" s="3"/>
      <c r="AQ9" s="60">
        <v>77</v>
      </c>
      <c r="AR9" s="11">
        <f t="shared" ref="AR9:AR28" si="10">AC9-AE9-AG9-AJ9-AK9-AL9-AM9-AN9-AP9-AQ9</f>
        <v>11120.365</v>
      </c>
      <c r="AS9" s="53">
        <f t="shared" si="4"/>
        <v>109.383</v>
      </c>
      <c r="AT9" s="53">
        <f t="shared" si="5"/>
        <v>32.382999999999996</v>
      </c>
      <c r="AU9" s="6"/>
      <c r="AV9" s="26"/>
    </row>
    <row r="10" spans="1:50" ht="15.75">
      <c r="A10" s="43">
        <v>4</v>
      </c>
      <c r="B10" s="44">
        <v>1908446139</v>
      </c>
      <c r="C10" s="45" t="s">
        <v>51</v>
      </c>
      <c r="D10" s="46">
        <v>11308</v>
      </c>
      <c r="E10" s="47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56">
        <f t="shared" si="6"/>
        <v>11308</v>
      </c>
      <c r="AD10" s="7">
        <f>D10*1</f>
        <v>11308</v>
      </c>
      <c r="AE10" s="19">
        <f>D10*2.75%</f>
        <v>310.97000000000003</v>
      </c>
      <c r="AF10" s="19">
        <f>AD10*0.95%</f>
        <v>107.426</v>
      </c>
      <c r="AG10" s="9">
        <f t="shared" si="7"/>
        <v>0</v>
      </c>
      <c r="AH10" s="19">
        <f t="shared" si="3"/>
        <v>0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122">
        <f t="shared" si="9"/>
        <v>310.97000000000003</v>
      </c>
      <c r="AP10" s="3"/>
      <c r="AQ10" s="60">
        <v>97</v>
      </c>
      <c r="AR10" s="11">
        <f>AC10-AE10-AG10-AJ10-AK10-AL10-AM10-AN10-AP10-AQ10</f>
        <v>10900.03</v>
      </c>
      <c r="AS10" s="53">
        <f>AF10+AH10+AI10</f>
        <v>107.426</v>
      </c>
      <c r="AT10" s="53">
        <f>AS10-AQ10-AN10</f>
        <v>10.426000000000002</v>
      </c>
      <c r="AU10" s="6" t="s">
        <v>82</v>
      </c>
      <c r="AV10" s="26"/>
    </row>
    <row r="11" spans="1:50" ht="15.75">
      <c r="A11" s="43">
        <v>5</v>
      </c>
      <c r="B11" s="44">
        <v>1908446141</v>
      </c>
      <c r="C11" s="45" t="s">
        <v>52</v>
      </c>
      <c r="D11" s="46">
        <v>21594</v>
      </c>
      <c r="E11" s="47"/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56">
        <f t="shared" si="6"/>
        <v>21594</v>
      </c>
      <c r="AD11" s="7">
        <f t="shared" si="0"/>
        <v>21594</v>
      </c>
      <c r="AE11" s="19">
        <f t="shared" si="1"/>
        <v>593.83500000000004</v>
      </c>
      <c r="AF11" s="19">
        <f t="shared" si="2"/>
        <v>205.143</v>
      </c>
      <c r="AG11" s="9">
        <f t="shared" si="7"/>
        <v>0</v>
      </c>
      <c r="AH11" s="19">
        <f t="shared" si="3"/>
        <v>0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122">
        <f t="shared" si="9"/>
        <v>593.83500000000004</v>
      </c>
      <c r="AP11" s="3"/>
      <c r="AQ11" s="60">
        <v>200</v>
      </c>
      <c r="AR11" s="11">
        <f t="shared" ref="AR11:AR16" si="11">AC11-AE11-AG11-AJ11-AK11-AL11-AM11-AN11-AP11-AQ11</f>
        <v>20800.165000000001</v>
      </c>
      <c r="AS11" s="53">
        <f t="shared" si="4"/>
        <v>205.143</v>
      </c>
      <c r="AT11" s="53">
        <f t="shared" si="5"/>
        <v>5.1430000000000007</v>
      </c>
      <c r="AU11" s="6" t="s">
        <v>83</v>
      </c>
      <c r="AV11" s="26"/>
    </row>
    <row r="12" spans="1:50" ht="15.75">
      <c r="A12" s="43">
        <v>6</v>
      </c>
      <c r="B12" s="44">
        <v>1908446143</v>
      </c>
      <c r="C12" s="45" t="s">
        <v>47</v>
      </c>
      <c r="D12" s="46">
        <v>15420</v>
      </c>
      <c r="E12" s="47"/>
      <c r="F12" s="46"/>
      <c r="G12" s="47"/>
      <c r="H12" s="47"/>
      <c r="I12" s="47"/>
      <c r="J12" s="47"/>
      <c r="K12" s="47">
        <v>20</v>
      </c>
      <c r="L12" s="47"/>
      <c r="M12" s="47"/>
      <c r="N12" s="47"/>
      <c r="O12" s="47"/>
      <c r="P12" s="47">
        <v>150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56">
        <f t="shared" si="6"/>
        <v>17170</v>
      </c>
      <c r="AD12" s="7">
        <f>D12*1</f>
        <v>15420</v>
      </c>
      <c r="AE12" s="19">
        <f>D12*2.75%</f>
        <v>424.05</v>
      </c>
      <c r="AF12" s="19">
        <f>AD12*0.95%</f>
        <v>146.49</v>
      </c>
      <c r="AG12" s="9">
        <f t="shared" si="7"/>
        <v>48.125</v>
      </c>
      <c r="AH12" s="19">
        <f t="shared" si="3"/>
        <v>16.625</v>
      </c>
      <c r="AI12" s="19">
        <f>V12*0+W12*0+Y12*0+Z12*0+U12*0+AA12*0+AB12*9+S12*0</f>
        <v>0</v>
      </c>
      <c r="AJ12" s="10"/>
      <c r="AK12" s="10"/>
      <c r="AL12" s="10"/>
      <c r="AM12" s="10"/>
      <c r="AN12" s="17">
        <v>0</v>
      </c>
      <c r="AO12" s="122">
        <f t="shared" si="9"/>
        <v>428.72500000000002</v>
      </c>
      <c r="AP12" s="3"/>
      <c r="AQ12" s="60">
        <v>124</v>
      </c>
      <c r="AR12" s="11">
        <f t="shared" si="11"/>
        <v>16573.825000000001</v>
      </c>
      <c r="AS12" s="53">
        <f>AF12+AH12+AI12</f>
        <v>163.11500000000001</v>
      </c>
      <c r="AT12" s="53">
        <f>AS12-AQ12-AN12</f>
        <v>39.115000000000009</v>
      </c>
      <c r="AU12" s="6"/>
      <c r="AV12" s="26"/>
    </row>
    <row r="13" spans="1:50" ht="15.75">
      <c r="A13" s="43">
        <v>7</v>
      </c>
      <c r="B13" s="44">
        <v>1908446146</v>
      </c>
      <c r="C13" s="45" t="s">
        <v>53</v>
      </c>
      <c r="D13" s="46">
        <v>13015</v>
      </c>
      <c r="E13" s="47"/>
      <c r="F13" s="46"/>
      <c r="G13" s="47"/>
      <c r="H13" s="47"/>
      <c r="I13" s="47"/>
      <c r="J13" s="47"/>
      <c r="K13" s="47"/>
      <c r="L13" s="47"/>
      <c r="M13" s="47">
        <v>100</v>
      </c>
      <c r="N13" s="47"/>
      <c r="O13" s="47"/>
      <c r="P13" s="4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56">
        <f t="shared" si="6"/>
        <v>14015</v>
      </c>
      <c r="AD13" s="7">
        <f t="shared" si="0"/>
        <v>13015</v>
      </c>
      <c r="AE13" s="19">
        <f t="shared" si="1"/>
        <v>357.91250000000002</v>
      </c>
      <c r="AF13" s="19">
        <f t="shared" si="2"/>
        <v>123.6425</v>
      </c>
      <c r="AG13" s="9">
        <f t="shared" si="7"/>
        <v>27.5</v>
      </c>
      <c r="AH13" s="19">
        <f t="shared" si="3"/>
        <v>9.5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122">
        <f t="shared" si="9"/>
        <v>360.66250000000002</v>
      </c>
      <c r="AP13" s="3"/>
      <c r="AQ13" s="60">
        <v>119</v>
      </c>
      <c r="AR13" s="11">
        <f t="shared" si="11"/>
        <v>13510.5875</v>
      </c>
      <c r="AS13" s="53">
        <f t="shared" si="4"/>
        <v>133.14249999999998</v>
      </c>
      <c r="AT13" s="53">
        <f t="shared" si="5"/>
        <v>14.142499999999984</v>
      </c>
      <c r="AU13" s="6"/>
      <c r="AV13" s="26"/>
    </row>
    <row r="14" spans="1:50" ht="15.75">
      <c r="A14" s="43">
        <v>8</v>
      </c>
      <c r="B14" s="44">
        <v>1908446148</v>
      </c>
      <c r="C14" s="45" t="s">
        <v>71</v>
      </c>
      <c r="D14" s="46">
        <v>16964</v>
      </c>
      <c r="E14" s="47"/>
      <c r="F14" s="46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56">
        <f t="shared" si="6"/>
        <v>16964</v>
      </c>
      <c r="AD14" s="7">
        <f t="shared" si="0"/>
        <v>16964</v>
      </c>
      <c r="AE14" s="19">
        <f t="shared" si="1"/>
        <v>466.51</v>
      </c>
      <c r="AF14" s="19">
        <f t="shared" si="2"/>
        <v>161.15799999999999</v>
      </c>
      <c r="AG14" s="9">
        <f t="shared" si="7"/>
        <v>0</v>
      </c>
      <c r="AH14" s="19">
        <f t="shared" si="3"/>
        <v>0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122">
        <f t="shared" si="9"/>
        <v>466.51</v>
      </c>
      <c r="AP14" s="3"/>
      <c r="AQ14" s="60">
        <v>210</v>
      </c>
      <c r="AR14" s="11">
        <f t="shared" si="11"/>
        <v>16287.490000000002</v>
      </c>
      <c r="AS14" s="53">
        <f t="shared" si="4"/>
        <v>161.15799999999999</v>
      </c>
      <c r="AT14" s="53">
        <f t="shared" si="5"/>
        <v>-48.842000000000013</v>
      </c>
      <c r="AU14" s="6"/>
      <c r="AV14" s="26"/>
      <c r="AW14" s="15"/>
      <c r="AX14" s="79"/>
    </row>
    <row r="15" spans="1:50" ht="17.25">
      <c r="A15" s="43">
        <v>9</v>
      </c>
      <c r="B15" s="44">
        <v>1908446149</v>
      </c>
      <c r="C15" s="45" t="s">
        <v>54</v>
      </c>
      <c r="D15" s="46">
        <v>22102</v>
      </c>
      <c r="E15" s="47"/>
      <c r="F15" s="46"/>
      <c r="G15" s="47"/>
      <c r="H15" s="47"/>
      <c r="I15" s="47"/>
      <c r="J15" s="47"/>
      <c r="K15" s="47"/>
      <c r="L15" s="47"/>
      <c r="M15" s="47">
        <v>300</v>
      </c>
      <c r="N15" s="47"/>
      <c r="O15" s="47"/>
      <c r="P15" s="4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56">
        <f t="shared" si="6"/>
        <v>25102</v>
      </c>
      <c r="AD15" s="7">
        <f t="shared" si="0"/>
        <v>22102</v>
      </c>
      <c r="AE15" s="19">
        <f t="shared" si="1"/>
        <v>607.80499999999995</v>
      </c>
      <c r="AF15" s="19">
        <f t="shared" si="2"/>
        <v>209.96899999999999</v>
      </c>
      <c r="AG15" s="9">
        <f t="shared" si="7"/>
        <v>82.5</v>
      </c>
      <c r="AH15" s="19">
        <f t="shared" si="3"/>
        <v>28.5</v>
      </c>
      <c r="AI15" s="19">
        <f t="shared" si="8"/>
        <v>0</v>
      </c>
      <c r="AJ15" s="10"/>
      <c r="AK15" s="10"/>
      <c r="AL15" s="10"/>
      <c r="AM15" s="10"/>
      <c r="AN15" s="17">
        <v>0</v>
      </c>
      <c r="AO15" s="122">
        <f t="shared" si="9"/>
        <v>616.05499999999995</v>
      </c>
      <c r="AP15" s="3"/>
      <c r="AQ15" s="60">
        <v>251</v>
      </c>
      <c r="AR15" s="11">
        <f t="shared" si="11"/>
        <v>24160.695</v>
      </c>
      <c r="AS15" s="53">
        <f>AF15+AH15+AI15</f>
        <v>238.46899999999999</v>
      </c>
      <c r="AT15" s="53">
        <f>AS15-AQ15-AN15</f>
        <v>-12.531000000000006</v>
      </c>
      <c r="AU15" s="6"/>
      <c r="AV15" s="26"/>
      <c r="AW15" s="64"/>
      <c r="AX15" s="64"/>
    </row>
    <row r="16" spans="1:50" ht="15.75">
      <c r="A16" s="43">
        <v>10</v>
      </c>
      <c r="B16" s="44">
        <v>1908446150</v>
      </c>
      <c r="C16" s="45" t="s">
        <v>55</v>
      </c>
      <c r="D16" s="46">
        <v>12542</v>
      </c>
      <c r="E16" s="47"/>
      <c r="F16" s="46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56">
        <f t="shared" si="6"/>
        <v>12542</v>
      </c>
      <c r="AD16" s="7">
        <f t="shared" si="0"/>
        <v>12542</v>
      </c>
      <c r="AE16" s="19">
        <f t="shared" si="1"/>
        <v>344.90500000000003</v>
      </c>
      <c r="AF16" s="19">
        <f t="shared" si="2"/>
        <v>119.149</v>
      </c>
      <c r="AG16" s="9">
        <f t="shared" si="7"/>
        <v>0</v>
      </c>
      <c r="AH16" s="19">
        <f t="shared" si="3"/>
        <v>0</v>
      </c>
      <c r="AI16" s="19">
        <f t="shared" si="8"/>
        <v>0</v>
      </c>
      <c r="AJ16" s="10"/>
      <c r="AK16" s="10"/>
      <c r="AL16" s="10"/>
      <c r="AM16" s="10"/>
      <c r="AN16" s="17">
        <v>0</v>
      </c>
      <c r="AO16" s="122">
        <f t="shared" si="9"/>
        <v>344.90500000000003</v>
      </c>
      <c r="AP16" s="3"/>
      <c r="AQ16" s="60">
        <v>150</v>
      </c>
      <c r="AR16" s="11">
        <f t="shared" si="11"/>
        <v>12047.094999999999</v>
      </c>
      <c r="AS16" s="53">
        <f t="shared" si="4"/>
        <v>119.149</v>
      </c>
      <c r="AT16" s="53">
        <f t="shared" si="5"/>
        <v>-30.850999999999999</v>
      </c>
      <c r="AU16" s="6"/>
      <c r="AV16" s="26"/>
    </row>
    <row r="17" spans="1:48" ht="15.75">
      <c r="A17" s="43">
        <v>11</v>
      </c>
      <c r="B17" s="44">
        <v>1908446151</v>
      </c>
      <c r="C17" s="45" t="s">
        <v>52</v>
      </c>
      <c r="D17" s="46">
        <v>15401</v>
      </c>
      <c r="E17" s="47"/>
      <c r="F17" s="46"/>
      <c r="G17" s="47"/>
      <c r="H17" s="47"/>
      <c r="I17" s="47"/>
      <c r="J17" s="47"/>
      <c r="K17" s="47"/>
      <c r="L17" s="47"/>
      <c r="M17" s="47">
        <v>300</v>
      </c>
      <c r="N17" s="47"/>
      <c r="O17" s="47"/>
      <c r="P17" s="4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6">
        <f t="shared" si="6"/>
        <v>18401</v>
      </c>
      <c r="AD17" s="7">
        <f>D17*1</f>
        <v>15401</v>
      </c>
      <c r="AE17" s="19">
        <f>D17*2.75%</f>
        <v>423.52749999999997</v>
      </c>
      <c r="AF17" s="19">
        <f>AD17*0.95%</f>
        <v>146.30949999999999</v>
      </c>
      <c r="AG17" s="9">
        <f t="shared" si="7"/>
        <v>82.5</v>
      </c>
      <c r="AH17" s="19">
        <f t="shared" si="3"/>
        <v>28.5</v>
      </c>
      <c r="AI17" s="19">
        <f>V17*0+W17*0+Y17*0+Z17*0+U17*0+AA17*0+AB17*9+S17*0</f>
        <v>0</v>
      </c>
      <c r="AJ17" s="10"/>
      <c r="AK17" s="10"/>
      <c r="AL17" s="10"/>
      <c r="AM17" s="10"/>
      <c r="AN17" s="17">
        <v>0</v>
      </c>
      <c r="AO17" s="122">
        <f t="shared" si="9"/>
        <v>431.77749999999997</v>
      </c>
      <c r="AP17" s="3"/>
      <c r="AQ17" s="60">
        <v>115</v>
      </c>
      <c r="AR17" s="11">
        <f t="shared" si="10"/>
        <v>17779.9725</v>
      </c>
      <c r="AS17" s="53">
        <f>AF17+AH17+AI17</f>
        <v>174.80949999999999</v>
      </c>
      <c r="AT17" s="53">
        <f>AS17-AQ17-AN17</f>
        <v>59.809499999999986</v>
      </c>
      <c r="AU17" s="6"/>
      <c r="AV17" s="26"/>
    </row>
    <row r="18" spans="1:48" ht="16.5" thickBot="1">
      <c r="A18" s="43">
        <v>12</v>
      </c>
      <c r="B18" s="44">
        <v>1908446152</v>
      </c>
      <c r="C18" s="45" t="s">
        <v>45</v>
      </c>
      <c r="D18" s="46">
        <v>6067</v>
      </c>
      <c r="E18" s="47"/>
      <c r="F18" s="46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56">
        <f t="shared" si="6"/>
        <v>6067</v>
      </c>
      <c r="AD18" s="7">
        <f>D18*1</f>
        <v>6067</v>
      </c>
      <c r="AE18" s="19">
        <f>D18*2.75%</f>
        <v>166.8425</v>
      </c>
      <c r="AF18" s="19">
        <f>AD18*0.95%</f>
        <v>57.636499999999998</v>
      </c>
      <c r="AG18" s="9">
        <f t="shared" si="7"/>
        <v>0</v>
      </c>
      <c r="AH18" s="19">
        <f t="shared" si="3"/>
        <v>0</v>
      </c>
      <c r="AI18" s="19">
        <f>V18*0+W18*0+Y18*0+Z18*0+U18*0+AA18*0+AB18*9+S18*0</f>
        <v>0</v>
      </c>
      <c r="AJ18" s="10"/>
      <c r="AK18" s="10"/>
      <c r="AL18" s="10"/>
      <c r="AM18" s="10"/>
      <c r="AN18" s="17">
        <v>0</v>
      </c>
      <c r="AO18" s="122">
        <f t="shared" si="9"/>
        <v>166.8425</v>
      </c>
      <c r="AP18" s="3"/>
      <c r="AQ18" s="60">
        <v>100</v>
      </c>
      <c r="AR18" s="21">
        <f>AC18-AE18-AG18-AJ18-AK18-AL18-AM18-AN18-AP18-AQ18</f>
        <v>5800.1575000000003</v>
      </c>
      <c r="AS18" s="53">
        <f>AF18+AH18+AI18</f>
        <v>57.636499999999998</v>
      </c>
      <c r="AT18" s="53">
        <f>AS18-AQ18-AN18</f>
        <v>-42.363500000000002</v>
      </c>
      <c r="AU18" s="6"/>
      <c r="AV18" s="26"/>
    </row>
    <row r="19" spans="1:48" ht="15.75" hidden="1">
      <c r="A19" s="43">
        <v>13</v>
      </c>
      <c r="B19" s="47"/>
      <c r="C19" s="20"/>
      <c r="D19" s="46"/>
      <c r="E19" s="47"/>
      <c r="F19" s="46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6">
        <f t="shared" si="6"/>
        <v>0</v>
      </c>
      <c r="AD19" s="7">
        <f t="shared" si="0"/>
        <v>0</v>
      </c>
      <c r="AE19" s="19">
        <f t="shared" si="1"/>
        <v>0</v>
      </c>
      <c r="AF19" s="19">
        <f t="shared" si="2"/>
        <v>0</v>
      </c>
      <c r="AG19" s="9">
        <f t="shared" si="7"/>
        <v>0</v>
      </c>
      <c r="AH19" s="19">
        <f t="shared" si="3"/>
        <v>0</v>
      </c>
      <c r="AI19" s="19">
        <f t="shared" si="8"/>
        <v>0</v>
      </c>
      <c r="AJ19" s="10"/>
      <c r="AK19" s="10"/>
      <c r="AL19" s="10"/>
      <c r="AM19" s="10"/>
      <c r="AN19" s="17">
        <v>0</v>
      </c>
      <c r="AO19" s="122"/>
      <c r="AP19" s="3"/>
      <c r="AQ19" s="60"/>
      <c r="AR19" s="21">
        <f t="shared" si="10"/>
        <v>0</v>
      </c>
      <c r="AS19" s="53">
        <f t="shared" si="4"/>
        <v>0</v>
      </c>
      <c r="AT19" s="53">
        <f t="shared" si="5"/>
        <v>0</v>
      </c>
      <c r="AU19" s="6"/>
      <c r="AV19" s="26"/>
    </row>
    <row r="20" spans="1:48" ht="15.75" hidden="1">
      <c r="A20" s="43">
        <v>14</v>
      </c>
      <c r="B20" s="47"/>
      <c r="C20" s="20"/>
      <c r="D20" s="46"/>
      <c r="E20" s="47"/>
      <c r="F20" s="46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56">
        <f t="shared" si="6"/>
        <v>0</v>
      </c>
      <c r="AD20" s="7">
        <f t="shared" si="0"/>
        <v>0</v>
      </c>
      <c r="AE20" s="19">
        <f t="shared" si="1"/>
        <v>0</v>
      </c>
      <c r="AF20" s="19">
        <f t="shared" si="2"/>
        <v>0</v>
      </c>
      <c r="AG20" s="9">
        <f t="shared" si="7"/>
        <v>0</v>
      </c>
      <c r="AH20" s="19">
        <f t="shared" si="3"/>
        <v>0</v>
      </c>
      <c r="AI20" s="19">
        <f t="shared" si="8"/>
        <v>0</v>
      </c>
      <c r="AJ20" s="10"/>
      <c r="AK20" s="10"/>
      <c r="AL20" s="10"/>
      <c r="AM20" s="10"/>
      <c r="AN20" s="17">
        <v>0</v>
      </c>
      <c r="AO20" s="122"/>
      <c r="AP20" s="3"/>
      <c r="AQ20" s="60"/>
      <c r="AR20" s="21">
        <f>AC20-AE20-AG20-AJ20-AK20-AL20-AM20-AN20-AP20-AQ20</f>
        <v>0</v>
      </c>
      <c r="AS20" s="53">
        <f>AF20+AH20+AI20</f>
        <v>0</v>
      </c>
      <c r="AT20" s="53">
        <f>AS20-AQ20-AN20</f>
        <v>0</v>
      </c>
      <c r="AU20" s="6"/>
      <c r="AV20" s="26"/>
    </row>
    <row r="21" spans="1:48" ht="15.75" hidden="1">
      <c r="A21" s="43">
        <v>15</v>
      </c>
      <c r="B21" s="47"/>
      <c r="C21" s="22"/>
      <c r="D21" s="46"/>
      <c r="E21" s="47"/>
      <c r="F21" s="4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56">
        <f t="shared" si="6"/>
        <v>0</v>
      </c>
      <c r="AD21" s="7">
        <f t="shared" si="0"/>
        <v>0</v>
      </c>
      <c r="AE21" s="19">
        <f t="shared" si="1"/>
        <v>0</v>
      </c>
      <c r="AF21" s="19">
        <f t="shared" si="2"/>
        <v>0</v>
      </c>
      <c r="AG21" s="9">
        <f t="shared" si="7"/>
        <v>0</v>
      </c>
      <c r="AH21" s="19">
        <f t="shared" si="3"/>
        <v>0</v>
      </c>
      <c r="AI21" s="19">
        <f t="shared" si="8"/>
        <v>0</v>
      </c>
      <c r="AJ21" s="10"/>
      <c r="AK21" s="10"/>
      <c r="AL21" s="10"/>
      <c r="AM21" s="10"/>
      <c r="AN21" s="17">
        <v>0</v>
      </c>
      <c r="AO21" s="122"/>
      <c r="AP21" s="3"/>
      <c r="AQ21" s="60"/>
      <c r="AR21" s="11">
        <f t="shared" si="10"/>
        <v>0</v>
      </c>
      <c r="AS21" s="53">
        <f t="shared" ref="AS21:AS28" si="12">AF21+AH21+AI21</f>
        <v>0</v>
      </c>
      <c r="AT21" s="53">
        <f t="shared" ref="AT21:AT28" si="13">AS21-AQ21-AN21</f>
        <v>0</v>
      </c>
      <c r="AU21" s="6"/>
      <c r="AV21" s="26"/>
    </row>
    <row r="22" spans="1:48" ht="15.75" hidden="1">
      <c r="A22" s="43">
        <v>16</v>
      </c>
      <c r="B22" s="47"/>
      <c r="C22" s="22"/>
      <c r="D22" s="46"/>
      <c r="E22" s="47"/>
      <c r="F22" s="46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56">
        <f t="shared" si="6"/>
        <v>0</v>
      </c>
      <c r="AD22" s="7">
        <f t="shared" si="0"/>
        <v>0</v>
      </c>
      <c r="AE22" s="19">
        <f t="shared" si="1"/>
        <v>0</v>
      </c>
      <c r="AF22" s="19">
        <f t="shared" si="2"/>
        <v>0</v>
      </c>
      <c r="AG22" s="9">
        <f t="shared" si="7"/>
        <v>0</v>
      </c>
      <c r="AH22" s="19">
        <f t="shared" si="3"/>
        <v>0</v>
      </c>
      <c r="AI22" s="19">
        <f t="shared" si="8"/>
        <v>0</v>
      </c>
      <c r="AJ22" s="10"/>
      <c r="AK22" s="10"/>
      <c r="AL22" s="10"/>
      <c r="AM22" s="10"/>
      <c r="AN22" s="17">
        <v>0</v>
      </c>
      <c r="AO22" s="122"/>
      <c r="AP22" s="3"/>
      <c r="AQ22" s="60"/>
      <c r="AR22" s="11">
        <f>AC22-AE22-AG22-AJ22-AK22-AL22-AM22-AN22-AP22-AQ22</f>
        <v>0</v>
      </c>
      <c r="AS22" s="53">
        <f>AF22+AH22+AI22</f>
        <v>0</v>
      </c>
      <c r="AT22" s="53">
        <f>AS22-AQ22-AN22</f>
        <v>0</v>
      </c>
      <c r="AU22" s="6"/>
      <c r="AV22" s="26"/>
    </row>
    <row r="23" spans="1:48" ht="15.75" hidden="1">
      <c r="A23" s="43">
        <v>17</v>
      </c>
      <c r="B23" s="47"/>
      <c r="C23" s="20"/>
      <c r="D23" s="46"/>
      <c r="E23" s="47"/>
      <c r="F23" s="4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56">
        <f t="shared" si="6"/>
        <v>0</v>
      </c>
      <c r="AD23" s="7">
        <f t="shared" si="0"/>
        <v>0</v>
      </c>
      <c r="AE23" s="19">
        <f t="shared" si="1"/>
        <v>0</v>
      </c>
      <c r="AF23" s="19">
        <f t="shared" si="2"/>
        <v>0</v>
      </c>
      <c r="AG23" s="9">
        <f t="shared" si="7"/>
        <v>0</v>
      </c>
      <c r="AH23" s="19">
        <f t="shared" si="3"/>
        <v>0</v>
      </c>
      <c r="AI23" s="19">
        <f t="shared" si="8"/>
        <v>0</v>
      </c>
      <c r="AJ23" s="10"/>
      <c r="AK23" s="10"/>
      <c r="AL23" s="10"/>
      <c r="AM23" s="10"/>
      <c r="AN23" s="17">
        <v>0</v>
      </c>
      <c r="AO23" s="122"/>
      <c r="AP23" s="3"/>
      <c r="AQ23" s="60"/>
      <c r="AR23" s="11">
        <f t="shared" si="10"/>
        <v>0</v>
      </c>
      <c r="AS23" s="53">
        <f t="shared" si="12"/>
        <v>0</v>
      </c>
      <c r="AT23" s="53">
        <f t="shared" si="13"/>
        <v>0</v>
      </c>
      <c r="AU23" s="6"/>
      <c r="AV23" s="26"/>
    </row>
    <row r="24" spans="1:48" ht="15.75" hidden="1">
      <c r="A24" s="43">
        <v>18</v>
      </c>
      <c r="B24" s="47"/>
      <c r="C24" s="20"/>
      <c r="D24" s="46"/>
      <c r="E24" s="47"/>
      <c r="F24" s="4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56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7"/>
      <c r="AK24" s="7"/>
      <c r="AL24" s="20"/>
      <c r="AM24" s="20"/>
      <c r="AN24" s="17">
        <v>0</v>
      </c>
      <c r="AO24" s="122"/>
      <c r="AP24" s="3"/>
      <c r="AQ24" s="60"/>
      <c r="AR24" s="11">
        <f t="shared" si="10"/>
        <v>0</v>
      </c>
      <c r="AS24" s="53">
        <f t="shared" si="12"/>
        <v>0</v>
      </c>
      <c r="AT24" s="53">
        <f t="shared" si="13"/>
        <v>0</v>
      </c>
      <c r="AU24" s="6"/>
      <c r="AV24" s="26"/>
    </row>
    <row r="25" spans="1:48" ht="15.75" hidden="1">
      <c r="A25" s="43">
        <v>19</v>
      </c>
      <c r="B25" s="47"/>
      <c r="C25" s="20"/>
      <c r="D25" s="46"/>
      <c r="E25" s="47"/>
      <c r="F25" s="4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56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122"/>
      <c r="AP25" s="3"/>
      <c r="AQ25" s="60"/>
      <c r="AR25" s="11">
        <f t="shared" si="10"/>
        <v>0</v>
      </c>
      <c r="AS25" s="53">
        <f t="shared" si="12"/>
        <v>0</v>
      </c>
      <c r="AT25" s="53">
        <f t="shared" si="13"/>
        <v>0</v>
      </c>
      <c r="AU25" s="6"/>
      <c r="AV25" s="26"/>
    </row>
    <row r="26" spans="1:48" ht="15.75" hidden="1">
      <c r="A26" s="43">
        <v>20</v>
      </c>
      <c r="B26" s="47"/>
      <c r="C26" s="20"/>
      <c r="D26" s="46"/>
      <c r="E26" s="47"/>
      <c r="F26" s="46"/>
      <c r="G26" s="47"/>
      <c r="H26" s="47"/>
      <c r="I26" s="47"/>
      <c r="J26" s="47"/>
      <c r="K26" s="46"/>
      <c r="L26" s="47"/>
      <c r="M26" s="47"/>
      <c r="N26" s="47"/>
      <c r="O26" s="47"/>
      <c r="P26" s="4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56">
        <f t="shared" si="6"/>
        <v>0</v>
      </c>
      <c r="AD26" s="7">
        <f t="shared" si="0"/>
        <v>0</v>
      </c>
      <c r="AE26" s="19">
        <f t="shared" si="1"/>
        <v>0</v>
      </c>
      <c r="AF26" s="19">
        <f t="shared" si="2"/>
        <v>0</v>
      </c>
      <c r="AG26" s="9">
        <f t="shared" si="7"/>
        <v>0</v>
      </c>
      <c r="AH26" s="19">
        <f t="shared" si="3"/>
        <v>0</v>
      </c>
      <c r="AI26" s="19">
        <f t="shared" si="8"/>
        <v>0</v>
      </c>
      <c r="AJ26" s="10"/>
      <c r="AK26" s="10"/>
      <c r="AL26" s="10"/>
      <c r="AM26" s="10"/>
      <c r="AN26" s="17">
        <v>0</v>
      </c>
      <c r="AO26" s="122"/>
      <c r="AP26" s="3"/>
      <c r="AQ26" s="60"/>
      <c r="AR26" s="11">
        <f t="shared" si="10"/>
        <v>0</v>
      </c>
      <c r="AS26" s="53">
        <f t="shared" si="12"/>
        <v>0</v>
      </c>
      <c r="AT26" s="53">
        <f t="shared" si="13"/>
        <v>0</v>
      </c>
      <c r="AU26" s="6"/>
      <c r="AV26" s="6"/>
    </row>
    <row r="27" spans="1:48" ht="15.75" hidden="1">
      <c r="A27" s="43">
        <v>21</v>
      </c>
      <c r="B27" s="47"/>
      <c r="C27" s="20"/>
      <c r="D27" s="46"/>
      <c r="E27" s="47"/>
      <c r="F27" s="46"/>
      <c r="G27" s="47"/>
      <c r="H27" s="47"/>
      <c r="I27" s="47"/>
      <c r="J27" s="47"/>
      <c r="K27" s="46"/>
      <c r="L27" s="47"/>
      <c r="M27" s="47"/>
      <c r="N27" s="47"/>
      <c r="O27" s="47"/>
      <c r="P27" s="4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56">
        <f t="shared" si="6"/>
        <v>0</v>
      </c>
      <c r="AD27" s="7">
        <f t="shared" si="0"/>
        <v>0</v>
      </c>
      <c r="AE27" s="19">
        <f t="shared" si="1"/>
        <v>0</v>
      </c>
      <c r="AF27" s="19">
        <f t="shared" si="2"/>
        <v>0</v>
      </c>
      <c r="AG27" s="9">
        <f t="shared" si="7"/>
        <v>0</v>
      </c>
      <c r="AH27" s="19">
        <f t="shared" si="3"/>
        <v>0</v>
      </c>
      <c r="AI27" s="19">
        <f t="shared" si="8"/>
        <v>0</v>
      </c>
      <c r="AJ27" s="10"/>
      <c r="AK27" s="10"/>
      <c r="AL27" s="10"/>
      <c r="AM27" s="10"/>
      <c r="AN27" s="17">
        <v>0</v>
      </c>
      <c r="AO27" s="122"/>
      <c r="AP27" s="3"/>
      <c r="AQ27" s="60"/>
      <c r="AR27" s="11">
        <f t="shared" si="10"/>
        <v>0</v>
      </c>
      <c r="AS27" s="53">
        <f t="shared" si="12"/>
        <v>0</v>
      </c>
      <c r="AT27" s="53">
        <f t="shared" si="13"/>
        <v>0</v>
      </c>
      <c r="AU27" s="6"/>
      <c r="AV27" s="6"/>
    </row>
    <row r="28" spans="1:48" ht="16.5" hidden="1" thickBot="1">
      <c r="A28" s="48">
        <v>22</v>
      </c>
      <c r="B28" s="49"/>
      <c r="C28" s="50"/>
      <c r="D28" s="51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57">
        <f t="shared" si="6"/>
        <v>0</v>
      </c>
      <c r="AD28" s="18">
        <f t="shared" si="0"/>
        <v>0</v>
      </c>
      <c r="AE28" s="28">
        <f t="shared" si="1"/>
        <v>0</v>
      </c>
      <c r="AF28" s="28">
        <f t="shared" si="2"/>
        <v>0</v>
      </c>
      <c r="AG28" s="29">
        <f t="shared" si="7"/>
        <v>0</v>
      </c>
      <c r="AH28" s="28">
        <f t="shared" si="3"/>
        <v>0</v>
      </c>
      <c r="AI28" s="28">
        <f t="shared" si="8"/>
        <v>0</v>
      </c>
      <c r="AJ28" s="30"/>
      <c r="AK28" s="30"/>
      <c r="AL28" s="30"/>
      <c r="AM28" s="30"/>
      <c r="AN28" s="31">
        <v>0</v>
      </c>
      <c r="AO28" s="123"/>
      <c r="AP28" s="61"/>
      <c r="AQ28" s="62"/>
      <c r="AR28" s="32">
        <f t="shared" si="10"/>
        <v>0</v>
      </c>
      <c r="AS28" s="54">
        <f t="shared" si="12"/>
        <v>0</v>
      </c>
      <c r="AT28" s="54">
        <f t="shared" si="13"/>
        <v>0</v>
      </c>
      <c r="AU28" s="6"/>
      <c r="AV28" s="6"/>
    </row>
    <row r="29" spans="1:48" s="1" customFormat="1" ht="16.5" thickBot="1">
      <c r="A29" s="140" t="s">
        <v>60</v>
      </c>
      <c r="B29" s="141"/>
      <c r="C29" s="141"/>
      <c r="D29" s="124">
        <f t="shared" ref="D29:AT29" si="14">SUM(D7:D28)</f>
        <v>191487</v>
      </c>
      <c r="E29" s="124">
        <f t="shared" si="14"/>
        <v>0</v>
      </c>
      <c r="F29" s="124">
        <f t="shared" si="14"/>
        <v>0</v>
      </c>
      <c r="G29" s="124">
        <f t="shared" si="14"/>
        <v>0</v>
      </c>
      <c r="H29" s="124">
        <f t="shared" si="14"/>
        <v>0</v>
      </c>
      <c r="I29" s="124">
        <f t="shared" si="14"/>
        <v>0</v>
      </c>
      <c r="J29" s="124">
        <f t="shared" si="14"/>
        <v>0</v>
      </c>
      <c r="K29" s="124">
        <f t="shared" si="14"/>
        <v>30</v>
      </c>
      <c r="L29" s="124">
        <f t="shared" si="14"/>
        <v>0</v>
      </c>
      <c r="M29" s="124">
        <f t="shared" si="14"/>
        <v>830</v>
      </c>
      <c r="N29" s="124">
        <f t="shared" si="14"/>
        <v>0</v>
      </c>
      <c r="O29" s="124">
        <f t="shared" si="14"/>
        <v>0</v>
      </c>
      <c r="P29" s="124">
        <f t="shared" si="14"/>
        <v>190</v>
      </c>
      <c r="Q29" s="124">
        <f t="shared" si="14"/>
        <v>0</v>
      </c>
      <c r="R29" s="124">
        <f t="shared" si="14"/>
        <v>0</v>
      </c>
      <c r="S29" s="124">
        <f t="shared" si="14"/>
        <v>0</v>
      </c>
      <c r="T29" s="124">
        <f t="shared" si="14"/>
        <v>0</v>
      </c>
      <c r="U29" s="124">
        <f t="shared" si="14"/>
        <v>0</v>
      </c>
      <c r="V29" s="124">
        <f t="shared" si="14"/>
        <v>0</v>
      </c>
      <c r="W29" s="124">
        <f t="shared" si="14"/>
        <v>0</v>
      </c>
      <c r="X29" s="124">
        <f t="shared" si="14"/>
        <v>0</v>
      </c>
      <c r="Y29" s="124">
        <f t="shared" si="14"/>
        <v>0</v>
      </c>
      <c r="Z29" s="124">
        <f t="shared" si="14"/>
        <v>0</v>
      </c>
      <c r="AA29" s="124">
        <f t="shared" si="14"/>
        <v>0</v>
      </c>
      <c r="AB29" s="124">
        <f t="shared" si="14"/>
        <v>0</v>
      </c>
      <c r="AC29" s="125">
        <f t="shared" si="14"/>
        <v>202097</v>
      </c>
      <c r="AD29" s="125">
        <f t="shared" si="14"/>
        <v>191487</v>
      </c>
      <c r="AE29" s="125">
        <f t="shared" si="14"/>
        <v>5265.8924999999999</v>
      </c>
      <c r="AF29" s="125">
        <f t="shared" si="14"/>
        <v>1819.1265000000001</v>
      </c>
      <c r="AG29" s="125">
        <f t="shared" si="14"/>
        <v>292.05500000000001</v>
      </c>
      <c r="AH29" s="125">
        <f t="shared" si="14"/>
        <v>100.795</v>
      </c>
      <c r="AI29" s="125">
        <f t="shared" si="14"/>
        <v>0</v>
      </c>
      <c r="AJ29" s="125">
        <f t="shared" si="14"/>
        <v>0</v>
      </c>
      <c r="AK29" s="125">
        <f t="shared" si="14"/>
        <v>0</v>
      </c>
      <c r="AL29" s="125">
        <f t="shared" si="14"/>
        <v>0</v>
      </c>
      <c r="AM29" s="125">
        <f t="shared" si="14"/>
        <v>0</v>
      </c>
      <c r="AN29" s="125">
        <f t="shared" si="14"/>
        <v>0</v>
      </c>
      <c r="AO29" s="126">
        <f>SUM(AO7:AO28)</f>
        <v>5294.7674999999999</v>
      </c>
      <c r="AP29" s="125">
        <f t="shared" si="14"/>
        <v>0</v>
      </c>
      <c r="AQ29" s="127">
        <f t="shared" si="14"/>
        <v>1770</v>
      </c>
      <c r="AR29" s="128">
        <f t="shared" si="14"/>
        <v>194769.05250000002</v>
      </c>
      <c r="AS29" s="128">
        <f t="shared" si="14"/>
        <v>1919.9215000000002</v>
      </c>
      <c r="AT29" s="128">
        <f t="shared" si="14"/>
        <v>149.92149999999992</v>
      </c>
      <c r="AU29" s="129"/>
      <c r="AV29" s="129"/>
    </row>
    <row r="30" spans="1:48" ht="15.75" thickBot="1">
      <c r="A30" s="142" t="s">
        <v>58</v>
      </c>
      <c r="B30" s="143"/>
      <c r="C30" s="33"/>
      <c r="D30" s="34"/>
      <c r="E30" s="35">
        <f>E4-E29</f>
        <v>0</v>
      </c>
      <c r="F30" s="35">
        <f t="shared" ref="F30:R30" si="15">F4-F29</f>
        <v>0</v>
      </c>
      <c r="G30" s="35">
        <f t="shared" si="15"/>
        <v>0</v>
      </c>
      <c r="H30" s="35">
        <f t="shared" si="15"/>
        <v>0</v>
      </c>
      <c r="I30" s="35">
        <f t="shared" si="15"/>
        <v>0</v>
      </c>
      <c r="J30" s="35">
        <f t="shared" si="15"/>
        <v>0</v>
      </c>
      <c r="K30" s="36">
        <f>K4+K5-K29</f>
        <v>4190</v>
      </c>
      <c r="L30" s="36">
        <f t="shared" ref="L30:P30" si="16">L4+L5-L29</f>
        <v>300</v>
      </c>
      <c r="M30" s="36">
        <f t="shared" si="16"/>
        <v>2610</v>
      </c>
      <c r="N30" s="36">
        <f t="shared" si="16"/>
        <v>0</v>
      </c>
      <c r="O30" s="36">
        <f t="shared" si="16"/>
        <v>1910</v>
      </c>
      <c r="P30" s="36">
        <f t="shared" si="16"/>
        <v>10940</v>
      </c>
      <c r="Q30" s="35">
        <f t="shared" si="15"/>
        <v>0</v>
      </c>
      <c r="R30" s="35">
        <f t="shared" si="15"/>
        <v>0</v>
      </c>
      <c r="S30" s="37"/>
      <c r="T30" s="37"/>
      <c r="U30" s="37"/>
      <c r="V30" s="37"/>
      <c r="W30" s="37"/>
      <c r="X30" s="37"/>
      <c r="Y30" s="37"/>
      <c r="Z30" s="37"/>
      <c r="AA30" s="37"/>
      <c r="AB30" s="130"/>
      <c r="AC30" s="131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132"/>
      <c r="AP30" s="33"/>
      <c r="AQ30" s="33"/>
      <c r="AR30" s="33"/>
      <c r="AS30" s="33"/>
      <c r="AT30" s="133"/>
    </row>
    <row r="31" spans="1:48" ht="15.75">
      <c r="A31" s="6"/>
      <c r="B31" s="6"/>
      <c r="C31" s="5"/>
      <c r="D31" s="23"/>
      <c r="E31" s="16"/>
      <c r="F31" s="6"/>
      <c r="G31" s="6"/>
      <c r="K31" s="12"/>
      <c r="L31" s="13"/>
      <c r="M31" s="12"/>
      <c r="O31" s="24"/>
      <c r="P31" s="12"/>
      <c r="Q31" s="6"/>
      <c r="R31" s="6"/>
      <c r="S31" s="6"/>
      <c r="AR31" s="134"/>
      <c r="AS31" s="134"/>
      <c r="AT31" s="135"/>
      <c r="AU31" s="15"/>
    </row>
    <row r="32" spans="1:48" ht="15">
      <c r="A32" s="6"/>
      <c r="B32" s="6"/>
      <c r="C32" s="5"/>
      <c r="D32" s="5"/>
      <c r="E32" s="5"/>
      <c r="F32" s="12"/>
      <c r="G32" s="6"/>
      <c r="J32" s="15"/>
      <c r="K32" s="6"/>
      <c r="L32" s="13"/>
      <c r="M32" s="136">
        <v>194764</v>
      </c>
      <c r="P32" s="6"/>
      <c r="Q32" s="6"/>
      <c r="R32" s="6"/>
      <c r="AR32" s="67">
        <v>16287</v>
      </c>
      <c r="AS32" s="67" t="s">
        <v>71</v>
      </c>
      <c r="AT32" s="20" t="s">
        <v>87</v>
      </c>
      <c r="AU32" s="15"/>
    </row>
    <row r="33" spans="1:47">
      <c r="A33" s="6"/>
      <c r="B33" s="6"/>
      <c r="C33" s="5"/>
      <c r="D33" s="16"/>
      <c r="E33" s="5"/>
      <c r="F33" s="6"/>
      <c r="G33" s="6"/>
      <c r="K33" s="12"/>
      <c r="L33" s="12"/>
      <c r="M33" s="3">
        <v>31774</v>
      </c>
      <c r="N33" s="12"/>
      <c r="O33" s="12" t="s">
        <v>74</v>
      </c>
      <c r="P33" s="12"/>
      <c r="Q33" s="6"/>
      <c r="R33" s="6"/>
      <c r="AR33" s="67"/>
      <c r="AS33" s="67"/>
      <c r="AT33" s="20"/>
      <c r="AU33" s="15"/>
    </row>
    <row r="34" spans="1:47" ht="15">
      <c r="A34" s="6"/>
      <c r="B34" s="6"/>
      <c r="C34" s="5"/>
      <c r="D34" s="5"/>
      <c r="E34" s="5"/>
      <c r="F34" s="12"/>
      <c r="G34" s="6"/>
      <c r="K34" s="6"/>
      <c r="L34" s="13"/>
      <c r="M34" s="137">
        <f>M32+M33</f>
        <v>226538</v>
      </c>
      <c r="O34" s="66"/>
      <c r="P34" s="6"/>
      <c r="Q34" s="6"/>
      <c r="R34" s="6"/>
      <c r="AR34" s="67">
        <v>12047</v>
      </c>
      <c r="AS34" s="20" t="s">
        <v>55</v>
      </c>
      <c r="AT34" s="20" t="s">
        <v>87</v>
      </c>
      <c r="AU34" s="15"/>
    </row>
    <row r="35" spans="1:47" ht="15">
      <c r="A35" s="6"/>
      <c r="B35" s="6"/>
      <c r="C35" s="5"/>
      <c r="D35" s="5"/>
      <c r="E35" s="5"/>
      <c r="F35" s="6"/>
      <c r="G35" s="6"/>
      <c r="J35" s="15"/>
      <c r="K35" s="6"/>
      <c r="L35" s="13"/>
      <c r="M35" s="3">
        <v>39680</v>
      </c>
      <c r="O35" s="15" t="s">
        <v>79</v>
      </c>
      <c r="P35" s="6"/>
      <c r="Q35" s="6"/>
      <c r="R35" s="6"/>
      <c r="AR35" s="67">
        <v>11346</v>
      </c>
      <c r="AS35" s="20" t="s">
        <v>55</v>
      </c>
      <c r="AT35" s="20" t="s">
        <v>78</v>
      </c>
    </row>
    <row r="36" spans="1:47">
      <c r="A36" s="6"/>
      <c r="B36" s="6"/>
      <c r="C36" s="5"/>
      <c r="D36" s="5"/>
      <c r="E36" s="5"/>
      <c r="F36" s="6"/>
      <c r="G36" s="6"/>
      <c r="J36" s="15"/>
      <c r="M36" s="137">
        <f>M34-M35</f>
        <v>186858</v>
      </c>
      <c r="O36" s="24"/>
      <c r="AR36" s="10"/>
      <c r="AS36" s="67"/>
      <c r="AT36" s="67"/>
    </row>
    <row r="37" spans="1:47">
      <c r="A37" s="14"/>
      <c r="B37" s="14"/>
      <c r="C37" s="5"/>
      <c r="D37" s="5"/>
      <c r="E37" s="5"/>
      <c r="F37" s="6"/>
      <c r="G37" s="6"/>
      <c r="K37" s="4" t="s">
        <v>75</v>
      </c>
      <c r="AP37" s="4" t="s">
        <v>75</v>
      </c>
      <c r="AR37" s="67"/>
      <c r="AS37" s="20"/>
      <c r="AT37" s="20"/>
    </row>
    <row r="38" spans="1:47">
      <c r="A38" s="6"/>
      <c r="B38" s="6"/>
      <c r="C38" s="5"/>
      <c r="D38" s="5"/>
      <c r="E38" s="5"/>
      <c r="F38" s="6"/>
      <c r="G38" s="6"/>
      <c r="M38" s="4">
        <v>41538</v>
      </c>
      <c r="AR38" s="80">
        <f>SUM(AR32:AR37)</f>
        <v>39680</v>
      </c>
      <c r="AS38" s="81" t="s">
        <v>73</v>
      </c>
      <c r="AT38" s="81" t="s">
        <v>72</v>
      </c>
    </row>
    <row r="39" spans="1:47">
      <c r="A39" s="6"/>
      <c r="B39" s="6"/>
      <c r="C39" s="5"/>
      <c r="D39" s="5"/>
      <c r="E39" s="5"/>
      <c r="F39" s="6"/>
      <c r="G39" s="6"/>
    </row>
    <row r="40" spans="1:47">
      <c r="A40" s="6"/>
      <c r="B40" s="6"/>
      <c r="C40" s="5"/>
      <c r="D40" s="5"/>
      <c r="E40" s="5"/>
      <c r="F40" s="6"/>
      <c r="G40" s="6"/>
      <c r="Q40" s="15"/>
      <c r="AE40" s="4" t="s">
        <v>15</v>
      </c>
    </row>
    <row r="41" spans="1:47">
      <c r="A41" s="6"/>
      <c r="B41" s="6"/>
      <c r="C41" s="5"/>
      <c r="D41" s="5"/>
      <c r="E41" s="5"/>
      <c r="F41" s="6"/>
      <c r="G41" s="6"/>
      <c r="AR41" s="6"/>
      <c r="AS41" s="6"/>
      <c r="AT41" s="6"/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99"/>
    </row>
    <row r="43" spans="1:47">
      <c r="A43" s="6"/>
      <c r="B43" s="6"/>
      <c r="C43" s="6"/>
      <c r="D43" s="6"/>
      <c r="E43" s="6"/>
      <c r="F43" s="6"/>
      <c r="G43" s="6"/>
      <c r="AR43" s="6"/>
      <c r="AS43" s="6"/>
      <c r="AT43" s="99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6"/>
    </row>
    <row r="45" spans="1:47">
      <c r="A45" s="6"/>
      <c r="B45" s="6"/>
      <c r="C45" s="6"/>
      <c r="D45" s="6"/>
      <c r="E45" s="6"/>
      <c r="AR45" s="6"/>
      <c r="AS45" s="6"/>
      <c r="AT45" s="6"/>
    </row>
    <row r="46" spans="1:47">
      <c r="A46" s="6"/>
      <c r="B46" s="6"/>
      <c r="C46" s="6"/>
      <c r="D46" s="6"/>
      <c r="E46" s="6"/>
      <c r="AR46" s="12"/>
      <c r="AS46" s="6"/>
      <c r="AT46" s="6"/>
    </row>
    <row r="47" spans="1:47">
      <c r="A47" s="6"/>
      <c r="B47" s="6"/>
      <c r="C47" s="6"/>
      <c r="D47" s="6"/>
      <c r="E47" s="6"/>
      <c r="AR47" s="6"/>
      <c r="AS47" s="99"/>
      <c r="AT47" s="99"/>
    </row>
    <row r="48" spans="1:47">
      <c r="A48" s="6"/>
      <c r="B48" s="6"/>
      <c r="C48" s="6"/>
      <c r="D48" s="6"/>
      <c r="E48" s="6"/>
      <c r="AR48" s="12"/>
      <c r="AS48" s="6"/>
      <c r="AT48" s="6"/>
    </row>
    <row r="49" spans="1:39">
      <c r="A49" s="6"/>
      <c r="B49" s="6"/>
      <c r="C49" s="6"/>
      <c r="D49" s="6"/>
      <c r="E49" s="6"/>
      <c r="AM49" s="15" t="s">
        <v>33</v>
      </c>
    </row>
    <row r="50" spans="1:39">
      <c r="A50" s="6"/>
      <c r="B50" s="6"/>
      <c r="C50" s="6"/>
      <c r="D50" s="6"/>
      <c r="E50" s="6"/>
    </row>
    <row r="51" spans="1:39">
      <c r="A51" s="6"/>
      <c r="B51" s="6"/>
      <c r="C51" s="6"/>
      <c r="D51" s="6"/>
      <c r="E51" s="6"/>
    </row>
    <row r="52" spans="1:39">
      <c r="A52" s="6"/>
      <c r="B52" s="6"/>
      <c r="C52" s="6"/>
      <c r="D52" s="6"/>
      <c r="E52" s="6"/>
    </row>
    <row r="53" spans="1:39">
      <c r="A53" s="6"/>
      <c r="B53" s="6"/>
      <c r="C53" s="6"/>
      <c r="D53" s="6"/>
      <c r="E53" s="6"/>
    </row>
    <row r="54" spans="1:39">
      <c r="A54" s="6"/>
      <c r="B54" s="6"/>
      <c r="C54" s="6"/>
      <c r="D54" s="6"/>
      <c r="E54" s="6"/>
    </row>
    <row r="55" spans="1:39">
      <c r="A55" s="6"/>
      <c r="B55" s="6"/>
      <c r="C55" s="6"/>
      <c r="D55" s="6"/>
      <c r="E55" s="6"/>
    </row>
    <row r="56" spans="1:39">
      <c r="A56" s="6"/>
      <c r="B56" s="6"/>
      <c r="C56" s="6"/>
      <c r="D56" s="6"/>
      <c r="E56" s="6"/>
    </row>
    <row r="57" spans="1:39">
      <c r="A57" s="6"/>
      <c r="B57" s="6"/>
      <c r="C57" s="6"/>
      <c r="D57" s="6"/>
      <c r="E57" s="6"/>
    </row>
    <row r="58" spans="1:39">
      <c r="A58" s="6"/>
      <c r="B58" s="6"/>
      <c r="C58" s="6"/>
      <c r="D58" s="6"/>
      <c r="E58" s="6"/>
    </row>
    <row r="59" spans="1:39">
      <c r="A59" s="6"/>
      <c r="B59" s="6"/>
      <c r="C59" s="6"/>
      <c r="D59" s="6"/>
      <c r="E59" s="6"/>
    </row>
    <row r="60" spans="1:39">
      <c r="A60" s="6"/>
      <c r="B60" s="6"/>
      <c r="C60" s="6"/>
      <c r="D60" s="6"/>
      <c r="E60" s="6"/>
    </row>
    <row r="61" spans="1:39">
      <c r="A61" s="6"/>
      <c r="B61" s="6"/>
      <c r="C61" s="6"/>
      <c r="D61" s="6"/>
      <c r="E61" s="6"/>
    </row>
    <row r="62" spans="1:39">
      <c r="A62" s="6"/>
      <c r="B62" s="6"/>
      <c r="C62" s="6"/>
      <c r="D62" s="6"/>
      <c r="E62" s="6"/>
    </row>
    <row r="63" spans="1:39">
      <c r="C63" s="6"/>
      <c r="D63" s="6"/>
      <c r="E63" s="6"/>
    </row>
    <row r="64" spans="1:39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65538" spans="1:1">
      <c r="A65538" s="100"/>
    </row>
  </sheetData>
  <mergeCells count="13"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</mergeCells>
  <conditionalFormatting sqref="AP7:AP28">
    <cfRule type="cellIs" dxfId="0" priority="1" stopIfTrue="1" operator="greaterThan">
      <formula>0</formula>
    </cfRule>
  </conditionalFormatting>
  <pageMargins left="0" right="0" top="0" bottom="0" header="0" footer="0"/>
  <pageSetup paperSize="9" scale="8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7"/>
  <sheetViews>
    <sheetView workbookViewId="0">
      <selection activeCell="P16" sqref="P16"/>
    </sheetView>
  </sheetViews>
  <sheetFormatPr defaultRowHeight="12.75"/>
  <cols>
    <col min="1" max="1" width="4.5703125" style="4" bestFit="1" customWidth="1"/>
    <col min="2" max="2" width="14.28515625" style="4" bestFit="1" customWidth="1"/>
    <col min="3" max="3" width="9.85546875" style="4" bestFit="1" customWidth="1"/>
    <col min="4" max="4" width="9.140625" style="4"/>
    <col min="5" max="5" width="0" style="4" hidden="1" customWidth="1"/>
    <col min="6" max="9" width="9.140625" style="4"/>
    <col min="10" max="10" width="10.42578125" style="4" customWidth="1"/>
    <col min="11" max="13" width="9.140625" style="4"/>
    <col min="14" max="14" width="18" style="4" customWidth="1"/>
    <col min="15" max="16384" width="9.140625" style="4"/>
  </cols>
  <sheetData>
    <row r="1" spans="1:15">
      <c r="A1" s="152" t="s">
        <v>61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5" s="15" customFormat="1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</row>
    <row r="3" spans="1:15" s="15" customFormat="1">
      <c r="A3" s="153" t="s">
        <v>62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</row>
    <row r="4" spans="1:15" s="15" customFormat="1" ht="13.5" thickBot="1">
      <c r="A4" s="153" t="s">
        <v>63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</row>
    <row r="5" spans="1:15" s="15" customFormat="1" ht="13.5" thickBot="1">
      <c r="A5" s="154" t="s">
        <v>80</v>
      </c>
      <c r="B5" s="155"/>
      <c r="C5" s="156"/>
      <c r="D5" s="157" t="s">
        <v>64</v>
      </c>
      <c r="E5" s="158"/>
      <c r="F5" s="158"/>
      <c r="G5" s="158"/>
      <c r="H5" s="158"/>
      <c r="I5" s="158"/>
      <c r="J5" s="158"/>
      <c r="K5" s="158"/>
      <c r="L5" s="158"/>
      <c r="M5" s="83"/>
      <c r="N5" s="83"/>
      <c r="O5" s="65"/>
    </row>
    <row r="6" spans="1:15" s="2" customFormat="1" ht="30.75" thickBot="1">
      <c r="A6" s="69" t="s">
        <v>76</v>
      </c>
      <c r="B6" s="69" t="s">
        <v>56</v>
      </c>
      <c r="C6" s="69" t="s">
        <v>0</v>
      </c>
      <c r="D6" s="69" t="s">
        <v>1</v>
      </c>
      <c r="E6" s="70" t="s">
        <v>2</v>
      </c>
      <c r="F6" s="71" t="s">
        <v>22</v>
      </c>
      <c r="G6" s="71" t="s">
        <v>23</v>
      </c>
      <c r="H6" s="71" t="s">
        <v>32</v>
      </c>
      <c r="I6" s="71" t="s">
        <v>39</v>
      </c>
      <c r="J6" s="71" t="s">
        <v>65</v>
      </c>
      <c r="K6" s="72" t="s">
        <v>66</v>
      </c>
      <c r="L6" s="69" t="s">
        <v>67</v>
      </c>
      <c r="M6" s="70" t="s">
        <v>68</v>
      </c>
      <c r="N6" s="69" t="s">
        <v>69</v>
      </c>
    </row>
    <row r="7" spans="1:15" ht="18.95" customHeight="1">
      <c r="A7" s="84">
        <v>1</v>
      </c>
      <c r="B7" s="82">
        <v>1908446134</v>
      </c>
      <c r="C7" s="82" t="s">
        <v>48</v>
      </c>
      <c r="D7" s="85"/>
      <c r="E7" s="82"/>
      <c r="F7" s="82">
        <v>200</v>
      </c>
      <c r="G7" s="82">
        <v>200</v>
      </c>
      <c r="H7" s="82">
        <v>250</v>
      </c>
      <c r="I7" s="82">
        <v>50</v>
      </c>
      <c r="J7" s="86"/>
      <c r="K7" s="86"/>
      <c r="L7" s="82"/>
      <c r="M7" s="87"/>
      <c r="N7" s="88"/>
    </row>
    <row r="8" spans="1:15" ht="18.95" customHeight="1">
      <c r="A8" s="89">
        <v>2</v>
      </c>
      <c r="B8" s="73">
        <v>1908446136</v>
      </c>
      <c r="C8" s="73" t="s">
        <v>49</v>
      </c>
      <c r="D8" s="90"/>
      <c r="E8" s="73"/>
      <c r="F8" s="73">
        <v>100</v>
      </c>
      <c r="G8" s="73">
        <v>110</v>
      </c>
      <c r="H8" s="86">
        <v>250</v>
      </c>
      <c r="I8" s="73">
        <v>50</v>
      </c>
      <c r="J8" s="86"/>
      <c r="K8" s="91"/>
      <c r="L8" s="73"/>
      <c r="M8" s="92"/>
      <c r="N8" s="93"/>
    </row>
    <row r="9" spans="1:15" ht="18.95" customHeight="1">
      <c r="A9" s="84">
        <v>3</v>
      </c>
      <c r="B9" s="73">
        <v>1908446137</v>
      </c>
      <c r="C9" s="73" t="s">
        <v>50</v>
      </c>
      <c r="D9" s="90"/>
      <c r="E9" s="73"/>
      <c r="F9" s="73">
        <v>120</v>
      </c>
      <c r="G9" s="73">
        <v>100</v>
      </c>
      <c r="H9" s="73">
        <v>100</v>
      </c>
      <c r="I9" s="73">
        <v>50</v>
      </c>
      <c r="J9" s="86"/>
      <c r="K9" s="86"/>
      <c r="L9" s="73"/>
      <c r="M9" s="92"/>
      <c r="N9" s="93"/>
    </row>
    <row r="10" spans="1:15" ht="18.95" customHeight="1">
      <c r="A10" s="94">
        <v>4</v>
      </c>
      <c r="B10" s="73">
        <v>1908446139</v>
      </c>
      <c r="C10" s="73" t="s">
        <v>51</v>
      </c>
      <c r="D10" s="90"/>
      <c r="E10" s="73"/>
      <c r="F10" s="73"/>
      <c r="G10" s="73"/>
      <c r="H10" s="73"/>
      <c r="I10" s="73"/>
      <c r="J10" s="86"/>
      <c r="K10" s="86"/>
      <c r="L10" s="73"/>
      <c r="M10" s="92"/>
      <c r="N10" s="93"/>
    </row>
    <row r="11" spans="1:15" ht="18.95" customHeight="1">
      <c r="A11" s="84">
        <v>5</v>
      </c>
      <c r="B11" s="73">
        <v>1908446141</v>
      </c>
      <c r="C11" s="73" t="s">
        <v>52</v>
      </c>
      <c r="D11" s="90"/>
      <c r="E11" s="73"/>
      <c r="F11" s="73">
        <v>100</v>
      </c>
      <c r="G11" s="73">
        <v>100</v>
      </c>
      <c r="H11" s="86">
        <v>100</v>
      </c>
      <c r="I11" s="73">
        <v>50</v>
      </c>
      <c r="J11" s="86"/>
      <c r="K11" s="86"/>
      <c r="L11" s="73"/>
      <c r="M11" s="92"/>
      <c r="N11" s="93"/>
    </row>
    <row r="12" spans="1:15" ht="18.95" customHeight="1">
      <c r="A12" s="89">
        <v>6</v>
      </c>
      <c r="B12" s="73">
        <v>1908446143</v>
      </c>
      <c r="C12" s="73" t="s">
        <v>47</v>
      </c>
      <c r="D12" s="90"/>
      <c r="E12" s="73"/>
      <c r="F12" s="73">
        <v>100</v>
      </c>
      <c r="G12" s="73">
        <v>100</v>
      </c>
      <c r="H12" s="86">
        <v>250</v>
      </c>
      <c r="I12" s="73">
        <v>50</v>
      </c>
      <c r="J12" s="86"/>
      <c r="K12" s="86"/>
      <c r="L12" s="73"/>
      <c r="M12" s="92"/>
      <c r="N12" s="93"/>
    </row>
    <row r="13" spans="1:15" ht="18.95" customHeight="1">
      <c r="A13" s="84">
        <v>7</v>
      </c>
      <c r="B13" s="73">
        <v>1908446146</v>
      </c>
      <c r="C13" s="73" t="s">
        <v>53</v>
      </c>
      <c r="D13" s="90"/>
      <c r="E13" s="73"/>
      <c r="F13" s="73"/>
      <c r="G13" s="73">
        <v>100</v>
      </c>
      <c r="H13" s="73">
        <v>100</v>
      </c>
      <c r="I13" s="73"/>
      <c r="J13" s="86"/>
      <c r="K13" s="86"/>
      <c r="L13" s="73"/>
      <c r="M13" s="92"/>
      <c r="N13" s="93"/>
    </row>
    <row r="14" spans="1:15" ht="18.95" customHeight="1">
      <c r="A14" s="89">
        <v>8</v>
      </c>
      <c r="B14" s="73">
        <v>1908446148</v>
      </c>
      <c r="C14" s="73" t="s">
        <v>46</v>
      </c>
      <c r="D14" s="90"/>
      <c r="E14" s="73"/>
      <c r="F14" s="73"/>
      <c r="G14" s="73"/>
      <c r="H14" s="86"/>
      <c r="I14" s="73"/>
      <c r="J14" s="86"/>
      <c r="K14" s="86"/>
      <c r="L14" s="73"/>
      <c r="M14" s="92"/>
      <c r="N14" s="93"/>
    </row>
    <row r="15" spans="1:15" ht="18.95" customHeight="1">
      <c r="A15" s="84">
        <v>9</v>
      </c>
      <c r="B15" s="73">
        <v>1908446149</v>
      </c>
      <c r="C15" s="95" t="s">
        <v>54</v>
      </c>
      <c r="D15" s="90"/>
      <c r="E15" s="73"/>
      <c r="F15" s="73"/>
      <c r="G15" s="73"/>
      <c r="H15" s="73"/>
      <c r="I15" s="73"/>
      <c r="J15" s="86"/>
      <c r="K15" s="86"/>
      <c r="L15" s="73"/>
      <c r="M15" s="92"/>
      <c r="N15" s="93"/>
    </row>
    <row r="16" spans="1:15" ht="18.95" customHeight="1">
      <c r="A16" s="89">
        <v>10</v>
      </c>
      <c r="B16" s="73">
        <v>1908446150</v>
      </c>
      <c r="C16" s="73" t="s">
        <v>55</v>
      </c>
      <c r="D16" s="90"/>
      <c r="E16" s="73"/>
      <c r="F16" s="73"/>
      <c r="G16" s="73"/>
      <c r="H16" s="73"/>
      <c r="I16" s="73"/>
      <c r="J16" s="86"/>
      <c r="K16" s="86"/>
      <c r="L16" s="73"/>
      <c r="M16" s="92"/>
      <c r="N16" s="93"/>
    </row>
    <row r="17" spans="1:14" ht="18.95" customHeight="1">
      <c r="A17" s="84">
        <v>11</v>
      </c>
      <c r="B17" s="73">
        <v>1908446151</v>
      </c>
      <c r="C17" s="73" t="s">
        <v>52</v>
      </c>
      <c r="D17" s="90"/>
      <c r="E17" s="73"/>
      <c r="F17" s="73"/>
      <c r="G17" s="73">
        <v>300</v>
      </c>
      <c r="H17" s="86"/>
      <c r="I17" s="73"/>
      <c r="J17" s="86"/>
      <c r="K17" s="86"/>
      <c r="L17" s="73"/>
      <c r="M17" s="92"/>
      <c r="N17" s="93"/>
    </row>
    <row r="18" spans="1:14" ht="18.95" customHeight="1">
      <c r="A18" s="73">
        <v>12</v>
      </c>
      <c r="B18" s="73">
        <v>1908446152</v>
      </c>
      <c r="C18" s="73" t="s">
        <v>45</v>
      </c>
      <c r="D18" s="90"/>
      <c r="E18" s="73"/>
      <c r="F18" s="73"/>
      <c r="G18" s="73"/>
      <c r="H18" s="73"/>
      <c r="I18" s="73"/>
      <c r="J18" s="86"/>
      <c r="K18" s="86"/>
      <c r="L18" s="73"/>
      <c r="M18" s="92"/>
      <c r="N18" s="93"/>
    </row>
    <row r="19" spans="1:14" ht="18.95" customHeight="1">
      <c r="A19" s="84">
        <v>13</v>
      </c>
      <c r="B19" s="86"/>
      <c r="C19" s="82"/>
      <c r="D19" s="90"/>
      <c r="E19" s="73"/>
      <c r="F19" s="73"/>
      <c r="G19" s="73"/>
      <c r="H19" s="73"/>
      <c r="I19" s="73"/>
      <c r="J19" s="86"/>
      <c r="K19" s="86"/>
      <c r="L19" s="73"/>
      <c r="M19" s="92"/>
      <c r="N19" s="93"/>
    </row>
    <row r="20" spans="1:14" ht="18.95" customHeight="1">
      <c r="A20" s="89">
        <v>14</v>
      </c>
      <c r="B20" s="96"/>
      <c r="C20" s="73"/>
      <c r="D20" s="90"/>
      <c r="E20" s="73"/>
      <c r="F20" s="73"/>
      <c r="G20" s="73"/>
      <c r="H20" s="73"/>
      <c r="I20" s="73"/>
      <c r="J20" s="86"/>
      <c r="K20" s="86"/>
      <c r="L20" s="73"/>
      <c r="M20" s="92"/>
      <c r="N20" s="93"/>
    </row>
    <row r="21" spans="1:14" ht="18.95" customHeight="1">
      <c r="A21" s="84">
        <v>15</v>
      </c>
      <c r="B21" s="86"/>
      <c r="C21" s="3"/>
      <c r="D21" s="90"/>
      <c r="E21" s="73"/>
      <c r="F21" s="73"/>
      <c r="G21" s="73"/>
      <c r="H21" s="86"/>
      <c r="I21" s="73"/>
      <c r="J21" s="86"/>
      <c r="K21" s="86"/>
      <c r="L21" s="73"/>
      <c r="M21" s="92"/>
      <c r="N21" s="93"/>
    </row>
    <row r="22" spans="1:14" ht="18.95" customHeight="1">
      <c r="A22" s="89">
        <v>16</v>
      </c>
      <c r="B22" s="96"/>
      <c r="C22" s="3"/>
      <c r="D22" s="90"/>
      <c r="E22" s="73"/>
      <c r="F22" s="73"/>
      <c r="G22" s="73"/>
      <c r="H22" s="86"/>
      <c r="I22" s="73"/>
      <c r="J22" s="86"/>
      <c r="K22" s="86"/>
      <c r="L22" s="73"/>
      <c r="M22" s="92"/>
      <c r="N22" s="93"/>
    </row>
    <row r="23" spans="1:14" ht="18.95" customHeight="1">
      <c r="A23" s="84">
        <v>17</v>
      </c>
      <c r="B23" s="86"/>
      <c r="C23" s="73"/>
      <c r="D23" s="90"/>
      <c r="E23" s="73"/>
      <c r="F23" s="73"/>
      <c r="G23" s="73"/>
      <c r="H23" s="86"/>
      <c r="I23" s="73"/>
      <c r="J23" s="86"/>
      <c r="K23" s="86"/>
      <c r="L23" s="73"/>
      <c r="M23" s="92"/>
      <c r="N23" s="93"/>
    </row>
    <row r="24" spans="1:14" ht="18.95" customHeight="1">
      <c r="A24" s="89">
        <v>18</v>
      </c>
      <c r="B24" s="96"/>
      <c r="C24" s="73"/>
      <c r="D24" s="90"/>
      <c r="E24" s="73"/>
      <c r="F24" s="73"/>
      <c r="G24" s="73"/>
      <c r="H24" s="73"/>
      <c r="I24" s="73"/>
      <c r="J24" s="86"/>
      <c r="K24" s="86"/>
      <c r="L24" s="73"/>
      <c r="M24" s="92"/>
      <c r="N24" s="93"/>
    </row>
    <row r="25" spans="1:14" ht="18.95" customHeight="1">
      <c r="A25" s="84">
        <v>19</v>
      </c>
      <c r="B25" s="86"/>
      <c r="C25" s="73"/>
      <c r="D25" s="90"/>
      <c r="E25" s="73"/>
      <c r="F25" s="73"/>
      <c r="G25" s="73"/>
      <c r="H25" s="86"/>
      <c r="I25" s="73"/>
      <c r="J25" s="86"/>
      <c r="K25" s="86"/>
      <c r="L25" s="73"/>
      <c r="M25" s="92"/>
      <c r="N25" s="93"/>
    </row>
    <row r="26" spans="1:14" ht="18.95" customHeight="1">
      <c r="A26" s="97">
        <v>20</v>
      </c>
      <c r="B26" s="98"/>
      <c r="C26" s="74"/>
      <c r="D26" s="90"/>
      <c r="E26" s="74"/>
      <c r="F26" s="61"/>
      <c r="G26" s="74"/>
      <c r="H26" s="74"/>
      <c r="I26" s="73"/>
      <c r="J26" s="73"/>
      <c r="K26" s="73"/>
      <c r="L26" s="73"/>
      <c r="M26" s="92"/>
      <c r="N26" s="93"/>
    </row>
    <row r="27" spans="1:14" ht="18.95" customHeight="1" thickBot="1">
      <c r="A27" s="97">
        <v>21</v>
      </c>
      <c r="B27" s="98"/>
      <c r="C27" s="74"/>
      <c r="D27" s="61"/>
      <c r="E27" s="74"/>
      <c r="F27" s="61"/>
      <c r="G27" s="73"/>
      <c r="H27" s="73"/>
      <c r="I27" s="73"/>
      <c r="J27" s="73"/>
      <c r="K27" s="73"/>
      <c r="L27" s="73"/>
      <c r="M27" s="92"/>
      <c r="N27" s="93"/>
    </row>
    <row r="28" spans="1:14" s="1" customFormat="1" ht="16.5" thickBot="1">
      <c r="A28" s="149" t="s">
        <v>70</v>
      </c>
      <c r="B28" s="150"/>
      <c r="C28" s="151"/>
      <c r="D28" s="75">
        <f t="shared" ref="D28:J28" si="0">SUM(D7:D27)</f>
        <v>0</v>
      </c>
      <c r="E28" s="75">
        <f t="shared" si="0"/>
        <v>0</v>
      </c>
      <c r="F28" s="75">
        <f t="shared" si="0"/>
        <v>620</v>
      </c>
      <c r="G28" s="75">
        <f t="shared" si="0"/>
        <v>1010</v>
      </c>
      <c r="H28" s="75">
        <f t="shared" si="0"/>
        <v>1050</v>
      </c>
      <c r="I28" s="75">
        <f t="shared" si="0"/>
        <v>250</v>
      </c>
      <c r="J28" s="75">
        <f t="shared" si="0"/>
        <v>0</v>
      </c>
      <c r="K28" s="76"/>
      <c r="L28" s="76">
        <f>SUM(L7:L27)</f>
        <v>0</v>
      </c>
      <c r="M28" s="77">
        <f>SUM(M7:M27)</f>
        <v>0</v>
      </c>
      <c r="N28" s="78">
        <f>SUM(N7:N27)</f>
        <v>0</v>
      </c>
    </row>
    <row r="29" spans="1:14" ht="15.75">
      <c r="A29" s="6"/>
      <c r="B29" s="6"/>
      <c r="C29" s="6"/>
      <c r="D29" s="68"/>
      <c r="F29" s="6"/>
      <c r="G29" s="6"/>
      <c r="H29" s="6"/>
      <c r="I29" s="6"/>
    </row>
    <row r="30" spans="1:14" ht="15.75">
      <c r="A30" s="6"/>
      <c r="B30" s="6"/>
      <c r="C30" s="5"/>
      <c r="D30" s="23"/>
      <c r="F30" s="12"/>
      <c r="G30" s="12"/>
      <c r="H30" s="12"/>
      <c r="I30" s="12"/>
      <c r="J30" s="6"/>
      <c r="K30" s="6"/>
    </row>
    <row r="31" spans="1:14">
      <c r="A31" s="6"/>
      <c r="B31" s="6"/>
      <c r="C31" s="5"/>
      <c r="D31" s="5"/>
      <c r="F31" s="6"/>
      <c r="G31" s="6"/>
      <c r="I31" s="6"/>
    </row>
    <row r="32" spans="1:14">
      <c r="A32" s="6"/>
      <c r="B32" s="6"/>
      <c r="C32" s="5"/>
      <c r="D32" s="16"/>
      <c r="F32" s="6"/>
      <c r="G32" s="6"/>
      <c r="I32" s="6"/>
    </row>
    <row r="33" spans="1:9">
      <c r="A33" s="6"/>
      <c r="B33" s="6"/>
      <c r="C33" s="5"/>
      <c r="D33" s="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</row>
    <row r="36" spans="1:9">
      <c r="A36" s="14"/>
      <c r="B36" s="14"/>
      <c r="C36" s="5"/>
      <c r="D36" s="5"/>
    </row>
    <row r="37" spans="1:9">
      <c r="A37" s="6"/>
      <c r="B37" s="6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6"/>
      <c r="D42" s="6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</sheetData>
  <mergeCells count="6">
    <mergeCell ref="A28:C28"/>
    <mergeCell ref="A1:N2"/>
    <mergeCell ref="A3:N3"/>
    <mergeCell ref="A4:N4"/>
    <mergeCell ref="A5:C5"/>
    <mergeCell ref="D5:L5"/>
  </mergeCells>
  <printOptions horizontalCentered="1"/>
  <pageMargins left="0" right="0" top="0.5" bottom="0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2020-12-07T06:34:52Z</cp:lastPrinted>
  <dcterms:created xsi:type="dcterms:W3CDTF">2007-08-23T12:32:35Z</dcterms:created>
  <dcterms:modified xsi:type="dcterms:W3CDTF">2020-12-07T07:44:52Z</dcterms:modified>
</cp:coreProperties>
</file>