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4" r:id="rId1"/>
    <sheet name="Allocatoin" sheetId="33" r:id="rId2"/>
    <sheet name="Sheet1" sheetId="35" r:id="rId3"/>
  </sheets>
  <calcPr calcId="124519"/>
</workbook>
</file>

<file path=xl/calcChain.xml><?xml version="1.0" encoding="utf-8"?>
<calcChain xmlns="http://schemas.openxmlformats.org/spreadsheetml/2006/main">
  <c r="AR38" i="34"/>
  <c r="AR29"/>
  <c r="M34" l="1"/>
  <c r="M36" s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C19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N28" i="33"/>
  <c r="M28"/>
  <c r="L28"/>
  <c r="J28"/>
  <c r="I28"/>
  <c r="H28"/>
  <c r="G28"/>
  <c r="F28"/>
  <c r="E28"/>
  <c r="D28"/>
  <c r="AS13" i="34" l="1"/>
  <c r="AT13" s="1"/>
  <c r="AR9"/>
  <c r="AR15"/>
  <c r="AR16"/>
  <c r="AI29"/>
  <c r="AS19"/>
  <c r="AT19" s="1"/>
  <c r="AS23"/>
  <c r="AT23" s="1"/>
  <c r="AS25"/>
  <c r="AT25" s="1"/>
  <c r="AS20"/>
  <c r="AT20" s="1"/>
  <c r="AS22"/>
  <c r="AT22" s="1"/>
  <c r="AS24"/>
  <c r="AT24" s="1"/>
  <c r="AS26"/>
  <c r="AT26" s="1"/>
  <c r="AS28"/>
  <c r="AT28" s="1"/>
  <c r="AS10"/>
  <c r="AT10" s="1"/>
  <c r="AR17"/>
  <c r="AS18"/>
  <c r="AT18" s="1"/>
  <c r="AS11"/>
  <c r="AT11" s="1"/>
  <c r="AS12"/>
  <c r="AT12" s="1"/>
  <c r="AR12"/>
  <c r="AS9"/>
  <c r="AT9" s="1"/>
  <c r="AR8"/>
  <c r="AR14"/>
  <c r="AR10"/>
  <c r="AH29"/>
  <c r="AS7"/>
  <c r="AT7" s="1"/>
  <c r="AO29"/>
  <c r="AS15"/>
  <c r="AT15" s="1"/>
  <c r="AS16"/>
  <c r="AT16" s="1"/>
  <c r="AS17"/>
  <c r="AT17" s="1"/>
  <c r="AR11"/>
  <c r="AS14"/>
  <c r="AT14" s="1"/>
  <c r="AR13"/>
  <c r="AG29"/>
  <c r="AE29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F29"/>
  <c r="AR7"/>
  <c r="AS8"/>
  <c r="AT8" s="1"/>
  <c r="AS29" l="1"/>
  <c r="AT29"/>
</calcChain>
</file>

<file path=xl/sharedStrings.xml><?xml version="1.0" encoding="utf-8"?>
<sst xmlns="http://schemas.openxmlformats.org/spreadsheetml/2006/main" count="113" uniqueCount="86">
  <si>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</si>
  <si>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</si>
  <si>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</si>
  <si>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</si>
  <si>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</si>
  <si>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</si>
  <si>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</si>
  <si>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</si>
  <si>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</si>
  <si>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</si>
  <si>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</si>
  <si>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</si>
  <si>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</si>
  <si>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</si>
  <si>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</si>
  <si>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</si>
  <si>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</si>
  <si>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</si>
  <si>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</si>
  <si>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</si>
  <si>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</si>
  <si>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</si>
  <si>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</si>
  <si>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</si>
  <si>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</si>
  <si>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</si>
  <si>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</si>
  <si>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</si>
  <si>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</si>
  <si>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</si>
  <si>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</si>
  <si>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</si>
  <si>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</si>
  <si>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</si>
  <si>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</si>
  <si>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</si>
  <si>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</si>
  <si>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</si>
  <si>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</si>
  <si>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</si>
  <si>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</si>
  <si>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</si>
  <si>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</si>
  <si>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</si>
  <si>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</si>
  <si>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</si>
  <si>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</si>
  <si>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</si>
  <si>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</si>
  <si>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</si>
  <si>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</si>
  <si>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</si>
  <si>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</si>
  <si>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</si>
  <si>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</si>
  <si>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</si>
  <si>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</si>
  <si>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</si>
  <si>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</si>
  <si>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</si>
  <si>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</si>
  <si>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</si>
  <si>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</si>
  <si>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</si>
  <si>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</si>
  <si>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</si>
  <si>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</si>
  <si>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</si>
  <si>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</si>
  <si>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</si>
  <si>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</si>
  <si>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</si>
  <si>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</si>
  <si>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</si>
  <si>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</si>
  <si>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</si>
  <si>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55 Kanaikhali,Natore</t>
  </si>
  <si>
    <t>Today Due(-)</t>
  </si>
  <si>
    <t>Lifting</t>
  </si>
  <si>
    <t>Sales Value</t>
  </si>
  <si>
    <t>Retail Commi</t>
  </si>
  <si>
    <t>07.12.2020</t>
  </si>
  <si>
    <t>Rubel</t>
  </si>
  <si>
    <t>Date: 08-12-2020</t>
  </si>
  <si>
    <t>Date :09-12-2020</t>
  </si>
  <si>
    <t>08.12.2020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</si>
</sst>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14" fillId="0" borderId="0" xfId="0" applyFont="1" applyBorder="1"/>
    <xf numFmtId="0" fontId="0" fillId="0" borderId="0" xfId="0" applyBorder="1"/>
    <xf numFmtId="0" fontId="5" fillId="0" borderId="0" xfId="0" applyFont="1" applyBorder="1"/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8"/>
  <sheetViews>
    <sheetView tabSelected="1" workbookViewId="0">
      <selection sqref="A1:AT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50" t="s">
        <v>56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</row>
    <row r="2" spans="1:56" ht="21" thickBot="1">
      <c r="A2" s="151" t="s">
        <v>76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</row>
    <row r="3" spans="1:56" ht="18.75">
      <c r="A3" s="152" t="s">
        <v>83</v>
      </c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</row>
    <row r="4" spans="1:56" ht="15">
      <c r="A4" s="144" t="s">
        <v>58</v>
      </c>
      <c r="B4" s="144"/>
      <c r="C4" s="145"/>
      <c r="D4" s="145"/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100">
        <v>3980</v>
      </c>
      <c r="L4" s="100">
        <v>300</v>
      </c>
      <c r="M4" s="144">
        <v>2100</v>
      </c>
      <c r="N4" s="144"/>
      <c r="O4" s="100">
        <v>1910</v>
      </c>
      <c r="P4" s="100">
        <v>10250</v>
      </c>
      <c r="Q4" s="99">
        <v>0</v>
      </c>
      <c r="R4" s="99">
        <v>0</v>
      </c>
      <c r="S4" s="99"/>
      <c r="T4" s="99"/>
      <c r="U4" s="99"/>
      <c r="V4" s="99"/>
      <c r="W4" s="99"/>
      <c r="X4" s="99"/>
      <c r="Y4" s="99"/>
      <c r="Z4" s="99"/>
      <c r="AA4" s="99"/>
      <c r="AB4" s="99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44" t="s">
        <v>78</v>
      </c>
      <c r="B5" s="144"/>
      <c r="C5" s="145"/>
      <c r="D5" s="145"/>
      <c r="E5" s="99"/>
      <c r="F5" s="99"/>
      <c r="G5" s="99"/>
      <c r="H5" s="99"/>
      <c r="I5" s="99"/>
      <c r="J5" s="99"/>
      <c r="K5" s="100">
        <v>0</v>
      </c>
      <c r="L5" s="100"/>
      <c r="M5" s="100">
        <v>0</v>
      </c>
      <c r="N5" s="100"/>
      <c r="O5" s="100">
        <v>0</v>
      </c>
      <c r="P5" s="100">
        <v>0</v>
      </c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101" t="s">
        <v>41</v>
      </c>
      <c r="B6" s="102" t="s">
        <v>55</v>
      </c>
      <c r="C6" s="103" t="s">
        <v>0</v>
      </c>
      <c r="D6" s="104" t="s">
        <v>1</v>
      </c>
      <c r="E6" s="104" t="s">
        <v>26</v>
      </c>
      <c r="F6" s="105" t="s">
        <v>37</v>
      </c>
      <c r="G6" s="104" t="s">
        <v>28</v>
      </c>
      <c r="H6" s="105" t="s">
        <v>2</v>
      </c>
      <c r="I6" s="105" t="s">
        <v>25</v>
      </c>
      <c r="J6" s="106" t="s">
        <v>40</v>
      </c>
      <c r="K6" s="107" t="s">
        <v>22</v>
      </c>
      <c r="L6" s="105" t="s">
        <v>29</v>
      </c>
      <c r="M6" s="108" t="s">
        <v>23</v>
      </c>
      <c r="N6" s="105" t="s">
        <v>31</v>
      </c>
      <c r="O6" s="108" t="s">
        <v>39</v>
      </c>
      <c r="P6" s="109" t="s">
        <v>32</v>
      </c>
      <c r="Q6" s="103" t="s">
        <v>38</v>
      </c>
      <c r="R6" s="104" t="s">
        <v>36</v>
      </c>
      <c r="S6" s="110" t="s">
        <v>3</v>
      </c>
      <c r="T6" s="110" t="s">
        <v>27</v>
      </c>
      <c r="U6" s="110" t="s">
        <v>43</v>
      </c>
      <c r="V6" s="111" t="s">
        <v>34</v>
      </c>
      <c r="W6" s="112" t="s">
        <v>4</v>
      </c>
      <c r="X6" s="112" t="s">
        <v>5</v>
      </c>
      <c r="Y6" s="112" t="s">
        <v>6</v>
      </c>
      <c r="Z6" s="112" t="s">
        <v>7</v>
      </c>
      <c r="AA6" s="112" t="s">
        <v>8</v>
      </c>
      <c r="AB6" s="112" t="s">
        <v>9</v>
      </c>
      <c r="AC6" s="113" t="s">
        <v>79</v>
      </c>
      <c r="AD6" s="104" t="s">
        <v>10</v>
      </c>
      <c r="AE6" s="114" t="s">
        <v>12</v>
      </c>
      <c r="AF6" s="115" t="s">
        <v>11</v>
      </c>
      <c r="AG6" s="114" t="s">
        <v>21</v>
      </c>
      <c r="AH6" s="115" t="s">
        <v>13</v>
      </c>
      <c r="AI6" s="115" t="s">
        <v>19</v>
      </c>
      <c r="AJ6" s="110" t="s">
        <v>16</v>
      </c>
      <c r="AK6" s="110" t="s">
        <v>17</v>
      </c>
      <c r="AL6" s="110" t="s">
        <v>42</v>
      </c>
      <c r="AM6" s="110" t="s">
        <v>30</v>
      </c>
      <c r="AN6" s="110" t="s">
        <v>24</v>
      </c>
      <c r="AO6" s="110" t="s">
        <v>80</v>
      </c>
      <c r="AP6" s="111" t="s">
        <v>44</v>
      </c>
      <c r="AQ6" s="116" t="s">
        <v>35</v>
      </c>
      <c r="AR6" s="117" t="s">
        <v>14</v>
      </c>
      <c r="AS6" s="118" t="s">
        <v>18</v>
      </c>
      <c r="AT6" s="119" t="s">
        <v>20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15.75">
      <c r="A7" s="38">
        <v>1</v>
      </c>
      <c r="B7" s="39">
        <v>1908446134</v>
      </c>
      <c r="C7" s="40" t="s">
        <v>47</v>
      </c>
      <c r="D7" s="41">
        <v>20562</v>
      </c>
      <c r="E7" s="42"/>
      <c r="F7" s="41"/>
      <c r="G7" s="42"/>
      <c r="H7" s="42"/>
      <c r="I7" s="42"/>
      <c r="J7" s="42"/>
      <c r="K7" s="42">
        <v>40</v>
      </c>
      <c r="L7" s="42"/>
      <c r="M7" s="42"/>
      <c r="N7" s="42"/>
      <c r="O7" s="42"/>
      <c r="P7" s="42">
        <v>140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22622</v>
      </c>
      <c r="AD7" s="8">
        <f t="shared" ref="AD7:AD28" si="0">D7*1</f>
        <v>20562</v>
      </c>
      <c r="AE7" s="9">
        <f t="shared" ref="AE7:AE28" si="1">D7*2.75%</f>
        <v>565.45500000000004</v>
      </c>
      <c r="AF7" s="9">
        <f t="shared" ref="AF7:AF28" si="2">AD7*0.95%</f>
        <v>195.339</v>
      </c>
      <c r="AG7" s="9">
        <f>SUM(E7*999+F7*499+G7*75+H7*50+I7*30+K7*20+L7*19+M7*10+P7*9+N7*10+J7*29+R7*4+Q7*5+O7*9)*2.8%</f>
        <v>57.679999999999993</v>
      </c>
      <c r="AH7" s="9">
        <f t="shared" ref="AH7:AH28" si="3">SUM(E7*999+F7*499+G7*75+H7*50+I7*30+J7*29+K7*20+L7*19+M7*10+N7*10+O7*9+P7*9+Q7*5+R7*4)*0.95%</f>
        <v>19.57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20">
        <f>SUM(D7:P7)*2.75%</f>
        <v>570.40499999999997</v>
      </c>
      <c r="AP7" s="58"/>
      <c r="AQ7" s="59">
        <v>150</v>
      </c>
      <c r="AR7" s="27">
        <f>AC7-AE7-AG7-AJ7-AK7-AL7-AM7-AN7-AP7-AQ7</f>
        <v>21848.864999999998</v>
      </c>
      <c r="AS7" s="52">
        <f t="shared" ref="AS7:AS19" si="4">AF7+AH7+AI7</f>
        <v>214.90899999999999</v>
      </c>
      <c r="AT7" s="52">
        <f t="shared" ref="AT7:AT19" si="5">AS7-AQ7-AN7</f>
        <v>64.908999999999992</v>
      </c>
      <c r="AU7" s="12">
        <v>1000</v>
      </c>
      <c r="AV7" s="26"/>
      <c r="AW7" s="6"/>
      <c r="AX7" s="6"/>
      <c r="AY7" s="6"/>
      <c r="AZ7" s="6"/>
      <c r="BA7" s="6"/>
      <c r="BB7" s="6"/>
      <c r="BC7" s="6"/>
      <c r="BD7" s="6"/>
    </row>
    <row r="8" spans="1:56" ht="15.75">
      <c r="A8" s="43">
        <v>2</v>
      </c>
      <c r="B8" s="44">
        <v>1908446136</v>
      </c>
      <c r="C8" s="45" t="s">
        <v>48</v>
      </c>
      <c r="D8" s="46">
        <v>12498</v>
      </c>
      <c r="E8" s="47"/>
      <c r="F8" s="46"/>
      <c r="G8" s="47"/>
      <c r="H8" s="47"/>
      <c r="I8" s="47"/>
      <c r="J8" s="47"/>
      <c r="K8" s="47">
        <v>30</v>
      </c>
      <c r="L8" s="47"/>
      <c r="M8" s="47"/>
      <c r="N8" s="47"/>
      <c r="O8" s="47"/>
      <c r="P8" s="4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13098</v>
      </c>
      <c r="AD8" s="7">
        <f t="shared" si="0"/>
        <v>12498</v>
      </c>
      <c r="AE8" s="19">
        <f t="shared" si="1"/>
        <v>343.69499999999999</v>
      </c>
      <c r="AF8" s="19">
        <f t="shared" si="2"/>
        <v>118.73099999999999</v>
      </c>
      <c r="AG8" s="9">
        <f t="shared" ref="AG8:AG28" si="7">SUM(E8*999+F8*499+G8*75+H8*50+I8*30+K8*20+L8*19+M8*10+P8*9+N8*10+J8*29+R8*4+Q8*5+O8*9)*2.75%</f>
        <v>16.5</v>
      </c>
      <c r="AH8" s="19">
        <f t="shared" si="3"/>
        <v>5.7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20">
        <f t="shared" ref="AO8:AO18" si="9">SUM(D8:P8)*2.75%</f>
        <v>344.52</v>
      </c>
      <c r="AP8" s="3"/>
      <c r="AQ8" s="60">
        <v>108</v>
      </c>
      <c r="AR8" s="11">
        <f>AC8-AE8-AG8-AJ8-AK8-AL8-AM8-AN8-AP8-AQ8</f>
        <v>12629.805</v>
      </c>
      <c r="AS8" s="53">
        <f t="shared" si="4"/>
        <v>124.431</v>
      </c>
      <c r="AT8" s="53">
        <f t="shared" si="5"/>
        <v>16.430999999999997</v>
      </c>
      <c r="AU8" s="6"/>
      <c r="AV8" s="63"/>
      <c r="AW8" s="6"/>
      <c r="AX8" s="6"/>
      <c r="AY8" s="6"/>
      <c r="AZ8" s="6"/>
      <c r="BA8" s="6"/>
      <c r="BB8" s="6"/>
      <c r="BC8" s="6"/>
      <c r="BD8" s="6"/>
    </row>
    <row r="9" spans="1:56" ht="15.75">
      <c r="A9" s="43">
        <v>3</v>
      </c>
      <c r="B9" s="44">
        <v>1908446137</v>
      </c>
      <c r="C9" s="45" t="s">
        <v>49</v>
      </c>
      <c r="D9" s="46">
        <v>11000</v>
      </c>
      <c r="E9" s="47"/>
      <c r="F9" s="46"/>
      <c r="G9" s="47"/>
      <c r="H9" s="47"/>
      <c r="I9" s="47"/>
      <c r="J9" s="47"/>
      <c r="K9" s="47">
        <v>10</v>
      </c>
      <c r="L9" s="47"/>
      <c r="M9" s="47"/>
      <c r="N9" s="47"/>
      <c r="O9" s="47"/>
      <c r="P9" s="47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11740</v>
      </c>
      <c r="AD9" s="7">
        <f t="shared" si="0"/>
        <v>11000</v>
      </c>
      <c r="AE9" s="19">
        <f t="shared" si="1"/>
        <v>302.5</v>
      </c>
      <c r="AF9" s="19">
        <f t="shared" si="2"/>
        <v>104.5</v>
      </c>
      <c r="AG9" s="9">
        <f t="shared" si="7"/>
        <v>20.350000000000001</v>
      </c>
      <c r="AH9" s="19">
        <f t="shared" si="3"/>
        <v>7.03</v>
      </c>
      <c r="AI9" s="19">
        <f t="shared" si="8"/>
        <v>0</v>
      </c>
      <c r="AJ9" s="10"/>
      <c r="AK9" s="10"/>
      <c r="AL9" s="10"/>
      <c r="AM9" s="10"/>
      <c r="AN9" s="17">
        <v>0</v>
      </c>
      <c r="AO9" s="120">
        <f t="shared" si="9"/>
        <v>304.42500000000001</v>
      </c>
      <c r="AP9" s="3"/>
      <c r="AQ9" s="60">
        <v>67</v>
      </c>
      <c r="AR9" s="11">
        <f t="shared" ref="AR9:AR28" si="10">AC9-AE9-AG9-AJ9-AK9-AL9-AM9-AN9-AP9-AQ9</f>
        <v>11350.15</v>
      </c>
      <c r="AS9" s="53">
        <f t="shared" si="4"/>
        <v>111.53</v>
      </c>
      <c r="AT9" s="53">
        <f t="shared" si="5"/>
        <v>44.53</v>
      </c>
      <c r="AU9" s="6"/>
      <c r="AV9" s="142"/>
      <c r="AW9" s="5"/>
      <c r="AX9" s="5"/>
      <c r="AY9" s="5"/>
      <c r="AZ9" s="5"/>
      <c r="BA9" s="6"/>
      <c r="BB9" s="6"/>
      <c r="BC9" s="6"/>
      <c r="BD9" s="6"/>
    </row>
    <row r="10" spans="1:56" ht="15.75">
      <c r="A10" s="43">
        <v>4</v>
      </c>
      <c r="B10" s="44">
        <v>1908446139</v>
      </c>
      <c r="C10" s="45" t="s">
        <v>50</v>
      </c>
      <c r="D10" s="46">
        <v>9974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9974</v>
      </c>
      <c r="AD10" s="7">
        <f>D10*1</f>
        <v>9974</v>
      </c>
      <c r="AE10" s="19">
        <f>D10*2.75%</f>
        <v>274.28500000000003</v>
      </c>
      <c r="AF10" s="19">
        <f>AD10*0.95%</f>
        <v>94.753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20">
        <f t="shared" si="9"/>
        <v>274.28500000000003</v>
      </c>
      <c r="AP10" s="3"/>
      <c r="AQ10" s="60">
        <v>79</v>
      </c>
      <c r="AR10" s="11">
        <f>AC10-AE10-AG10-AJ10-AK10-AL10-AM10-AN10-AP10-AQ10</f>
        <v>9620.7150000000001</v>
      </c>
      <c r="AS10" s="53">
        <f>AF10+AH10+AI10</f>
        <v>94.753</v>
      </c>
      <c r="AT10" s="53">
        <f>AS10-AQ10-AN10</f>
        <v>15.753</v>
      </c>
      <c r="AU10" s="6"/>
      <c r="AV10" s="142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3">
        <v>5</v>
      </c>
      <c r="B11" s="44">
        <v>1908446141</v>
      </c>
      <c r="C11" s="45" t="s">
        <v>82</v>
      </c>
      <c r="D11" s="46">
        <v>26112</v>
      </c>
      <c r="E11" s="47"/>
      <c r="F11" s="46"/>
      <c r="G11" s="47"/>
      <c r="H11" s="47"/>
      <c r="I11" s="47"/>
      <c r="J11" s="47"/>
      <c r="K11" s="47">
        <v>200</v>
      </c>
      <c r="L11" s="47"/>
      <c r="M11" s="47">
        <v>210</v>
      </c>
      <c r="N11" s="47"/>
      <c r="O11" s="47"/>
      <c r="P11" s="47">
        <v>120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33292</v>
      </c>
      <c r="AD11" s="7">
        <f t="shared" si="0"/>
        <v>26112</v>
      </c>
      <c r="AE11" s="19">
        <f t="shared" si="1"/>
        <v>718.08</v>
      </c>
      <c r="AF11" s="19">
        <f t="shared" si="2"/>
        <v>248.06399999999999</v>
      </c>
      <c r="AG11" s="9">
        <f t="shared" si="7"/>
        <v>197.45</v>
      </c>
      <c r="AH11" s="19">
        <f t="shared" si="3"/>
        <v>68.209999999999994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20">
        <f t="shared" si="9"/>
        <v>732.65499999999997</v>
      </c>
      <c r="AP11" s="3"/>
      <c r="AQ11" s="60">
        <v>220</v>
      </c>
      <c r="AR11" s="11">
        <f t="shared" ref="AR11:AR16" si="11">AC11-AE11-AG11-AJ11-AK11-AL11-AM11-AN11-AP11-AQ11</f>
        <v>32156.469999999998</v>
      </c>
      <c r="AS11" s="53">
        <f t="shared" si="4"/>
        <v>316.274</v>
      </c>
      <c r="AT11" s="53">
        <f t="shared" si="5"/>
        <v>96.274000000000001</v>
      </c>
      <c r="AU11" s="6">
        <v>2000</v>
      </c>
      <c r="AV11" s="16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3">
        <v>6</v>
      </c>
      <c r="B12" s="44">
        <v>1908446143</v>
      </c>
      <c r="C12" s="45" t="s">
        <v>46</v>
      </c>
      <c r="D12" s="46">
        <v>18528</v>
      </c>
      <c r="E12" s="47"/>
      <c r="F12" s="46"/>
      <c r="G12" s="47"/>
      <c r="H12" s="47"/>
      <c r="I12" s="47"/>
      <c r="J12" s="47"/>
      <c r="K12" s="47">
        <v>30</v>
      </c>
      <c r="L12" s="47"/>
      <c r="M12" s="47">
        <v>100</v>
      </c>
      <c r="N12" s="47"/>
      <c r="O12" s="47"/>
      <c r="P12" s="47">
        <v>100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21028</v>
      </c>
      <c r="AD12" s="7">
        <f>D12*1</f>
        <v>18528</v>
      </c>
      <c r="AE12" s="19">
        <f>D12*2.75%</f>
        <v>509.52</v>
      </c>
      <c r="AF12" s="19">
        <f>AD12*0.95%</f>
        <v>176.01599999999999</v>
      </c>
      <c r="AG12" s="9">
        <f t="shared" si="7"/>
        <v>68.75</v>
      </c>
      <c r="AH12" s="19">
        <f t="shared" si="3"/>
        <v>23.75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20">
        <f t="shared" si="9"/>
        <v>515.84500000000003</v>
      </c>
      <c r="AP12" s="3"/>
      <c r="AQ12" s="60">
        <v>130</v>
      </c>
      <c r="AR12" s="11">
        <f t="shared" si="11"/>
        <v>20319.73</v>
      </c>
      <c r="AS12" s="53">
        <f>AF12+AH12+AI12</f>
        <v>199.76599999999999</v>
      </c>
      <c r="AT12" s="53">
        <f>AS12-AQ12-AN12</f>
        <v>69.765999999999991</v>
      </c>
      <c r="AU12" s="6"/>
      <c r="AV12" s="142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3">
        <v>7</v>
      </c>
      <c r="B13" s="44">
        <v>1908446146</v>
      </c>
      <c r="C13" s="45" t="s">
        <v>52</v>
      </c>
      <c r="D13" s="46">
        <v>12065</v>
      </c>
      <c r="E13" s="47"/>
      <c r="F13" s="46"/>
      <c r="G13" s="47"/>
      <c r="H13" s="47"/>
      <c r="I13" s="47"/>
      <c r="J13" s="47"/>
      <c r="K13" s="47">
        <v>100</v>
      </c>
      <c r="L13" s="47"/>
      <c r="M13" s="47">
        <v>100</v>
      </c>
      <c r="N13" s="47"/>
      <c r="O13" s="47"/>
      <c r="P13" s="47">
        <v>150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16415</v>
      </c>
      <c r="AD13" s="7">
        <f t="shared" si="0"/>
        <v>12065</v>
      </c>
      <c r="AE13" s="19">
        <f t="shared" si="1"/>
        <v>331.78750000000002</v>
      </c>
      <c r="AF13" s="19">
        <f t="shared" si="2"/>
        <v>114.61749999999999</v>
      </c>
      <c r="AG13" s="9">
        <f t="shared" si="7"/>
        <v>119.625</v>
      </c>
      <c r="AH13" s="19">
        <f t="shared" si="3"/>
        <v>41.324999999999996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20">
        <f t="shared" si="9"/>
        <v>341.41250000000002</v>
      </c>
      <c r="AP13" s="3"/>
      <c r="AQ13" s="60">
        <v>152</v>
      </c>
      <c r="AR13" s="11">
        <f t="shared" si="11"/>
        <v>15811.5875</v>
      </c>
      <c r="AS13" s="53">
        <f t="shared" si="4"/>
        <v>155.9425</v>
      </c>
      <c r="AT13" s="53">
        <f t="shared" si="5"/>
        <v>3.9424999999999955</v>
      </c>
      <c r="AU13" s="6"/>
      <c r="AV13" s="142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3">
        <v>8</v>
      </c>
      <c r="B14" s="44">
        <v>1908446148</v>
      </c>
      <c r="C14" s="45" t="s">
        <v>70</v>
      </c>
      <c r="D14" s="46">
        <v>8840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>
        <v>250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11090</v>
      </c>
      <c r="AD14" s="7">
        <f t="shared" si="0"/>
        <v>8840</v>
      </c>
      <c r="AE14" s="19">
        <f t="shared" si="1"/>
        <v>243.1</v>
      </c>
      <c r="AF14" s="19">
        <f t="shared" si="2"/>
        <v>83.98</v>
      </c>
      <c r="AG14" s="9">
        <f t="shared" si="7"/>
        <v>61.875</v>
      </c>
      <c r="AH14" s="19">
        <f t="shared" si="3"/>
        <v>21.375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20">
        <f t="shared" si="9"/>
        <v>249.97499999999999</v>
      </c>
      <c r="AP14" s="3"/>
      <c r="AQ14" s="60">
        <v>150</v>
      </c>
      <c r="AR14" s="11">
        <f t="shared" si="11"/>
        <v>10635.025</v>
      </c>
      <c r="AS14" s="53">
        <f t="shared" si="4"/>
        <v>105.355</v>
      </c>
      <c r="AT14" s="53">
        <f t="shared" si="5"/>
        <v>-44.644999999999996</v>
      </c>
      <c r="AU14" s="6"/>
      <c r="AV14" s="142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3">
        <v>9</v>
      </c>
      <c r="B15" s="44">
        <v>1908446149</v>
      </c>
      <c r="C15" s="45" t="s">
        <v>53</v>
      </c>
      <c r="D15" s="46">
        <v>22122</v>
      </c>
      <c r="E15" s="47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22122</v>
      </c>
      <c r="AD15" s="7">
        <f t="shared" si="0"/>
        <v>22122</v>
      </c>
      <c r="AE15" s="19">
        <f t="shared" si="1"/>
        <v>608.35500000000002</v>
      </c>
      <c r="AF15" s="19">
        <f t="shared" si="2"/>
        <v>210.15899999999999</v>
      </c>
      <c r="AG15" s="9">
        <f t="shared" si="7"/>
        <v>0</v>
      </c>
      <c r="AH15" s="19">
        <f t="shared" si="3"/>
        <v>0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20">
        <f t="shared" si="9"/>
        <v>608.35500000000002</v>
      </c>
      <c r="AP15" s="3"/>
      <c r="AQ15" s="60">
        <v>213</v>
      </c>
      <c r="AR15" s="11">
        <f t="shared" si="11"/>
        <v>21300.645</v>
      </c>
      <c r="AS15" s="53">
        <f>AF15+AH15+AI15</f>
        <v>210.15899999999999</v>
      </c>
      <c r="AT15" s="53">
        <f>AS15-AQ15-AN15</f>
        <v>-2.8410000000000082</v>
      </c>
      <c r="AU15" s="6"/>
      <c r="AV15" s="142"/>
      <c r="AW15" s="141"/>
      <c r="AX15" s="141"/>
      <c r="AY15" s="5"/>
      <c r="AZ15" s="5"/>
      <c r="BA15" s="6"/>
      <c r="BB15" s="6"/>
      <c r="BC15" s="6"/>
      <c r="BD15" s="6"/>
    </row>
    <row r="16" spans="1:56" ht="15.75">
      <c r="A16" s="43">
        <v>10</v>
      </c>
      <c r="B16" s="44">
        <v>1908446150</v>
      </c>
      <c r="C16" s="45" t="s">
        <v>54</v>
      </c>
      <c r="D16" s="46">
        <v>11514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11514</v>
      </c>
      <c r="AD16" s="7">
        <f t="shared" si="0"/>
        <v>11514</v>
      </c>
      <c r="AE16" s="19">
        <f t="shared" si="1"/>
        <v>316.63499999999999</v>
      </c>
      <c r="AF16" s="19">
        <f t="shared" si="2"/>
        <v>109.383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20">
        <f t="shared" si="9"/>
        <v>316.63499999999999</v>
      </c>
      <c r="AP16" s="3"/>
      <c r="AQ16" s="60">
        <v>150</v>
      </c>
      <c r="AR16" s="11">
        <f t="shared" si="11"/>
        <v>11047.365</v>
      </c>
      <c r="AS16" s="53">
        <f t="shared" si="4"/>
        <v>109.383</v>
      </c>
      <c r="AT16" s="53">
        <f t="shared" si="5"/>
        <v>-40.617000000000004</v>
      </c>
      <c r="AU16" s="6"/>
      <c r="AV16" s="142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3">
        <v>11</v>
      </c>
      <c r="B17" s="44">
        <v>1908446151</v>
      </c>
      <c r="C17" s="45" t="s">
        <v>51</v>
      </c>
      <c r="D17" s="46">
        <v>18046</v>
      </c>
      <c r="E17" s="47"/>
      <c r="F17" s="46"/>
      <c r="G17" s="47"/>
      <c r="H17" s="47"/>
      <c r="I17" s="47"/>
      <c r="J17" s="47"/>
      <c r="K17" s="47">
        <v>100</v>
      </c>
      <c r="L17" s="47"/>
      <c r="M17" s="47">
        <v>200</v>
      </c>
      <c r="N17" s="47"/>
      <c r="O17" s="47"/>
      <c r="P17" s="47">
        <v>100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22946</v>
      </c>
      <c r="AD17" s="7">
        <f>D17*1</f>
        <v>18046</v>
      </c>
      <c r="AE17" s="19">
        <f>D17*2.75%</f>
        <v>496.26499999999999</v>
      </c>
      <c r="AF17" s="19">
        <f>AD17*0.95%</f>
        <v>171.43699999999998</v>
      </c>
      <c r="AG17" s="9">
        <f t="shared" si="7"/>
        <v>134.75</v>
      </c>
      <c r="AH17" s="19">
        <f t="shared" si="3"/>
        <v>46.55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20">
        <f t="shared" si="9"/>
        <v>507.26499999999999</v>
      </c>
      <c r="AP17" s="3"/>
      <c r="AQ17" s="60">
        <v>125</v>
      </c>
      <c r="AR17" s="11">
        <f t="shared" si="10"/>
        <v>22189.985000000001</v>
      </c>
      <c r="AS17" s="53">
        <f>AF17+AH17+AI17</f>
        <v>217.98699999999997</v>
      </c>
      <c r="AT17" s="53">
        <f>AS17-AQ17-AN17</f>
        <v>92.986999999999966</v>
      </c>
      <c r="AU17" s="6"/>
      <c r="AV17" s="142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3">
        <v>12</v>
      </c>
      <c r="B18" s="44">
        <v>1908446152</v>
      </c>
      <c r="C18" s="45" t="s">
        <v>45</v>
      </c>
      <c r="D18" s="46">
        <v>6788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6788</v>
      </c>
      <c r="AD18" s="7">
        <f>D18*1</f>
        <v>6788</v>
      </c>
      <c r="AE18" s="19">
        <f>D18*2.75%</f>
        <v>186.67</v>
      </c>
      <c r="AF18" s="19">
        <f>AD18*0.95%</f>
        <v>64.486000000000004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20">
        <f t="shared" si="9"/>
        <v>186.67</v>
      </c>
      <c r="AP18" s="3"/>
      <c r="AQ18" s="60">
        <v>100</v>
      </c>
      <c r="AR18" s="21">
        <f>AC18-AE18-AG18-AJ18-AK18-AL18-AM18-AN18-AP18-AQ18</f>
        <v>6501.33</v>
      </c>
      <c r="AS18" s="53">
        <f>AF18+AH18+AI18</f>
        <v>64.486000000000004</v>
      </c>
      <c r="AT18" s="53">
        <f>AS18-AQ18-AN18</f>
        <v>-35.513999999999996</v>
      </c>
      <c r="AU18" s="6"/>
      <c r="AV18" s="142"/>
      <c r="AW18" s="5"/>
      <c r="AX18" s="5"/>
      <c r="AY18" s="5"/>
      <c r="AZ18" s="5"/>
      <c r="BA18" s="6"/>
      <c r="BB18" s="6"/>
      <c r="BC18" s="6"/>
      <c r="BD18" s="6"/>
    </row>
    <row r="19" spans="1:56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20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  <c r="AW19" s="6"/>
      <c r="AX19" s="6"/>
      <c r="AY19" s="6"/>
      <c r="AZ19" s="6"/>
      <c r="BA19" s="6"/>
      <c r="BB19" s="6"/>
      <c r="BC19" s="6"/>
      <c r="BD19" s="6"/>
    </row>
    <row r="20" spans="1:56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20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  <c r="AW20" s="6"/>
      <c r="AX20" s="6"/>
      <c r="AY20" s="6"/>
      <c r="AZ20" s="6"/>
      <c r="BA20" s="6"/>
      <c r="BB20" s="6"/>
      <c r="BC20" s="6"/>
      <c r="BD20" s="6"/>
    </row>
    <row r="21" spans="1:56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20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  <c r="AW21" s="6"/>
      <c r="AX21" s="6"/>
      <c r="AY21" s="6"/>
      <c r="AZ21" s="6"/>
      <c r="BA21" s="6"/>
      <c r="BB21" s="6"/>
      <c r="BC21" s="6"/>
      <c r="BD21" s="6"/>
    </row>
    <row r="22" spans="1:56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20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  <c r="AW22" s="6"/>
      <c r="AX22" s="6"/>
      <c r="AY22" s="6"/>
      <c r="AZ22" s="6"/>
      <c r="BA22" s="6"/>
      <c r="BB22" s="6"/>
      <c r="BC22" s="6"/>
      <c r="BD22" s="6"/>
    </row>
    <row r="23" spans="1:56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20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  <c r="AW23" s="6"/>
      <c r="AX23" s="6"/>
      <c r="AY23" s="6"/>
      <c r="AZ23" s="6"/>
      <c r="BA23" s="6"/>
      <c r="BB23" s="6"/>
      <c r="BC23" s="6"/>
      <c r="BD23" s="6"/>
    </row>
    <row r="24" spans="1:56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20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  <c r="AW24" s="6"/>
      <c r="AX24" s="6"/>
      <c r="AY24" s="6"/>
      <c r="AZ24" s="6"/>
      <c r="BA24" s="6"/>
      <c r="BB24" s="6"/>
      <c r="BC24" s="6"/>
      <c r="BD24" s="6"/>
    </row>
    <row r="25" spans="1:56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20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  <c r="AW25" s="6"/>
      <c r="AX25" s="6"/>
      <c r="AY25" s="6"/>
      <c r="AZ25" s="6"/>
      <c r="BA25" s="6"/>
      <c r="BB25" s="6"/>
      <c r="BC25" s="6"/>
      <c r="BD25" s="6"/>
    </row>
    <row r="26" spans="1:56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20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20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21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46" t="s">
        <v>59</v>
      </c>
      <c r="B29" s="147"/>
      <c r="C29" s="147"/>
      <c r="D29" s="122">
        <f t="shared" ref="D29:AT29" si="14">SUM(D7:D28)</f>
        <v>178049</v>
      </c>
      <c r="E29" s="122">
        <f t="shared" si="14"/>
        <v>0</v>
      </c>
      <c r="F29" s="122">
        <f t="shared" si="14"/>
        <v>0</v>
      </c>
      <c r="G29" s="122">
        <f t="shared" si="14"/>
        <v>0</v>
      </c>
      <c r="H29" s="122">
        <f t="shared" si="14"/>
        <v>0</v>
      </c>
      <c r="I29" s="122">
        <f t="shared" si="14"/>
        <v>0</v>
      </c>
      <c r="J29" s="122">
        <f t="shared" si="14"/>
        <v>0</v>
      </c>
      <c r="K29" s="122">
        <f t="shared" si="14"/>
        <v>510</v>
      </c>
      <c r="L29" s="122">
        <f t="shared" si="14"/>
        <v>0</v>
      </c>
      <c r="M29" s="122">
        <f t="shared" si="14"/>
        <v>610</v>
      </c>
      <c r="N29" s="122">
        <f t="shared" si="14"/>
        <v>0</v>
      </c>
      <c r="O29" s="122">
        <f t="shared" si="14"/>
        <v>0</v>
      </c>
      <c r="P29" s="122">
        <f t="shared" si="14"/>
        <v>920</v>
      </c>
      <c r="Q29" s="122">
        <f t="shared" si="14"/>
        <v>0</v>
      </c>
      <c r="R29" s="122">
        <f t="shared" si="14"/>
        <v>0</v>
      </c>
      <c r="S29" s="122">
        <f t="shared" si="14"/>
        <v>0</v>
      </c>
      <c r="T29" s="122">
        <f t="shared" si="14"/>
        <v>0</v>
      </c>
      <c r="U29" s="122">
        <f t="shared" si="14"/>
        <v>0</v>
      </c>
      <c r="V29" s="122">
        <f t="shared" si="14"/>
        <v>0</v>
      </c>
      <c r="W29" s="122">
        <f t="shared" si="14"/>
        <v>0</v>
      </c>
      <c r="X29" s="122">
        <f t="shared" si="14"/>
        <v>0</v>
      </c>
      <c r="Y29" s="122">
        <f t="shared" si="14"/>
        <v>0</v>
      </c>
      <c r="Z29" s="122">
        <f t="shared" si="14"/>
        <v>0</v>
      </c>
      <c r="AA29" s="122">
        <f t="shared" si="14"/>
        <v>0</v>
      </c>
      <c r="AB29" s="122">
        <f t="shared" si="14"/>
        <v>0</v>
      </c>
      <c r="AC29" s="123">
        <f t="shared" si="14"/>
        <v>202629</v>
      </c>
      <c r="AD29" s="123">
        <f t="shared" si="14"/>
        <v>178049</v>
      </c>
      <c r="AE29" s="123">
        <f t="shared" si="14"/>
        <v>4896.3475000000008</v>
      </c>
      <c r="AF29" s="123">
        <f t="shared" si="14"/>
        <v>1691.4654999999998</v>
      </c>
      <c r="AG29" s="123">
        <f t="shared" si="14"/>
        <v>676.98</v>
      </c>
      <c r="AH29" s="123">
        <f t="shared" si="14"/>
        <v>233.51</v>
      </c>
      <c r="AI29" s="123">
        <f t="shared" si="14"/>
        <v>0</v>
      </c>
      <c r="AJ29" s="123">
        <f t="shared" si="14"/>
        <v>0</v>
      </c>
      <c r="AK29" s="123">
        <f t="shared" si="14"/>
        <v>0</v>
      </c>
      <c r="AL29" s="123">
        <f t="shared" si="14"/>
        <v>0</v>
      </c>
      <c r="AM29" s="123">
        <f t="shared" si="14"/>
        <v>0</v>
      </c>
      <c r="AN29" s="123">
        <f t="shared" si="14"/>
        <v>0</v>
      </c>
      <c r="AO29" s="124">
        <f>SUM(AO7:AO28)</f>
        <v>4952.4475000000002</v>
      </c>
      <c r="AP29" s="123">
        <f t="shared" si="14"/>
        <v>0</v>
      </c>
      <c r="AQ29" s="125">
        <f t="shared" si="14"/>
        <v>1644</v>
      </c>
      <c r="AR29" s="126">
        <f>SUM(AR7:AR28)</f>
        <v>195411.67249999996</v>
      </c>
      <c r="AS29" s="126">
        <f t="shared" si="14"/>
        <v>1924.9755000000002</v>
      </c>
      <c r="AT29" s="126">
        <f t="shared" si="14"/>
        <v>280.97549999999995</v>
      </c>
      <c r="AU29" s="127"/>
      <c r="AV29" s="127"/>
      <c r="AW29" s="143"/>
      <c r="AX29" s="143"/>
      <c r="AY29" s="143"/>
      <c r="AZ29" s="143"/>
      <c r="BA29" s="143"/>
      <c r="BB29" s="143"/>
      <c r="BC29" s="143"/>
      <c r="BD29" s="143"/>
    </row>
    <row r="30" spans="1:56" ht="15.75" thickBot="1">
      <c r="A30" s="148" t="s">
        <v>57</v>
      </c>
      <c r="B30" s="149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3470</v>
      </c>
      <c r="L30" s="36">
        <f t="shared" ref="L30:P30" si="16">L4+L5-L29</f>
        <v>300</v>
      </c>
      <c r="M30" s="36">
        <f t="shared" si="16"/>
        <v>1490</v>
      </c>
      <c r="N30" s="36">
        <f t="shared" si="16"/>
        <v>0</v>
      </c>
      <c r="O30" s="36">
        <f t="shared" si="16"/>
        <v>1910</v>
      </c>
      <c r="P30" s="36">
        <f t="shared" si="16"/>
        <v>9330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28"/>
      <c r="AC30" s="129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30"/>
      <c r="AP30" s="33"/>
      <c r="AQ30" s="33"/>
      <c r="AR30" s="33"/>
      <c r="AS30" s="33"/>
      <c r="AT30" s="131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.75">
      <c r="A31" s="6"/>
      <c r="B31" s="6"/>
      <c r="C31" s="5"/>
      <c r="D31" s="23"/>
      <c r="E31" s="16"/>
      <c r="F31" s="6"/>
      <c r="G31" s="6"/>
      <c r="K31" s="12"/>
      <c r="L31" s="13"/>
      <c r="M31" s="12"/>
      <c r="O31" s="24"/>
      <c r="P31" s="12"/>
      <c r="Q31" s="6"/>
      <c r="R31" s="6"/>
      <c r="S31" s="6"/>
      <c r="AR31" s="132"/>
      <c r="AS31" s="132"/>
      <c r="AT31" s="133"/>
      <c r="AU31" s="15"/>
    </row>
    <row r="32" spans="1:56" ht="15">
      <c r="A32" s="6"/>
      <c r="B32" s="6"/>
      <c r="C32" s="5"/>
      <c r="D32" s="5"/>
      <c r="E32" s="5"/>
      <c r="F32" s="12"/>
      <c r="G32" s="6"/>
      <c r="J32" s="15"/>
      <c r="K32" s="6"/>
      <c r="L32" s="13"/>
      <c r="M32" s="134">
        <v>195410</v>
      </c>
      <c r="P32" s="6"/>
      <c r="Q32" s="6"/>
      <c r="R32" s="6"/>
      <c r="AR32" s="66">
        <v>6800</v>
      </c>
      <c r="AS32" s="20" t="s">
        <v>45</v>
      </c>
      <c r="AT32" s="20" t="s">
        <v>81</v>
      </c>
      <c r="AU32" s="15"/>
    </row>
    <row r="33" spans="1:47">
      <c r="A33" s="6"/>
      <c r="B33" s="6"/>
      <c r="C33" s="5"/>
      <c r="D33" s="16"/>
      <c r="E33" s="5"/>
      <c r="F33" s="6"/>
      <c r="G33" s="6"/>
      <c r="K33" s="12"/>
      <c r="L33" s="12"/>
      <c r="M33" s="3">
        <v>7433</v>
      </c>
      <c r="N33" s="12"/>
      <c r="O33" s="12" t="s">
        <v>73</v>
      </c>
      <c r="P33" s="12"/>
      <c r="Q33" s="6"/>
      <c r="R33" s="6"/>
      <c r="AR33" s="66">
        <v>6501</v>
      </c>
      <c r="AS33" s="20" t="s">
        <v>45</v>
      </c>
      <c r="AT33" s="20" t="s">
        <v>85</v>
      </c>
      <c r="AU33" s="15"/>
    </row>
    <row r="34" spans="1:47" ht="15">
      <c r="A34" s="6"/>
      <c r="B34" s="6"/>
      <c r="C34" s="5"/>
      <c r="D34" s="5"/>
      <c r="E34" s="5"/>
      <c r="F34" s="12"/>
      <c r="G34" s="6"/>
      <c r="K34" s="6"/>
      <c r="L34" s="13"/>
      <c r="M34" s="135">
        <f>M32+M33</f>
        <v>202843</v>
      </c>
      <c r="O34" s="65"/>
      <c r="P34" s="6"/>
      <c r="Q34" s="6"/>
      <c r="R34" s="6"/>
      <c r="AR34" s="66">
        <v>11047</v>
      </c>
      <c r="AS34" s="20" t="s">
        <v>54</v>
      </c>
      <c r="AT34" s="20" t="s">
        <v>85</v>
      </c>
      <c r="AU34" s="15"/>
    </row>
    <row r="35" spans="1:47" ht="15">
      <c r="A35" s="6"/>
      <c r="B35" s="6"/>
      <c r="C35" s="5"/>
      <c r="D35" s="5"/>
      <c r="E35" s="5"/>
      <c r="F35" s="6"/>
      <c r="G35" s="6"/>
      <c r="J35" s="15"/>
      <c r="K35" s="6"/>
      <c r="L35" s="13"/>
      <c r="M35" s="3">
        <v>34983</v>
      </c>
      <c r="O35" s="15" t="s">
        <v>77</v>
      </c>
      <c r="P35" s="6"/>
      <c r="Q35" s="6"/>
      <c r="R35" s="6"/>
      <c r="AR35" s="66">
        <v>10635</v>
      </c>
      <c r="AS35" s="20" t="s">
        <v>70</v>
      </c>
      <c r="AT35" s="20" t="s">
        <v>85</v>
      </c>
    </row>
    <row r="36" spans="1:47">
      <c r="A36" s="6"/>
      <c r="B36" s="6"/>
      <c r="C36" s="5"/>
      <c r="D36" s="5"/>
      <c r="E36" s="5"/>
      <c r="F36" s="6"/>
      <c r="G36" s="6"/>
      <c r="J36" s="15"/>
      <c r="M36" s="135">
        <f>M34-M35</f>
        <v>167860</v>
      </c>
      <c r="O36" s="24"/>
      <c r="AR36" s="10"/>
      <c r="AS36" s="66"/>
      <c r="AT36" s="66"/>
    </row>
    <row r="37" spans="1:47">
      <c r="A37" s="14"/>
      <c r="B37" s="14"/>
      <c r="C37" s="5"/>
      <c r="D37" s="5"/>
      <c r="E37" s="5"/>
      <c r="F37" s="6"/>
      <c r="G37" s="6"/>
      <c r="K37" s="4" t="s">
        <v>74</v>
      </c>
      <c r="AP37" s="4" t="s">
        <v>74</v>
      </c>
      <c r="AR37" s="66"/>
      <c r="AS37" s="20"/>
      <c r="AT37" s="20"/>
    </row>
    <row r="38" spans="1:47">
      <c r="A38" s="6"/>
      <c r="B38" s="6"/>
      <c r="C38" s="5"/>
      <c r="D38" s="5"/>
      <c r="E38" s="5"/>
      <c r="F38" s="6"/>
      <c r="G38" s="6"/>
      <c r="AR38" s="78">
        <f>SUM(AR32:AR37)</f>
        <v>34983</v>
      </c>
      <c r="AS38" s="79" t="s">
        <v>72</v>
      </c>
      <c r="AT38" s="79" t="s">
        <v>71</v>
      </c>
    </row>
    <row r="39" spans="1:47">
      <c r="A39" s="6"/>
      <c r="B39" s="6"/>
      <c r="C39" s="5"/>
      <c r="D39" s="5"/>
      <c r="E39" s="5"/>
      <c r="F39" s="6"/>
      <c r="G39" s="6"/>
      <c r="M39" s="4">
        <v>35843</v>
      </c>
    </row>
    <row r="40" spans="1:47">
      <c r="A40" s="6"/>
      <c r="B40" s="6"/>
      <c r="C40" s="5"/>
      <c r="D40" s="5"/>
      <c r="E40" s="5"/>
      <c r="F40" s="6"/>
      <c r="G40" s="6"/>
      <c r="Q40" s="15"/>
      <c r="AE40" s="4" t="s">
        <v>15</v>
      </c>
    </row>
    <row r="41" spans="1:47">
      <c r="A41" s="6"/>
      <c r="B41" s="6"/>
      <c r="C41" s="5"/>
      <c r="D41" s="5"/>
      <c r="E41" s="5"/>
      <c r="F41" s="6"/>
      <c r="G41" s="6"/>
      <c r="AR41" s="6"/>
      <c r="AS41" s="6"/>
      <c r="AT41" s="6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97"/>
    </row>
    <row r="43" spans="1:47">
      <c r="A43" s="6"/>
      <c r="B43" s="6"/>
      <c r="C43" s="6"/>
      <c r="D43" s="6"/>
      <c r="E43" s="6"/>
      <c r="F43" s="6"/>
      <c r="G43" s="6"/>
      <c r="AR43" s="6"/>
      <c r="AS43" s="6"/>
      <c r="AT43" s="9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6"/>
    </row>
    <row r="45" spans="1:47">
      <c r="A45" s="6"/>
      <c r="B45" s="6"/>
      <c r="C45" s="6"/>
      <c r="D45" s="6"/>
      <c r="E45" s="6"/>
      <c r="AR45" s="6"/>
      <c r="AS45" s="6"/>
      <c r="AT45" s="6"/>
    </row>
    <row r="46" spans="1:47">
      <c r="A46" s="6"/>
      <c r="B46" s="6"/>
      <c r="C46" s="6"/>
      <c r="D46" s="6"/>
      <c r="E46" s="6"/>
      <c r="AR46" s="12"/>
      <c r="AS46" s="6"/>
      <c r="AT46" s="6"/>
    </row>
    <row r="47" spans="1:47">
      <c r="A47" s="6"/>
      <c r="B47" s="6"/>
      <c r="C47" s="6"/>
      <c r="D47" s="6"/>
      <c r="E47" s="6"/>
      <c r="AR47" s="6"/>
      <c r="AS47" s="97"/>
      <c r="AT47" s="97"/>
    </row>
    <row r="48" spans="1:47">
      <c r="A48" s="6"/>
      <c r="B48" s="6"/>
      <c r="C48" s="6"/>
      <c r="D48" s="6"/>
      <c r="E48" s="6"/>
      <c r="AR48" s="12"/>
      <c r="AS48" s="6"/>
      <c r="AT48" s="6"/>
    </row>
    <row r="49" spans="1:39">
      <c r="A49" s="6"/>
      <c r="B49" s="6"/>
      <c r="C49" s="6"/>
      <c r="D49" s="6"/>
      <c r="E49" s="6"/>
      <c r="AM49" s="15" t="s">
        <v>33</v>
      </c>
    </row>
    <row r="50" spans="1:39">
      <c r="A50" s="6"/>
      <c r="B50" s="6"/>
      <c r="C50" s="6"/>
      <c r="D50" s="6"/>
      <c r="E50" s="6"/>
    </row>
    <row r="51" spans="1:39">
      <c r="A51" s="6"/>
      <c r="B51" s="6"/>
      <c r="C51" s="6"/>
      <c r="D51" s="6"/>
      <c r="E51" s="6"/>
    </row>
    <row r="52" spans="1:39">
      <c r="A52" s="6"/>
      <c r="B52" s="6"/>
      <c r="C52" s="6"/>
      <c r="D52" s="6"/>
      <c r="E52" s="6"/>
    </row>
    <row r="53" spans="1:39">
      <c r="A53" s="6"/>
      <c r="B53" s="6"/>
      <c r="C53" s="6"/>
      <c r="D53" s="6"/>
      <c r="E53" s="6"/>
    </row>
    <row r="54" spans="1:39">
      <c r="A54" s="6"/>
      <c r="B54" s="6"/>
      <c r="C54" s="6"/>
      <c r="D54" s="6"/>
      <c r="E54" s="6"/>
    </row>
    <row r="55" spans="1:39">
      <c r="A55" s="6"/>
      <c r="B55" s="6"/>
      <c r="C55" s="6"/>
      <c r="D55" s="6"/>
      <c r="E55" s="6"/>
    </row>
    <row r="56" spans="1:39">
      <c r="A56" s="6"/>
      <c r="B56" s="6"/>
      <c r="C56" s="6"/>
      <c r="D56" s="6"/>
      <c r="E56" s="6"/>
    </row>
    <row r="57" spans="1:39">
      <c r="A57" s="6"/>
      <c r="B57" s="6"/>
      <c r="C57" s="6"/>
      <c r="D57" s="6"/>
      <c r="E57" s="6"/>
    </row>
    <row r="58" spans="1:39">
      <c r="A58" s="6"/>
      <c r="B58" s="6"/>
      <c r="C58" s="6"/>
      <c r="D58" s="6"/>
      <c r="E58" s="6"/>
    </row>
    <row r="59" spans="1:39">
      <c r="A59" s="6"/>
      <c r="B59" s="6"/>
      <c r="C59" s="6"/>
      <c r="D59" s="6"/>
      <c r="E59" s="6"/>
    </row>
    <row r="60" spans="1:39">
      <c r="A60" s="6"/>
      <c r="B60" s="6"/>
      <c r="C60" s="6"/>
      <c r="D60" s="6"/>
      <c r="E60" s="6"/>
    </row>
    <row r="61" spans="1:39">
      <c r="A61" s="6"/>
      <c r="B61" s="6"/>
      <c r="C61" s="6"/>
      <c r="D61" s="6"/>
      <c r="E61" s="6"/>
    </row>
    <row r="62" spans="1:39">
      <c r="A62" s="6"/>
      <c r="B62" s="6"/>
      <c r="C62" s="6"/>
      <c r="D62" s="6"/>
      <c r="E62" s="6"/>
    </row>
    <row r="63" spans="1:39">
      <c r="C63" s="6"/>
      <c r="D63" s="6"/>
      <c r="E63" s="6"/>
    </row>
    <row r="64" spans="1:39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65538" spans="1:1">
      <c r="A65538" s="98"/>
    </row>
  </sheetData>
  <mergeCells count="13"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2" priority="3" stopIfTrue="1" operator="greaterThan">
      <formula>0</formula>
    </cfRule>
  </conditionalFormatting>
  <conditionalFormatting sqref="AQ31">
    <cfRule type="cellIs" dxfId="1" priority="2" operator="greaterThan">
      <formula>100</formula>
    </cfRule>
    <cfRule type="cellIs" dxfId="0" priority="1" operator="greaterThan">
      <formula>$AQ$7:$AQ$18&lt;100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H11" sqref="H11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58" t="s">
        <v>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5" s="15" customForma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15" s="15" customFormat="1">
      <c r="A3" s="159" t="s">
        <v>61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spans="1:15" s="15" customFormat="1" ht="13.5" thickBot="1">
      <c r="A4" s="159" t="s">
        <v>62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</row>
    <row r="5" spans="1:15" s="15" customFormat="1" ht="13.5" thickBot="1">
      <c r="A5" s="160" t="s">
        <v>84</v>
      </c>
      <c r="B5" s="161"/>
      <c r="C5" s="162"/>
      <c r="D5" s="163" t="s">
        <v>63</v>
      </c>
      <c r="E5" s="164"/>
      <c r="F5" s="164"/>
      <c r="G5" s="164"/>
      <c r="H5" s="164"/>
      <c r="I5" s="164"/>
      <c r="J5" s="164"/>
      <c r="K5" s="164"/>
      <c r="L5" s="164"/>
      <c r="M5" s="81"/>
      <c r="N5" s="81"/>
      <c r="O5" s="64"/>
    </row>
    <row r="6" spans="1:15" s="2" customFormat="1" ht="30.75" thickBot="1">
      <c r="A6" s="68" t="s">
        <v>75</v>
      </c>
      <c r="B6" s="68" t="s">
        <v>55</v>
      </c>
      <c r="C6" s="68" t="s">
        <v>0</v>
      </c>
      <c r="D6" s="68" t="s">
        <v>1</v>
      </c>
      <c r="E6" s="69" t="s">
        <v>2</v>
      </c>
      <c r="F6" s="70" t="s">
        <v>22</v>
      </c>
      <c r="G6" s="70" t="s">
        <v>23</v>
      </c>
      <c r="H6" s="70" t="s">
        <v>32</v>
      </c>
      <c r="I6" s="70" t="s">
        <v>39</v>
      </c>
      <c r="J6" s="70" t="s">
        <v>64</v>
      </c>
      <c r="K6" s="71" t="s">
        <v>65</v>
      </c>
      <c r="L6" s="68" t="s">
        <v>66</v>
      </c>
      <c r="M6" s="69" t="s">
        <v>67</v>
      </c>
      <c r="N6" s="68" t="s">
        <v>68</v>
      </c>
    </row>
    <row r="7" spans="1:15" ht="18.95" customHeight="1">
      <c r="A7" s="82">
        <v>1</v>
      </c>
      <c r="B7" s="80">
        <v>1908446134</v>
      </c>
      <c r="C7" s="80" t="s">
        <v>47</v>
      </c>
      <c r="D7" s="83"/>
      <c r="E7" s="80"/>
      <c r="F7" s="80">
        <v>100</v>
      </c>
      <c r="G7" s="80">
        <v>100</v>
      </c>
      <c r="H7" s="80">
        <v>250</v>
      </c>
      <c r="I7" s="80">
        <v>50</v>
      </c>
      <c r="J7" s="84"/>
      <c r="K7" s="84"/>
      <c r="L7" s="80"/>
      <c r="M7" s="85"/>
      <c r="N7" s="86"/>
    </row>
    <row r="8" spans="1:15" ht="18.95" customHeight="1">
      <c r="A8" s="87">
        <v>2</v>
      </c>
      <c r="B8" s="72">
        <v>1908446136</v>
      </c>
      <c r="C8" s="72" t="s">
        <v>48</v>
      </c>
      <c r="D8" s="88"/>
      <c r="E8" s="72"/>
      <c r="F8" s="72"/>
      <c r="G8" s="72"/>
      <c r="H8" s="84"/>
      <c r="I8" s="72"/>
      <c r="J8" s="84"/>
      <c r="K8" s="89"/>
      <c r="L8" s="72"/>
      <c r="M8" s="90"/>
      <c r="N8" s="91"/>
    </row>
    <row r="9" spans="1:15" ht="18.95" customHeight="1">
      <c r="A9" s="82">
        <v>3</v>
      </c>
      <c r="B9" s="72">
        <v>1908446137</v>
      </c>
      <c r="C9" s="72" t="s">
        <v>49</v>
      </c>
      <c r="D9" s="88"/>
      <c r="E9" s="72"/>
      <c r="F9" s="72"/>
      <c r="G9" s="72"/>
      <c r="H9" s="72"/>
      <c r="I9" s="72"/>
      <c r="J9" s="84"/>
      <c r="K9" s="84"/>
      <c r="L9" s="72"/>
      <c r="M9" s="90"/>
      <c r="N9" s="91"/>
    </row>
    <row r="10" spans="1:15" ht="18.95" customHeight="1">
      <c r="A10" s="92">
        <v>4</v>
      </c>
      <c r="B10" s="72">
        <v>1908446139</v>
      </c>
      <c r="C10" s="72" t="s">
        <v>50</v>
      </c>
      <c r="D10" s="88"/>
      <c r="E10" s="72"/>
      <c r="F10" s="72"/>
      <c r="G10" s="72"/>
      <c r="H10" s="72"/>
      <c r="I10" s="72"/>
      <c r="J10" s="84"/>
      <c r="K10" s="84"/>
      <c r="L10" s="72"/>
      <c r="M10" s="90"/>
      <c r="N10" s="91"/>
    </row>
    <row r="11" spans="1:15" ht="18.95" customHeight="1">
      <c r="A11" s="82">
        <v>5</v>
      </c>
      <c r="B11" s="72">
        <v>1908446141</v>
      </c>
      <c r="C11" s="72" t="s">
        <v>82</v>
      </c>
      <c r="D11" s="88"/>
      <c r="E11" s="72"/>
      <c r="F11" s="72">
        <v>200</v>
      </c>
      <c r="G11" s="72">
        <v>200</v>
      </c>
      <c r="H11" s="84"/>
      <c r="I11" s="72"/>
      <c r="J11" s="84"/>
      <c r="K11" s="84"/>
      <c r="L11" s="72"/>
      <c r="M11" s="90"/>
      <c r="N11" s="91"/>
    </row>
    <row r="12" spans="1:15" ht="18.95" customHeight="1">
      <c r="A12" s="87">
        <v>6</v>
      </c>
      <c r="B12" s="72">
        <v>1908446143</v>
      </c>
      <c r="C12" s="72" t="s">
        <v>46</v>
      </c>
      <c r="D12" s="88"/>
      <c r="E12" s="72"/>
      <c r="F12" s="72"/>
      <c r="G12" s="72"/>
      <c r="H12" s="84"/>
      <c r="I12" s="72"/>
      <c r="J12" s="84"/>
      <c r="K12" s="84"/>
      <c r="L12" s="72"/>
      <c r="M12" s="90"/>
      <c r="N12" s="91"/>
    </row>
    <row r="13" spans="1:15" ht="18.95" customHeight="1">
      <c r="A13" s="82">
        <v>7</v>
      </c>
      <c r="B13" s="72">
        <v>1908446146</v>
      </c>
      <c r="C13" s="72" t="s">
        <v>52</v>
      </c>
      <c r="D13" s="88"/>
      <c r="E13" s="72"/>
      <c r="F13" s="72"/>
      <c r="G13" s="72"/>
      <c r="H13" s="72"/>
      <c r="I13" s="72"/>
      <c r="J13" s="84"/>
      <c r="K13" s="84"/>
      <c r="L13" s="72"/>
      <c r="M13" s="90"/>
      <c r="N13" s="91"/>
    </row>
    <row r="14" spans="1:15" ht="18.95" customHeight="1">
      <c r="A14" s="87">
        <v>8</v>
      </c>
      <c r="B14" s="72">
        <v>1908446148</v>
      </c>
      <c r="C14" s="72" t="s">
        <v>70</v>
      </c>
      <c r="D14" s="88"/>
      <c r="E14" s="72"/>
      <c r="F14" s="72"/>
      <c r="G14" s="72"/>
      <c r="H14" s="84"/>
      <c r="I14" s="72"/>
      <c r="J14" s="84"/>
      <c r="K14" s="84"/>
      <c r="L14" s="72"/>
      <c r="M14" s="90"/>
      <c r="N14" s="91"/>
    </row>
    <row r="15" spans="1:15" ht="18.95" customHeight="1">
      <c r="A15" s="82">
        <v>9</v>
      </c>
      <c r="B15" s="72">
        <v>1908446149</v>
      </c>
      <c r="C15" s="93" t="s">
        <v>53</v>
      </c>
      <c r="D15" s="88"/>
      <c r="E15" s="72"/>
      <c r="F15" s="72"/>
      <c r="G15" s="72"/>
      <c r="H15" s="72"/>
      <c r="I15" s="72"/>
      <c r="J15" s="84"/>
      <c r="K15" s="84"/>
      <c r="L15" s="72"/>
      <c r="M15" s="90"/>
      <c r="N15" s="91"/>
    </row>
    <row r="16" spans="1:15" ht="18.95" customHeight="1">
      <c r="A16" s="87">
        <v>10</v>
      </c>
      <c r="B16" s="72">
        <v>1908446150</v>
      </c>
      <c r="C16" s="72" t="s">
        <v>54</v>
      </c>
      <c r="D16" s="88"/>
      <c r="E16" s="72"/>
      <c r="F16" s="72"/>
      <c r="G16" s="72"/>
      <c r="H16" s="72"/>
      <c r="I16" s="72"/>
      <c r="J16" s="84"/>
      <c r="K16" s="84"/>
      <c r="L16" s="72"/>
      <c r="M16" s="90"/>
      <c r="N16" s="91"/>
    </row>
    <row r="17" spans="1:14" ht="18.95" customHeight="1">
      <c r="A17" s="82">
        <v>11</v>
      </c>
      <c r="B17" s="72">
        <v>1908446151</v>
      </c>
      <c r="C17" s="72" t="s">
        <v>51</v>
      </c>
      <c r="D17" s="88"/>
      <c r="E17" s="72"/>
      <c r="F17" s="72"/>
      <c r="G17" s="72"/>
      <c r="H17" s="84"/>
      <c r="I17" s="72"/>
      <c r="J17" s="84"/>
      <c r="K17" s="84"/>
      <c r="L17" s="72"/>
      <c r="M17" s="90"/>
      <c r="N17" s="91"/>
    </row>
    <row r="18" spans="1:14" ht="18.95" customHeight="1">
      <c r="A18" s="72">
        <v>12</v>
      </c>
      <c r="B18" s="72">
        <v>1908446152</v>
      </c>
      <c r="C18" s="72" t="s">
        <v>45</v>
      </c>
      <c r="D18" s="88"/>
      <c r="E18" s="72"/>
      <c r="F18" s="72"/>
      <c r="G18" s="72"/>
      <c r="H18" s="72"/>
      <c r="I18" s="72"/>
      <c r="J18" s="84"/>
      <c r="K18" s="84"/>
      <c r="L18" s="72"/>
      <c r="M18" s="90"/>
      <c r="N18" s="91"/>
    </row>
    <row r="19" spans="1:14" ht="18.95" customHeight="1">
      <c r="A19" s="82">
        <v>13</v>
      </c>
      <c r="B19" s="84"/>
      <c r="C19" s="80"/>
      <c r="D19" s="88"/>
      <c r="E19" s="72"/>
      <c r="F19" s="72"/>
      <c r="G19" s="72"/>
      <c r="H19" s="72"/>
      <c r="I19" s="72"/>
      <c r="J19" s="84"/>
      <c r="K19" s="84"/>
      <c r="L19" s="72"/>
      <c r="M19" s="90"/>
      <c r="N19" s="91"/>
    </row>
    <row r="20" spans="1:14" ht="18.95" customHeight="1">
      <c r="A20" s="87">
        <v>14</v>
      </c>
      <c r="B20" s="94"/>
      <c r="C20" s="72"/>
      <c r="D20" s="88"/>
      <c r="E20" s="72"/>
      <c r="F20" s="72"/>
      <c r="G20" s="72"/>
      <c r="H20" s="72"/>
      <c r="I20" s="72"/>
      <c r="J20" s="84"/>
      <c r="K20" s="84"/>
      <c r="L20" s="72"/>
      <c r="M20" s="90"/>
      <c r="N20" s="91"/>
    </row>
    <row r="21" spans="1:14" ht="18.95" customHeight="1">
      <c r="A21" s="82">
        <v>15</v>
      </c>
      <c r="B21" s="84"/>
      <c r="C21" s="3"/>
      <c r="D21" s="88"/>
      <c r="E21" s="72"/>
      <c r="F21" s="72"/>
      <c r="G21" s="72"/>
      <c r="H21" s="84"/>
      <c r="I21" s="72"/>
      <c r="J21" s="84"/>
      <c r="K21" s="84"/>
      <c r="L21" s="72"/>
      <c r="M21" s="90"/>
      <c r="N21" s="91"/>
    </row>
    <row r="22" spans="1:14" ht="18.95" customHeight="1">
      <c r="A22" s="87">
        <v>16</v>
      </c>
      <c r="B22" s="94"/>
      <c r="C22" s="3"/>
      <c r="D22" s="88"/>
      <c r="E22" s="72"/>
      <c r="F22" s="72"/>
      <c r="G22" s="72"/>
      <c r="H22" s="84"/>
      <c r="I22" s="72"/>
      <c r="J22" s="84"/>
      <c r="K22" s="84"/>
      <c r="L22" s="72"/>
      <c r="M22" s="90"/>
      <c r="N22" s="91"/>
    </row>
    <row r="23" spans="1:14" ht="18.95" customHeight="1">
      <c r="A23" s="82">
        <v>17</v>
      </c>
      <c r="B23" s="84"/>
      <c r="C23" s="72"/>
      <c r="D23" s="88"/>
      <c r="E23" s="72"/>
      <c r="F23" s="72"/>
      <c r="G23" s="72"/>
      <c r="H23" s="84"/>
      <c r="I23" s="72"/>
      <c r="J23" s="84"/>
      <c r="K23" s="84"/>
      <c r="L23" s="72"/>
      <c r="M23" s="90"/>
      <c r="N23" s="91"/>
    </row>
    <row r="24" spans="1:14" ht="18.95" customHeight="1">
      <c r="A24" s="87">
        <v>18</v>
      </c>
      <c r="B24" s="94"/>
      <c r="C24" s="72"/>
      <c r="D24" s="88"/>
      <c r="E24" s="72"/>
      <c r="F24" s="72"/>
      <c r="G24" s="72"/>
      <c r="H24" s="72"/>
      <c r="I24" s="72"/>
      <c r="J24" s="84"/>
      <c r="K24" s="84"/>
      <c r="L24" s="72"/>
      <c r="M24" s="90"/>
      <c r="N24" s="91"/>
    </row>
    <row r="25" spans="1:14" ht="18.95" customHeight="1">
      <c r="A25" s="82">
        <v>19</v>
      </c>
      <c r="B25" s="84"/>
      <c r="C25" s="72"/>
      <c r="D25" s="88"/>
      <c r="E25" s="72"/>
      <c r="F25" s="72"/>
      <c r="G25" s="72"/>
      <c r="H25" s="84"/>
      <c r="I25" s="72"/>
      <c r="J25" s="84"/>
      <c r="K25" s="84"/>
      <c r="L25" s="72"/>
      <c r="M25" s="90"/>
      <c r="N25" s="91"/>
    </row>
    <row r="26" spans="1:14" ht="18.95" customHeight="1">
      <c r="A26" s="95">
        <v>20</v>
      </c>
      <c r="B26" s="96"/>
      <c r="C26" s="73"/>
      <c r="D26" s="88"/>
      <c r="E26" s="73"/>
      <c r="F26" s="61"/>
      <c r="G26" s="73"/>
      <c r="H26" s="73"/>
      <c r="I26" s="72"/>
      <c r="J26" s="72"/>
      <c r="K26" s="72"/>
      <c r="L26" s="72"/>
      <c r="M26" s="90"/>
      <c r="N26" s="91"/>
    </row>
    <row r="27" spans="1:14" ht="18.95" customHeight="1" thickBot="1">
      <c r="A27" s="95">
        <v>21</v>
      </c>
      <c r="B27" s="96"/>
      <c r="C27" s="73"/>
      <c r="D27" s="61"/>
      <c r="E27" s="73"/>
      <c r="F27" s="61"/>
      <c r="G27" s="72"/>
      <c r="H27" s="72"/>
      <c r="I27" s="72"/>
      <c r="J27" s="72"/>
      <c r="K27" s="72"/>
      <c r="L27" s="72"/>
      <c r="M27" s="90"/>
      <c r="N27" s="91"/>
    </row>
    <row r="28" spans="1:14" s="1" customFormat="1" ht="16.5" thickBot="1">
      <c r="A28" s="155" t="s">
        <v>69</v>
      </c>
      <c r="B28" s="156"/>
      <c r="C28" s="157"/>
      <c r="D28" s="74">
        <f t="shared" ref="D28:J28" si="0">SUM(D7:D27)</f>
        <v>0</v>
      </c>
      <c r="E28" s="74">
        <f t="shared" si="0"/>
        <v>0</v>
      </c>
      <c r="F28" s="74">
        <f t="shared" si="0"/>
        <v>300</v>
      </c>
      <c r="G28" s="74">
        <f t="shared" si="0"/>
        <v>300</v>
      </c>
      <c r="H28" s="74">
        <f t="shared" si="0"/>
        <v>250</v>
      </c>
      <c r="I28" s="74">
        <f t="shared" si="0"/>
        <v>50</v>
      </c>
      <c r="J28" s="74">
        <f t="shared" si="0"/>
        <v>0</v>
      </c>
      <c r="K28" s="75"/>
      <c r="L28" s="75">
        <f>SUM(L7:L27)</f>
        <v>0</v>
      </c>
      <c r="M28" s="76">
        <f>SUM(M7:M27)</f>
        <v>0</v>
      </c>
      <c r="N28" s="77">
        <f>SUM(N7:N27)</f>
        <v>0</v>
      </c>
    </row>
    <row r="29" spans="1:14" ht="15.75">
      <c r="A29" s="6"/>
      <c r="B29" s="6"/>
      <c r="C29" s="6"/>
      <c r="D29" s="67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3:I11"/>
  <sheetViews>
    <sheetView workbookViewId="0">
      <selection activeCell="F21" sqref="F21"/>
    </sheetView>
  </sheetViews>
  <sheetFormatPr defaultRowHeight="12.75"/>
  <sheetData>
    <row r="3" spans="5:9">
      <c r="G3" s="140"/>
      <c r="H3" s="139"/>
      <c r="I3" s="139"/>
    </row>
    <row r="4" spans="5:9">
      <c r="G4" s="138"/>
      <c r="H4" s="138"/>
      <c r="I4" s="139"/>
    </row>
    <row r="5" spans="5:9">
      <c r="G5" s="138"/>
      <c r="H5" s="138"/>
      <c r="I5" s="139"/>
    </row>
    <row r="6" spans="5:9">
      <c r="G6" s="139"/>
      <c r="H6" s="139"/>
    </row>
    <row r="7" spans="5:9">
      <c r="G7" s="139"/>
    </row>
    <row r="8" spans="5:9">
      <c r="E8" s="137"/>
      <c r="G8" s="139"/>
      <c r="H8" s="139"/>
    </row>
    <row r="9" spans="5:9">
      <c r="I9" s="136"/>
    </row>
    <row r="10" spans="5:9">
      <c r="E10" s="136"/>
    </row>
    <row r="11" spans="5:9">
      <c r="H11" s="1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Sheet1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2020-12-08T11:30:46Z</cp:lastPrinted>
  <dcterms:created xsi:type="dcterms:W3CDTF">2007-08-23T12:32:35Z</dcterms:created>
  <dcterms:modified xsi:type="dcterms:W3CDTF">2020-12-08T16:23:32Z</dcterms:modified>
</cp:coreProperties>
</file>