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5" yWindow="0" windowWidth="20520" windowHeight="7875" activeTab="1"/>
  </bookViews>
  <sheets>
    <sheet name="Daily Sales" sheetId="35" r:id="rId1"/>
    <sheet name="Allocatoin" sheetId="33" r:id="rId2"/>
    <sheet name="Sheet1" sheetId="36" r:id="rId3"/>
    <sheet name="Sheet2" sheetId="37" r:id="rId4"/>
  </sheets>
  <calcPr calcId="124519"/>
</workbook>
</file>

<file path=xl/calcChain.xml><?xml version="1.0" encoding="utf-8"?>
<calcChain xmlns="http://schemas.openxmlformats.org/spreadsheetml/2006/main">
  <c r="M35" i="35"/>
  <c r="E7" i="37"/>
  <c r="E8"/>
  <c r="E9"/>
  <c r="E10"/>
  <c r="E11"/>
  <c r="E12"/>
  <c r="E13"/>
  <c r="E14"/>
  <c r="E15"/>
  <c r="E16"/>
  <c r="E17"/>
  <c r="E18"/>
  <c r="E19"/>
  <c r="E20"/>
  <c r="E6"/>
  <c r="AR39" i="36"/>
  <c r="M37"/>
  <c r="M39" s="1"/>
  <c r="M40" s="1"/>
  <c r="M35"/>
  <c r="Q30"/>
  <c r="P30"/>
  <c r="M30"/>
  <c r="L30"/>
  <c r="I30"/>
  <c r="H30"/>
  <c r="E30"/>
  <c r="AQ29"/>
  <c r="AP29"/>
  <c r="AN29"/>
  <c r="AM29"/>
  <c r="AL29"/>
  <c r="AK29"/>
  <c r="AJ29"/>
  <c r="AB29"/>
  <c r="AA29"/>
  <c r="Z29"/>
  <c r="Y29"/>
  <c r="X29"/>
  <c r="W29"/>
  <c r="V29"/>
  <c r="U29"/>
  <c r="T29"/>
  <c r="S29"/>
  <c r="R29"/>
  <c r="R30" s="1"/>
  <c r="Q29"/>
  <c r="P29"/>
  <c r="O29"/>
  <c r="O30" s="1"/>
  <c r="N29"/>
  <c r="N30" s="1"/>
  <c r="M29"/>
  <c r="L29"/>
  <c r="K29"/>
  <c r="K30" s="1"/>
  <c r="J29"/>
  <c r="J30" s="1"/>
  <c r="I29"/>
  <c r="H29"/>
  <c r="G29"/>
  <c r="G30" s="1"/>
  <c r="F29"/>
  <c r="F30" s="1"/>
  <c r="E29"/>
  <c r="D29"/>
  <c r="AI28"/>
  <c r="AH28"/>
  <c r="AG28"/>
  <c r="AE28"/>
  <c r="AD28"/>
  <c r="AF28" s="1"/>
  <c r="AS28" s="1"/>
  <c r="AT28" s="1"/>
  <c r="AC28"/>
  <c r="AR28" s="1"/>
  <c r="AI27"/>
  <c r="AH27"/>
  <c r="AG27"/>
  <c r="AF27"/>
  <c r="AS27" s="1"/>
  <c r="AT27" s="1"/>
  <c r="AE27"/>
  <c r="AR27" s="1"/>
  <c r="AD27"/>
  <c r="AC27"/>
  <c r="AI26"/>
  <c r="AH26"/>
  <c r="AG26"/>
  <c r="AE26"/>
  <c r="AD26"/>
  <c r="AF26" s="1"/>
  <c r="AS26" s="1"/>
  <c r="AT26" s="1"/>
  <c r="AC26"/>
  <c r="AR26" s="1"/>
  <c r="AI25"/>
  <c r="AH25"/>
  <c r="AG25"/>
  <c r="AF25"/>
  <c r="AS25" s="1"/>
  <c r="AT25" s="1"/>
  <c r="AE25"/>
  <c r="AR25" s="1"/>
  <c r="AD25"/>
  <c r="AC25"/>
  <c r="AI24"/>
  <c r="AH24"/>
  <c r="AG24"/>
  <c r="AE24"/>
  <c r="AD24"/>
  <c r="AF24" s="1"/>
  <c r="AS24" s="1"/>
  <c r="AT24" s="1"/>
  <c r="AC24"/>
  <c r="AR24" s="1"/>
  <c r="AI23"/>
  <c r="AH23"/>
  <c r="AG23"/>
  <c r="AF23"/>
  <c r="AS23" s="1"/>
  <c r="AT23" s="1"/>
  <c r="AE23"/>
  <c r="AR23" s="1"/>
  <c r="AD23"/>
  <c r="AC23"/>
  <c r="AI22"/>
  <c r="AH22"/>
  <c r="AG22"/>
  <c r="AE22"/>
  <c r="AD22"/>
  <c r="AF22" s="1"/>
  <c r="AS22" s="1"/>
  <c r="AT22" s="1"/>
  <c r="AC22"/>
  <c r="AR22" s="1"/>
  <c r="AI21"/>
  <c r="AH21"/>
  <c r="AG21"/>
  <c r="AF21"/>
  <c r="AS21" s="1"/>
  <c r="AT21" s="1"/>
  <c r="AE21"/>
  <c r="AR21" s="1"/>
  <c r="AD21"/>
  <c r="AC21"/>
  <c r="AI20"/>
  <c r="AH20"/>
  <c r="AG20"/>
  <c r="AE20"/>
  <c r="AD20"/>
  <c r="AF20" s="1"/>
  <c r="AS20" s="1"/>
  <c r="AT20" s="1"/>
  <c r="AC20"/>
  <c r="AR20" s="1"/>
  <c r="AI19"/>
  <c r="AH19"/>
  <c r="AG19"/>
  <c r="AF19"/>
  <c r="AS19" s="1"/>
  <c r="AT19" s="1"/>
  <c r="AE19"/>
  <c r="AR19" s="1"/>
  <c r="AD19"/>
  <c r="AC19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E16"/>
  <c r="AD16"/>
  <c r="AC16"/>
  <c r="AR16" s="1"/>
  <c r="AO15"/>
  <c r="AI15"/>
  <c r="AH15"/>
  <c r="AG15"/>
  <c r="AF15"/>
  <c r="AE15"/>
  <c r="AD15"/>
  <c r="AC15"/>
  <c r="AR15" s="1"/>
  <c r="AO14"/>
  <c r="AI14"/>
  <c r="AH14"/>
  <c r="AG14"/>
  <c r="AE14"/>
  <c r="AD14"/>
  <c r="AF14" s="1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E11"/>
  <c r="AD11"/>
  <c r="AC11"/>
  <c r="AR11" s="1"/>
  <c r="AO10"/>
  <c r="AI10"/>
  <c r="AH10"/>
  <c r="AG10"/>
  <c r="AE10"/>
  <c r="AD10"/>
  <c r="AF10" s="1"/>
  <c r="AC10"/>
  <c r="AR10" s="1"/>
  <c r="AO9"/>
  <c r="AI9"/>
  <c r="AH9"/>
  <c r="AG9"/>
  <c r="AE9"/>
  <c r="AD9"/>
  <c r="AF9" s="1"/>
  <c r="AS9" s="1"/>
  <c r="AT9" s="1"/>
  <c r="AC9"/>
  <c r="AO8"/>
  <c r="AI8"/>
  <c r="AH8"/>
  <c r="AG8"/>
  <c r="AF8"/>
  <c r="AS8" s="1"/>
  <c r="AT8" s="1"/>
  <c r="AE8"/>
  <c r="AD8"/>
  <c r="AD29" s="1"/>
  <c r="AC8"/>
  <c r="AR8" s="1"/>
  <c r="AO7"/>
  <c r="AI7"/>
  <c r="AI29" s="1"/>
  <c r="AH7"/>
  <c r="AG7"/>
  <c r="AF7"/>
  <c r="AE7"/>
  <c r="AE29" s="1"/>
  <c r="AD7"/>
  <c r="AC7"/>
  <c r="AR7" s="1"/>
  <c r="AH29" l="1"/>
  <c r="AS11"/>
  <c r="AT11" s="1"/>
  <c r="AS10"/>
  <c r="AT10" s="1"/>
  <c r="AG29"/>
  <c r="AS16"/>
  <c r="AT16" s="1"/>
  <c r="AS15"/>
  <c r="AT15" s="1"/>
  <c r="AS14"/>
  <c r="AT14" s="1"/>
  <c r="AR9"/>
  <c r="AR29" s="1"/>
  <c r="AO29"/>
  <c r="AF29"/>
  <c r="AS7"/>
  <c r="AC29"/>
  <c r="AS29" l="1"/>
  <c r="AT7"/>
  <c r="AT29" s="1"/>
  <c r="AR39" i="35" l="1"/>
  <c r="AQ29"/>
  <c r="AP29"/>
  <c r="AN29"/>
  <c r="AM29"/>
  <c r="AL29"/>
  <c r="AK29"/>
  <c r="AJ29"/>
  <c r="AB29"/>
  <c r="AA29"/>
  <c r="Z29"/>
  <c r="Y29"/>
  <c r="X29"/>
  <c r="W29"/>
  <c r="V29"/>
  <c r="U29"/>
  <c r="T29"/>
  <c r="S29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H30" s="1"/>
  <c r="G29"/>
  <c r="G30" s="1"/>
  <c r="F29"/>
  <c r="F30" s="1"/>
  <c r="E29"/>
  <c r="E30" s="1"/>
  <c r="D29"/>
  <c r="AI28"/>
  <c r="AH28"/>
  <c r="AG28"/>
  <c r="AE28"/>
  <c r="AD28"/>
  <c r="AF28" s="1"/>
  <c r="AS28" s="1"/>
  <c r="AT28" s="1"/>
  <c r="AC28"/>
  <c r="AI27"/>
  <c r="AH27"/>
  <c r="AG27"/>
  <c r="AE27"/>
  <c r="AD27"/>
  <c r="AF27" s="1"/>
  <c r="AS27" s="1"/>
  <c r="AT27" s="1"/>
  <c r="AC27"/>
  <c r="AI26"/>
  <c r="AH26"/>
  <c r="AG26"/>
  <c r="AE26"/>
  <c r="AD26"/>
  <c r="AF26" s="1"/>
  <c r="AS26" s="1"/>
  <c r="AT26" s="1"/>
  <c r="AC26"/>
  <c r="AI25"/>
  <c r="AH25"/>
  <c r="AG25"/>
  <c r="AE25"/>
  <c r="AD25"/>
  <c r="AF25" s="1"/>
  <c r="AS25" s="1"/>
  <c r="AT25" s="1"/>
  <c r="AC25"/>
  <c r="AI24"/>
  <c r="AH24"/>
  <c r="AG24"/>
  <c r="AE24"/>
  <c r="AD24"/>
  <c r="AF24" s="1"/>
  <c r="AS24" s="1"/>
  <c r="AT24" s="1"/>
  <c r="AC24"/>
  <c r="AI23"/>
  <c r="AH23"/>
  <c r="AG23"/>
  <c r="AE23"/>
  <c r="AD23"/>
  <c r="AF23" s="1"/>
  <c r="AC23"/>
  <c r="AI22"/>
  <c r="AH22"/>
  <c r="AG22"/>
  <c r="AF22"/>
  <c r="AE22"/>
  <c r="AD22"/>
  <c r="AC22"/>
  <c r="AI21"/>
  <c r="AH21"/>
  <c r="AG21"/>
  <c r="AE21"/>
  <c r="AD21"/>
  <c r="AF21" s="1"/>
  <c r="AC21"/>
  <c r="AR21" s="1"/>
  <c r="AI20"/>
  <c r="AH20"/>
  <c r="AG20"/>
  <c r="AE20"/>
  <c r="AD20"/>
  <c r="AF20" s="1"/>
  <c r="AC20"/>
  <c r="AR20" s="1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C7"/>
  <c r="AR16" l="1"/>
  <c r="AR15"/>
  <c r="AR10"/>
  <c r="AR14"/>
  <c r="AR18"/>
  <c r="AR12"/>
  <c r="AR9"/>
  <c r="AR13"/>
  <c r="AR7"/>
  <c r="AR11"/>
  <c r="AR8"/>
  <c r="AR17"/>
  <c r="AS9"/>
  <c r="AT9" s="1"/>
  <c r="AS8"/>
  <c r="AT8" s="1"/>
  <c r="AS12"/>
  <c r="AT12" s="1"/>
  <c r="AS18"/>
  <c r="AT18" s="1"/>
  <c r="AS21"/>
  <c r="AT21" s="1"/>
  <c r="AS22"/>
  <c r="AT22" s="1"/>
  <c r="AR23"/>
  <c r="AR19"/>
  <c r="AS20"/>
  <c r="AT20" s="1"/>
  <c r="AR24"/>
  <c r="AR27"/>
  <c r="AR28"/>
  <c r="AS14"/>
  <c r="AT14" s="1"/>
  <c r="AI29"/>
  <c r="AS13"/>
  <c r="AT13" s="1"/>
  <c r="AR22"/>
  <c r="AS23"/>
  <c r="AT23" s="1"/>
  <c r="AR25"/>
  <c r="AR26"/>
  <c r="AE29"/>
  <c r="AS17"/>
  <c r="AT17" s="1"/>
  <c r="AG29"/>
  <c r="AS11"/>
  <c r="AT11" s="1"/>
  <c r="AS15"/>
  <c r="AT15" s="1"/>
  <c r="AH29"/>
  <c r="AS10"/>
  <c r="AT10" s="1"/>
  <c r="AS16"/>
  <c r="AT16" s="1"/>
  <c r="AD29"/>
  <c r="AO29"/>
  <c r="M37"/>
  <c r="M39" s="1"/>
  <c r="M40" s="1"/>
  <c r="AC29"/>
  <c r="AF7"/>
  <c r="H29" i="33"/>
  <c r="AR29" i="35" l="1"/>
  <c r="AF29"/>
  <c r="AS7"/>
  <c r="M29" i="33"/>
  <c r="L29"/>
  <c r="J29"/>
  <c r="I29"/>
  <c r="G29"/>
  <c r="F29"/>
  <c r="E29"/>
  <c r="D29"/>
  <c r="AT7" i="35" l="1"/>
  <c r="AT29" s="1"/>
  <c r="AS29"/>
</calcChain>
</file>

<file path=xl/sharedStrings.xml><?xml version="1.0" encoding="utf-8"?>
<sst xmlns="http://schemas.openxmlformats.org/spreadsheetml/2006/main" count="217" uniqueCount="100">
  <si>
    <t>RSO Name</t>
  </si>
  <si>
    <t>i-Top up</t>
  </si>
  <si>
    <t>50 S.Card</t>
  </si>
  <si>
    <t>Sim (M2M)</t>
  </si>
  <si>
    <t>SME SIM</t>
  </si>
  <si>
    <t>SME POST Paid</t>
  </si>
  <si>
    <t>PCO SIM</t>
  </si>
  <si>
    <t>DUP: SIM</t>
  </si>
  <si>
    <t>EV SWAP SIM</t>
  </si>
  <si>
    <t xml:space="preserve"> SWAP Point SIM</t>
  </si>
  <si>
    <t>I top Valu</t>
  </si>
  <si>
    <t>D.I top Up Comm</t>
  </si>
  <si>
    <t>i top Up Out Comm</t>
  </si>
  <si>
    <t>D. S Card Comm</t>
  </si>
  <si>
    <t>Act Value</t>
  </si>
  <si>
    <t xml:space="preserve">              </t>
  </si>
  <si>
    <t>Saf comm</t>
  </si>
  <si>
    <t>Recharge comm</t>
  </si>
  <si>
    <t>D. Total Comm</t>
  </si>
  <si>
    <t>D Sim Comm</t>
  </si>
  <si>
    <t>Net Profit</t>
  </si>
  <si>
    <t>Out S Card Comm</t>
  </si>
  <si>
    <t>20 S.Card</t>
  </si>
  <si>
    <t>10 S.Card</t>
  </si>
  <si>
    <t>S/C Discount</t>
  </si>
  <si>
    <t>30 S.Card</t>
  </si>
  <si>
    <t>999 S.Card</t>
  </si>
  <si>
    <t>Clasic Sim</t>
  </si>
  <si>
    <t>75 S.Card</t>
  </si>
  <si>
    <t>19 S.Card</t>
  </si>
  <si>
    <t>I top Discount</t>
  </si>
  <si>
    <t>10Tk MB</t>
  </si>
  <si>
    <t>9 Voice</t>
  </si>
  <si>
    <t xml:space="preserve">  </t>
  </si>
  <si>
    <t>Set</t>
  </si>
  <si>
    <t>Cost</t>
  </si>
  <si>
    <t>04 S.Card</t>
  </si>
  <si>
    <t>499 S.Card</t>
  </si>
  <si>
    <t>05 S.Card</t>
  </si>
  <si>
    <t>9 MB</t>
  </si>
  <si>
    <t>29  S.Card</t>
  </si>
  <si>
    <t>SL.No.</t>
  </si>
  <si>
    <t>Sim Discount</t>
  </si>
  <si>
    <t>Gift</t>
  </si>
  <si>
    <t>Due</t>
  </si>
  <si>
    <t>Bijoy</t>
  </si>
  <si>
    <t>Robiul</t>
  </si>
  <si>
    <t>Iqbal</t>
  </si>
  <si>
    <t>Ramjan</t>
  </si>
  <si>
    <t>Rony</t>
  </si>
  <si>
    <t>Nayeem</t>
  </si>
  <si>
    <t>Mamun</t>
  </si>
  <si>
    <t>Ankur</t>
  </si>
  <si>
    <t>Imran</t>
  </si>
  <si>
    <t>Riko</t>
  </si>
  <si>
    <t>RSO POS</t>
  </si>
  <si>
    <t>Hello Daffodils</t>
  </si>
  <si>
    <t>Closing Sock Card</t>
  </si>
  <si>
    <t>Opening Stock Card</t>
  </si>
  <si>
    <t>TOTAL Sales =</t>
  </si>
  <si>
    <t xml:space="preserve">Hello Daffodils </t>
  </si>
  <si>
    <t>550,Kanaikhali Natore</t>
  </si>
  <si>
    <t>Distributor:Banglalink</t>
  </si>
  <si>
    <t>Allocation Sheet</t>
  </si>
  <si>
    <t>Sim (Regular)</t>
  </si>
  <si>
    <t>DD Sim</t>
  </si>
  <si>
    <t xml:space="preserve">EV SWAP </t>
  </si>
  <si>
    <t xml:space="preserve">Sim Swap </t>
  </si>
  <si>
    <t>Signature</t>
  </si>
  <si>
    <t>TOTAL</t>
  </si>
  <si>
    <t>Aslam</t>
  </si>
  <si>
    <t>Total</t>
  </si>
  <si>
    <t>Before Due(+)</t>
  </si>
  <si>
    <t>S.N</t>
  </si>
  <si>
    <t>55 Kanaikhali,Natore</t>
  </si>
  <si>
    <t>Today Due(-)</t>
  </si>
  <si>
    <t>Lifting</t>
  </si>
  <si>
    <t>Sales Value</t>
  </si>
  <si>
    <t>Retail Commi</t>
  </si>
  <si>
    <t>Rubel</t>
  </si>
  <si>
    <t>Due List</t>
  </si>
  <si>
    <t>Total Sales</t>
  </si>
  <si>
    <t>Total Cash</t>
  </si>
  <si>
    <t>Total Due</t>
  </si>
  <si>
    <t>Diposite</t>
  </si>
  <si>
    <t>On Hand</t>
  </si>
  <si>
    <t>09.12.2020</t>
  </si>
  <si>
    <t>Balance Transfer</t>
  </si>
  <si>
    <t>13.12.2020</t>
  </si>
  <si>
    <t>15.12.2020</t>
  </si>
  <si>
    <t>16.12.2020</t>
  </si>
  <si>
    <t>Date: 17-12-2020</t>
  </si>
  <si>
    <t>I Top Up</t>
  </si>
  <si>
    <t>Rec</t>
  </si>
  <si>
    <t>Sel</t>
  </si>
  <si>
    <t>Back</t>
  </si>
  <si>
    <t>17.12.2020</t>
  </si>
  <si>
    <t>Date: 19-12-2020</t>
  </si>
  <si>
    <t>19.12.2020</t>
  </si>
  <si>
    <t>Date :20-12-2020</t>
  </si>
</sst>
</file>

<file path=xl/styles.xml><?xml version="1.0" encoding="utf-8"?>
<styleSheet xmlns="http://schemas.openxmlformats.org/spreadsheetml/2006/main">
  <fonts count="19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25"/>
      <name val="Arial"/>
      <family val="2"/>
    </font>
    <font>
      <sz val="15"/>
      <name val="Arial"/>
      <family val="2"/>
    </font>
    <font>
      <b/>
      <sz val="13.5"/>
      <color rgb="FFFF0000"/>
      <name val="Arial"/>
      <family val="2"/>
    </font>
    <font>
      <b/>
      <sz val="17"/>
      <name val="Cambria"/>
      <family val="1"/>
      <scheme val="major"/>
    </font>
    <font>
      <b/>
      <sz val="16"/>
      <name val="Arial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  <font>
      <b/>
      <sz val="12"/>
      <name val="Calibri"/>
      <family val="2"/>
      <scheme val="minor"/>
    </font>
    <font>
      <b/>
      <sz val="13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0" fillId="0" borderId="0" xfId="0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2" fontId="6" fillId="8" borderId="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6" fillId="2" borderId="5" xfId="0" applyNumberFormat="1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2" fontId="6" fillId="2" borderId="7" xfId="0" applyNumberFormat="1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1" fontId="4" fillId="15" borderId="8" xfId="0" applyNumberFormat="1" applyFont="1" applyFill="1" applyBorder="1" applyAlignment="1">
      <alignment horizontal="center" vertical="center"/>
    </xf>
    <xf numFmtId="1" fontId="3" fillId="16" borderId="8" xfId="0" applyNumberFormat="1" applyFont="1" applyFill="1" applyBorder="1" applyAlignment="1">
      <alignment horizontal="center" vertical="center"/>
    </xf>
    <xf numFmtId="0" fontId="4" fillId="15" borderId="8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/>
    </xf>
    <xf numFmtId="1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1" fontId="1" fillId="0" borderId="17" xfId="0" applyNumberFormat="1" applyFont="1" applyFill="1" applyBorder="1" applyAlignment="1">
      <alignment horizontal="center" vertical="center"/>
    </xf>
    <xf numFmtId="1" fontId="1" fillId="0" borderId="18" xfId="0" applyNumberFormat="1" applyFont="1" applyFill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/>
    </xf>
    <xf numFmtId="1" fontId="1" fillId="0" borderId="19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" fontId="2" fillId="2" borderId="23" xfId="0" applyNumberFormat="1" applyFont="1" applyFill="1" applyBorder="1" applyAlignment="1">
      <alignment horizontal="center" vertical="center" wrapText="1"/>
    </xf>
    <xf numFmtId="1" fontId="2" fillId="2" borderId="35" xfId="0" applyNumberFormat="1" applyFont="1" applyFill="1" applyBorder="1" applyAlignment="1">
      <alignment horizontal="center" vertical="center" wrapText="1"/>
    </xf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36" xfId="0" applyNumberFormat="1" applyFont="1" applyFill="1" applyBorder="1" applyAlignment="1">
      <alignment horizontal="center" vertical="center" wrapText="1"/>
    </xf>
    <xf numFmtId="1" fontId="0" fillId="16" borderId="1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10" fontId="1" fillId="0" borderId="29" xfId="0" applyNumberFormat="1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3" fillId="9" borderId="38" xfId="0" applyFont="1" applyFill="1" applyBorder="1" applyAlignment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3" fillId="9" borderId="40" xfId="0" applyFont="1" applyFill="1" applyBorder="1" applyAlignment="1">
      <alignment horizontal="center" vertical="center"/>
    </xf>
    <xf numFmtId="0" fontId="3" fillId="9" borderId="41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10" borderId="38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3" fillId="10" borderId="39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11" borderId="41" xfId="0" applyFont="1" applyFill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0" fontId="3" fillId="12" borderId="41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3" fillId="13" borderId="42" xfId="0" applyFont="1" applyFill="1" applyBorder="1" applyAlignment="1">
      <alignment horizontal="center" vertical="center"/>
    </xf>
    <xf numFmtId="0" fontId="3" fillId="12" borderId="43" xfId="0" applyFont="1" applyFill="1" applyBorder="1" applyAlignment="1">
      <alignment horizontal="center" vertical="center"/>
    </xf>
    <xf numFmtId="0" fontId="3" fillId="6" borderId="43" xfId="0" applyFon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 wrapText="1"/>
    </xf>
    <xf numFmtId="1" fontId="2" fillId="2" borderId="12" xfId="0" applyNumberFormat="1" applyFont="1" applyFill="1" applyBorder="1" applyAlignment="1">
      <alignment horizontal="center" vertical="center" wrapText="1"/>
    </xf>
    <xf numFmtId="2" fontId="2" fillId="2" borderId="12" xfId="0" applyNumberFormat="1" applyFont="1" applyFill="1" applyBorder="1" applyAlignment="1">
      <alignment horizontal="center" vertical="center" wrapText="1"/>
    </xf>
    <xf numFmtId="1" fontId="2" fillId="2" borderId="20" xfId="0" applyNumberFormat="1" applyFont="1" applyFill="1" applyBorder="1" applyAlignment="1">
      <alignment horizontal="center" vertical="center" wrapText="1"/>
    </xf>
    <xf numFmtId="1" fontId="2" fillId="2" borderId="24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2" fontId="4" fillId="14" borderId="8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1" fontId="2" fillId="18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2" fillId="14" borderId="1" xfId="0" applyNumberFormat="1" applyFont="1" applyFill="1" applyBorder="1" applyAlignment="1">
      <alignment horizontal="center" vertical="center"/>
    </xf>
    <xf numFmtId="1" fontId="13" fillId="14" borderId="1" xfId="0" applyNumberFormat="1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8" xfId="0" applyFont="1" applyFill="1" applyBorder="1" applyAlignment="1">
      <alignment vertical="center"/>
    </xf>
    <xf numFmtId="0" fontId="2" fillId="0" borderId="14" xfId="0" applyFont="1" applyFill="1" applyBorder="1" applyAlignment="1">
      <alignment horizontal="center" vertical="center"/>
    </xf>
    <xf numFmtId="1" fontId="2" fillId="0" borderId="29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1" fontId="2" fillId="0" borderId="31" xfId="0" applyNumberFormat="1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 wrapText="1"/>
    </xf>
    <xf numFmtId="0" fontId="16" fillId="0" borderId="22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3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2" fontId="17" fillId="0" borderId="3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0" borderId="1" xfId="0" applyBorder="1"/>
    <xf numFmtId="0" fontId="5" fillId="20" borderId="1" xfId="0" applyFont="1" applyFill="1" applyBorder="1"/>
    <xf numFmtId="1" fontId="14" fillId="17" borderId="45" xfId="0" applyNumberFormat="1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9" fillId="0" borderId="37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16" borderId="22" xfId="0" applyFont="1" applyFill="1" applyBorder="1" applyAlignment="1">
      <alignment horizontal="center" vertical="center"/>
    </xf>
    <xf numFmtId="0" fontId="3" fillId="16" borderId="23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" fontId="2" fillId="19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center"/>
    </xf>
    <xf numFmtId="0" fontId="1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3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</xdr:row>
      <xdr:rowOff>66675</xdr:rowOff>
    </xdr:from>
    <xdr:to>
      <xdr:col>13</xdr:col>
      <xdr:colOff>57150</xdr:colOff>
      <xdr:row>5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609975" y="390525"/>
          <a:ext cx="1828800" cy="285750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209550</xdr:colOff>
      <xdr:row>8</xdr:row>
      <xdr:rowOff>133350</xdr:rowOff>
    </xdr:from>
    <xdr:to>
      <xdr:col>6</xdr:col>
      <xdr:colOff>571500</xdr:colOff>
      <xdr:row>8</xdr:row>
      <xdr:rowOff>133351</xdr:rowOff>
    </xdr:to>
    <xdr:cxnSp macro="">
      <xdr:nvCxnSpPr>
        <xdr:cNvPr id="4" name="Straight Connector 3"/>
        <xdr:cNvCxnSpPr/>
      </xdr:nvCxnSpPr>
      <xdr:spPr>
        <a:xfrm flipV="1">
          <a:off x="3914775" y="1695450"/>
          <a:ext cx="36195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171450</xdr:colOff>
      <xdr:row>11</xdr:row>
      <xdr:rowOff>95250</xdr:rowOff>
    </xdr:from>
    <xdr:to>
      <xdr:col>6</xdr:col>
      <xdr:colOff>676275</xdr:colOff>
      <xdr:row>11</xdr:row>
      <xdr:rowOff>96838</xdr:rowOff>
    </xdr:to>
    <xdr:cxnSp macro="">
      <xdr:nvCxnSpPr>
        <xdr:cNvPr id="7" name="Straight Connector 6"/>
        <xdr:cNvCxnSpPr/>
      </xdr:nvCxnSpPr>
      <xdr:spPr>
        <a:xfrm>
          <a:off x="3876675" y="2343150"/>
          <a:ext cx="5048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257175</xdr:colOff>
      <xdr:row>11</xdr:row>
      <xdr:rowOff>104775</xdr:rowOff>
    </xdr:from>
    <xdr:to>
      <xdr:col>8</xdr:col>
      <xdr:colOff>685800</xdr:colOff>
      <xdr:row>11</xdr:row>
      <xdr:rowOff>114300</xdr:rowOff>
    </xdr:to>
    <xdr:cxnSp macro="">
      <xdr:nvCxnSpPr>
        <xdr:cNvPr id="9" name="Straight Connector 8"/>
        <xdr:cNvCxnSpPr/>
      </xdr:nvCxnSpPr>
      <xdr:spPr>
        <a:xfrm>
          <a:off x="5505450" y="2352675"/>
          <a:ext cx="428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selection activeCell="AC37" sqref="AC37"/>
    </sheetView>
  </sheetViews>
  <sheetFormatPr defaultRowHeight="12.75"/>
  <cols>
    <col min="1" max="1" width="7.7109375" style="4" bestFit="1" customWidth="1"/>
    <col min="2" max="2" width="16.42578125" style="4" customWidth="1"/>
    <col min="3" max="3" width="11.85546875" style="4" bestFit="1" customWidth="1"/>
    <col min="4" max="4" width="11.85546875" style="4" customWidth="1"/>
    <col min="5" max="6" width="11.5703125" style="4" hidden="1" customWidth="1"/>
    <col min="7" max="9" width="10.42578125" style="4" hidden="1" customWidth="1"/>
    <col min="10" max="10" width="11" style="4" hidden="1" customWidth="1"/>
    <col min="11" max="11" width="10.5703125" style="4" customWidth="1"/>
    <col min="12" max="12" width="10.42578125" style="4" hidden="1" customWidth="1"/>
    <col min="13" max="13" width="10.7109375" style="4" bestFit="1" customWidth="1"/>
    <col min="14" max="14" width="7.140625" style="4" hidden="1" customWidth="1"/>
    <col min="15" max="15" width="12.42578125" style="4" bestFit="1" customWidth="1"/>
    <col min="16" max="16" width="10.7109375" style="4" customWidth="1"/>
    <col min="17" max="18" width="10.42578125" style="4" hidden="1" customWidth="1"/>
    <col min="19" max="19" width="11" style="4" hidden="1" customWidth="1"/>
    <col min="20" max="20" width="11.140625" style="4" hidden="1" customWidth="1"/>
    <col min="21" max="22" width="4.140625" style="4" hidden="1" customWidth="1"/>
    <col min="23" max="23" width="9" style="4" hidden="1" customWidth="1"/>
    <col min="24" max="24" width="10.28515625" style="4" hidden="1" customWidth="1"/>
    <col min="25" max="25" width="8.85546875" style="4" hidden="1" customWidth="1"/>
    <col min="26" max="26" width="9.28515625" style="4" hidden="1" customWidth="1"/>
    <col min="27" max="27" width="9.85546875" style="4" hidden="1" customWidth="1"/>
    <col min="28" max="28" width="15.140625" style="4" hidden="1" customWidth="1"/>
    <col min="29" max="29" width="13.140625" style="4" bestFit="1" customWidth="1"/>
    <col min="30" max="30" width="10.28515625" style="4" hidden="1" customWidth="1"/>
    <col min="31" max="31" width="11.7109375" style="4" hidden="1" customWidth="1"/>
    <col min="32" max="32" width="10.140625" style="4" hidden="1" customWidth="1"/>
    <col min="33" max="33" width="11.5703125" style="4" hidden="1" customWidth="1"/>
    <col min="34" max="34" width="10.28515625" style="4" hidden="1" customWidth="1"/>
    <col min="35" max="35" width="14" style="4" hidden="1" customWidth="1"/>
    <col min="36" max="36" width="10.7109375" style="4" hidden="1" customWidth="1"/>
    <col min="37" max="37" width="10.140625" style="4" hidden="1" customWidth="1"/>
    <col min="38" max="39" width="9.28515625" style="4" hidden="1" customWidth="1"/>
    <col min="40" max="40" width="14.28515625" style="4" hidden="1" customWidth="1"/>
    <col min="41" max="41" width="14.28515625" style="4" customWidth="1"/>
    <col min="42" max="42" width="7.7109375" style="4" bestFit="1" customWidth="1"/>
    <col min="43" max="43" width="8.140625" style="4" customWidth="1"/>
    <col min="44" max="44" width="12" style="4" customWidth="1"/>
    <col min="45" max="45" width="15.85546875" style="4" bestFit="1" customWidth="1"/>
    <col min="46" max="46" width="10.7109375" style="4" bestFit="1" customWidth="1"/>
    <col min="47" max="47" width="10.140625" style="4" bestFit="1" customWidth="1"/>
    <col min="48" max="48" width="11.85546875" style="4" customWidth="1"/>
    <col min="49" max="16384" width="9.140625" style="4"/>
  </cols>
  <sheetData>
    <row r="1" spans="1:56" ht="30.75">
      <c r="A1" s="164" t="s">
        <v>56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</row>
    <row r="2" spans="1:56" ht="21" thickBot="1">
      <c r="A2" s="165" t="s">
        <v>74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65"/>
      <c r="AJ2" s="165"/>
      <c r="AK2" s="165"/>
      <c r="AL2" s="165"/>
      <c r="AM2" s="165"/>
      <c r="AN2" s="165"/>
      <c r="AO2" s="165"/>
      <c r="AP2" s="165"/>
      <c r="AQ2" s="165"/>
      <c r="AR2" s="165"/>
      <c r="AS2" s="165"/>
      <c r="AT2" s="165"/>
    </row>
    <row r="3" spans="1:56" ht="18.75">
      <c r="A3" s="166" t="s">
        <v>97</v>
      </c>
      <c r="B3" s="167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R3" s="168"/>
      <c r="AS3" s="168"/>
      <c r="AT3" s="168"/>
    </row>
    <row r="4" spans="1:56" ht="15">
      <c r="A4" s="169" t="s">
        <v>58</v>
      </c>
      <c r="B4" s="169"/>
      <c r="C4" s="170"/>
      <c r="D4" s="170"/>
      <c r="E4" s="89">
        <v>0</v>
      </c>
      <c r="F4" s="89">
        <v>0</v>
      </c>
      <c r="G4" s="89">
        <v>0</v>
      </c>
      <c r="H4" s="89">
        <v>0</v>
      </c>
      <c r="I4" s="89">
        <v>0</v>
      </c>
      <c r="J4" s="89">
        <v>0</v>
      </c>
      <c r="K4" s="151">
        <v>1570</v>
      </c>
      <c r="L4" s="151">
        <v>300</v>
      </c>
      <c r="M4" s="169">
        <v>10</v>
      </c>
      <c r="N4" s="169"/>
      <c r="O4" s="151">
        <v>1610</v>
      </c>
      <c r="P4" s="151">
        <v>4460</v>
      </c>
      <c r="Q4" s="89">
        <v>0</v>
      </c>
      <c r="R4" s="89">
        <v>0</v>
      </c>
      <c r="S4" s="89"/>
      <c r="T4" s="89"/>
      <c r="U4" s="89"/>
      <c r="V4" s="89"/>
      <c r="W4" s="89"/>
      <c r="X4" s="89"/>
      <c r="Y4" s="89"/>
      <c r="Z4" s="89"/>
      <c r="AA4" s="89"/>
      <c r="AB4" s="89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V4" s="6"/>
      <c r="AW4" s="6"/>
      <c r="AX4" s="6"/>
      <c r="AY4" s="6"/>
      <c r="AZ4" s="6"/>
      <c r="BA4" s="6"/>
      <c r="BB4" s="6"/>
      <c r="BC4" s="6"/>
      <c r="BD4" s="6"/>
    </row>
    <row r="5" spans="1:56" ht="15">
      <c r="A5" s="169" t="s">
        <v>76</v>
      </c>
      <c r="B5" s="169"/>
      <c r="C5" s="170"/>
      <c r="D5" s="170"/>
      <c r="E5" s="89"/>
      <c r="F5" s="89"/>
      <c r="G5" s="89"/>
      <c r="H5" s="89"/>
      <c r="I5" s="89"/>
      <c r="J5" s="89"/>
      <c r="K5" s="151">
        <v>0</v>
      </c>
      <c r="L5" s="151"/>
      <c r="M5" s="151">
        <v>0</v>
      </c>
      <c r="N5" s="151"/>
      <c r="O5" s="151">
        <v>0</v>
      </c>
      <c r="P5" s="151">
        <v>0</v>
      </c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170"/>
      <c r="AD5" s="170"/>
      <c r="AE5" s="170"/>
      <c r="AF5" s="170"/>
      <c r="AG5" s="170"/>
      <c r="AH5" s="170"/>
      <c r="AI5" s="170"/>
      <c r="AJ5" s="170"/>
      <c r="AK5" s="170"/>
      <c r="AL5" s="170"/>
      <c r="AM5" s="170"/>
      <c r="AN5" s="170"/>
      <c r="AO5" s="170"/>
      <c r="AP5" s="170"/>
      <c r="AQ5" s="170"/>
      <c r="AR5" s="170"/>
      <c r="AS5" s="170"/>
      <c r="AT5" s="170"/>
      <c r="AV5" s="6"/>
      <c r="AW5" s="6"/>
      <c r="AX5" s="6"/>
      <c r="AY5" s="6"/>
      <c r="AZ5" s="6"/>
      <c r="BA5" s="6"/>
      <c r="BB5" s="6"/>
      <c r="BC5" s="6"/>
      <c r="BD5" s="6"/>
    </row>
    <row r="6" spans="1:56" s="2" customFormat="1" ht="30" customHeight="1" thickBot="1">
      <c r="A6" s="90" t="s">
        <v>41</v>
      </c>
      <c r="B6" s="91" t="s">
        <v>55</v>
      </c>
      <c r="C6" s="92" t="s">
        <v>0</v>
      </c>
      <c r="D6" s="93" t="s">
        <v>1</v>
      </c>
      <c r="E6" s="93" t="s">
        <v>26</v>
      </c>
      <c r="F6" s="94" t="s">
        <v>37</v>
      </c>
      <c r="G6" s="93" t="s">
        <v>28</v>
      </c>
      <c r="H6" s="94" t="s">
        <v>2</v>
      </c>
      <c r="I6" s="94" t="s">
        <v>25</v>
      </c>
      <c r="J6" s="95" t="s">
        <v>40</v>
      </c>
      <c r="K6" s="96" t="s">
        <v>22</v>
      </c>
      <c r="L6" s="94" t="s">
        <v>29</v>
      </c>
      <c r="M6" s="97" t="s">
        <v>23</v>
      </c>
      <c r="N6" s="94" t="s">
        <v>31</v>
      </c>
      <c r="O6" s="97" t="s">
        <v>39</v>
      </c>
      <c r="P6" s="98" t="s">
        <v>32</v>
      </c>
      <c r="Q6" s="92" t="s">
        <v>38</v>
      </c>
      <c r="R6" s="93" t="s">
        <v>36</v>
      </c>
      <c r="S6" s="99" t="s">
        <v>3</v>
      </c>
      <c r="T6" s="99" t="s">
        <v>27</v>
      </c>
      <c r="U6" s="99" t="s">
        <v>43</v>
      </c>
      <c r="V6" s="100" t="s">
        <v>34</v>
      </c>
      <c r="W6" s="101" t="s">
        <v>4</v>
      </c>
      <c r="X6" s="101" t="s">
        <v>5</v>
      </c>
      <c r="Y6" s="101" t="s">
        <v>6</v>
      </c>
      <c r="Z6" s="101" t="s">
        <v>7</v>
      </c>
      <c r="AA6" s="101" t="s">
        <v>8</v>
      </c>
      <c r="AB6" s="101" t="s">
        <v>9</v>
      </c>
      <c r="AC6" s="102" t="s">
        <v>77</v>
      </c>
      <c r="AD6" s="93" t="s">
        <v>10</v>
      </c>
      <c r="AE6" s="103" t="s">
        <v>12</v>
      </c>
      <c r="AF6" s="104" t="s">
        <v>11</v>
      </c>
      <c r="AG6" s="103" t="s">
        <v>21</v>
      </c>
      <c r="AH6" s="104" t="s">
        <v>13</v>
      </c>
      <c r="AI6" s="104" t="s">
        <v>19</v>
      </c>
      <c r="AJ6" s="99" t="s">
        <v>16</v>
      </c>
      <c r="AK6" s="99" t="s">
        <v>17</v>
      </c>
      <c r="AL6" s="99" t="s">
        <v>42</v>
      </c>
      <c r="AM6" s="99" t="s">
        <v>30</v>
      </c>
      <c r="AN6" s="99" t="s">
        <v>24</v>
      </c>
      <c r="AO6" s="99" t="s">
        <v>78</v>
      </c>
      <c r="AP6" s="100" t="s">
        <v>44</v>
      </c>
      <c r="AQ6" s="105" t="s">
        <v>35</v>
      </c>
      <c r="AR6" s="106" t="s">
        <v>14</v>
      </c>
      <c r="AS6" s="107" t="s">
        <v>18</v>
      </c>
      <c r="AT6" s="108" t="s">
        <v>20</v>
      </c>
      <c r="AU6" s="24"/>
      <c r="AV6" s="24"/>
      <c r="AW6" s="24"/>
      <c r="AX6" s="24"/>
      <c r="AY6" s="24"/>
      <c r="AZ6" s="24"/>
      <c r="BA6" s="24"/>
      <c r="BB6" s="24"/>
      <c r="BC6" s="24"/>
      <c r="BD6" s="24"/>
    </row>
    <row r="7" spans="1:56" ht="15.75">
      <c r="A7" s="37">
        <v>1</v>
      </c>
      <c r="B7" s="38">
        <v>1908446134</v>
      </c>
      <c r="C7" s="39" t="s">
        <v>47</v>
      </c>
      <c r="D7" s="40">
        <v>30559</v>
      </c>
      <c r="E7" s="41"/>
      <c r="F7" s="40"/>
      <c r="G7" s="41"/>
      <c r="H7" s="41"/>
      <c r="I7" s="41"/>
      <c r="J7" s="41"/>
      <c r="K7" s="41"/>
      <c r="L7" s="41"/>
      <c r="M7" s="41"/>
      <c r="N7" s="41"/>
      <c r="O7" s="41"/>
      <c r="P7" s="41">
        <v>60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54">
        <f>D7*1+E7*999+F7*499+G7*75+H7*50+I7*30+K7*20+L7*19+M7*10+P7*9+N7*10+J7*29+S7*191+V7*4744+W7*110+X7*450+Y7*110+Z7*110+AA7*200+AB7*182+U7*30+T7*350+R7*4+Q7*5+O7*9</f>
        <v>31099</v>
      </c>
      <c r="AD7" s="7">
        <f t="shared" ref="AD7:AD28" si="0">D7*1</f>
        <v>30559</v>
      </c>
      <c r="AE7" s="8">
        <f t="shared" ref="AE7:AE28" si="1">D7*2.75%</f>
        <v>840.37250000000006</v>
      </c>
      <c r="AF7" s="8">
        <f t="shared" ref="AF7:AF28" si="2">AD7*0.95%</f>
        <v>290.31049999999999</v>
      </c>
      <c r="AG7" s="8">
        <f>SUM(E7*999+F7*499+G7*75+H7*50+I7*30+K7*20+L7*19+M7*10+P7*9+N7*10+J7*29+R7*4+Q7*5+O7*9)*2.8%</f>
        <v>15.12</v>
      </c>
      <c r="AH7" s="8">
        <f t="shared" ref="AH7:AH28" si="3">SUM(E7*999+F7*499+G7*75+H7*50+I7*30+J7*29+K7*20+L7*19+M7*10+N7*10+O7*9+P7*9+Q7*5+R7*4)*0.95%</f>
        <v>5.13</v>
      </c>
      <c r="AI7" s="8">
        <f>V7*0+W7*0+Y7*0+Z7*0+U7*0+AA7*0+AB7*9+S7*0</f>
        <v>0</v>
      </c>
      <c r="AJ7" s="16"/>
      <c r="AK7" s="16"/>
      <c r="AL7" s="16"/>
      <c r="AM7" s="16"/>
      <c r="AN7" s="16">
        <v>0</v>
      </c>
      <c r="AO7" s="109">
        <f>SUM(D7:P7)*2.75%</f>
        <v>842.02250000000004</v>
      </c>
      <c r="AP7" s="57"/>
      <c r="AQ7" s="58">
        <v>204</v>
      </c>
      <c r="AR7" s="26">
        <f>AC7-AE7-AG7-AJ7-AK7-AL7-AM7-AN7-AP7-AQ7</f>
        <v>30039.5075</v>
      </c>
      <c r="AS7" s="51">
        <f t="shared" ref="AS7:AS19" si="4">AF7+AH7+AI7</f>
        <v>295.44049999999999</v>
      </c>
      <c r="AT7" s="153">
        <f t="shared" ref="AT7:AT19" si="5">AS7-AQ7-AN7</f>
        <v>91.440499999999986</v>
      </c>
      <c r="AU7" s="11"/>
      <c r="AV7" s="25"/>
      <c r="AW7" s="6"/>
      <c r="AX7" s="6"/>
      <c r="AY7" s="6"/>
      <c r="AZ7" s="6"/>
      <c r="BA7" s="6"/>
      <c r="BB7" s="6"/>
      <c r="BC7" s="6"/>
      <c r="BD7" s="6"/>
    </row>
    <row r="8" spans="1:56" ht="15.75">
      <c r="A8" s="42">
        <v>2</v>
      </c>
      <c r="B8" s="43">
        <v>1908446136</v>
      </c>
      <c r="C8" s="44" t="s">
        <v>48</v>
      </c>
      <c r="D8" s="45">
        <v>14288</v>
      </c>
      <c r="E8" s="46"/>
      <c r="F8" s="45"/>
      <c r="G8" s="46"/>
      <c r="H8" s="46"/>
      <c r="I8" s="46"/>
      <c r="J8" s="46"/>
      <c r="K8" s="46">
        <v>20</v>
      </c>
      <c r="L8" s="46"/>
      <c r="M8" s="46"/>
      <c r="N8" s="46"/>
      <c r="O8" s="46"/>
      <c r="P8" s="46">
        <v>80</v>
      </c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55">
        <f t="shared" ref="AC8:AC28" si="6">D8*1+E8*999+F8*499+G8*75+H8*50+I8*30+K8*20+L8*19+M8*10+P8*9+N8*10+J8*29+S8*191+V8*4744+W8*110+X8*450+Y8*110+Z8*110+AA8*200+AB8*182+U8*30+T8*350+R8*4+Q8*5+O8*9</f>
        <v>15408</v>
      </c>
      <c r="AD8" s="149">
        <f t="shared" si="0"/>
        <v>14288</v>
      </c>
      <c r="AE8" s="18">
        <f t="shared" si="1"/>
        <v>392.92</v>
      </c>
      <c r="AF8" s="18">
        <f t="shared" si="2"/>
        <v>135.73599999999999</v>
      </c>
      <c r="AG8" s="8">
        <f t="shared" ref="AG8:AG28" si="7">SUM(E8*999+F8*499+G8*75+H8*50+I8*30+K8*20+L8*19+M8*10+P8*9+N8*10+J8*29+R8*4+Q8*5+O8*9)*2.75%</f>
        <v>30.8</v>
      </c>
      <c r="AH8" s="18">
        <f t="shared" si="3"/>
        <v>10.64</v>
      </c>
      <c r="AI8" s="18">
        <f t="shared" ref="AI8:AI28" si="8">V8*0+W8*0+Y8*0+Z8*0+U8*0+AA8*0+AB8*9+S8*0</f>
        <v>0</v>
      </c>
      <c r="AJ8" s="9"/>
      <c r="AK8" s="9"/>
      <c r="AL8" s="9"/>
      <c r="AM8" s="9"/>
      <c r="AN8" s="16">
        <v>0</v>
      </c>
      <c r="AO8" s="109">
        <f t="shared" ref="AO8:AO18" si="9">SUM(D8:P8)*2.75%</f>
        <v>395.67</v>
      </c>
      <c r="AP8" s="3"/>
      <c r="AQ8" s="58">
        <v>124</v>
      </c>
      <c r="AR8" s="26">
        <f t="shared" ref="AR8:AR28" si="10">AC8-AE8-AG8-AJ8-AK8-AL8-AM8-AN8-AP8-AQ8</f>
        <v>14860.28</v>
      </c>
      <c r="AS8" s="52">
        <f t="shared" si="4"/>
        <v>146.37599999999998</v>
      </c>
      <c r="AT8" s="154">
        <f t="shared" si="5"/>
        <v>22.375999999999976</v>
      </c>
      <c r="AU8" s="6"/>
      <c r="AV8" s="62"/>
      <c r="AW8" s="6"/>
      <c r="AX8" s="6"/>
      <c r="AY8" s="6"/>
      <c r="AZ8" s="6"/>
      <c r="BA8" s="6"/>
      <c r="BB8" s="6"/>
      <c r="BC8" s="6"/>
      <c r="BD8" s="6"/>
    </row>
    <row r="9" spans="1:56" ht="15.75">
      <c r="A9" s="42">
        <v>3</v>
      </c>
      <c r="B9" s="43">
        <v>1908446137</v>
      </c>
      <c r="C9" s="44" t="s">
        <v>49</v>
      </c>
      <c r="D9" s="45">
        <v>9459</v>
      </c>
      <c r="E9" s="46"/>
      <c r="F9" s="45"/>
      <c r="G9" s="46"/>
      <c r="H9" s="46"/>
      <c r="I9" s="46"/>
      <c r="J9" s="46"/>
      <c r="K9" s="46"/>
      <c r="L9" s="46"/>
      <c r="M9" s="46"/>
      <c r="N9" s="46"/>
      <c r="O9" s="46"/>
      <c r="P9" s="46">
        <v>100</v>
      </c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55">
        <f t="shared" si="6"/>
        <v>10359</v>
      </c>
      <c r="AD9" s="149">
        <f t="shared" si="0"/>
        <v>9459</v>
      </c>
      <c r="AE9" s="18">
        <f t="shared" si="1"/>
        <v>260.1225</v>
      </c>
      <c r="AF9" s="18">
        <f t="shared" si="2"/>
        <v>89.860500000000002</v>
      </c>
      <c r="AG9" s="8">
        <f t="shared" si="7"/>
        <v>24.75</v>
      </c>
      <c r="AH9" s="18">
        <f t="shared" si="3"/>
        <v>8.5499999999999989</v>
      </c>
      <c r="AI9" s="18">
        <f t="shared" si="8"/>
        <v>0</v>
      </c>
      <c r="AJ9" s="9"/>
      <c r="AK9" s="9"/>
      <c r="AL9" s="9"/>
      <c r="AM9" s="9"/>
      <c r="AN9" s="16">
        <v>0</v>
      </c>
      <c r="AO9" s="109">
        <f t="shared" si="9"/>
        <v>262.8725</v>
      </c>
      <c r="AP9" s="3"/>
      <c r="AQ9" s="58">
        <v>73</v>
      </c>
      <c r="AR9" s="26">
        <f t="shared" si="10"/>
        <v>10001.127500000001</v>
      </c>
      <c r="AS9" s="52">
        <f t="shared" si="4"/>
        <v>98.410499999999999</v>
      </c>
      <c r="AT9" s="154">
        <f t="shared" si="5"/>
        <v>25.410499999999999</v>
      </c>
      <c r="AU9" s="6"/>
      <c r="AV9" s="121"/>
      <c r="AW9" s="5"/>
      <c r="AX9" s="5"/>
      <c r="AY9" s="5"/>
      <c r="AZ9" s="5"/>
      <c r="BA9" s="6"/>
      <c r="BB9" s="6"/>
      <c r="BC9" s="6"/>
      <c r="BD9" s="6"/>
    </row>
    <row r="10" spans="1:56" ht="15.75">
      <c r="A10" s="42">
        <v>4</v>
      </c>
      <c r="B10" s="43">
        <v>1908446139</v>
      </c>
      <c r="C10" s="44" t="s">
        <v>50</v>
      </c>
      <c r="D10" s="45">
        <v>8812</v>
      </c>
      <c r="E10" s="46"/>
      <c r="F10" s="45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55">
        <f t="shared" si="6"/>
        <v>8812</v>
      </c>
      <c r="AD10" s="149">
        <f>D10*1</f>
        <v>8812</v>
      </c>
      <c r="AE10" s="18">
        <f>D10*2.75%</f>
        <v>242.33</v>
      </c>
      <c r="AF10" s="18">
        <f>AD10*0.95%</f>
        <v>83.713999999999999</v>
      </c>
      <c r="AG10" s="8">
        <f t="shared" si="7"/>
        <v>0</v>
      </c>
      <c r="AH10" s="18">
        <f t="shared" si="3"/>
        <v>0</v>
      </c>
      <c r="AI10" s="18">
        <f>V10*0+W10*0+Y10*0+Z10*0+U10*0+AA10*0+AB10*9+S10*0</f>
        <v>0</v>
      </c>
      <c r="AJ10" s="9"/>
      <c r="AK10" s="9"/>
      <c r="AL10" s="9"/>
      <c r="AM10" s="9"/>
      <c r="AN10" s="16">
        <v>0</v>
      </c>
      <c r="AO10" s="109">
        <f t="shared" si="9"/>
        <v>242.33</v>
      </c>
      <c r="AP10" s="3"/>
      <c r="AQ10" s="58">
        <v>69</v>
      </c>
      <c r="AR10" s="26">
        <f t="shared" si="10"/>
        <v>8500.67</v>
      </c>
      <c r="AS10" s="52">
        <f>AF10+AH10+AI10</f>
        <v>83.713999999999999</v>
      </c>
      <c r="AT10" s="154">
        <f>AS10-AQ10-AN10</f>
        <v>14.713999999999999</v>
      </c>
      <c r="AU10" s="6"/>
      <c r="AV10" s="121"/>
      <c r="AW10" s="5"/>
      <c r="AX10" s="5"/>
      <c r="AY10" s="5"/>
      <c r="AZ10" s="5"/>
      <c r="BA10" s="6"/>
      <c r="BB10" s="6"/>
      <c r="BC10" s="6"/>
      <c r="BD10" s="6"/>
    </row>
    <row r="11" spans="1:56" ht="15.75">
      <c r="A11" s="42">
        <v>5</v>
      </c>
      <c r="B11" s="43">
        <v>1908446141</v>
      </c>
      <c r="C11" s="44" t="s">
        <v>79</v>
      </c>
      <c r="D11" s="45">
        <v>22129</v>
      </c>
      <c r="E11" s="46"/>
      <c r="F11" s="45"/>
      <c r="G11" s="46"/>
      <c r="H11" s="46"/>
      <c r="I11" s="46"/>
      <c r="J11" s="46"/>
      <c r="K11" s="46">
        <v>50</v>
      </c>
      <c r="L11" s="46"/>
      <c r="M11" s="46"/>
      <c r="N11" s="46"/>
      <c r="O11" s="155"/>
      <c r="P11" s="46">
        <v>100</v>
      </c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55">
        <f t="shared" si="6"/>
        <v>24029</v>
      </c>
      <c r="AD11" s="149">
        <f t="shared" si="0"/>
        <v>22129</v>
      </c>
      <c r="AE11" s="18">
        <f t="shared" si="1"/>
        <v>608.54750000000001</v>
      </c>
      <c r="AF11" s="18">
        <f t="shared" si="2"/>
        <v>210.22549999999998</v>
      </c>
      <c r="AG11" s="8">
        <f t="shared" si="7"/>
        <v>52.25</v>
      </c>
      <c r="AH11" s="18">
        <f t="shared" si="3"/>
        <v>18.05</v>
      </c>
      <c r="AI11" s="18">
        <f t="shared" si="8"/>
        <v>0</v>
      </c>
      <c r="AJ11" s="9"/>
      <c r="AK11" s="9"/>
      <c r="AL11" s="9"/>
      <c r="AM11" s="9"/>
      <c r="AN11" s="16">
        <v>0</v>
      </c>
      <c r="AO11" s="109">
        <f t="shared" si="9"/>
        <v>612.67250000000001</v>
      </c>
      <c r="AP11" s="3"/>
      <c r="AQ11" s="58">
        <v>158</v>
      </c>
      <c r="AR11" s="26">
        <f t="shared" si="10"/>
        <v>23210.202499999999</v>
      </c>
      <c r="AS11" s="52">
        <f t="shared" si="4"/>
        <v>228.27549999999999</v>
      </c>
      <c r="AT11" s="154">
        <f t="shared" si="5"/>
        <v>70.275499999999994</v>
      </c>
      <c r="AU11" s="6"/>
      <c r="AV11" s="15"/>
      <c r="AW11" s="5"/>
      <c r="AX11" s="5"/>
      <c r="AY11" s="5"/>
      <c r="AZ11" s="5"/>
      <c r="BA11" s="6"/>
      <c r="BB11" s="6"/>
      <c r="BC11" s="6"/>
      <c r="BD11" s="6"/>
    </row>
    <row r="12" spans="1:56" ht="15.75">
      <c r="A12" s="42">
        <v>6</v>
      </c>
      <c r="B12" s="43">
        <v>1908446143</v>
      </c>
      <c r="C12" s="44" t="s">
        <v>46</v>
      </c>
      <c r="D12" s="45">
        <v>8559</v>
      </c>
      <c r="E12" s="46"/>
      <c r="F12" s="45"/>
      <c r="G12" s="46"/>
      <c r="H12" s="46"/>
      <c r="I12" s="46"/>
      <c r="J12" s="46"/>
      <c r="K12" s="46">
        <v>10</v>
      </c>
      <c r="L12" s="46"/>
      <c r="M12" s="46"/>
      <c r="N12" s="46"/>
      <c r="O12" s="46"/>
      <c r="P12" s="46">
        <v>50</v>
      </c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55">
        <f t="shared" si="6"/>
        <v>9209</v>
      </c>
      <c r="AD12" s="149">
        <f>D12*1</f>
        <v>8559</v>
      </c>
      <c r="AE12" s="18">
        <f>D12*2.75%</f>
        <v>235.3725</v>
      </c>
      <c r="AF12" s="18">
        <f>AD12*0.95%</f>
        <v>81.310500000000005</v>
      </c>
      <c r="AG12" s="8">
        <f t="shared" si="7"/>
        <v>17.875</v>
      </c>
      <c r="AH12" s="18">
        <f t="shared" si="3"/>
        <v>6.1749999999999998</v>
      </c>
      <c r="AI12" s="18">
        <f>V12*0+W12*0+Y12*0+Z12*0+U12*0+AA12*0+AB12*9+S12*0</f>
        <v>0</v>
      </c>
      <c r="AJ12" s="9"/>
      <c r="AK12" s="9"/>
      <c r="AL12" s="9"/>
      <c r="AM12" s="9"/>
      <c r="AN12" s="16">
        <v>0</v>
      </c>
      <c r="AO12" s="109">
        <f t="shared" si="9"/>
        <v>237.02250000000001</v>
      </c>
      <c r="AP12" s="3"/>
      <c r="AQ12" s="58">
        <v>80</v>
      </c>
      <c r="AR12" s="26">
        <f t="shared" si="10"/>
        <v>8875.7525000000005</v>
      </c>
      <c r="AS12" s="52">
        <f>AF12+AH12+AI12</f>
        <v>87.485500000000002</v>
      </c>
      <c r="AT12" s="154">
        <f>AS12-AQ12-AN12</f>
        <v>7.4855000000000018</v>
      </c>
      <c r="AU12" s="6"/>
      <c r="AV12" s="121"/>
      <c r="AW12" s="5"/>
      <c r="AX12" s="5"/>
      <c r="AY12" s="5"/>
      <c r="AZ12" s="5"/>
      <c r="BA12" s="6"/>
      <c r="BB12" s="6"/>
      <c r="BC12" s="6"/>
      <c r="BD12" s="6"/>
    </row>
    <row r="13" spans="1:56" ht="15.75">
      <c r="A13" s="42">
        <v>7</v>
      </c>
      <c r="B13" s="43">
        <v>1908446146</v>
      </c>
      <c r="C13" s="44" t="s">
        <v>52</v>
      </c>
      <c r="D13" s="45">
        <v>21047</v>
      </c>
      <c r="E13" s="46"/>
      <c r="F13" s="45"/>
      <c r="G13" s="46"/>
      <c r="H13" s="46"/>
      <c r="I13" s="46"/>
      <c r="J13" s="46"/>
      <c r="K13" s="46">
        <v>30</v>
      </c>
      <c r="L13" s="46"/>
      <c r="M13" s="46"/>
      <c r="N13" s="46"/>
      <c r="O13" s="46"/>
      <c r="P13" s="46">
        <v>120</v>
      </c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55">
        <f t="shared" si="6"/>
        <v>22727</v>
      </c>
      <c r="AD13" s="149">
        <f t="shared" si="0"/>
        <v>21047</v>
      </c>
      <c r="AE13" s="18">
        <f t="shared" si="1"/>
        <v>578.79250000000002</v>
      </c>
      <c r="AF13" s="18">
        <f t="shared" si="2"/>
        <v>199.94649999999999</v>
      </c>
      <c r="AG13" s="8">
        <f t="shared" si="7"/>
        <v>46.2</v>
      </c>
      <c r="AH13" s="18">
        <f t="shared" si="3"/>
        <v>15.959999999999999</v>
      </c>
      <c r="AI13" s="18">
        <f t="shared" si="8"/>
        <v>0</v>
      </c>
      <c r="AJ13" s="9"/>
      <c r="AK13" s="9"/>
      <c r="AL13" s="9"/>
      <c r="AM13" s="9"/>
      <c r="AN13" s="16">
        <v>0</v>
      </c>
      <c r="AO13" s="109">
        <f t="shared" si="9"/>
        <v>582.91750000000002</v>
      </c>
      <c r="AP13" s="3"/>
      <c r="AQ13" s="58">
        <v>201</v>
      </c>
      <c r="AR13" s="26">
        <f t="shared" si="10"/>
        <v>21901.0075</v>
      </c>
      <c r="AS13" s="52">
        <f t="shared" si="4"/>
        <v>215.90649999999999</v>
      </c>
      <c r="AT13" s="154">
        <f t="shared" si="5"/>
        <v>14.906499999999994</v>
      </c>
      <c r="AU13" s="6"/>
      <c r="AV13" s="121"/>
      <c r="AW13" s="5"/>
      <c r="AX13" s="5"/>
      <c r="AY13" s="5"/>
      <c r="AZ13" s="5"/>
      <c r="BA13" s="6"/>
      <c r="BB13" s="6"/>
      <c r="BC13" s="6"/>
      <c r="BD13" s="6"/>
    </row>
    <row r="14" spans="1:56" ht="15.75">
      <c r="A14" s="42">
        <v>8</v>
      </c>
      <c r="B14" s="43">
        <v>1908446148</v>
      </c>
      <c r="C14" s="44" t="s">
        <v>70</v>
      </c>
      <c r="D14" s="45">
        <v>16037</v>
      </c>
      <c r="E14" s="46"/>
      <c r="F14" s="45"/>
      <c r="G14" s="46"/>
      <c r="H14" s="46"/>
      <c r="I14" s="46"/>
      <c r="J14" s="46"/>
      <c r="K14" s="46"/>
      <c r="L14" s="46"/>
      <c r="M14" s="46"/>
      <c r="N14" s="46"/>
      <c r="O14" s="46"/>
      <c r="P14" s="46">
        <v>250</v>
      </c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55">
        <f t="shared" si="6"/>
        <v>18287</v>
      </c>
      <c r="AD14" s="149">
        <f t="shared" si="0"/>
        <v>16037</v>
      </c>
      <c r="AE14" s="18">
        <f t="shared" si="1"/>
        <v>441.01749999999998</v>
      </c>
      <c r="AF14" s="18">
        <f t="shared" si="2"/>
        <v>152.35149999999999</v>
      </c>
      <c r="AG14" s="8">
        <f t="shared" si="7"/>
        <v>61.875</v>
      </c>
      <c r="AH14" s="18">
        <f t="shared" si="3"/>
        <v>21.375</v>
      </c>
      <c r="AI14" s="18">
        <f t="shared" si="8"/>
        <v>0</v>
      </c>
      <c r="AJ14" s="9"/>
      <c r="AK14" s="9"/>
      <c r="AL14" s="9"/>
      <c r="AM14" s="9"/>
      <c r="AN14" s="16">
        <v>0</v>
      </c>
      <c r="AO14" s="109">
        <f t="shared" si="9"/>
        <v>447.89249999999998</v>
      </c>
      <c r="AP14" s="3"/>
      <c r="AQ14" s="58">
        <v>245</v>
      </c>
      <c r="AR14" s="26">
        <f t="shared" si="10"/>
        <v>17539.107499999998</v>
      </c>
      <c r="AS14" s="52">
        <f t="shared" si="4"/>
        <v>173.72649999999999</v>
      </c>
      <c r="AT14" s="152">
        <f t="shared" si="5"/>
        <v>-71.273500000000013</v>
      </c>
      <c r="AU14" s="6"/>
      <c r="AV14" s="121"/>
      <c r="AW14" s="5"/>
      <c r="AX14" s="5"/>
      <c r="AY14" s="5"/>
      <c r="AZ14" s="5"/>
      <c r="BA14" s="6"/>
      <c r="BB14" s="6"/>
      <c r="BC14" s="6"/>
      <c r="BD14" s="6"/>
    </row>
    <row r="15" spans="1:56" ht="17.25">
      <c r="A15" s="42">
        <v>9</v>
      </c>
      <c r="B15" s="43">
        <v>1908446149</v>
      </c>
      <c r="C15" s="44" t="s">
        <v>53</v>
      </c>
      <c r="D15" s="45">
        <v>21028</v>
      </c>
      <c r="E15" s="46"/>
      <c r="F15" s="45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55">
        <f t="shared" si="6"/>
        <v>21028</v>
      </c>
      <c r="AD15" s="149">
        <f t="shared" si="0"/>
        <v>21028</v>
      </c>
      <c r="AE15" s="18">
        <f t="shared" si="1"/>
        <v>578.27</v>
      </c>
      <c r="AF15" s="18">
        <f t="shared" si="2"/>
        <v>199.76599999999999</v>
      </c>
      <c r="AG15" s="8">
        <f t="shared" si="7"/>
        <v>0</v>
      </c>
      <c r="AH15" s="18">
        <f t="shared" si="3"/>
        <v>0</v>
      </c>
      <c r="AI15" s="18">
        <f t="shared" si="8"/>
        <v>0</v>
      </c>
      <c r="AJ15" s="9"/>
      <c r="AK15" s="9"/>
      <c r="AL15" s="9"/>
      <c r="AM15" s="9"/>
      <c r="AN15" s="16">
        <v>0</v>
      </c>
      <c r="AO15" s="109">
        <f t="shared" si="9"/>
        <v>578.27</v>
      </c>
      <c r="AP15" s="3"/>
      <c r="AQ15" s="58">
        <v>200</v>
      </c>
      <c r="AR15" s="26">
        <f t="shared" si="10"/>
        <v>20249.73</v>
      </c>
      <c r="AS15" s="52">
        <f>AF15+AH15+AI15</f>
        <v>199.76599999999999</v>
      </c>
      <c r="AT15" s="154">
        <f>AS15-AQ15-AN15</f>
        <v>-0.23400000000000887</v>
      </c>
      <c r="AU15" s="6"/>
      <c r="AV15" s="121"/>
      <c r="AW15" s="120"/>
      <c r="AX15" s="120"/>
      <c r="AY15" s="5"/>
      <c r="AZ15" s="5"/>
      <c r="BA15" s="6"/>
      <c r="BB15" s="6"/>
      <c r="BC15" s="6"/>
      <c r="BD15" s="6"/>
    </row>
    <row r="16" spans="1:56" ht="15.75">
      <c r="A16" s="42">
        <v>10</v>
      </c>
      <c r="B16" s="43">
        <v>1908446150</v>
      </c>
      <c r="C16" s="44" t="s">
        <v>54</v>
      </c>
      <c r="D16" s="45">
        <v>11000</v>
      </c>
      <c r="E16" s="46"/>
      <c r="F16" s="45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55">
        <f t="shared" si="6"/>
        <v>11000</v>
      </c>
      <c r="AD16" s="149">
        <f t="shared" si="0"/>
        <v>11000</v>
      </c>
      <c r="AE16" s="18">
        <f t="shared" si="1"/>
        <v>302.5</v>
      </c>
      <c r="AF16" s="18">
        <f t="shared" si="2"/>
        <v>104.5</v>
      </c>
      <c r="AG16" s="8">
        <f t="shared" si="7"/>
        <v>0</v>
      </c>
      <c r="AH16" s="18">
        <f t="shared" si="3"/>
        <v>0</v>
      </c>
      <c r="AI16" s="18">
        <f t="shared" si="8"/>
        <v>0</v>
      </c>
      <c r="AJ16" s="9"/>
      <c r="AK16" s="9"/>
      <c r="AL16" s="9"/>
      <c r="AM16" s="9"/>
      <c r="AN16" s="16">
        <v>0</v>
      </c>
      <c r="AO16" s="109">
        <f t="shared" si="9"/>
        <v>302.5</v>
      </c>
      <c r="AP16" s="3"/>
      <c r="AQ16" s="58">
        <v>110</v>
      </c>
      <c r="AR16" s="26">
        <f>AC16-AE16-AG16-AJ16-AK16-AL16-AM16-AN16-AP16-AQ16</f>
        <v>10587.5</v>
      </c>
      <c r="AS16" s="52">
        <f t="shared" si="4"/>
        <v>104.5</v>
      </c>
      <c r="AT16" s="154">
        <f t="shared" si="5"/>
        <v>-5.5</v>
      </c>
      <c r="AU16" s="6"/>
      <c r="AV16" s="121"/>
      <c r="AW16" s="5"/>
      <c r="AX16" s="5"/>
      <c r="AY16" s="5"/>
      <c r="AZ16" s="5"/>
      <c r="BA16" s="6"/>
      <c r="BB16" s="6"/>
      <c r="BC16" s="6"/>
      <c r="BD16" s="6"/>
    </row>
    <row r="17" spans="1:56" ht="15.75">
      <c r="A17" s="42">
        <v>11</v>
      </c>
      <c r="B17" s="43">
        <v>1908446151</v>
      </c>
      <c r="C17" s="44" t="s">
        <v>51</v>
      </c>
      <c r="D17" s="45">
        <v>12541</v>
      </c>
      <c r="E17" s="46"/>
      <c r="F17" s="45"/>
      <c r="G17" s="46"/>
      <c r="H17" s="46"/>
      <c r="I17" s="46"/>
      <c r="J17" s="46"/>
      <c r="K17" s="46"/>
      <c r="L17" s="46"/>
      <c r="M17" s="46"/>
      <c r="N17" s="46"/>
      <c r="O17" s="46"/>
      <c r="P17" s="46">
        <v>50</v>
      </c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55">
        <f t="shared" si="6"/>
        <v>12991</v>
      </c>
      <c r="AD17" s="149">
        <f>D17*1</f>
        <v>12541</v>
      </c>
      <c r="AE17" s="18">
        <f>D17*2.75%</f>
        <v>344.8775</v>
      </c>
      <c r="AF17" s="18">
        <f>AD17*0.95%</f>
        <v>119.1395</v>
      </c>
      <c r="AG17" s="8">
        <f t="shared" si="7"/>
        <v>12.375</v>
      </c>
      <c r="AH17" s="18">
        <f t="shared" si="3"/>
        <v>4.2749999999999995</v>
      </c>
      <c r="AI17" s="18">
        <f>V17*0+W17*0+Y17*0+Z17*0+U17*0+AA17*0+AB17*9+S17*0</f>
        <v>0</v>
      </c>
      <c r="AJ17" s="9"/>
      <c r="AK17" s="9"/>
      <c r="AL17" s="9"/>
      <c r="AM17" s="9"/>
      <c r="AN17" s="16">
        <v>0</v>
      </c>
      <c r="AO17" s="109">
        <f t="shared" si="9"/>
        <v>346.2525</v>
      </c>
      <c r="AP17" s="3"/>
      <c r="AQ17" s="58">
        <v>104</v>
      </c>
      <c r="AR17" s="26">
        <f t="shared" si="10"/>
        <v>12529.747499999999</v>
      </c>
      <c r="AS17" s="52">
        <f>AF17+AH17+AI17</f>
        <v>123.4145</v>
      </c>
      <c r="AT17" s="154">
        <f>AS17-AQ17-AN17</f>
        <v>19.414500000000004</v>
      </c>
      <c r="AU17" s="6"/>
      <c r="AV17" s="121"/>
      <c r="AW17" s="5"/>
      <c r="AX17" s="5"/>
      <c r="AY17" s="5"/>
      <c r="AZ17" s="5"/>
      <c r="BA17" s="6"/>
      <c r="BB17" s="6"/>
      <c r="BC17" s="6"/>
      <c r="BD17" s="6"/>
    </row>
    <row r="18" spans="1:56" ht="16.5" thickBot="1">
      <c r="A18" s="42">
        <v>12</v>
      </c>
      <c r="B18" s="43">
        <v>1908446152</v>
      </c>
      <c r="C18" s="44" t="s">
        <v>45</v>
      </c>
      <c r="D18" s="45">
        <v>8124</v>
      </c>
      <c r="E18" s="46"/>
      <c r="F18" s="45"/>
      <c r="G18" s="46"/>
      <c r="H18" s="46"/>
      <c r="I18" s="46"/>
      <c r="J18" s="46"/>
      <c r="K18" s="46"/>
      <c r="L18" s="46"/>
      <c r="M18" s="46">
        <v>10</v>
      </c>
      <c r="N18" s="46"/>
      <c r="O18" s="46"/>
      <c r="P18" s="46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55">
        <f t="shared" si="6"/>
        <v>8224</v>
      </c>
      <c r="AD18" s="149">
        <f>D18*1</f>
        <v>8124</v>
      </c>
      <c r="AE18" s="18">
        <f>D18*2.75%</f>
        <v>223.41</v>
      </c>
      <c r="AF18" s="18">
        <f>AD18*0.95%</f>
        <v>77.177999999999997</v>
      </c>
      <c r="AG18" s="8">
        <f t="shared" si="7"/>
        <v>2.75</v>
      </c>
      <c r="AH18" s="18">
        <f t="shared" si="3"/>
        <v>0.95</v>
      </c>
      <c r="AI18" s="18">
        <f>V18*0+W18*0+Y18*0+Z18*0+U18*0+AA18*0+AB18*9+S18*0</f>
        <v>0</v>
      </c>
      <c r="AJ18" s="9"/>
      <c r="AK18" s="9"/>
      <c r="AL18" s="9"/>
      <c r="AM18" s="9"/>
      <c r="AN18" s="16">
        <v>0</v>
      </c>
      <c r="AO18" s="109">
        <f t="shared" si="9"/>
        <v>223.685</v>
      </c>
      <c r="AP18" s="3"/>
      <c r="AQ18" s="58">
        <v>100</v>
      </c>
      <c r="AR18" s="26">
        <f t="shared" si="10"/>
        <v>7897.84</v>
      </c>
      <c r="AS18" s="52">
        <f>AF18+AH18+AI18</f>
        <v>78.128</v>
      </c>
      <c r="AT18" s="154">
        <f>AS18-AQ18-AN18</f>
        <v>-21.872</v>
      </c>
      <c r="AU18" s="6"/>
      <c r="AV18" s="121"/>
      <c r="AW18" s="5"/>
      <c r="AX18" s="5"/>
      <c r="AY18" s="5"/>
      <c r="AZ18" s="5"/>
      <c r="BA18" s="6"/>
      <c r="BB18" s="6"/>
      <c r="BC18" s="6"/>
      <c r="BD18" s="6"/>
    </row>
    <row r="19" spans="1:56" ht="16.5" hidden="1" thickBot="1">
      <c r="A19" s="42">
        <v>13</v>
      </c>
      <c r="B19" s="46"/>
      <c r="C19" s="19"/>
      <c r="D19" s="45"/>
      <c r="E19" s="46"/>
      <c r="F19" s="45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55">
        <f t="shared" si="6"/>
        <v>0</v>
      </c>
      <c r="AD19" s="149">
        <f t="shared" si="0"/>
        <v>0</v>
      </c>
      <c r="AE19" s="18">
        <f t="shared" si="1"/>
        <v>0</v>
      </c>
      <c r="AF19" s="18">
        <f t="shared" si="2"/>
        <v>0</v>
      </c>
      <c r="AG19" s="8">
        <f t="shared" si="7"/>
        <v>0</v>
      </c>
      <c r="AH19" s="18">
        <f t="shared" si="3"/>
        <v>0</v>
      </c>
      <c r="AI19" s="18">
        <f t="shared" si="8"/>
        <v>0</v>
      </c>
      <c r="AJ19" s="9"/>
      <c r="AK19" s="9"/>
      <c r="AL19" s="9"/>
      <c r="AM19" s="9"/>
      <c r="AN19" s="16">
        <v>0</v>
      </c>
      <c r="AO19" s="109"/>
      <c r="AP19" s="3"/>
      <c r="AQ19" s="59"/>
      <c r="AR19" s="20">
        <f t="shared" si="10"/>
        <v>0</v>
      </c>
      <c r="AS19" s="52">
        <f t="shared" si="4"/>
        <v>0</v>
      </c>
      <c r="AT19" s="52">
        <f t="shared" si="5"/>
        <v>0</v>
      </c>
      <c r="AU19" s="6"/>
      <c r="AV19" s="25"/>
      <c r="AW19" s="6"/>
      <c r="AX19" s="6"/>
      <c r="AY19" s="6"/>
      <c r="AZ19" s="6"/>
      <c r="BA19" s="6"/>
      <c r="BB19" s="6"/>
      <c r="BC19" s="6"/>
      <c r="BD19" s="6"/>
    </row>
    <row r="20" spans="1:56" ht="16.5" hidden="1" thickBot="1">
      <c r="A20" s="42">
        <v>14</v>
      </c>
      <c r="B20" s="46"/>
      <c r="C20" s="19"/>
      <c r="D20" s="45"/>
      <c r="E20" s="46"/>
      <c r="F20" s="45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55">
        <f t="shared" si="6"/>
        <v>0</v>
      </c>
      <c r="AD20" s="149">
        <f t="shared" si="0"/>
        <v>0</v>
      </c>
      <c r="AE20" s="18">
        <f t="shared" si="1"/>
        <v>0</v>
      </c>
      <c r="AF20" s="18">
        <f t="shared" si="2"/>
        <v>0</v>
      </c>
      <c r="AG20" s="8">
        <f t="shared" si="7"/>
        <v>0</v>
      </c>
      <c r="AH20" s="18">
        <f t="shared" si="3"/>
        <v>0</v>
      </c>
      <c r="AI20" s="18">
        <f t="shared" si="8"/>
        <v>0</v>
      </c>
      <c r="AJ20" s="9"/>
      <c r="AK20" s="9"/>
      <c r="AL20" s="9"/>
      <c r="AM20" s="9"/>
      <c r="AN20" s="16">
        <v>0</v>
      </c>
      <c r="AO20" s="109"/>
      <c r="AP20" s="3"/>
      <c r="AQ20" s="59"/>
      <c r="AR20" s="20">
        <f>AC20-AE20-AG20-AJ20-AK20-AL20-AM20-AN20-AP20-AQ20</f>
        <v>0</v>
      </c>
      <c r="AS20" s="52">
        <f>AF20+AH20+AI20</f>
        <v>0</v>
      </c>
      <c r="AT20" s="52">
        <f>AS20-AQ20-AN20</f>
        <v>0</v>
      </c>
      <c r="AU20" s="6"/>
      <c r="AV20" s="25"/>
      <c r="AW20" s="6"/>
      <c r="AX20" s="6"/>
      <c r="AY20" s="6"/>
      <c r="AZ20" s="6"/>
      <c r="BA20" s="6"/>
      <c r="BB20" s="6"/>
      <c r="BC20" s="6"/>
      <c r="BD20" s="6"/>
    </row>
    <row r="21" spans="1:56" ht="16.5" hidden="1" thickBot="1">
      <c r="A21" s="42">
        <v>15</v>
      </c>
      <c r="B21" s="46"/>
      <c r="C21" s="21"/>
      <c r="D21" s="45"/>
      <c r="E21" s="46"/>
      <c r="F21" s="45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55">
        <f t="shared" si="6"/>
        <v>0</v>
      </c>
      <c r="AD21" s="149">
        <f t="shared" si="0"/>
        <v>0</v>
      </c>
      <c r="AE21" s="18">
        <f t="shared" si="1"/>
        <v>0</v>
      </c>
      <c r="AF21" s="18">
        <f t="shared" si="2"/>
        <v>0</v>
      </c>
      <c r="AG21" s="8">
        <f t="shared" si="7"/>
        <v>0</v>
      </c>
      <c r="AH21" s="18">
        <f t="shared" si="3"/>
        <v>0</v>
      </c>
      <c r="AI21" s="18">
        <f t="shared" si="8"/>
        <v>0</v>
      </c>
      <c r="AJ21" s="9"/>
      <c r="AK21" s="9"/>
      <c r="AL21" s="9"/>
      <c r="AM21" s="9"/>
      <c r="AN21" s="16">
        <v>0</v>
      </c>
      <c r="AO21" s="109"/>
      <c r="AP21" s="3"/>
      <c r="AQ21" s="59"/>
      <c r="AR21" s="10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6"/>
      <c r="AV21" s="25"/>
      <c r="AW21" s="6"/>
      <c r="AX21" s="6"/>
      <c r="AY21" s="6"/>
      <c r="AZ21" s="6"/>
      <c r="BA21" s="6"/>
      <c r="BB21" s="6"/>
      <c r="BC21" s="6"/>
      <c r="BD21" s="6"/>
    </row>
    <row r="22" spans="1:56" ht="16.5" hidden="1" thickBot="1">
      <c r="A22" s="42">
        <v>16</v>
      </c>
      <c r="B22" s="46"/>
      <c r="C22" s="21"/>
      <c r="D22" s="45"/>
      <c r="E22" s="46"/>
      <c r="F22" s="45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55">
        <f t="shared" si="6"/>
        <v>0</v>
      </c>
      <c r="AD22" s="149">
        <f t="shared" si="0"/>
        <v>0</v>
      </c>
      <c r="AE22" s="18">
        <f t="shared" si="1"/>
        <v>0</v>
      </c>
      <c r="AF22" s="18">
        <f t="shared" si="2"/>
        <v>0</v>
      </c>
      <c r="AG22" s="8">
        <f t="shared" si="7"/>
        <v>0</v>
      </c>
      <c r="AH22" s="18">
        <f t="shared" si="3"/>
        <v>0</v>
      </c>
      <c r="AI22" s="18">
        <f t="shared" si="8"/>
        <v>0</v>
      </c>
      <c r="AJ22" s="9"/>
      <c r="AK22" s="9"/>
      <c r="AL22" s="9"/>
      <c r="AM22" s="9"/>
      <c r="AN22" s="16">
        <v>0</v>
      </c>
      <c r="AO22" s="109"/>
      <c r="AP22" s="3"/>
      <c r="AQ22" s="59"/>
      <c r="AR22" s="10">
        <f>AC22-AE22-AG22-AJ22-AK22-AL22-AM22-AN22-AP22-AQ22</f>
        <v>0</v>
      </c>
      <c r="AS22" s="52">
        <f>AF22+AH22+AI22</f>
        <v>0</v>
      </c>
      <c r="AT22" s="52">
        <f>AS22-AQ22-AN22</f>
        <v>0</v>
      </c>
      <c r="AU22" s="6"/>
      <c r="AV22" s="25"/>
      <c r="AW22" s="6"/>
      <c r="AX22" s="6"/>
      <c r="AY22" s="6"/>
      <c r="AZ22" s="6"/>
      <c r="BA22" s="6"/>
      <c r="BB22" s="6"/>
      <c r="BC22" s="6"/>
      <c r="BD22" s="6"/>
    </row>
    <row r="23" spans="1:56" ht="16.5" hidden="1" thickBot="1">
      <c r="A23" s="42">
        <v>17</v>
      </c>
      <c r="B23" s="46"/>
      <c r="C23" s="19"/>
      <c r="D23" s="45"/>
      <c r="E23" s="46"/>
      <c r="F23" s="45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55">
        <f t="shared" si="6"/>
        <v>0</v>
      </c>
      <c r="AD23" s="149">
        <f t="shared" si="0"/>
        <v>0</v>
      </c>
      <c r="AE23" s="18">
        <f t="shared" si="1"/>
        <v>0</v>
      </c>
      <c r="AF23" s="18">
        <f t="shared" si="2"/>
        <v>0</v>
      </c>
      <c r="AG23" s="8">
        <f t="shared" si="7"/>
        <v>0</v>
      </c>
      <c r="AH23" s="18">
        <f t="shared" si="3"/>
        <v>0</v>
      </c>
      <c r="AI23" s="18">
        <f t="shared" si="8"/>
        <v>0</v>
      </c>
      <c r="AJ23" s="9"/>
      <c r="AK23" s="9"/>
      <c r="AL23" s="9"/>
      <c r="AM23" s="9"/>
      <c r="AN23" s="16">
        <v>0</v>
      </c>
      <c r="AO23" s="109"/>
      <c r="AP23" s="3"/>
      <c r="AQ23" s="59"/>
      <c r="AR23" s="10">
        <f t="shared" si="10"/>
        <v>0</v>
      </c>
      <c r="AS23" s="52">
        <f t="shared" si="11"/>
        <v>0</v>
      </c>
      <c r="AT23" s="52">
        <f t="shared" si="12"/>
        <v>0</v>
      </c>
      <c r="AU23" s="6"/>
      <c r="AV23" s="25"/>
      <c r="AW23" s="6"/>
      <c r="AX23" s="6"/>
      <c r="AY23" s="6"/>
      <c r="AZ23" s="6"/>
      <c r="BA23" s="6"/>
      <c r="BB23" s="6"/>
      <c r="BC23" s="6"/>
      <c r="BD23" s="6"/>
    </row>
    <row r="24" spans="1:56" ht="16.5" hidden="1" thickBot="1">
      <c r="A24" s="42">
        <v>18</v>
      </c>
      <c r="B24" s="46"/>
      <c r="C24" s="19"/>
      <c r="D24" s="45"/>
      <c r="E24" s="46"/>
      <c r="F24" s="45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55">
        <f t="shared" si="6"/>
        <v>0</v>
      </c>
      <c r="AD24" s="149">
        <f t="shared" si="0"/>
        <v>0</v>
      </c>
      <c r="AE24" s="18">
        <f t="shared" si="1"/>
        <v>0</v>
      </c>
      <c r="AF24" s="18">
        <f t="shared" si="2"/>
        <v>0</v>
      </c>
      <c r="AG24" s="8">
        <f t="shared" si="7"/>
        <v>0</v>
      </c>
      <c r="AH24" s="18">
        <f t="shared" si="3"/>
        <v>0</v>
      </c>
      <c r="AI24" s="18">
        <f t="shared" si="8"/>
        <v>0</v>
      </c>
      <c r="AJ24" s="149"/>
      <c r="AK24" s="149"/>
      <c r="AL24" s="19"/>
      <c r="AM24" s="19"/>
      <c r="AN24" s="16">
        <v>0</v>
      </c>
      <c r="AO24" s="109"/>
      <c r="AP24" s="3"/>
      <c r="AQ24" s="59"/>
      <c r="AR24" s="10">
        <f t="shared" si="10"/>
        <v>0</v>
      </c>
      <c r="AS24" s="52">
        <f t="shared" si="11"/>
        <v>0</v>
      </c>
      <c r="AT24" s="52">
        <f t="shared" si="12"/>
        <v>0</v>
      </c>
      <c r="AU24" s="6"/>
      <c r="AV24" s="25"/>
      <c r="AW24" s="6"/>
      <c r="AX24" s="6"/>
      <c r="AY24" s="6"/>
      <c r="AZ24" s="6"/>
      <c r="BA24" s="6"/>
      <c r="BB24" s="6"/>
      <c r="BC24" s="6"/>
      <c r="BD24" s="6"/>
    </row>
    <row r="25" spans="1:56" ht="16.5" hidden="1" thickBot="1">
      <c r="A25" s="42">
        <v>19</v>
      </c>
      <c r="B25" s="46"/>
      <c r="C25" s="19"/>
      <c r="D25" s="45"/>
      <c r="E25" s="46"/>
      <c r="F25" s="45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55">
        <f t="shared" si="6"/>
        <v>0</v>
      </c>
      <c r="AD25" s="149">
        <f t="shared" si="0"/>
        <v>0</v>
      </c>
      <c r="AE25" s="18">
        <f t="shared" si="1"/>
        <v>0</v>
      </c>
      <c r="AF25" s="18">
        <f t="shared" si="2"/>
        <v>0</v>
      </c>
      <c r="AG25" s="8">
        <f t="shared" si="7"/>
        <v>0</v>
      </c>
      <c r="AH25" s="18">
        <f t="shared" si="3"/>
        <v>0</v>
      </c>
      <c r="AI25" s="18">
        <f t="shared" si="8"/>
        <v>0</v>
      </c>
      <c r="AJ25" s="9"/>
      <c r="AK25" s="9"/>
      <c r="AL25" s="9"/>
      <c r="AM25" s="9"/>
      <c r="AN25" s="16">
        <v>0</v>
      </c>
      <c r="AO25" s="109"/>
      <c r="AP25" s="3"/>
      <c r="AQ25" s="59"/>
      <c r="AR25" s="10">
        <f t="shared" si="10"/>
        <v>0</v>
      </c>
      <c r="AS25" s="52">
        <f t="shared" si="11"/>
        <v>0</v>
      </c>
      <c r="AT25" s="52">
        <f t="shared" si="12"/>
        <v>0</v>
      </c>
      <c r="AU25" s="6"/>
      <c r="AV25" s="25"/>
      <c r="AW25" s="6"/>
      <c r="AX25" s="6"/>
      <c r="AY25" s="6"/>
      <c r="AZ25" s="6"/>
      <c r="BA25" s="6"/>
      <c r="BB25" s="6"/>
      <c r="BC25" s="6"/>
      <c r="BD25" s="6"/>
    </row>
    <row r="26" spans="1:56" ht="16.5" hidden="1" thickBot="1">
      <c r="A26" s="42">
        <v>20</v>
      </c>
      <c r="B26" s="46"/>
      <c r="C26" s="19"/>
      <c r="D26" s="45"/>
      <c r="E26" s="46"/>
      <c r="F26" s="45"/>
      <c r="G26" s="46"/>
      <c r="H26" s="46"/>
      <c r="I26" s="46"/>
      <c r="J26" s="46"/>
      <c r="K26" s="45"/>
      <c r="L26" s="46"/>
      <c r="M26" s="46"/>
      <c r="N26" s="46"/>
      <c r="O26" s="46"/>
      <c r="P26" s="46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55">
        <f t="shared" si="6"/>
        <v>0</v>
      </c>
      <c r="AD26" s="149">
        <f t="shared" si="0"/>
        <v>0</v>
      </c>
      <c r="AE26" s="18">
        <f t="shared" si="1"/>
        <v>0</v>
      </c>
      <c r="AF26" s="18">
        <f t="shared" si="2"/>
        <v>0</v>
      </c>
      <c r="AG26" s="8">
        <f t="shared" si="7"/>
        <v>0</v>
      </c>
      <c r="AH26" s="18">
        <f t="shared" si="3"/>
        <v>0</v>
      </c>
      <c r="AI26" s="18">
        <f t="shared" si="8"/>
        <v>0</v>
      </c>
      <c r="AJ26" s="9"/>
      <c r="AK26" s="9"/>
      <c r="AL26" s="9"/>
      <c r="AM26" s="9"/>
      <c r="AN26" s="16">
        <v>0</v>
      </c>
      <c r="AO26" s="109"/>
      <c r="AP26" s="3"/>
      <c r="AQ26" s="59"/>
      <c r="AR26" s="10">
        <f t="shared" si="10"/>
        <v>0</v>
      </c>
      <c r="AS26" s="52">
        <f t="shared" si="11"/>
        <v>0</v>
      </c>
      <c r="AT26" s="52">
        <f t="shared" si="12"/>
        <v>0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hidden="1" thickBot="1">
      <c r="A27" s="42">
        <v>21</v>
      </c>
      <c r="B27" s="46"/>
      <c r="C27" s="19"/>
      <c r="D27" s="45"/>
      <c r="E27" s="46"/>
      <c r="F27" s="45"/>
      <c r="G27" s="46"/>
      <c r="H27" s="46"/>
      <c r="I27" s="46"/>
      <c r="J27" s="46"/>
      <c r="K27" s="45"/>
      <c r="L27" s="46"/>
      <c r="M27" s="46"/>
      <c r="N27" s="46"/>
      <c r="O27" s="46"/>
      <c r="P27" s="46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55">
        <f t="shared" si="6"/>
        <v>0</v>
      </c>
      <c r="AD27" s="149">
        <f t="shared" si="0"/>
        <v>0</v>
      </c>
      <c r="AE27" s="18">
        <f t="shared" si="1"/>
        <v>0</v>
      </c>
      <c r="AF27" s="18">
        <f t="shared" si="2"/>
        <v>0</v>
      </c>
      <c r="AG27" s="8">
        <f t="shared" si="7"/>
        <v>0</v>
      </c>
      <c r="AH27" s="18">
        <f t="shared" si="3"/>
        <v>0</v>
      </c>
      <c r="AI27" s="18">
        <f t="shared" si="8"/>
        <v>0</v>
      </c>
      <c r="AJ27" s="9"/>
      <c r="AK27" s="9"/>
      <c r="AL27" s="9"/>
      <c r="AM27" s="9"/>
      <c r="AN27" s="16">
        <v>0</v>
      </c>
      <c r="AO27" s="109"/>
      <c r="AP27" s="3"/>
      <c r="AQ27" s="59"/>
      <c r="AR27" s="10">
        <f t="shared" si="10"/>
        <v>0</v>
      </c>
      <c r="AS27" s="52">
        <f t="shared" si="11"/>
        <v>0</v>
      </c>
      <c r="AT27" s="52">
        <f t="shared" si="12"/>
        <v>0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ht="16.5" hidden="1" thickBot="1">
      <c r="A28" s="47">
        <v>22</v>
      </c>
      <c r="B28" s="48"/>
      <c r="C28" s="49"/>
      <c r="D28" s="50"/>
      <c r="E28" s="48"/>
      <c r="F28" s="50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56">
        <f t="shared" si="6"/>
        <v>0</v>
      </c>
      <c r="AD28" s="17">
        <f t="shared" si="0"/>
        <v>0</v>
      </c>
      <c r="AE28" s="27">
        <f t="shared" si="1"/>
        <v>0</v>
      </c>
      <c r="AF28" s="27">
        <f t="shared" si="2"/>
        <v>0</v>
      </c>
      <c r="AG28" s="28">
        <f t="shared" si="7"/>
        <v>0</v>
      </c>
      <c r="AH28" s="27">
        <f t="shared" si="3"/>
        <v>0</v>
      </c>
      <c r="AI28" s="27">
        <f t="shared" si="8"/>
        <v>0</v>
      </c>
      <c r="AJ28" s="29"/>
      <c r="AK28" s="29"/>
      <c r="AL28" s="29"/>
      <c r="AM28" s="29"/>
      <c r="AN28" s="30">
        <v>0</v>
      </c>
      <c r="AO28" s="110"/>
      <c r="AP28" s="60"/>
      <c r="AQ28" s="61"/>
      <c r="AR28" s="31">
        <f t="shared" si="10"/>
        <v>0</v>
      </c>
      <c r="AS28" s="53">
        <f t="shared" si="11"/>
        <v>0</v>
      </c>
      <c r="AT28" s="53">
        <f t="shared" si="12"/>
        <v>0</v>
      </c>
      <c r="AU28" s="6"/>
      <c r="AV28" s="6"/>
      <c r="AW28" s="6"/>
      <c r="AX28" s="6"/>
      <c r="AY28" s="6"/>
      <c r="AZ28" s="6"/>
      <c r="BA28" s="6"/>
      <c r="BB28" s="6"/>
      <c r="BC28" s="6"/>
      <c r="BD28" s="6"/>
    </row>
    <row r="29" spans="1:56" s="1" customFormat="1" ht="16.5" thickBot="1">
      <c r="A29" s="171" t="s">
        <v>59</v>
      </c>
      <c r="B29" s="172"/>
      <c r="C29" s="172"/>
      <c r="D29" s="111">
        <f t="shared" ref="D29:AT29" si="13">SUM(D7:D28)</f>
        <v>183583</v>
      </c>
      <c r="E29" s="111">
        <f t="shared" si="13"/>
        <v>0</v>
      </c>
      <c r="F29" s="111">
        <f t="shared" si="13"/>
        <v>0</v>
      </c>
      <c r="G29" s="111">
        <f t="shared" si="13"/>
        <v>0</v>
      </c>
      <c r="H29" s="111">
        <f t="shared" si="13"/>
        <v>0</v>
      </c>
      <c r="I29" s="111">
        <f t="shared" si="13"/>
        <v>0</v>
      </c>
      <c r="J29" s="111">
        <f t="shared" si="13"/>
        <v>0</v>
      </c>
      <c r="K29" s="111">
        <f t="shared" si="13"/>
        <v>110</v>
      </c>
      <c r="L29" s="111">
        <f t="shared" si="13"/>
        <v>0</v>
      </c>
      <c r="M29" s="111">
        <f t="shared" si="13"/>
        <v>10</v>
      </c>
      <c r="N29" s="111">
        <f t="shared" si="13"/>
        <v>0</v>
      </c>
      <c r="O29" s="111">
        <f t="shared" si="13"/>
        <v>0</v>
      </c>
      <c r="P29" s="111">
        <f t="shared" si="13"/>
        <v>810</v>
      </c>
      <c r="Q29" s="111">
        <f t="shared" si="13"/>
        <v>0</v>
      </c>
      <c r="R29" s="111">
        <f t="shared" si="13"/>
        <v>0</v>
      </c>
      <c r="S29" s="111">
        <f t="shared" si="13"/>
        <v>0</v>
      </c>
      <c r="T29" s="111">
        <f t="shared" si="13"/>
        <v>0</v>
      </c>
      <c r="U29" s="111">
        <f t="shared" si="13"/>
        <v>0</v>
      </c>
      <c r="V29" s="111">
        <f t="shared" si="13"/>
        <v>0</v>
      </c>
      <c r="W29" s="111">
        <f t="shared" si="13"/>
        <v>0</v>
      </c>
      <c r="X29" s="111">
        <f t="shared" si="13"/>
        <v>0</v>
      </c>
      <c r="Y29" s="111">
        <f t="shared" si="13"/>
        <v>0</v>
      </c>
      <c r="Z29" s="111">
        <f t="shared" si="13"/>
        <v>0</v>
      </c>
      <c r="AA29" s="111">
        <f t="shared" si="13"/>
        <v>0</v>
      </c>
      <c r="AB29" s="111">
        <f t="shared" si="13"/>
        <v>0</v>
      </c>
      <c r="AC29" s="112">
        <f t="shared" si="13"/>
        <v>193173</v>
      </c>
      <c r="AD29" s="112">
        <f t="shared" si="13"/>
        <v>183583</v>
      </c>
      <c r="AE29" s="112">
        <f t="shared" si="13"/>
        <v>5048.5324999999993</v>
      </c>
      <c r="AF29" s="112">
        <f t="shared" si="13"/>
        <v>1744.0385000000001</v>
      </c>
      <c r="AG29" s="112">
        <f t="shared" si="13"/>
        <v>263.995</v>
      </c>
      <c r="AH29" s="112">
        <f t="shared" si="13"/>
        <v>91.105000000000004</v>
      </c>
      <c r="AI29" s="112">
        <f t="shared" si="13"/>
        <v>0</v>
      </c>
      <c r="AJ29" s="112">
        <f t="shared" si="13"/>
        <v>0</v>
      </c>
      <c r="AK29" s="112">
        <f t="shared" si="13"/>
        <v>0</v>
      </c>
      <c r="AL29" s="112">
        <f t="shared" si="13"/>
        <v>0</v>
      </c>
      <c r="AM29" s="112">
        <f t="shared" si="13"/>
        <v>0</v>
      </c>
      <c r="AN29" s="112">
        <f t="shared" si="13"/>
        <v>0</v>
      </c>
      <c r="AO29" s="113">
        <f>SUM(AO7:AO28)</f>
        <v>5074.1075000000001</v>
      </c>
      <c r="AP29" s="112">
        <f t="shared" si="13"/>
        <v>0</v>
      </c>
      <c r="AQ29" s="114">
        <f t="shared" si="13"/>
        <v>1668</v>
      </c>
      <c r="AR29" s="115">
        <f>SUM(AR7:AR28)</f>
        <v>186192.47250000003</v>
      </c>
      <c r="AS29" s="115">
        <f t="shared" si="13"/>
        <v>1835.1435000000001</v>
      </c>
      <c r="AT29" s="115">
        <f t="shared" si="13"/>
        <v>167.14349999999996</v>
      </c>
      <c r="AU29" s="116"/>
      <c r="AV29" s="116"/>
      <c r="AW29" s="122"/>
      <c r="AX29" s="122"/>
      <c r="AY29" s="122"/>
      <c r="AZ29" s="122"/>
      <c r="BA29" s="122"/>
      <c r="BB29" s="122"/>
      <c r="BC29" s="122"/>
      <c r="BD29" s="122"/>
    </row>
    <row r="30" spans="1:56" ht="15.75" thickBot="1">
      <c r="A30" s="173" t="s">
        <v>57</v>
      </c>
      <c r="B30" s="174"/>
      <c r="C30" s="32"/>
      <c r="D30" s="33"/>
      <c r="E30" s="34">
        <f>E4-E29</f>
        <v>0</v>
      </c>
      <c r="F30" s="34">
        <f t="shared" ref="F30:R30" si="14">F4-F29</f>
        <v>0</v>
      </c>
      <c r="G30" s="34">
        <f t="shared" si="14"/>
        <v>0</v>
      </c>
      <c r="H30" s="34">
        <f t="shared" si="14"/>
        <v>0</v>
      </c>
      <c r="I30" s="34">
        <f t="shared" si="14"/>
        <v>0</v>
      </c>
      <c r="J30" s="34">
        <f t="shared" si="14"/>
        <v>0</v>
      </c>
      <c r="K30" s="35">
        <f>K4+K5-K29</f>
        <v>1460</v>
      </c>
      <c r="L30" s="35">
        <f t="shared" ref="L30:P30" si="15">L4+L5-L29</f>
        <v>300</v>
      </c>
      <c r="M30" s="35">
        <f t="shared" si="15"/>
        <v>0</v>
      </c>
      <c r="N30" s="35">
        <f t="shared" si="15"/>
        <v>0</v>
      </c>
      <c r="O30" s="35">
        <f t="shared" si="15"/>
        <v>1610</v>
      </c>
      <c r="P30" s="35">
        <f t="shared" si="15"/>
        <v>3650</v>
      </c>
      <c r="Q30" s="34">
        <f t="shared" si="14"/>
        <v>0</v>
      </c>
      <c r="R30" s="34">
        <f t="shared" si="14"/>
        <v>0</v>
      </c>
      <c r="S30" s="36"/>
      <c r="T30" s="36"/>
      <c r="U30" s="36"/>
      <c r="V30" s="36"/>
      <c r="W30" s="36"/>
      <c r="X30" s="36"/>
      <c r="Y30" s="36"/>
      <c r="Z30" s="36"/>
      <c r="AA30" s="36"/>
      <c r="AB30" s="117"/>
      <c r="AC30" s="118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119"/>
      <c r="AP30" s="127"/>
      <c r="AQ30" s="127"/>
      <c r="AR30" s="127"/>
      <c r="AS30" s="127"/>
      <c r="AT30" s="127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5">
      <c r="A31" s="12"/>
      <c r="B31" s="12"/>
      <c r="C31" s="123"/>
      <c r="D31" s="12"/>
      <c r="E31" s="124"/>
      <c r="F31" s="124"/>
      <c r="G31" s="124"/>
      <c r="H31" s="124"/>
      <c r="I31" s="124"/>
      <c r="J31" s="124"/>
      <c r="K31" s="125"/>
      <c r="L31" s="125"/>
      <c r="M31" s="125"/>
      <c r="N31" s="125"/>
      <c r="O31" s="125"/>
      <c r="P31" s="125"/>
      <c r="Q31" s="124"/>
      <c r="R31" s="124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126"/>
      <c r="AP31" s="123"/>
      <c r="AQ31" s="123"/>
      <c r="AR31" s="123"/>
      <c r="AS31" s="123"/>
      <c r="AT31" s="123"/>
      <c r="AV31" s="6"/>
      <c r="AW31" s="6"/>
      <c r="AX31" s="6"/>
      <c r="AY31" s="6"/>
      <c r="AZ31" s="6"/>
      <c r="BA31" s="6"/>
      <c r="BB31" s="6"/>
      <c r="BC31" s="6"/>
      <c r="BD31" s="6"/>
    </row>
    <row r="32" spans="1:56" ht="18">
      <c r="A32" s="6"/>
      <c r="B32" s="6"/>
      <c r="C32" s="5"/>
      <c r="D32" s="162" t="s">
        <v>87</v>
      </c>
      <c r="E32" s="162"/>
      <c r="F32" s="162"/>
      <c r="G32" s="162"/>
      <c r="H32" s="162"/>
      <c r="I32" s="162"/>
      <c r="J32" s="162"/>
      <c r="K32" s="162"/>
      <c r="L32" s="162"/>
      <c r="M32" s="162"/>
      <c r="O32" s="23"/>
      <c r="P32" s="11"/>
      <c r="Q32" s="6"/>
      <c r="R32" s="6"/>
      <c r="S32" s="6"/>
      <c r="AR32" s="163" t="s">
        <v>80</v>
      </c>
      <c r="AS32" s="163"/>
      <c r="AT32" s="163"/>
      <c r="AU32" s="14"/>
    </row>
    <row r="33" spans="1:47" ht="15.75">
      <c r="A33" s="6"/>
      <c r="B33" s="6"/>
      <c r="C33" s="5"/>
      <c r="D33" s="179" t="s">
        <v>81</v>
      </c>
      <c r="E33" s="179"/>
      <c r="F33" s="179"/>
      <c r="G33" s="179"/>
      <c r="H33" s="179"/>
      <c r="I33" s="179"/>
      <c r="J33" s="179"/>
      <c r="K33" s="179"/>
      <c r="L33" s="150"/>
      <c r="M33" s="150">
        <v>186188</v>
      </c>
      <c r="P33" s="6"/>
      <c r="Q33" s="6"/>
      <c r="R33" s="6"/>
      <c r="AR33" s="9">
        <v>10587.5</v>
      </c>
      <c r="AS33" s="19" t="s">
        <v>54</v>
      </c>
      <c r="AT33" s="19" t="s">
        <v>98</v>
      </c>
      <c r="AU33" s="14"/>
    </row>
    <row r="34" spans="1:47" ht="15.75">
      <c r="A34" s="6"/>
      <c r="B34" s="6"/>
      <c r="C34" s="5"/>
      <c r="D34" s="180" t="s">
        <v>72</v>
      </c>
      <c r="E34" s="180"/>
      <c r="F34" s="180"/>
      <c r="G34" s="180"/>
      <c r="H34" s="180"/>
      <c r="I34" s="180"/>
      <c r="J34" s="180"/>
      <c r="K34" s="180"/>
      <c r="L34" s="45"/>
      <c r="M34" s="129">
        <v>203509</v>
      </c>
      <c r="N34" s="11"/>
      <c r="O34" s="11"/>
      <c r="P34" s="6"/>
      <c r="Q34" s="6"/>
      <c r="AC34" s="23"/>
      <c r="AQ34" s="6"/>
      <c r="AR34" s="19">
        <v>2500</v>
      </c>
      <c r="AS34" s="19" t="s">
        <v>45</v>
      </c>
      <c r="AT34" s="19" t="s">
        <v>90</v>
      </c>
    </row>
    <row r="35" spans="1:47" ht="15.75">
      <c r="A35" s="6"/>
      <c r="B35" s="6"/>
      <c r="C35" s="5"/>
      <c r="D35" s="181"/>
      <c r="E35" s="181"/>
      <c r="F35" s="181"/>
      <c r="G35" s="181"/>
      <c r="H35" s="181"/>
      <c r="I35" s="181"/>
      <c r="J35" s="181"/>
      <c r="K35" s="181"/>
      <c r="L35" s="149"/>
      <c r="M35" s="130">
        <f>M33+M34</f>
        <v>389697</v>
      </c>
      <c r="O35" s="6"/>
      <c r="P35" s="6"/>
      <c r="Q35" s="6"/>
      <c r="AQ35" s="6"/>
      <c r="AR35" s="19">
        <v>8298</v>
      </c>
      <c r="AS35" s="19" t="s">
        <v>45</v>
      </c>
      <c r="AT35" s="19" t="s">
        <v>96</v>
      </c>
    </row>
    <row r="36" spans="1:47" ht="15.75">
      <c r="A36" s="6"/>
      <c r="B36" s="6"/>
      <c r="C36" s="5"/>
      <c r="D36" s="182" t="s">
        <v>75</v>
      </c>
      <c r="E36" s="182"/>
      <c r="F36" s="182"/>
      <c r="G36" s="182"/>
      <c r="H36" s="182"/>
      <c r="I36" s="182"/>
      <c r="J36" s="182"/>
      <c r="K36" s="182"/>
      <c r="L36" s="149"/>
      <c r="M36" s="129">
        <v>53177.5</v>
      </c>
      <c r="O36" s="6"/>
      <c r="P36" s="6"/>
      <c r="Q36" s="6"/>
      <c r="AC36" s="4" t="s">
        <v>33</v>
      </c>
      <c r="AQ36" s="6"/>
      <c r="AR36" s="19">
        <v>7800</v>
      </c>
      <c r="AS36" s="19" t="s">
        <v>45</v>
      </c>
      <c r="AT36" s="19" t="s">
        <v>98</v>
      </c>
    </row>
    <row r="37" spans="1:47" ht="15.75">
      <c r="A37" s="6"/>
      <c r="B37" s="6"/>
      <c r="C37" s="5"/>
      <c r="D37" s="179" t="s">
        <v>82</v>
      </c>
      <c r="E37" s="179"/>
      <c r="F37" s="179"/>
      <c r="G37" s="179"/>
      <c r="H37" s="179"/>
      <c r="I37" s="179"/>
      <c r="J37" s="179"/>
      <c r="K37" s="179"/>
      <c r="L37" s="133"/>
      <c r="M37" s="131">
        <f>M35-M36</f>
        <v>336519.5</v>
      </c>
      <c r="O37" s="23"/>
      <c r="AR37" s="9">
        <v>6428</v>
      </c>
      <c r="AS37" s="19" t="s">
        <v>70</v>
      </c>
      <c r="AT37" s="19" t="s">
        <v>96</v>
      </c>
    </row>
    <row r="38" spans="1:47" ht="15.75">
      <c r="A38" s="13"/>
      <c r="B38" s="13"/>
      <c r="C38" s="5"/>
      <c r="D38" s="181" t="s">
        <v>84</v>
      </c>
      <c r="E38" s="181"/>
      <c r="F38" s="181"/>
      <c r="G38" s="181"/>
      <c r="H38" s="181"/>
      <c r="I38" s="181"/>
      <c r="J38" s="181"/>
      <c r="K38" s="181"/>
      <c r="L38" s="149"/>
      <c r="M38" s="149">
        <v>335000</v>
      </c>
      <c r="AR38" s="64">
        <v>17564</v>
      </c>
      <c r="AS38" s="19" t="s">
        <v>70</v>
      </c>
      <c r="AT38" s="19" t="s">
        <v>98</v>
      </c>
    </row>
    <row r="39" spans="1:47" ht="15.75">
      <c r="A39" s="6"/>
      <c r="B39" s="6"/>
      <c r="C39" s="5"/>
      <c r="D39" s="175" t="s">
        <v>85</v>
      </c>
      <c r="E39" s="176"/>
      <c r="F39" s="176"/>
      <c r="G39" s="176"/>
      <c r="H39" s="176"/>
      <c r="I39" s="176"/>
      <c r="J39" s="176"/>
      <c r="K39" s="177"/>
      <c r="L39" s="46"/>
      <c r="M39" s="130">
        <f>M37-M38</f>
        <v>1519.5</v>
      </c>
      <c r="AR39" s="72">
        <f>SUM(AR33:AR38)</f>
        <v>53177.5</v>
      </c>
      <c r="AS39" s="73" t="s">
        <v>71</v>
      </c>
      <c r="AT39" s="128" t="s">
        <v>86</v>
      </c>
    </row>
    <row r="40" spans="1:47" ht="15.75">
      <c r="A40" s="6"/>
      <c r="B40" s="6"/>
      <c r="C40" s="5"/>
      <c r="D40" s="178" t="s">
        <v>83</v>
      </c>
      <c r="E40" s="178"/>
      <c r="F40" s="178"/>
      <c r="G40" s="178"/>
      <c r="H40" s="178"/>
      <c r="I40" s="178"/>
      <c r="J40" s="178"/>
      <c r="K40" s="178"/>
      <c r="L40" s="148"/>
      <c r="M40" s="132">
        <f>M36+M39</f>
        <v>54697</v>
      </c>
    </row>
    <row r="41" spans="1:47">
      <c r="A41" s="6"/>
      <c r="B41" s="6"/>
      <c r="C41" s="5"/>
      <c r="D41" s="5"/>
      <c r="E41" s="5"/>
      <c r="F41" s="6"/>
      <c r="G41" s="6"/>
      <c r="Q41" s="14"/>
      <c r="AE41" s="4" t="s">
        <v>15</v>
      </c>
    </row>
    <row r="42" spans="1:47">
      <c r="A42" s="6"/>
      <c r="B42" s="6"/>
      <c r="C42" s="5"/>
      <c r="D42" s="5"/>
      <c r="E42" s="5"/>
      <c r="F42" s="6"/>
      <c r="G42" s="6"/>
      <c r="AR42" s="6"/>
      <c r="AS42" s="6"/>
      <c r="AT42" s="6"/>
    </row>
    <row r="43" spans="1:47">
      <c r="A43" s="6"/>
      <c r="B43" s="6"/>
      <c r="C43" s="5"/>
      <c r="D43" s="5"/>
      <c r="E43" s="5"/>
      <c r="F43" s="6"/>
      <c r="G43" s="6"/>
      <c r="AR43" s="6"/>
      <c r="AS43" s="6"/>
      <c r="AT43" s="88"/>
    </row>
    <row r="44" spans="1:47">
      <c r="A44" s="6"/>
      <c r="B44" s="6"/>
      <c r="C44" s="6"/>
      <c r="D44" s="6"/>
      <c r="E44" s="6"/>
      <c r="F44" s="6"/>
      <c r="G44" s="6"/>
      <c r="AR44" s="6"/>
      <c r="AS44" s="6"/>
      <c r="AT44" s="88"/>
    </row>
    <row r="45" spans="1:47">
      <c r="A45" s="6"/>
      <c r="B45" s="6"/>
      <c r="C45" s="6"/>
      <c r="D45" s="6"/>
      <c r="E45" s="6"/>
      <c r="F45" s="6"/>
      <c r="G45" s="6"/>
      <c r="AR45" s="6"/>
      <c r="AS45" s="6"/>
      <c r="AT45" s="6"/>
    </row>
    <row r="46" spans="1:47">
      <c r="A46" s="6"/>
      <c r="B46" s="6"/>
      <c r="C46" s="6"/>
      <c r="D46" s="6"/>
      <c r="E46" s="6"/>
      <c r="AR46" s="6"/>
      <c r="AS46" s="6"/>
      <c r="AT46" s="6"/>
    </row>
    <row r="47" spans="1:47">
      <c r="A47" s="6"/>
      <c r="B47" s="6"/>
      <c r="C47" s="6"/>
      <c r="D47" s="6"/>
      <c r="E47" s="6"/>
      <c r="AR47" s="11"/>
      <c r="AS47" s="6"/>
      <c r="AT47" s="6"/>
    </row>
    <row r="48" spans="1:47">
      <c r="A48" s="6"/>
      <c r="B48" s="6"/>
      <c r="C48" s="6"/>
      <c r="D48" s="6"/>
      <c r="E48" s="6"/>
      <c r="AR48" s="6"/>
      <c r="AS48" s="88"/>
      <c r="AT48" s="88"/>
    </row>
    <row r="49" spans="1:46">
      <c r="A49" s="6"/>
      <c r="B49" s="6"/>
      <c r="C49" s="6"/>
      <c r="D49" s="6"/>
      <c r="E49" s="6"/>
      <c r="AR49" s="11"/>
      <c r="AS49" s="6"/>
      <c r="AT49" s="6"/>
    </row>
    <row r="50" spans="1:46">
      <c r="A50" s="6"/>
      <c r="B50" s="6"/>
      <c r="C50" s="6"/>
      <c r="D50" s="6"/>
      <c r="E50" s="6"/>
      <c r="AM50" s="14" t="s">
        <v>33</v>
      </c>
    </row>
    <row r="51" spans="1:46">
      <c r="A51" s="6"/>
      <c r="B51" s="6"/>
      <c r="C51" s="6"/>
      <c r="D51" s="6"/>
      <c r="E51" s="6"/>
    </row>
    <row r="52" spans="1:46">
      <c r="A52" s="6"/>
      <c r="B52" s="6"/>
      <c r="C52" s="6"/>
      <c r="D52" s="6"/>
      <c r="E52" s="6"/>
    </row>
    <row r="53" spans="1:46">
      <c r="A53" s="6"/>
      <c r="B53" s="6"/>
      <c r="C53" s="6"/>
      <c r="D53" s="6"/>
      <c r="E53" s="6"/>
    </row>
    <row r="54" spans="1:46">
      <c r="A54" s="6"/>
      <c r="B54" s="6"/>
      <c r="C54" s="6"/>
      <c r="D54" s="6"/>
      <c r="E54" s="6"/>
    </row>
    <row r="55" spans="1:46">
      <c r="A55" s="6"/>
      <c r="B55" s="6"/>
      <c r="C55" s="6"/>
      <c r="D55" s="6"/>
      <c r="E55" s="6"/>
    </row>
    <row r="56" spans="1:46">
      <c r="A56" s="6"/>
      <c r="B56" s="6"/>
      <c r="C56" s="6"/>
      <c r="D56" s="6"/>
      <c r="E56" s="6"/>
    </row>
    <row r="57" spans="1:46">
      <c r="A57" s="6"/>
      <c r="B57" s="6"/>
      <c r="C57" s="6"/>
      <c r="D57" s="6"/>
      <c r="E57" s="6"/>
    </row>
    <row r="58" spans="1:46">
      <c r="A58" s="6"/>
      <c r="B58" s="6"/>
      <c r="C58" s="6"/>
      <c r="D58" s="6"/>
      <c r="E58" s="6"/>
    </row>
    <row r="59" spans="1:46">
      <c r="A59" s="6"/>
      <c r="B59" s="6"/>
      <c r="C59" s="6"/>
      <c r="D59" s="6"/>
      <c r="E59" s="6"/>
    </row>
    <row r="60" spans="1:46">
      <c r="A60" s="6"/>
      <c r="B60" s="6"/>
      <c r="C60" s="6"/>
      <c r="D60" s="6"/>
      <c r="E60" s="6"/>
    </row>
    <row r="61" spans="1:46">
      <c r="A61" s="6"/>
      <c r="B61" s="6"/>
      <c r="C61" s="6"/>
      <c r="D61" s="6"/>
      <c r="E61" s="6"/>
    </row>
    <row r="62" spans="1:46">
      <c r="A62" s="6"/>
      <c r="B62" s="6"/>
      <c r="C62" s="6"/>
      <c r="D62" s="6"/>
      <c r="E62" s="6"/>
    </row>
    <row r="63" spans="1:46">
      <c r="A63" s="6"/>
      <c r="B63" s="6"/>
      <c r="C63" s="6"/>
      <c r="D63" s="6"/>
      <c r="E63" s="6"/>
    </row>
    <row r="64" spans="1:46">
      <c r="C64" s="6"/>
      <c r="D64" s="6"/>
      <c r="E64" s="6"/>
    </row>
    <row r="65" spans="3:5">
      <c r="C65" s="6"/>
      <c r="D65" s="6"/>
      <c r="E65" s="6"/>
    </row>
    <row r="66" spans="3:5">
      <c r="C66" s="6"/>
      <c r="D66" s="6"/>
      <c r="E66" s="6"/>
    </row>
    <row r="67" spans="3:5">
      <c r="C67" s="6"/>
      <c r="D67" s="6"/>
      <c r="E67" s="6"/>
    </row>
    <row r="68" spans="3:5">
      <c r="C68" s="6"/>
      <c r="D68" s="6"/>
      <c r="E68" s="6"/>
    </row>
    <row r="69" spans="3:5">
      <c r="C69" s="6"/>
      <c r="D69" s="6"/>
      <c r="E69" s="6"/>
    </row>
    <row r="70" spans="3:5">
      <c r="C70" s="6"/>
      <c r="D70" s="6"/>
      <c r="E70" s="6"/>
    </row>
    <row r="71" spans="3:5">
      <c r="C71" s="6"/>
      <c r="D71" s="6"/>
      <c r="E71" s="6"/>
    </row>
    <row r="72" spans="3:5">
      <c r="C72" s="6"/>
      <c r="D72" s="6"/>
      <c r="E72" s="6"/>
    </row>
    <row r="73" spans="3:5">
      <c r="C73" s="6"/>
      <c r="D73" s="6"/>
      <c r="E73" s="6"/>
    </row>
    <row r="74" spans="3:5">
      <c r="C74" s="6"/>
      <c r="D74" s="6"/>
      <c r="E74" s="6"/>
    </row>
    <row r="75" spans="3:5">
      <c r="C75" s="6"/>
      <c r="D75" s="6"/>
      <c r="E75" s="6"/>
    </row>
    <row r="76" spans="3:5">
      <c r="C76" s="6"/>
      <c r="D76" s="6"/>
      <c r="E76" s="6"/>
    </row>
    <row r="77" spans="3:5">
      <c r="C77" s="6"/>
      <c r="D77" s="6"/>
      <c r="E77" s="6"/>
    </row>
    <row r="78" spans="3:5">
      <c r="C78" s="6"/>
      <c r="D78" s="6"/>
      <c r="E78" s="6"/>
    </row>
    <row r="79" spans="3:5">
      <c r="C79" s="6"/>
      <c r="D79" s="6"/>
      <c r="E79" s="6"/>
    </row>
    <row r="80" spans="3:5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65539" spans="1:1">
      <c r="A65539" s="135"/>
    </row>
  </sheetData>
  <mergeCells count="23">
    <mergeCell ref="D39:K39"/>
    <mergeCell ref="D40:K40"/>
    <mergeCell ref="D33:K33"/>
    <mergeCell ref="D34:K34"/>
    <mergeCell ref="D35:K35"/>
    <mergeCell ref="D36:K36"/>
    <mergeCell ref="D37:K37"/>
    <mergeCell ref="D38:K38"/>
    <mergeCell ref="D32:M32"/>
    <mergeCell ref="AR32:AT32"/>
    <mergeCell ref="A1:AT1"/>
    <mergeCell ref="A2:AT2"/>
    <mergeCell ref="A3:B3"/>
    <mergeCell ref="C3:AT3"/>
    <mergeCell ref="A4:B4"/>
    <mergeCell ref="C4:D4"/>
    <mergeCell ref="M4:N4"/>
    <mergeCell ref="AC4:AT4"/>
    <mergeCell ref="A5:B5"/>
    <mergeCell ref="C5:D5"/>
    <mergeCell ref="AC5:AT5"/>
    <mergeCell ref="A29:C29"/>
    <mergeCell ref="A30:B30"/>
  </mergeCells>
  <conditionalFormatting sqref="AP7:AP28">
    <cfRule type="cellIs" dxfId="33" priority="17" stopIfTrue="1" operator="greaterThan">
      <formula>0</formula>
    </cfRule>
  </conditionalFormatting>
  <conditionalFormatting sqref="AQ32">
    <cfRule type="cellIs" dxfId="32" priority="15" operator="greaterThan">
      <formula>$AQ$7:$AQ$18&lt;100</formula>
    </cfRule>
    <cfRule type="cellIs" dxfId="31" priority="16" operator="greaterThan">
      <formula>100</formula>
    </cfRule>
  </conditionalFormatting>
  <conditionalFormatting sqref="K4:P30">
    <cfRule type="cellIs" dxfId="30" priority="14" operator="equal">
      <formula>212030016606640</formula>
    </cfRule>
  </conditionalFormatting>
  <conditionalFormatting sqref="K4:K30">
    <cfRule type="cellIs" dxfId="29" priority="13" operator="equal">
      <formula>2120</formula>
    </cfRule>
    <cfRule type="cellIs" dxfId="28" priority="1" operator="equal">
      <formula>$K$4</formula>
    </cfRule>
  </conditionalFormatting>
  <conditionalFormatting sqref="M4:N30">
    <cfRule type="cellIs" dxfId="27" priority="5" operator="equal">
      <formula>$M$4</formula>
    </cfRule>
    <cfRule type="cellIs" dxfId="26" priority="12" operator="equal">
      <formula>300</formula>
    </cfRule>
  </conditionalFormatting>
  <conditionalFormatting sqref="O4:O30">
    <cfRule type="cellIs" dxfId="25" priority="3" operator="equal">
      <formula>$O$4</formula>
    </cfRule>
    <cfRule type="cellIs" dxfId="24" priority="11" operator="equal">
      <formula>1660</formula>
    </cfRule>
  </conditionalFormatting>
  <conditionalFormatting sqref="P4:P30">
    <cfRule type="cellIs" dxfId="23" priority="2" operator="equal">
      <formula>$P$4</formula>
    </cfRule>
    <cfRule type="cellIs" dxfId="22" priority="10" operator="equal">
      <formula>6640</formula>
    </cfRule>
  </conditionalFormatting>
  <conditionalFormatting sqref="AT6:AT29">
    <cfRule type="cellIs" dxfId="21" priority="9" operator="lessThan">
      <formula>0</formula>
    </cfRule>
  </conditionalFormatting>
  <conditionalFormatting sqref="AT7:AT18">
    <cfRule type="cellIs" dxfId="20" priority="6" operator="lessThan">
      <formula>0</formula>
    </cfRule>
    <cfRule type="cellIs" dxfId="19" priority="7" operator="lessThan">
      <formula>0</formula>
    </cfRule>
    <cfRule type="cellIs" dxfId="18" priority="8" operator="lessThan">
      <formula>0</formula>
    </cfRule>
  </conditionalFormatting>
  <conditionalFormatting sqref="K4:K29">
    <cfRule type="cellIs" dxfId="17" priority="4" operator="equal">
      <formula>$K$4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8"/>
  <sheetViews>
    <sheetView tabSelected="1" topLeftCell="A4" workbookViewId="0">
      <selection activeCell="A4" sqref="A4:N30"/>
    </sheetView>
  </sheetViews>
  <sheetFormatPr defaultRowHeight="12.75"/>
  <cols>
    <col min="1" max="1" width="4.85546875" style="4" bestFit="1" customWidth="1"/>
    <col min="2" max="2" width="16.5703125" style="4" customWidth="1"/>
    <col min="3" max="3" width="13.85546875" style="4" customWidth="1"/>
    <col min="4" max="4" width="9.42578125" style="4" bestFit="1" customWidth="1"/>
    <col min="5" max="5" width="0" style="4" hidden="1" customWidth="1"/>
    <col min="6" max="6" width="10.85546875" style="4" customWidth="1"/>
    <col min="7" max="7" width="11.42578125" style="4" customWidth="1"/>
    <col min="8" max="8" width="11.7109375" style="4" customWidth="1"/>
    <col min="9" max="9" width="12.140625" style="4" customWidth="1"/>
    <col min="10" max="10" width="10.42578125" style="4" hidden="1" customWidth="1"/>
    <col min="11" max="13" width="0" style="4" hidden="1" customWidth="1"/>
    <col min="14" max="14" width="19" style="4" customWidth="1"/>
    <col min="15" max="16384" width="9.140625" style="4"/>
  </cols>
  <sheetData>
    <row r="1" spans="1:17" ht="18" customHeight="1">
      <c r="A1" s="186" t="s">
        <v>60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7" ht="15" customHeight="1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7" s="14" customFormat="1" ht="7.5" hidden="1" customHeight="1">
      <c r="A3" s="186"/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7" s="14" customFormat="1" ht="18" customHeight="1">
      <c r="A4" s="187" t="s">
        <v>61</v>
      </c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</row>
    <row r="5" spans="1:17" s="14" customFormat="1" ht="18" customHeight="1" thickBot="1">
      <c r="A5" s="187" t="s">
        <v>62</v>
      </c>
      <c r="B5" s="187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</row>
    <row r="6" spans="1:17" s="14" customFormat="1" ht="18" customHeight="1" thickBot="1">
      <c r="A6" s="188" t="s">
        <v>99</v>
      </c>
      <c r="B6" s="189"/>
      <c r="C6" s="190"/>
      <c r="D6" s="191" t="s">
        <v>63</v>
      </c>
      <c r="E6" s="192"/>
      <c r="F6" s="192"/>
      <c r="G6" s="192"/>
      <c r="H6" s="192"/>
      <c r="I6" s="136"/>
      <c r="J6" s="136"/>
      <c r="K6" s="136"/>
      <c r="L6" s="136"/>
      <c r="M6" s="75"/>
      <c r="N6" s="75"/>
      <c r="O6" s="63"/>
    </row>
    <row r="7" spans="1:17" s="2" customFormat="1" ht="18" customHeight="1" thickBot="1">
      <c r="A7" s="144" t="s">
        <v>73</v>
      </c>
      <c r="B7" s="144" t="s">
        <v>55</v>
      </c>
      <c r="C7" s="144" t="s">
        <v>0</v>
      </c>
      <c r="D7" s="144" t="s">
        <v>1</v>
      </c>
      <c r="E7" s="145" t="s">
        <v>2</v>
      </c>
      <c r="F7" s="146" t="s">
        <v>22</v>
      </c>
      <c r="G7" s="146" t="s">
        <v>23</v>
      </c>
      <c r="H7" s="146" t="s">
        <v>32</v>
      </c>
      <c r="I7" s="146" t="s">
        <v>39</v>
      </c>
      <c r="J7" s="146" t="s">
        <v>64</v>
      </c>
      <c r="K7" s="147" t="s">
        <v>65</v>
      </c>
      <c r="L7" s="144" t="s">
        <v>66</v>
      </c>
      <c r="M7" s="145" t="s">
        <v>67</v>
      </c>
      <c r="N7" s="144" t="s">
        <v>68</v>
      </c>
    </row>
    <row r="8" spans="1:17" ht="18" customHeight="1">
      <c r="A8" s="137">
        <v>1</v>
      </c>
      <c r="B8" s="7">
        <v>1908446134</v>
      </c>
      <c r="C8" s="7" t="s">
        <v>47</v>
      </c>
      <c r="D8" s="138"/>
      <c r="E8" s="7"/>
      <c r="F8" s="7"/>
      <c r="G8" s="7"/>
      <c r="H8" s="7"/>
      <c r="I8" s="7"/>
      <c r="J8" s="77"/>
      <c r="K8" s="77"/>
      <c r="L8" s="74"/>
      <c r="M8" s="78"/>
      <c r="N8" s="79"/>
    </row>
    <row r="9" spans="1:17" ht="18" customHeight="1">
      <c r="A9" s="139">
        <v>2</v>
      </c>
      <c r="B9" s="134">
        <v>1908446136</v>
      </c>
      <c r="C9" s="134" t="s">
        <v>48</v>
      </c>
      <c r="D9" s="140"/>
      <c r="E9" s="134"/>
      <c r="F9" s="134"/>
      <c r="G9" s="134"/>
      <c r="H9" s="141"/>
      <c r="I9" s="134"/>
      <c r="J9" s="77"/>
      <c r="K9" s="82"/>
      <c r="L9" s="66"/>
      <c r="M9" s="83"/>
      <c r="N9" s="84"/>
      <c r="Q9" s="135"/>
    </row>
    <row r="10" spans="1:17" ht="18" customHeight="1">
      <c r="A10" s="137">
        <v>3</v>
      </c>
      <c r="B10" s="134">
        <v>1908446137</v>
      </c>
      <c r="C10" s="134" t="s">
        <v>49</v>
      </c>
      <c r="D10" s="140"/>
      <c r="E10" s="134"/>
      <c r="F10" s="134"/>
      <c r="G10" s="134"/>
      <c r="H10" s="134"/>
      <c r="I10" s="134"/>
      <c r="J10" s="77"/>
      <c r="K10" s="77"/>
      <c r="L10" s="66"/>
      <c r="M10" s="83"/>
      <c r="N10" s="84"/>
    </row>
    <row r="11" spans="1:17" ht="18" customHeight="1">
      <c r="A11" s="142">
        <v>4</v>
      </c>
      <c r="B11" s="134">
        <v>1908446139</v>
      </c>
      <c r="C11" s="134" t="s">
        <v>50</v>
      </c>
      <c r="D11" s="140"/>
      <c r="E11" s="134"/>
      <c r="F11" s="134"/>
      <c r="G11" s="134"/>
      <c r="H11" s="134"/>
      <c r="I11" s="134"/>
      <c r="J11" s="77"/>
      <c r="K11" s="77"/>
      <c r="L11" s="66"/>
      <c r="M11" s="83"/>
      <c r="N11" s="84"/>
    </row>
    <row r="12" spans="1:17" ht="18" customHeight="1">
      <c r="A12" s="137">
        <v>5</v>
      </c>
      <c r="B12" s="134">
        <v>1908446141</v>
      </c>
      <c r="C12" s="134" t="s">
        <v>79</v>
      </c>
      <c r="D12" s="140"/>
      <c r="E12" s="134"/>
      <c r="F12" s="134"/>
      <c r="G12" s="134"/>
      <c r="H12" s="141"/>
      <c r="I12" s="134"/>
      <c r="J12" s="77"/>
      <c r="K12" s="77"/>
      <c r="L12" s="66"/>
      <c r="M12" s="83"/>
      <c r="N12" s="84"/>
    </row>
    <row r="13" spans="1:17" ht="18" customHeight="1">
      <c r="A13" s="139">
        <v>6</v>
      </c>
      <c r="B13" s="134">
        <v>1908446143</v>
      </c>
      <c r="C13" s="134" t="s">
        <v>46</v>
      </c>
      <c r="D13" s="140"/>
      <c r="E13" s="134"/>
      <c r="F13" s="134"/>
      <c r="G13" s="134"/>
      <c r="H13" s="141"/>
      <c r="I13" s="134"/>
      <c r="J13" s="77"/>
      <c r="K13" s="77"/>
      <c r="L13" s="66"/>
      <c r="M13" s="83"/>
      <c r="N13" s="84"/>
    </row>
    <row r="14" spans="1:17" ht="18" customHeight="1">
      <c r="A14" s="137">
        <v>7</v>
      </c>
      <c r="B14" s="134">
        <v>1908446146</v>
      </c>
      <c r="C14" s="134" t="s">
        <v>52</v>
      </c>
      <c r="D14" s="140"/>
      <c r="E14" s="134"/>
      <c r="F14" s="134"/>
      <c r="G14" s="134"/>
      <c r="H14" s="134"/>
      <c r="I14" s="134"/>
      <c r="J14" s="77"/>
      <c r="K14" s="77"/>
      <c r="L14" s="66"/>
      <c r="M14" s="83"/>
      <c r="N14" s="84"/>
    </row>
    <row r="15" spans="1:17" ht="18" customHeight="1">
      <c r="A15" s="139">
        <v>8</v>
      </c>
      <c r="B15" s="134">
        <v>1908446148</v>
      </c>
      <c r="C15" s="134" t="s">
        <v>70</v>
      </c>
      <c r="D15" s="140"/>
      <c r="E15" s="134"/>
      <c r="F15" s="134"/>
      <c r="G15" s="134"/>
      <c r="H15" s="141"/>
      <c r="I15" s="134"/>
      <c r="J15" s="77"/>
      <c r="K15" s="77"/>
      <c r="L15" s="66"/>
      <c r="M15" s="83"/>
      <c r="N15" s="84"/>
    </row>
    <row r="16" spans="1:17" ht="18" customHeight="1">
      <c r="A16" s="137">
        <v>9</v>
      </c>
      <c r="B16" s="134">
        <v>1908446149</v>
      </c>
      <c r="C16" s="143" t="s">
        <v>53</v>
      </c>
      <c r="D16" s="140"/>
      <c r="E16" s="134"/>
      <c r="F16" s="134"/>
      <c r="G16" s="134"/>
      <c r="H16" s="134"/>
      <c r="I16" s="134"/>
      <c r="J16" s="77"/>
      <c r="K16" s="77"/>
      <c r="L16" s="66"/>
      <c r="M16" s="83"/>
      <c r="N16" s="84"/>
    </row>
    <row r="17" spans="1:14" ht="18" customHeight="1">
      <c r="A17" s="139">
        <v>10</v>
      </c>
      <c r="B17" s="134">
        <v>1908446150</v>
      </c>
      <c r="C17" s="134" t="s">
        <v>54</v>
      </c>
      <c r="D17" s="140"/>
      <c r="E17" s="134"/>
      <c r="F17" s="134"/>
      <c r="G17" s="134"/>
      <c r="H17" s="134"/>
      <c r="I17" s="134"/>
      <c r="J17" s="77"/>
      <c r="K17" s="77"/>
      <c r="L17" s="66"/>
      <c r="M17" s="83"/>
      <c r="N17" s="84"/>
    </row>
    <row r="18" spans="1:14" ht="18" customHeight="1">
      <c r="A18" s="137">
        <v>11</v>
      </c>
      <c r="B18" s="134">
        <v>1908446151</v>
      </c>
      <c r="C18" s="134" t="s">
        <v>51</v>
      </c>
      <c r="D18" s="140"/>
      <c r="E18" s="134"/>
      <c r="F18" s="134"/>
      <c r="G18" s="134"/>
      <c r="H18" s="141"/>
      <c r="I18" s="134"/>
      <c r="J18" s="77"/>
      <c r="K18" s="77"/>
      <c r="L18" s="66"/>
      <c r="M18" s="83"/>
      <c r="N18" s="84"/>
    </row>
    <row r="19" spans="1:14" ht="18" customHeight="1" thickBot="1">
      <c r="A19" s="134">
        <v>12</v>
      </c>
      <c r="B19" s="134">
        <v>1908446152</v>
      </c>
      <c r="C19" s="134" t="s">
        <v>45</v>
      </c>
      <c r="D19" s="140"/>
      <c r="E19" s="134"/>
      <c r="F19" s="134"/>
      <c r="G19" s="134"/>
      <c r="H19" s="134"/>
      <c r="I19" s="134"/>
      <c r="J19" s="77"/>
      <c r="K19" s="77"/>
      <c r="L19" s="66"/>
      <c r="M19" s="83"/>
      <c r="N19" s="84"/>
    </row>
    <row r="20" spans="1:14" ht="18" hidden="1" customHeight="1">
      <c r="A20" s="76">
        <v>13</v>
      </c>
      <c r="B20" s="77"/>
      <c r="C20" s="74"/>
      <c r="D20" s="81"/>
      <c r="E20" s="66"/>
      <c r="F20" s="66"/>
      <c r="G20" s="66"/>
      <c r="H20" s="66"/>
      <c r="I20" s="66"/>
      <c r="J20" s="77"/>
      <c r="K20" s="77"/>
      <c r="L20" s="66"/>
      <c r="M20" s="83"/>
      <c r="N20" s="84"/>
    </row>
    <row r="21" spans="1:14" ht="18" hidden="1" customHeight="1">
      <c r="A21" s="80">
        <v>14</v>
      </c>
      <c r="B21" s="85"/>
      <c r="C21" s="66"/>
      <c r="D21" s="81"/>
      <c r="E21" s="66"/>
      <c r="F21" s="66"/>
      <c r="G21" s="66"/>
      <c r="H21" s="66"/>
      <c r="I21" s="66"/>
      <c r="J21" s="77"/>
      <c r="K21" s="77"/>
      <c r="L21" s="66"/>
      <c r="M21" s="83"/>
      <c r="N21" s="84"/>
    </row>
    <row r="22" spans="1:14" ht="18" hidden="1" customHeight="1">
      <c r="A22" s="76">
        <v>15</v>
      </c>
      <c r="B22" s="77"/>
      <c r="C22" s="3"/>
      <c r="D22" s="81"/>
      <c r="E22" s="66"/>
      <c r="F22" s="66"/>
      <c r="G22" s="66"/>
      <c r="H22" s="77"/>
      <c r="I22" s="66"/>
      <c r="J22" s="77"/>
      <c r="K22" s="77"/>
      <c r="L22" s="66"/>
      <c r="M22" s="83"/>
      <c r="N22" s="84"/>
    </row>
    <row r="23" spans="1:14" ht="18" hidden="1" customHeight="1">
      <c r="A23" s="80">
        <v>16</v>
      </c>
      <c r="B23" s="85"/>
      <c r="C23" s="3"/>
      <c r="D23" s="81"/>
      <c r="E23" s="66"/>
      <c r="F23" s="66"/>
      <c r="G23" s="66"/>
      <c r="H23" s="77"/>
      <c r="I23" s="66"/>
      <c r="J23" s="77"/>
      <c r="K23" s="77"/>
      <c r="L23" s="66"/>
      <c r="M23" s="83"/>
      <c r="N23" s="84"/>
    </row>
    <row r="24" spans="1:14" ht="18" hidden="1" customHeight="1">
      <c r="A24" s="76">
        <v>17</v>
      </c>
      <c r="B24" s="77"/>
      <c r="C24" s="66"/>
      <c r="D24" s="81"/>
      <c r="E24" s="66"/>
      <c r="F24" s="66"/>
      <c r="G24" s="66"/>
      <c r="H24" s="77"/>
      <c r="I24" s="66"/>
      <c r="J24" s="77"/>
      <c r="K24" s="77"/>
      <c r="L24" s="66"/>
      <c r="M24" s="83"/>
      <c r="N24" s="84"/>
    </row>
    <row r="25" spans="1:14" ht="18" hidden="1" customHeight="1">
      <c r="A25" s="80">
        <v>18</v>
      </c>
      <c r="B25" s="85"/>
      <c r="C25" s="66"/>
      <c r="D25" s="81"/>
      <c r="E25" s="66"/>
      <c r="F25" s="66"/>
      <c r="G25" s="66"/>
      <c r="H25" s="66"/>
      <c r="I25" s="66"/>
      <c r="J25" s="77"/>
      <c r="K25" s="77"/>
      <c r="L25" s="66"/>
      <c r="M25" s="83"/>
      <c r="N25" s="84"/>
    </row>
    <row r="26" spans="1:14" ht="18" hidden="1" customHeight="1">
      <c r="A26" s="76">
        <v>19</v>
      </c>
      <c r="B26" s="77"/>
      <c r="C26" s="66"/>
      <c r="D26" s="81"/>
      <c r="E26" s="66"/>
      <c r="F26" s="66"/>
      <c r="G26" s="66"/>
      <c r="H26" s="77"/>
      <c r="I26" s="66"/>
      <c r="J26" s="77"/>
      <c r="K26" s="77"/>
      <c r="L26" s="66"/>
      <c r="M26" s="83"/>
      <c r="N26" s="84"/>
    </row>
    <row r="27" spans="1:14" ht="18" hidden="1" customHeight="1">
      <c r="A27" s="86">
        <v>20</v>
      </c>
      <c r="B27" s="87"/>
      <c r="C27" s="67"/>
      <c r="D27" s="81"/>
      <c r="E27" s="67"/>
      <c r="F27" s="60"/>
      <c r="G27" s="67"/>
      <c r="H27" s="67"/>
      <c r="I27" s="66"/>
      <c r="J27" s="66"/>
      <c r="K27" s="66"/>
      <c r="L27" s="66"/>
      <c r="M27" s="83"/>
      <c r="N27" s="84"/>
    </row>
    <row r="28" spans="1:14" ht="18" hidden="1" customHeight="1" thickBot="1">
      <c r="A28" s="86">
        <v>21</v>
      </c>
      <c r="B28" s="87"/>
      <c r="C28" s="67"/>
      <c r="D28" s="60"/>
      <c r="E28" s="67"/>
      <c r="F28" s="60"/>
      <c r="G28" s="66"/>
      <c r="H28" s="66"/>
      <c r="I28" s="66"/>
      <c r="J28" s="66"/>
      <c r="K28" s="66"/>
      <c r="L28" s="66"/>
      <c r="M28" s="83"/>
      <c r="N28" s="84"/>
    </row>
    <row r="29" spans="1:14" s="1" customFormat="1" ht="18" customHeight="1" thickBot="1">
      <c r="A29" s="183" t="s">
        <v>69</v>
      </c>
      <c r="B29" s="184"/>
      <c r="C29" s="185"/>
      <c r="D29" s="68">
        <f t="shared" ref="D29:J29" si="0">SUM(D8:D28)</f>
        <v>0</v>
      </c>
      <c r="E29" s="68">
        <f t="shared" si="0"/>
        <v>0</v>
      </c>
      <c r="F29" s="68">
        <f t="shared" si="0"/>
        <v>0</v>
      </c>
      <c r="G29" s="68">
        <f t="shared" si="0"/>
        <v>0</v>
      </c>
      <c r="H29" s="68">
        <f>SUM(H8:H28)</f>
        <v>0</v>
      </c>
      <c r="I29" s="68">
        <f t="shared" si="0"/>
        <v>0</v>
      </c>
      <c r="J29" s="68">
        <f t="shared" si="0"/>
        <v>0</v>
      </c>
      <c r="K29" s="69"/>
      <c r="L29" s="69">
        <f>SUM(L8:L28)</f>
        <v>0</v>
      </c>
      <c r="M29" s="70">
        <f>SUM(M8:M28)</f>
        <v>0</v>
      </c>
      <c r="N29" s="71"/>
    </row>
    <row r="30" spans="1:14" ht="15.75">
      <c r="A30" s="6"/>
      <c r="B30" s="6"/>
      <c r="C30" s="6"/>
      <c r="D30" s="65"/>
      <c r="F30" s="6"/>
      <c r="G30" s="6"/>
      <c r="H30" s="6"/>
      <c r="I30" s="6"/>
    </row>
    <row r="31" spans="1:14" ht="15.75">
      <c r="A31" s="6"/>
      <c r="B31" s="6"/>
      <c r="C31" s="5"/>
      <c r="D31" s="22"/>
      <c r="F31" s="11"/>
      <c r="G31" s="11"/>
      <c r="H31" s="11"/>
      <c r="I31" s="11"/>
      <c r="J31" s="6"/>
      <c r="K31" s="6"/>
    </row>
    <row r="32" spans="1:14">
      <c r="A32" s="6"/>
      <c r="B32" s="6"/>
      <c r="C32" s="5"/>
      <c r="D32" s="5"/>
      <c r="F32" s="6"/>
      <c r="G32" s="6"/>
      <c r="I32" s="6"/>
    </row>
    <row r="33" spans="1:9">
      <c r="A33" s="6"/>
      <c r="B33" s="6"/>
      <c r="C33" s="5"/>
      <c r="D33" s="15"/>
      <c r="F33" s="6"/>
      <c r="G33" s="6"/>
      <c r="I33" s="6"/>
    </row>
    <row r="34" spans="1:9">
      <c r="A34" s="6"/>
      <c r="B34" s="6"/>
      <c r="C34" s="5"/>
      <c r="D34" s="5"/>
      <c r="F34" s="6"/>
      <c r="G34" s="6"/>
      <c r="I34" s="6"/>
    </row>
    <row r="35" spans="1:9">
      <c r="A35" s="6"/>
      <c r="B35" s="6"/>
      <c r="C35" s="5"/>
      <c r="D35" s="5"/>
      <c r="F35" s="6"/>
      <c r="G35" s="6"/>
      <c r="I35" s="6"/>
    </row>
    <row r="36" spans="1:9">
      <c r="A36" s="6"/>
      <c r="B36" s="6"/>
      <c r="C36" s="5"/>
      <c r="D36" s="5"/>
    </row>
    <row r="37" spans="1:9">
      <c r="A37" s="13"/>
      <c r="B37" s="13"/>
      <c r="C37" s="5"/>
      <c r="D37" s="5"/>
    </row>
    <row r="38" spans="1:9">
      <c r="A38" s="6"/>
      <c r="B38" s="6"/>
      <c r="C38" s="5"/>
      <c r="D38" s="5"/>
    </row>
    <row r="39" spans="1:9">
      <c r="A39" s="6"/>
      <c r="B39" s="6"/>
      <c r="C39" s="5"/>
      <c r="D39" s="5"/>
    </row>
    <row r="40" spans="1:9">
      <c r="A40" s="6"/>
      <c r="B40" s="6"/>
      <c r="C40" s="5"/>
      <c r="D40" s="5"/>
    </row>
    <row r="41" spans="1:9">
      <c r="A41" s="6"/>
      <c r="B41" s="6"/>
      <c r="C41" s="5"/>
      <c r="D41" s="5"/>
    </row>
    <row r="42" spans="1:9">
      <c r="A42" s="6"/>
      <c r="B42" s="6"/>
      <c r="C42" s="5"/>
      <c r="D42" s="5"/>
    </row>
    <row r="43" spans="1:9">
      <c r="A43" s="6"/>
      <c r="B43" s="6"/>
      <c r="C43" s="6"/>
      <c r="D43" s="6"/>
    </row>
    <row r="44" spans="1:9">
      <c r="A44" s="6"/>
      <c r="B44" s="6"/>
      <c r="C44" s="6"/>
      <c r="D44" s="6"/>
    </row>
    <row r="45" spans="1:9">
      <c r="A45" s="6"/>
      <c r="B45" s="6"/>
      <c r="C45" s="6"/>
      <c r="D45" s="6"/>
    </row>
    <row r="46" spans="1:9">
      <c r="A46" s="6"/>
      <c r="B46" s="6"/>
      <c r="C46" s="6"/>
      <c r="D46" s="6"/>
    </row>
    <row r="47" spans="1:9">
      <c r="A47" s="6"/>
      <c r="B47" s="6"/>
      <c r="C47" s="6"/>
      <c r="D47" s="6"/>
    </row>
    <row r="48" spans="1:9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  <row r="51" spans="1:4">
      <c r="A51" s="6"/>
      <c r="B51" s="6"/>
      <c r="C51" s="6"/>
      <c r="D51" s="6"/>
    </row>
    <row r="52" spans="1:4">
      <c r="A52" s="6"/>
      <c r="B52" s="6"/>
      <c r="C52" s="6"/>
      <c r="D52" s="6"/>
    </row>
    <row r="53" spans="1:4">
      <c r="A53" s="6"/>
      <c r="B53" s="6"/>
      <c r="C53" s="6"/>
      <c r="D53" s="6"/>
    </row>
    <row r="54" spans="1:4">
      <c r="A54" s="6"/>
      <c r="B54" s="6"/>
      <c r="C54" s="6"/>
      <c r="D54" s="6"/>
    </row>
    <row r="55" spans="1:4">
      <c r="A55" s="6"/>
      <c r="B55" s="6"/>
      <c r="C55" s="6"/>
      <c r="D55" s="6"/>
    </row>
    <row r="56" spans="1:4">
      <c r="A56" s="6"/>
      <c r="B56" s="6"/>
      <c r="C56" s="6"/>
      <c r="D56" s="6"/>
    </row>
    <row r="57" spans="1:4">
      <c r="A57" s="6"/>
      <c r="B57" s="6"/>
      <c r="C57" s="6"/>
      <c r="D57" s="6"/>
    </row>
    <row r="58" spans="1:4">
      <c r="A58" s="6"/>
      <c r="B58" s="6"/>
      <c r="C58" s="6"/>
      <c r="D58" s="6"/>
    </row>
    <row r="59" spans="1:4">
      <c r="A59" s="6"/>
      <c r="B59" s="6"/>
      <c r="C59" s="6"/>
      <c r="D59" s="6"/>
    </row>
    <row r="60" spans="1:4">
      <c r="A60" s="6"/>
      <c r="B60" s="6"/>
      <c r="C60" s="6"/>
      <c r="D60" s="6"/>
    </row>
    <row r="61" spans="1:4">
      <c r="A61" s="6"/>
      <c r="B61" s="6"/>
      <c r="C61" s="6"/>
      <c r="D61" s="6"/>
    </row>
    <row r="62" spans="1:4">
      <c r="A62" s="6"/>
      <c r="B62" s="6"/>
      <c r="C62" s="6"/>
      <c r="D62" s="6"/>
    </row>
    <row r="63" spans="1:4">
      <c r="C63" s="6"/>
      <c r="D63" s="6"/>
    </row>
    <row r="64" spans="1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</sheetData>
  <mergeCells count="6">
    <mergeCell ref="A29:C29"/>
    <mergeCell ref="A1:N3"/>
    <mergeCell ref="A4:N4"/>
    <mergeCell ref="A5:N5"/>
    <mergeCell ref="A6:C6"/>
    <mergeCell ref="D6:H6"/>
  </mergeCells>
  <printOptions horizontalCentered="1"/>
  <pageMargins left="0" right="0" top="0.5" bottom="0.25" header="0" footer="0"/>
  <pageSetup paperSize="9" scale="11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selection activeCell="O11" sqref="O11"/>
    </sheetView>
  </sheetViews>
  <sheetFormatPr defaultRowHeight="12.75"/>
  <cols>
    <col min="1" max="1" width="7.7109375" style="4" bestFit="1" customWidth="1"/>
    <col min="2" max="2" width="16.42578125" style="4" customWidth="1"/>
    <col min="3" max="3" width="11.85546875" style="4" bestFit="1" customWidth="1"/>
    <col min="4" max="4" width="11.85546875" style="4" customWidth="1"/>
    <col min="5" max="6" width="11.5703125" style="4" hidden="1" customWidth="1"/>
    <col min="7" max="9" width="10.42578125" style="4" hidden="1" customWidth="1"/>
    <col min="10" max="10" width="11" style="4" hidden="1" customWidth="1"/>
    <col min="11" max="11" width="10.5703125" style="4" customWidth="1"/>
    <col min="12" max="12" width="10.42578125" style="4" hidden="1" customWidth="1"/>
    <col min="13" max="13" width="10.7109375" style="4" bestFit="1" customWidth="1"/>
    <col min="14" max="14" width="7.140625" style="4" hidden="1" customWidth="1"/>
    <col min="15" max="15" width="12.42578125" style="4" bestFit="1" customWidth="1"/>
    <col min="16" max="16" width="10.7109375" style="4" customWidth="1"/>
    <col min="17" max="18" width="10.42578125" style="4" hidden="1" customWidth="1"/>
    <col min="19" max="19" width="11" style="4" hidden="1" customWidth="1"/>
    <col min="20" max="20" width="11.140625" style="4" hidden="1" customWidth="1"/>
    <col min="21" max="22" width="4.140625" style="4" hidden="1" customWidth="1"/>
    <col min="23" max="23" width="9" style="4" hidden="1" customWidth="1"/>
    <col min="24" max="24" width="10.28515625" style="4" hidden="1" customWidth="1"/>
    <col min="25" max="25" width="8.85546875" style="4" hidden="1" customWidth="1"/>
    <col min="26" max="26" width="9.28515625" style="4" hidden="1" customWidth="1"/>
    <col min="27" max="27" width="9.85546875" style="4" hidden="1" customWidth="1"/>
    <col min="28" max="28" width="15.140625" style="4" hidden="1" customWidth="1"/>
    <col min="29" max="29" width="13.140625" style="4" bestFit="1" customWidth="1"/>
    <col min="30" max="30" width="10.28515625" style="4" hidden="1" customWidth="1"/>
    <col min="31" max="31" width="11.7109375" style="4" hidden="1" customWidth="1"/>
    <col min="32" max="32" width="10.140625" style="4" hidden="1" customWidth="1"/>
    <col min="33" max="33" width="11.5703125" style="4" hidden="1" customWidth="1"/>
    <col min="34" max="34" width="10.28515625" style="4" hidden="1" customWidth="1"/>
    <col min="35" max="35" width="14" style="4" hidden="1" customWidth="1"/>
    <col min="36" max="36" width="10.7109375" style="4" hidden="1" customWidth="1"/>
    <col min="37" max="37" width="10.140625" style="4" hidden="1" customWidth="1"/>
    <col min="38" max="39" width="9.28515625" style="4" hidden="1" customWidth="1"/>
    <col min="40" max="40" width="14.28515625" style="4" hidden="1" customWidth="1"/>
    <col min="41" max="41" width="14.28515625" style="4" customWidth="1"/>
    <col min="42" max="42" width="7.7109375" style="4" bestFit="1" customWidth="1"/>
    <col min="43" max="43" width="8.140625" style="4" customWidth="1"/>
    <col min="44" max="44" width="12" style="4" customWidth="1"/>
    <col min="45" max="45" width="15.85546875" style="4" bestFit="1" customWidth="1"/>
    <col min="46" max="46" width="10.7109375" style="4" bestFit="1" customWidth="1"/>
    <col min="47" max="47" width="10.140625" style="4" bestFit="1" customWidth="1"/>
    <col min="48" max="48" width="11.85546875" style="4" customWidth="1"/>
    <col min="49" max="16384" width="9.140625" style="4"/>
  </cols>
  <sheetData>
    <row r="1" spans="1:56" ht="30.75">
      <c r="A1" s="164" t="s">
        <v>56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</row>
    <row r="2" spans="1:56" ht="21" thickBot="1">
      <c r="A2" s="165" t="s">
        <v>74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65"/>
      <c r="AJ2" s="165"/>
      <c r="AK2" s="165"/>
      <c r="AL2" s="165"/>
      <c r="AM2" s="165"/>
      <c r="AN2" s="165"/>
      <c r="AO2" s="165"/>
      <c r="AP2" s="165"/>
      <c r="AQ2" s="165"/>
      <c r="AR2" s="165"/>
      <c r="AS2" s="165"/>
      <c r="AT2" s="165"/>
    </row>
    <row r="3" spans="1:56" ht="18.75">
      <c r="A3" s="166" t="s">
        <v>91</v>
      </c>
      <c r="B3" s="167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R3" s="168"/>
      <c r="AS3" s="168"/>
      <c r="AT3" s="168"/>
    </row>
    <row r="4" spans="1:56" ht="15">
      <c r="A4" s="169" t="s">
        <v>58</v>
      </c>
      <c r="B4" s="169"/>
      <c r="C4" s="170"/>
      <c r="D4" s="170"/>
      <c r="E4" s="89">
        <v>0</v>
      </c>
      <c r="F4" s="89">
        <v>0</v>
      </c>
      <c r="G4" s="89">
        <v>0</v>
      </c>
      <c r="H4" s="89">
        <v>0</v>
      </c>
      <c r="I4" s="89">
        <v>0</v>
      </c>
      <c r="J4" s="89">
        <v>0</v>
      </c>
      <c r="K4" s="159">
        <v>1780</v>
      </c>
      <c r="L4" s="159">
        <v>300</v>
      </c>
      <c r="M4" s="169">
        <v>90</v>
      </c>
      <c r="N4" s="169"/>
      <c r="O4" s="159">
        <v>1610</v>
      </c>
      <c r="P4" s="159">
        <v>4790</v>
      </c>
      <c r="Q4" s="89">
        <v>0</v>
      </c>
      <c r="R4" s="89">
        <v>0</v>
      </c>
      <c r="S4" s="89"/>
      <c r="T4" s="89"/>
      <c r="U4" s="89"/>
      <c r="V4" s="89"/>
      <c r="W4" s="89"/>
      <c r="X4" s="89"/>
      <c r="Y4" s="89"/>
      <c r="Z4" s="89"/>
      <c r="AA4" s="89"/>
      <c r="AB4" s="89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V4" s="6"/>
      <c r="AW4" s="6"/>
      <c r="AX4" s="6"/>
      <c r="AY4" s="6"/>
      <c r="AZ4" s="6"/>
      <c r="BA4" s="6"/>
      <c r="BB4" s="6"/>
      <c r="BC4" s="6"/>
      <c r="BD4" s="6"/>
    </row>
    <row r="5" spans="1:56" ht="15">
      <c r="A5" s="169" t="s">
        <v>76</v>
      </c>
      <c r="B5" s="169"/>
      <c r="C5" s="170"/>
      <c r="D5" s="170"/>
      <c r="E5" s="89"/>
      <c r="F5" s="89"/>
      <c r="G5" s="89"/>
      <c r="H5" s="89"/>
      <c r="I5" s="89"/>
      <c r="J5" s="89"/>
      <c r="K5" s="159">
        <v>0</v>
      </c>
      <c r="L5" s="159"/>
      <c r="M5" s="159">
        <v>0</v>
      </c>
      <c r="N5" s="159"/>
      <c r="O5" s="159">
        <v>0</v>
      </c>
      <c r="P5" s="159">
        <v>0</v>
      </c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170"/>
      <c r="AD5" s="170"/>
      <c r="AE5" s="170"/>
      <c r="AF5" s="170"/>
      <c r="AG5" s="170"/>
      <c r="AH5" s="170"/>
      <c r="AI5" s="170"/>
      <c r="AJ5" s="170"/>
      <c r="AK5" s="170"/>
      <c r="AL5" s="170"/>
      <c r="AM5" s="170"/>
      <c r="AN5" s="170"/>
      <c r="AO5" s="170"/>
      <c r="AP5" s="170"/>
      <c r="AQ5" s="170"/>
      <c r="AR5" s="170"/>
      <c r="AS5" s="170"/>
      <c r="AT5" s="170"/>
      <c r="AV5" s="6"/>
      <c r="AW5" s="6"/>
      <c r="AX5" s="6"/>
      <c r="AY5" s="6"/>
      <c r="AZ5" s="6"/>
      <c r="BA5" s="6"/>
      <c r="BB5" s="6"/>
      <c r="BC5" s="6"/>
      <c r="BD5" s="6"/>
    </row>
    <row r="6" spans="1:56" s="2" customFormat="1" ht="30" customHeight="1" thickBot="1">
      <c r="A6" s="90" t="s">
        <v>41</v>
      </c>
      <c r="B6" s="91" t="s">
        <v>55</v>
      </c>
      <c r="C6" s="92" t="s">
        <v>0</v>
      </c>
      <c r="D6" s="93" t="s">
        <v>1</v>
      </c>
      <c r="E6" s="93" t="s">
        <v>26</v>
      </c>
      <c r="F6" s="94" t="s">
        <v>37</v>
      </c>
      <c r="G6" s="93" t="s">
        <v>28</v>
      </c>
      <c r="H6" s="94" t="s">
        <v>2</v>
      </c>
      <c r="I6" s="94" t="s">
        <v>25</v>
      </c>
      <c r="J6" s="95" t="s">
        <v>40</v>
      </c>
      <c r="K6" s="96" t="s">
        <v>22</v>
      </c>
      <c r="L6" s="94" t="s">
        <v>29</v>
      </c>
      <c r="M6" s="97" t="s">
        <v>23</v>
      </c>
      <c r="N6" s="94" t="s">
        <v>31</v>
      </c>
      <c r="O6" s="97" t="s">
        <v>39</v>
      </c>
      <c r="P6" s="98" t="s">
        <v>32</v>
      </c>
      <c r="Q6" s="92" t="s">
        <v>38</v>
      </c>
      <c r="R6" s="93" t="s">
        <v>36</v>
      </c>
      <c r="S6" s="99" t="s">
        <v>3</v>
      </c>
      <c r="T6" s="99" t="s">
        <v>27</v>
      </c>
      <c r="U6" s="99" t="s">
        <v>43</v>
      </c>
      <c r="V6" s="100" t="s">
        <v>34</v>
      </c>
      <c r="W6" s="101" t="s">
        <v>4</v>
      </c>
      <c r="X6" s="101" t="s">
        <v>5</v>
      </c>
      <c r="Y6" s="101" t="s">
        <v>6</v>
      </c>
      <c r="Z6" s="101" t="s">
        <v>7</v>
      </c>
      <c r="AA6" s="101" t="s">
        <v>8</v>
      </c>
      <c r="AB6" s="101" t="s">
        <v>9</v>
      </c>
      <c r="AC6" s="102" t="s">
        <v>77</v>
      </c>
      <c r="AD6" s="93" t="s">
        <v>10</v>
      </c>
      <c r="AE6" s="103" t="s">
        <v>12</v>
      </c>
      <c r="AF6" s="104" t="s">
        <v>11</v>
      </c>
      <c r="AG6" s="103" t="s">
        <v>21</v>
      </c>
      <c r="AH6" s="104" t="s">
        <v>13</v>
      </c>
      <c r="AI6" s="104" t="s">
        <v>19</v>
      </c>
      <c r="AJ6" s="99" t="s">
        <v>16</v>
      </c>
      <c r="AK6" s="99" t="s">
        <v>17</v>
      </c>
      <c r="AL6" s="99" t="s">
        <v>42</v>
      </c>
      <c r="AM6" s="99" t="s">
        <v>30</v>
      </c>
      <c r="AN6" s="99" t="s">
        <v>24</v>
      </c>
      <c r="AO6" s="99" t="s">
        <v>78</v>
      </c>
      <c r="AP6" s="100" t="s">
        <v>44</v>
      </c>
      <c r="AQ6" s="105" t="s">
        <v>35</v>
      </c>
      <c r="AR6" s="106" t="s">
        <v>14</v>
      </c>
      <c r="AS6" s="107" t="s">
        <v>18</v>
      </c>
      <c r="AT6" s="108" t="s">
        <v>20</v>
      </c>
      <c r="AU6" s="24"/>
      <c r="AV6" s="24"/>
      <c r="AW6" s="24"/>
      <c r="AX6" s="24"/>
      <c r="AY6" s="24"/>
      <c r="AZ6" s="24"/>
      <c r="BA6" s="24"/>
      <c r="BB6" s="24"/>
      <c r="BC6" s="24"/>
      <c r="BD6" s="24"/>
    </row>
    <row r="7" spans="1:56" ht="15.75">
      <c r="A7" s="37">
        <v>1</v>
      </c>
      <c r="B7" s="38">
        <v>1908446134</v>
      </c>
      <c r="C7" s="39" t="s">
        <v>47</v>
      </c>
      <c r="D7" s="40"/>
      <c r="E7" s="41"/>
      <c r="F7" s="40"/>
      <c r="G7" s="41"/>
      <c r="H7" s="41"/>
      <c r="I7" s="41"/>
      <c r="J7" s="41"/>
      <c r="K7" s="41"/>
      <c r="L7" s="41"/>
      <c r="M7" s="41"/>
      <c r="N7" s="41"/>
      <c r="O7" s="41"/>
      <c r="P7" s="41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54">
        <f>D7*1+E7*999+F7*499+G7*75+H7*50+I7*30+K7*20+L7*19+M7*10+P7*9+N7*10+J7*29+S7*191+V7*4744+W7*110+X7*450+Y7*110+Z7*110+AA7*200+AB7*182+U7*30+T7*350+R7*4+Q7*5+O7*9</f>
        <v>0</v>
      </c>
      <c r="AD7" s="7">
        <f t="shared" ref="AD7:AD28" si="0">D7*1</f>
        <v>0</v>
      </c>
      <c r="AE7" s="8">
        <f t="shared" ref="AE7:AE28" si="1">D7*2.75%</f>
        <v>0</v>
      </c>
      <c r="AF7" s="8">
        <f t="shared" ref="AF7:AF28" si="2">AD7*0.95%</f>
        <v>0</v>
      </c>
      <c r="AG7" s="8">
        <f>SUM(E7*999+F7*499+G7*75+H7*50+I7*30+K7*20+L7*19+M7*10+P7*9+N7*10+J7*29+R7*4+Q7*5+O7*9)*2.8%</f>
        <v>0</v>
      </c>
      <c r="AH7" s="8">
        <f t="shared" ref="AH7:AH28" si="3">SUM(E7*999+F7*499+G7*75+H7*50+I7*30+J7*29+K7*20+L7*19+M7*10+N7*10+O7*9+P7*9+Q7*5+R7*4)*0.95%</f>
        <v>0</v>
      </c>
      <c r="AI7" s="8">
        <f>V7*0+W7*0+Y7*0+Z7*0+U7*0+AA7*0+AB7*9+S7*0</f>
        <v>0</v>
      </c>
      <c r="AJ7" s="16"/>
      <c r="AK7" s="16"/>
      <c r="AL7" s="16"/>
      <c r="AM7" s="16"/>
      <c r="AN7" s="16">
        <v>0</v>
      </c>
      <c r="AO7" s="109">
        <f>SUM(D7:P7)*2.75%</f>
        <v>0</v>
      </c>
      <c r="AP7" s="57"/>
      <c r="AQ7" s="58"/>
      <c r="AR7" s="26">
        <f>AC7-AE7-AG7-AJ7-AK7-AL7-AM7-AN7-AP7-AQ7</f>
        <v>0</v>
      </c>
      <c r="AS7" s="51">
        <f t="shared" ref="AS7:AS19" si="4">AF7+AH7+AI7</f>
        <v>0</v>
      </c>
      <c r="AT7" s="153">
        <f t="shared" ref="AT7:AT19" si="5">AS7-AQ7-AN7</f>
        <v>0</v>
      </c>
      <c r="AU7" s="11"/>
      <c r="AV7" s="25"/>
      <c r="AW7" s="6"/>
      <c r="AX7" s="6"/>
      <c r="AY7" s="6"/>
      <c r="AZ7" s="6"/>
      <c r="BA7" s="6"/>
      <c r="BB7" s="6"/>
      <c r="BC7" s="6"/>
      <c r="BD7" s="6"/>
    </row>
    <row r="8" spans="1:56" ht="15.75">
      <c r="A8" s="42">
        <v>2</v>
      </c>
      <c r="B8" s="43">
        <v>1908446136</v>
      </c>
      <c r="C8" s="44" t="s">
        <v>48</v>
      </c>
      <c r="D8" s="45"/>
      <c r="E8" s="46"/>
      <c r="F8" s="45"/>
      <c r="G8" s="46"/>
      <c r="H8" s="46"/>
      <c r="I8" s="46"/>
      <c r="J8" s="46"/>
      <c r="K8" s="46"/>
      <c r="L8" s="46"/>
      <c r="M8" s="46"/>
      <c r="N8" s="46"/>
      <c r="O8" s="46"/>
      <c r="P8" s="46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55">
        <f t="shared" ref="AC8:AC28" si="6">D8*1+E8*999+F8*499+G8*75+H8*50+I8*30+K8*20+L8*19+M8*10+P8*9+N8*10+J8*29+S8*191+V8*4744+W8*110+X8*450+Y8*110+Z8*110+AA8*200+AB8*182+U8*30+T8*350+R8*4+Q8*5+O8*9</f>
        <v>0</v>
      </c>
      <c r="AD8" s="158">
        <f t="shared" si="0"/>
        <v>0</v>
      </c>
      <c r="AE8" s="18">
        <f t="shared" si="1"/>
        <v>0</v>
      </c>
      <c r="AF8" s="18">
        <f t="shared" si="2"/>
        <v>0</v>
      </c>
      <c r="AG8" s="8">
        <f t="shared" ref="AG8:AG28" si="7">SUM(E8*999+F8*499+G8*75+H8*50+I8*30+K8*20+L8*19+M8*10+P8*9+N8*10+J8*29+R8*4+Q8*5+O8*9)*2.75%</f>
        <v>0</v>
      </c>
      <c r="AH8" s="18">
        <f t="shared" si="3"/>
        <v>0</v>
      </c>
      <c r="AI8" s="18">
        <f t="shared" ref="AI8:AI28" si="8">V8*0+W8*0+Y8*0+Z8*0+U8*0+AA8*0+AB8*9+S8*0</f>
        <v>0</v>
      </c>
      <c r="AJ8" s="9"/>
      <c r="AK8" s="9"/>
      <c r="AL8" s="9"/>
      <c r="AM8" s="9"/>
      <c r="AN8" s="16">
        <v>0</v>
      </c>
      <c r="AO8" s="109">
        <f t="shared" ref="AO8:AO18" si="9">SUM(D8:P8)*2.75%</f>
        <v>0</v>
      </c>
      <c r="AP8" s="3"/>
      <c r="AQ8" s="58"/>
      <c r="AR8" s="26">
        <f t="shared" ref="AR8:AR28" si="10">AC8-AE8-AG8-AJ8-AK8-AL8-AM8-AN8-AP8-AQ8</f>
        <v>0</v>
      </c>
      <c r="AS8" s="52">
        <f t="shared" si="4"/>
        <v>0</v>
      </c>
      <c r="AT8" s="154">
        <f t="shared" si="5"/>
        <v>0</v>
      </c>
      <c r="AU8" s="6"/>
      <c r="AV8" s="62"/>
      <c r="AW8" s="6"/>
      <c r="AX8" s="6"/>
      <c r="AY8" s="6"/>
      <c r="AZ8" s="6"/>
      <c r="BA8" s="6"/>
      <c r="BB8" s="6"/>
      <c r="BC8" s="6"/>
      <c r="BD8" s="6"/>
    </row>
    <row r="9" spans="1:56" ht="15.75">
      <c r="A9" s="42">
        <v>3</v>
      </c>
      <c r="B9" s="43">
        <v>1908446137</v>
      </c>
      <c r="C9" s="44" t="s">
        <v>49</v>
      </c>
      <c r="D9" s="45"/>
      <c r="E9" s="46"/>
      <c r="F9" s="45"/>
      <c r="G9" s="46"/>
      <c r="H9" s="46"/>
      <c r="I9" s="46"/>
      <c r="J9" s="46"/>
      <c r="K9" s="46"/>
      <c r="L9" s="46"/>
      <c r="M9" s="46"/>
      <c r="N9" s="46"/>
      <c r="O9" s="46"/>
      <c r="P9" s="46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55">
        <f t="shared" si="6"/>
        <v>0</v>
      </c>
      <c r="AD9" s="158">
        <f t="shared" si="0"/>
        <v>0</v>
      </c>
      <c r="AE9" s="18">
        <f t="shared" si="1"/>
        <v>0</v>
      </c>
      <c r="AF9" s="18">
        <f t="shared" si="2"/>
        <v>0</v>
      </c>
      <c r="AG9" s="8">
        <f t="shared" si="7"/>
        <v>0</v>
      </c>
      <c r="AH9" s="18">
        <f t="shared" si="3"/>
        <v>0</v>
      </c>
      <c r="AI9" s="18">
        <f t="shared" si="8"/>
        <v>0</v>
      </c>
      <c r="AJ9" s="9"/>
      <c r="AK9" s="9"/>
      <c r="AL9" s="9"/>
      <c r="AM9" s="9"/>
      <c r="AN9" s="16">
        <v>0</v>
      </c>
      <c r="AO9" s="109">
        <f t="shared" si="9"/>
        <v>0</v>
      </c>
      <c r="AP9" s="3"/>
      <c r="AQ9" s="58"/>
      <c r="AR9" s="26">
        <f t="shared" si="10"/>
        <v>0</v>
      </c>
      <c r="AS9" s="52">
        <f t="shared" si="4"/>
        <v>0</v>
      </c>
      <c r="AT9" s="154">
        <f t="shared" si="5"/>
        <v>0</v>
      </c>
      <c r="AU9" s="6"/>
      <c r="AV9" s="121"/>
      <c r="AW9" s="5"/>
      <c r="AX9" s="5"/>
      <c r="AY9" s="5"/>
      <c r="AZ9" s="5"/>
      <c r="BA9" s="6"/>
      <c r="BB9" s="6"/>
      <c r="BC9" s="6"/>
      <c r="BD9" s="6"/>
    </row>
    <row r="10" spans="1:56" ht="15.75">
      <c r="A10" s="42">
        <v>4</v>
      </c>
      <c r="B10" s="43">
        <v>1908446139</v>
      </c>
      <c r="C10" s="44" t="s">
        <v>50</v>
      </c>
      <c r="D10" s="45"/>
      <c r="E10" s="46"/>
      <c r="F10" s="45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55">
        <f t="shared" si="6"/>
        <v>0</v>
      </c>
      <c r="AD10" s="158">
        <f>D10*1</f>
        <v>0</v>
      </c>
      <c r="AE10" s="18">
        <f>D10*2.75%</f>
        <v>0</v>
      </c>
      <c r="AF10" s="18">
        <f>AD10*0.95%</f>
        <v>0</v>
      </c>
      <c r="AG10" s="8">
        <f t="shared" si="7"/>
        <v>0</v>
      </c>
      <c r="AH10" s="18">
        <f t="shared" si="3"/>
        <v>0</v>
      </c>
      <c r="AI10" s="18">
        <f>V10*0+W10*0+Y10*0+Z10*0+U10*0+AA10*0+AB10*9+S10*0</f>
        <v>0</v>
      </c>
      <c r="AJ10" s="9"/>
      <c r="AK10" s="9"/>
      <c r="AL10" s="9"/>
      <c r="AM10" s="9"/>
      <c r="AN10" s="16">
        <v>0</v>
      </c>
      <c r="AO10" s="109">
        <f t="shared" si="9"/>
        <v>0</v>
      </c>
      <c r="AP10" s="3"/>
      <c r="AQ10" s="58"/>
      <c r="AR10" s="26">
        <f t="shared" si="10"/>
        <v>0</v>
      </c>
      <c r="AS10" s="52">
        <f>AF10+AH10+AI10</f>
        <v>0</v>
      </c>
      <c r="AT10" s="154">
        <f>AS10-AQ10-AN10</f>
        <v>0</v>
      </c>
      <c r="AU10" s="6"/>
      <c r="AV10" s="121"/>
      <c r="AW10" s="5"/>
      <c r="AX10" s="5"/>
      <c r="AY10" s="5"/>
      <c r="AZ10" s="5"/>
      <c r="BA10" s="6"/>
      <c r="BB10" s="6"/>
      <c r="BC10" s="6"/>
      <c r="BD10" s="6"/>
    </row>
    <row r="11" spans="1:56" ht="15.75">
      <c r="A11" s="42">
        <v>5</v>
      </c>
      <c r="B11" s="43">
        <v>1908446141</v>
      </c>
      <c r="C11" s="44" t="s">
        <v>79</v>
      </c>
      <c r="D11" s="45"/>
      <c r="E11" s="46"/>
      <c r="F11" s="45"/>
      <c r="G11" s="46"/>
      <c r="H11" s="46"/>
      <c r="I11" s="46"/>
      <c r="J11" s="46"/>
      <c r="K11" s="46"/>
      <c r="L11" s="46"/>
      <c r="M11" s="46"/>
      <c r="N11" s="46"/>
      <c r="O11" s="155"/>
      <c r="P11" s="46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55">
        <f t="shared" si="6"/>
        <v>0</v>
      </c>
      <c r="AD11" s="158">
        <f t="shared" si="0"/>
        <v>0</v>
      </c>
      <c r="AE11" s="18">
        <f t="shared" si="1"/>
        <v>0</v>
      </c>
      <c r="AF11" s="18">
        <f t="shared" si="2"/>
        <v>0</v>
      </c>
      <c r="AG11" s="8">
        <f t="shared" si="7"/>
        <v>0</v>
      </c>
      <c r="AH11" s="18">
        <f t="shared" si="3"/>
        <v>0</v>
      </c>
      <c r="AI11" s="18">
        <f t="shared" si="8"/>
        <v>0</v>
      </c>
      <c r="AJ11" s="9"/>
      <c r="AK11" s="9"/>
      <c r="AL11" s="9"/>
      <c r="AM11" s="9"/>
      <c r="AN11" s="16">
        <v>0</v>
      </c>
      <c r="AO11" s="109">
        <f t="shared" si="9"/>
        <v>0</v>
      </c>
      <c r="AP11" s="3"/>
      <c r="AQ11" s="58"/>
      <c r="AR11" s="26">
        <f t="shared" si="10"/>
        <v>0</v>
      </c>
      <c r="AS11" s="52">
        <f t="shared" si="4"/>
        <v>0</v>
      </c>
      <c r="AT11" s="154">
        <f t="shared" si="5"/>
        <v>0</v>
      </c>
      <c r="AU11" s="6"/>
      <c r="AV11" s="15"/>
      <c r="AW11" s="5"/>
      <c r="AX11" s="5"/>
      <c r="AY11" s="5"/>
      <c r="AZ11" s="5"/>
      <c r="BA11" s="6"/>
      <c r="BB11" s="6"/>
      <c r="BC11" s="6"/>
      <c r="BD11" s="6"/>
    </row>
    <row r="12" spans="1:56" ht="15.75">
      <c r="A12" s="42">
        <v>6</v>
      </c>
      <c r="B12" s="43">
        <v>1908446143</v>
      </c>
      <c r="C12" s="44" t="s">
        <v>46</v>
      </c>
      <c r="D12" s="45"/>
      <c r="E12" s="46"/>
      <c r="F12" s="45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55">
        <f t="shared" si="6"/>
        <v>0</v>
      </c>
      <c r="AD12" s="158">
        <f>D12*1</f>
        <v>0</v>
      </c>
      <c r="AE12" s="18">
        <f>D12*2.75%</f>
        <v>0</v>
      </c>
      <c r="AF12" s="18">
        <f>AD12*0.95%</f>
        <v>0</v>
      </c>
      <c r="AG12" s="8">
        <f t="shared" si="7"/>
        <v>0</v>
      </c>
      <c r="AH12" s="18">
        <f t="shared" si="3"/>
        <v>0</v>
      </c>
      <c r="AI12" s="18">
        <f>V12*0+W12*0+Y12*0+Z12*0+U12*0+AA12*0+AB12*9+S12*0</f>
        <v>0</v>
      </c>
      <c r="AJ12" s="9"/>
      <c r="AK12" s="9"/>
      <c r="AL12" s="9"/>
      <c r="AM12" s="9"/>
      <c r="AN12" s="16">
        <v>0</v>
      </c>
      <c r="AO12" s="109">
        <f t="shared" si="9"/>
        <v>0</v>
      </c>
      <c r="AP12" s="3"/>
      <c r="AQ12" s="58"/>
      <c r="AR12" s="26">
        <f t="shared" si="10"/>
        <v>0</v>
      </c>
      <c r="AS12" s="52">
        <f>AF12+AH12+AI12</f>
        <v>0</v>
      </c>
      <c r="AT12" s="154">
        <f>AS12-AQ12-AN12</f>
        <v>0</v>
      </c>
      <c r="AU12" s="6"/>
      <c r="AV12" s="121"/>
      <c r="AW12" s="5"/>
      <c r="AX12" s="5"/>
      <c r="AY12" s="5"/>
      <c r="AZ12" s="5"/>
      <c r="BA12" s="6"/>
      <c r="BB12" s="6"/>
      <c r="BC12" s="6"/>
      <c r="BD12" s="6"/>
    </row>
    <row r="13" spans="1:56" ht="15.75">
      <c r="A13" s="42">
        <v>7</v>
      </c>
      <c r="B13" s="43">
        <v>1908446146</v>
      </c>
      <c r="C13" s="44" t="s">
        <v>52</v>
      </c>
      <c r="D13" s="45"/>
      <c r="E13" s="46"/>
      <c r="F13" s="45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55">
        <f t="shared" si="6"/>
        <v>0</v>
      </c>
      <c r="AD13" s="158">
        <f t="shared" si="0"/>
        <v>0</v>
      </c>
      <c r="AE13" s="18">
        <f t="shared" si="1"/>
        <v>0</v>
      </c>
      <c r="AF13" s="18">
        <f t="shared" si="2"/>
        <v>0</v>
      </c>
      <c r="AG13" s="8">
        <f t="shared" si="7"/>
        <v>0</v>
      </c>
      <c r="AH13" s="18">
        <f t="shared" si="3"/>
        <v>0</v>
      </c>
      <c r="AI13" s="18">
        <f t="shared" si="8"/>
        <v>0</v>
      </c>
      <c r="AJ13" s="9"/>
      <c r="AK13" s="9"/>
      <c r="AL13" s="9"/>
      <c r="AM13" s="9"/>
      <c r="AN13" s="16">
        <v>0</v>
      </c>
      <c r="AO13" s="109">
        <f t="shared" si="9"/>
        <v>0</v>
      </c>
      <c r="AP13" s="3"/>
      <c r="AQ13" s="58"/>
      <c r="AR13" s="26">
        <f t="shared" si="10"/>
        <v>0</v>
      </c>
      <c r="AS13" s="52">
        <f t="shared" si="4"/>
        <v>0</v>
      </c>
      <c r="AT13" s="154">
        <f t="shared" si="5"/>
        <v>0</v>
      </c>
      <c r="AU13" s="6"/>
      <c r="AV13" s="121"/>
      <c r="AW13" s="5"/>
      <c r="AX13" s="5"/>
      <c r="AY13" s="5"/>
      <c r="AZ13" s="5"/>
      <c r="BA13" s="6"/>
      <c r="BB13" s="6"/>
      <c r="BC13" s="6"/>
      <c r="BD13" s="6"/>
    </row>
    <row r="14" spans="1:56" ht="15.75">
      <c r="A14" s="42">
        <v>8</v>
      </c>
      <c r="B14" s="43">
        <v>1908446148</v>
      </c>
      <c r="C14" s="44" t="s">
        <v>70</v>
      </c>
      <c r="D14" s="45"/>
      <c r="E14" s="46"/>
      <c r="F14" s="45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55">
        <f t="shared" si="6"/>
        <v>0</v>
      </c>
      <c r="AD14" s="158">
        <f t="shared" si="0"/>
        <v>0</v>
      </c>
      <c r="AE14" s="18">
        <f t="shared" si="1"/>
        <v>0</v>
      </c>
      <c r="AF14" s="18">
        <f t="shared" si="2"/>
        <v>0</v>
      </c>
      <c r="AG14" s="8">
        <f t="shared" si="7"/>
        <v>0</v>
      </c>
      <c r="AH14" s="18">
        <f t="shared" si="3"/>
        <v>0</v>
      </c>
      <c r="AI14" s="18">
        <f t="shared" si="8"/>
        <v>0</v>
      </c>
      <c r="AJ14" s="9"/>
      <c r="AK14" s="9"/>
      <c r="AL14" s="9"/>
      <c r="AM14" s="9"/>
      <c r="AN14" s="16">
        <v>0</v>
      </c>
      <c r="AO14" s="109">
        <f t="shared" si="9"/>
        <v>0</v>
      </c>
      <c r="AP14" s="3"/>
      <c r="AQ14" s="58"/>
      <c r="AR14" s="26">
        <f t="shared" si="10"/>
        <v>0</v>
      </c>
      <c r="AS14" s="52">
        <f t="shared" si="4"/>
        <v>0</v>
      </c>
      <c r="AT14" s="152">
        <f t="shared" si="5"/>
        <v>0</v>
      </c>
      <c r="AU14" s="6"/>
      <c r="AV14" s="121"/>
      <c r="AW14" s="5"/>
      <c r="AX14" s="5"/>
      <c r="AY14" s="5"/>
      <c r="AZ14" s="5"/>
      <c r="BA14" s="6"/>
      <c r="BB14" s="6"/>
      <c r="BC14" s="6"/>
      <c r="BD14" s="6"/>
    </row>
    <row r="15" spans="1:56" ht="17.25">
      <c r="A15" s="42">
        <v>9</v>
      </c>
      <c r="B15" s="43">
        <v>1908446149</v>
      </c>
      <c r="C15" s="44" t="s">
        <v>53</v>
      </c>
      <c r="D15" s="45"/>
      <c r="E15" s="46"/>
      <c r="F15" s="45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55">
        <f t="shared" si="6"/>
        <v>0</v>
      </c>
      <c r="AD15" s="158">
        <f t="shared" si="0"/>
        <v>0</v>
      </c>
      <c r="AE15" s="18">
        <f t="shared" si="1"/>
        <v>0</v>
      </c>
      <c r="AF15" s="18">
        <f t="shared" si="2"/>
        <v>0</v>
      </c>
      <c r="AG15" s="8">
        <f t="shared" si="7"/>
        <v>0</v>
      </c>
      <c r="AH15" s="18">
        <f t="shared" si="3"/>
        <v>0</v>
      </c>
      <c r="AI15" s="18">
        <f t="shared" si="8"/>
        <v>0</v>
      </c>
      <c r="AJ15" s="9"/>
      <c r="AK15" s="9"/>
      <c r="AL15" s="9"/>
      <c r="AM15" s="9"/>
      <c r="AN15" s="16">
        <v>0</v>
      </c>
      <c r="AO15" s="109">
        <f t="shared" si="9"/>
        <v>0</v>
      </c>
      <c r="AP15" s="3"/>
      <c r="AQ15" s="58"/>
      <c r="AR15" s="26">
        <f t="shared" si="10"/>
        <v>0</v>
      </c>
      <c r="AS15" s="52">
        <f>AF15+AH15+AI15</f>
        <v>0</v>
      </c>
      <c r="AT15" s="154">
        <f>AS15-AQ15-AN15</f>
        <v>0</v>
      </c>
      <c r="AU15" s="6"/>
      <c r="AV15" s="121"/>
      <c r="AW15" s="120"/>
      <c r="AX15" s="120"/>
      <c r="AY15" s="5"/>
      <c r="AZ15" s="5"/>
      <c r="BA15" s="6"/>
      <c r="BB15" s="6"/>
      <c r="BC15" s="6"/>
      <c r="BD15" s="6"/>
    </row>
    <row r="16" spans="1:56" ht="15.75">
      <c r="A16" s="42">
        <v>10</v>
      </c>
      <c r="B16" s="43">
        <v>1908446150</v>
      </c>
      <c r="C16" s="44" t="s">
        <v>54</v>
      </c>
      <c r="D16" s="45"/>
      <c r="E16" s="46"/>
      <c r="F16" s="45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55">
        <f t="shared" si="6"/>
        <v>0</v>
      </c>
      <c r="AD16" s="158">
        <f t="shared" si="0"/>
        <v>0</v>
      </c>
      <c r="AE16" s="18">
        <f t="shared" si="1"/>
        <v>0</v>
      </c>
      <c r="AF16" s="18">
        <f t="shared" si="2"/>
        <v>0</v>
      </c>
      <c r="AG16" s="8">
        <f t="shared" si="7"/>
        <v>0</v>
      </c>
      <c r="AH16" s="18">
        <f t="shared" si="3"/>
        <v>0</v>
      </c>
      <c r="AI16" s="18">
        <f t="shared" si="8"/>
        <v>0</v>
      </c>
      <c r="AJ16" s="9"/>
      <c r="AK16" s="9"/>
      <c r="AL16" s="9"/>
      <c r="AM16" s="9"/>
      <c r="AN16" s="16">
        <v>0</v>
      </c>
      <c r="AO16" s="109">
        <f t="shared" si="9"/>
        <v>0</v>
      </c>
      <c r="AP16" s="3"/>
      <c r="AQ16" s="58"/>
      <c r="AR16" s="26">
        <f>AC16-AE16-AG16-AJ16-AK16-AL16-AM16-AN16-AP16-AQ16</f>
        <v>0</v>
      </c>
      <c r="AS16" s="52">
        <f t="shared" si="4"/>
        <v>0</v>
      </c>
      <c r="AT16" s="154">
        <f t="shared" si="5"/>
        <v>0</v>
      </c>
      <c r="AU16" s="6"/>
      <c r="AV16" s="121"/>
      <c r="AW16" s="5"/>
      <c r="AX16" s="5"/>
      <c r="AY16" s="5"/>
      <c r="AZ16" s="5"/>
      <c r="BA16" s="6"/>
      <c r="BB16" s="6"/>
      <c r="BC16" s="6"/>
      <c r="BD16" s="6"/>
    </row>
    <row r="17" spans="1:56" ht="15.75">
      <c r="A17" s="42">
        <v>11</v>
      </c>
      <c r="B17" s="43">
        <v>1908446151</v>
      </c>
      <c r="C17" s="44" t="s">
        <v>51</v>
      </c>
      <c r="D17" s="45"/>
      <c r="E17" s="46"/>
      <c r="F17" s="45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55">
        <f t="shared" si="6"/>
        <v>0</v>
      </c>
      <c r="AD17" s="158">
        <f>D17*1</f>
        <v>0</v>
      </c>
      <c r="AE17" s="18">
        <f>D17*2.75%</f>
        <v>0</v>
      </c>
      <c r="AF17" s="18">
        <f>AD17*0.95%</f>
        <v>0</v>
      </c>
      <c r="AG17" s="8">
        <f t="shared" si="7"/>
        <v>0</v>
      </c>
      <c r="AH17" s="18">
        <f t="shared" si="3"/>
        <v>0</v>
      </c>
      <c r="AI17" s="18">
        <f>V17*0+W17*0+Y17*0+Z17*0+U17*0+AA17*0+AB17*9+S17*0</f>
        <v>0</v>
      </c>
      <c r="AJ17" s="9"/>
      <c r="AK17" s="9"/>
      <c r="AL17" s="9"/>
      <c r="AM17" s="9"/>
      <c r="AN17" s="16">
        <v>0</v>
      </c>
      <c r="AO17" s="109">
        <f t="shared" si="9"/>
        <v>0</v>
      </c>
      <c r="AP17" s="3"/>
      <c r="AQ17" s="58"/>
      <c r="AR17" s="26">
        <f t="shared" si="10"/>
        <v>0</v>
      </c>
      <c r="AS17" s="52">
        <f>AF17+AH17+AI17</f>
        <v>0</v>
      </c>
      <c r="AT17" s="154">
        <f>AS17-AQ17-AN17</f>
        <v>0</v>
      </c>
      <c r="AU17" s="6"/>
      <c r="AV17" s="121"/>
      <c r="AW17" s="5"/>
      <c r="AX17" s="5"/>
      <c r="AY17" s="5"/>
      <c r="AZ17" s="5"/>
      <c r="BA17" s="6"/>
      <c r="BB17" s="6"/>
      <c r="BC17" s="6"/>
      <c r="BD17" s="6"/>
    </row>
    <row r="18" spans="1:56" ht="16.5" thickBot="1">
      <c r="A18" s="42">
        <v>12</v>
      </c>
      <c r="B18" s="43">
        <v>1908446152</v>
      </c>
      <c r="C18" s="44" t="s">
        <v>45</v>
      </c>
      <c r="D18" s="45"/>
      <c r="E18" s="46"/>
      <c r="F18" s="45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55">
        <f t="shared" si="6"/>
        <v>0</v>
      </c>
      <c r="AD18" s="158">
        <f>D18*1</f>
        <v>0</v>
      </c>
      <c r="AE18" s="18">
        <f>D18*2.75%</f>
        <v>0</v>
      </c>
      <c r="AF18" s="18">
        <f>AD18*0.95%</f>
        <v>0</v>
      </c>
      <c r="AG18" s="8">
        <f t="shared" si="7"/>
        <v>0</v>
      </c>
      <c r="AH18" s="18">
        <f t="shared" si="3"/>
        <v>0</v>
      </c>
      <c r="AI18" s="18">
        <f>V18*0+W18*0+Y18*0+Z18*0+U18*0+AA18*0+AB18*9+S18*0</f>
        <v>0</v>
      </c>
      <c r="AJ18" s="9"/>
      <c r="AK18" s="9"/>
      <c r="AL18" s="9"/>
      <c r="AM18" s="9"/>
      <c r="AN18" s="16">
        <v>0</v>
      </c>
      <c r="AO18" s="109">
        <f t="shared" si="9"/>
        <v>0</v>
      </c>
      <c r="AP18" s="3"/>
      <c r="AQ18" s="58"/>
      <c r="AR18" s="26">
        <f t="shared" si="10"/>
        <v>0</v>
      </c>
      <c r="AS18" s="52">
        <f>AF18+AH18+AI18</f>
        <v>0</v>
      </c>
      <c r="AT18" s="154">
        <f>AS18-AQ18-AN18</f>
        <v>0</v>
      </c>
      <c r="AU18" s="6"/>
      <c r="AV18" s="121"/>
      <c r="AW18" s="5"/>
      <c r="AX18" s="5"/>
      <c r="AY18" s="5"/>
      <c r="AZ18" s="5"/>
      <c r="BA18" s="6"/>
      <c r="BB18" s="6"/>
      <c r="BC18" s="6"/>
      <c r="BD18" s="6"/>
    </row>
    <row r="19" spans="1:56" ht="16.5" hidden="1" thickBot="1">
      <c r="A19" s="42">
        <v>13</v>
      </c>
      <c r="B19" s="46"/>
      <c r="C19" s="19"/>
      <c r="D19" s="45"/>
      <c r="E19" s="46"/>
      <c r="F19" s="45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55">
        <f t="shared" si="6"/>
        <v>0</v>
      </c>
      <c r="AD19" s="158">
        <f t="shared" si="0"/>
        <v>0</v>
      </c>
      <c r="AE19" s="18">
        <f t="shared" si="1"/>
        <v>0</v>
      </c>
      <c r="AF19" s="18">
        <f t="shared" si="2"/>
        <v>0</v>
      </c>
      <c r="AG19" s="8">
        <f t="shared" si="7"/>
        <v>0</v>
      </c>
      <c r="AH19" s="18">
        <f t="shared" si="3"/>
        <v>0</v>
      </c>
      <c r="AI19" s="18">
        <f t="shared" si="8"/>
        <v>0</v>
      </c>
      <c r="AJ19" s="9"/>
      <c r="AK19" s="9"/>
      <c r="AL19" s="9"/>
      <c r="AM19" s="9"/>
      <c r="AN19" s="16">
        <v>0</v>
      </c>
      <c r="AO19" s="109"/>
      <c r="AP19" s="3"/>
      <c r="AQ19" s="59"/>
      <c r="AR19" s="20">
        <f t="shared" si="10"/>
        <v>0</v>
      </c>
      <c r="AS19" s="52">
        <f t="shared" si="4"/>
        <v>0</v>
      </c>
      <c r="AT19" s="52">
        <f t="shared" si="5"/>
        <v>0</v>
      </c>
      <c r="AU19" s="6"/>
      <c r="AV19" s="25"/>
      <c r="AW19" s="6"/>
      <c r="AX19" s="6"/>
      <c r="AY19" s="6"/>
      <c r="AZ19" s="6"/>
      <c r="BA19" s="6"/>
      <c r="BB19" s="6"/>
      <c r="BC19" s="6"/>
      <c r="BD19" s="6"/>
    </row>
    <row r="20" spans="1:56" ht="16.5" hidden="1" thickBot="1">
      <c r="A20" s="42">
        <v>14</v>
      </c>
      <c r="B20" s="46"/>
      <c r="C20" s="19"/>
      <c r="D20" s="45"/>
      <c r="E20" s="46"/>
      <c r="F20" s="45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55">
        <f t="shared" si="6"/>
        <v>0</v>
      </c>
      <c r="AD20" s="158">
        <f t="shared" si="0"/>
        <v>0</v>
      </c>
      <c r="AE20" s="18">
        <f t="shared" si="1"/>
        <v>0</v>
      </c>
      <c r="AF20" s="18">
        <f t="shared" si="2"/>
        <v>0</v>
      </c>
      <c r="AG20" s="8">
        <f t="shared" si="7"/>
        <v>0</v>
      </c>
      <c r="AH20" s="18">
        <f t="shared" si="3"/>
        <v>0</v>
      </c>
      <c r="AI20" s="18">
        <f t="shared" si="8"/>
        <v>0</v>
      </c>
      <c r="AJ20" s="9"/>
      <c r="AK20" s="9"/>
      <c r="AL20" s="9"/>
      <c r="AM20" s="9"/>
      <c r="AN20" s="16">
        <v>0</v>
      </c>
      <c r="AO20" s="109"/>
      <c r="AP20" s="3"/>
      <c r="AQ20" s="59"/>
      <c r="AR20" s="20">
        <f>AC20-AE20-AG20-AJ20-AK20-AL20-AM20-AN20-AP20-AQ20</f>
        <v>0</v>
      </c>
      <c r="AS20" s="52">
        <f>AF20+AH20+AI20</f>
        <v>0</v>
      </c>
      <c r="AT20" s="52">
        <f>AS20-AQ20-AN20</f>
        <v>0</v>
      </c>
      <c r="AU20" s="6"/>
      <c r="AV20" s="25"/>
      <c r="AW20" s="6"/>
      <c r="AX20" s="6"/>
      <c r="AY20" s="6"/>
      <c r="AZ20" s="6"/>
      <c r="BA20" s="6"/>
      <c r="BB20" s="6"/>
      <c r="BC20" s="6"/>
      <c r="BD20" s="6"/>
    </row>
    <row r="21" spans="1:56" ht="16.5" hidden="1" thickBot="1">
      <c r="A21" s="42">
        <v>15</v>
      </c>
      <c r="B21" s="46"/>
      <c r="C21" s="21"/>
      <c r="D21" s="45"/>
      <c r="E21" s="46"/>
      <c r="F21" s="45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55">
        <f t="shared" si="6"/>
        <v>0</v>
      </c>
      <c r="AD21" s="158">
        <f t="shared" si="0"/>
        <v>0</v>
      </c>
      <c r="AE21" s="18">
        <f t="shared" si="1"/>
        <v>0</v>
      </c>
      <c r="AF21" s="18">
        <f t="shared" si="2"/>
        <v>0</v>
      </c>
      <c r="AG21" s="8">
        <f t="shared" si="7"/>
        <v>0</v>
      </c>
      <c r="AH21" s="18">
        <f t="shared" si="3"/>
        <v>0</v>
      </c>
      <c r="AI21" s="18">
        <f t="shared" si="8"/>
        <v>0</v>
      </c>
      <c r="AJ21" s="9"/>
      <c r="AK21" s="9"/>
      <c r="AL21" s="9"/>
      <c r="AM21" s="9"/>
      <c r="AN21" s="16">
        <v>0</v>
      </c>
      <c r="AO21" s="109"/>
      <c r="AP21" s="3"/>
      <c r="AQ21" s="59"/>
      <c r="AR21" s="10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6"/>
      <c r="AV21" s="25"/>
      <c r="AW21" s="6"/>
      <c r="AX21" s="6"/>
      <c r="AY21" s="6"/>
      <c r="AZ21" s="6"/>
      <c r="BA21" s="6"/>
      <c r="BB21" s="6"/>
      <c r="BC21" s="6"/>
      <c r="BD21" s="6"/>
    </row>
    <row r="22" spans="1:56" ht="16.5" hidden="1" thickBot="1">
      <c r="A22" s="42">
        <v>16</v>
      </c>
      <c r="B22" s="46"/>
      <c r="C22" s="21"/>
      <c r="D22" s="45"/>
      <c r="E22" s="46"/>
      <c r="F22" s="45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55">
        <f t="shared" si="6"/>
        <v>0</v>
      </c>
      <c r="AD22" s="158">
        <f t="shared" si="0"/>
        <v>0</v>
      </c>
      <c r="AE22" s="18">
        <f t="shared" si="1"/>
        <v>0</v>
      </c>
      <c r="AF22" s="18">
        <f t="shared" si="2"/>
        <v>0</v>
      </c>
      <c r="AG22" s="8">
        <f t="shared" si="7"/>
        <v>0</v>
      </c>
      <c r="AH22" s="18">
        <f t="shared" si="3"/>
        <v>0</v>
      </c>
      <c r="AI22" s="18">
        <f t="shared" si="8"/>
        <v>0</v>
      </c>
      <c r="AJ22" s="9"/>
      <c r="AK22" s="9"/>
      <c r="AL22" s="9"/>
      <c r="AM22" s="9"/>
      <c r="AN22" s="16">
        <v>0</v>
      </c>
      <c r="AO22" s="109"/>
      <c r="AP22" s="3"/>
      <c r="AQ22" s="59"/>
      <c r="AR22" s="10">
        <f>AC22-AE22-AG22-AJ22-AK22-AL22-AM22-AN22-AP22-AQ22</f>
        <v>0</v>
      </c>
      <c r="AS22" s="52">
        <f>AF22+AH22+AI22</f>
        <v>0</v>
      </c>
      <c r="AT22" s="52">
        <f>AS22-AQ22-AN22</f>
        <v>0</v>
      </c>
      <c r="AU22" s="6"/>
      <c r="AV22" s="25"/>
      <c r="AW22" s="6"/>
      <c r="AX22" s="6"/>
      <c r="AY22" s="6"/>
      <c r="AZ22" s="6"/>
      <c r="BA22" s="6"/>
      <c r="BB22" s="6"/>
      <c r="BC22" s="6"/>
      <c r="BD22" s="6"/>
    </row>
    <row r="23" spans="1:56" ht="16.5" hidden="1" thickBot="1">
      <c r="A23" s="42">
        <v>17</v>
      </c>
      <c r="B23" s="46"/>
      <c r="C23" s="19"/>
      <c r="D23" s="45"/>
      <c r="E23" s="46"/>
      <c r="F23" s="45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55">
        <f t="shared" si="6"/>
        <v>0</v>
      </c>
      <c r="AD23" s="158">
        <f t="shared" si="0"/>
        <v>0</v>
      </c>
      <c r="AE23" s="18">
        <f t="shared" si="1"/>
        <v>0</v>
      </c>
      <c r="AF23" s="18">
        <f t="shared" si="2"/>
        <v>0</v>
      </c>
      <c r="AG23" s="8">
        <f t="shared" si="7"/>
        <v>0</v>
      </c>
      <c r="AH23" s="18">
        <f t="shared" si="3"/>
        <v>0</v>
      </c>
      <c r="AI23" s="18">
        <f t="shared" si="8"/>
        <v>0</v>
      </c>
      <c r="AJ23" s="9"/>
      <c r="AK23" s="9"/>
      <c r="AL23" s="9"/>
      <c r="AM23" s="9"/>
      <c r="AN23" s="16">
        <v>0</v>
      </c>
      <c r="AO23" s="109"/>
      <c r="AP23" s="3"/>
      <c r="AQ23" s="59"/>
      <c r="AR23" s="10">
        <f t="shared" si="10"/>
        <v>0</v>
      </c>
      <c r="AS23" s="52">
        <f t="shared" si="11"/>
        <v>0</v>
      </c>
      <c r="AT23" s="52">
        <f t="shared" si="12"/>
        <v>0</v>
      </c>
      <c r="AU23" s="6"/>
      <c r="AV23" s="25"/>
      <c r="AW23" s="6"/>
      <c r="AX23" s="6"/>
      <c r="AY23" s="6"/>
      <c r="AZ23" s="6"/>
      <c r="BA23" s="6"/>
      <c r="BB23" s="6"/>
      <c r="BC23" s="6"/>
      <c r="BD23" s="6"/>
    </row>
    <row r="24" spans="1:56" ht="16.5" hidden="1" thickBot="1">
      <c r="A24" s="42">
        <v>18</v>
      </c>
      <c r="B24" s="46"/>
      <c r="C24" s="19"/>
      <c r="D24" s="45"/>
      <c r="E24" s="46"/>
      <c r="F24" s="45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55">
        <f t="shared" si="6"/>
        <v>0</v>
      </c>
      <c r="AD24" s="158">
        <f t="shared" si="0"/>
        <v>0</v>
      </c>
      <c r="AE24" s="18">
        <f t="shared" si="1"/>
        <v>0</v>
      </c>
      <c r="AF24" s="18">
        <f t="shared" si="2"/>
        <v>0</v>
      </c>
      <c r="AG24" s="8">
        <f t="shared" si="7"/>
        <v>0</v>
      </c>
      <c r="AH24" s="18">
        <f t="shared" si="3"/>
        <v>0</v>
      </c>
      <c r="AI24" s="18">
        <f t="shared" si="8"/>
        <v>0</v>
      </c>
      <c r="AJ24" s="158"/>
      <c r="AK24" s="158"/>
      <c r="AL24" s="19"/>
      <c r="AM24" s="19"/>
      <c r="AN24" s="16">
        <v>0</v>
      </c>
      <c r="AO24" s="109"/>
      <c r="AP24" s="3"/>
      <c r="AQ24" s="59"/>
      <c r="AR24" s="10">
        <f t="shared" si="10"/>
        <v>0</v>
      </c>
      <c r="AS24" s="52">
        <f t="shared" si="11"/>
        <v>0</v>
      </c>
      <c r="AT24" s="52">
        <f t="shared" si="12"/>
        <v>0</v>
      </c>
      <c r="AU24" s="6"/>
      <c r="AV24" s="25"/>
      <c r="AW24" s="6"/>
      <c r="AX24" s="6"/>
      <c r="AY24" s="6"/>
      <c r="AZ24" s="6"/>
      <c r="BA24" s="6"/>
      <c r="BB24" s="6"/>
      <c r="BC24" s="6"/>
      <c r="BD24" s="6"/>
    </row>
    <row r="25" spans="1:56" ht="16.5" hidden="1" thickBot="1">
      <c r="A25" s="42">
        <v>19</v>
      </c>
      <c r="B25" s="46"/>
      <c r="C25" s="19"/>
      <c r="D25" s="45"/>
      <c r="E25" s="46"/>
      <c r="F25" s="45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55">
        <f t="shared" si="6"/>
        <v>0</v>
      </c>
      <c r="AD25" s="158">
        <f t="shared" si="0"/>
        <v>0</v>
      </c>
      <c r="AE25" s="18">
        <f t="shared" si="1"/>
        <v>0</v>
      </c>
      <c r="AF25" s="18">
        <f t="shared" si="2"/>
        <v>0</v>
      </c>
      <c r="AG25" s="8">
        <f t="shared" si="7"/>
        <v>0</v>
      </c>
      <c r="AH25" s="18">
        <f t="shared" si="3"/>
        <v>0</v>
      </c>
      <c r="AI25" s="18">
        <f t="shared" si="8"/>
        <v>0</v>
      </c>
      <c r="AJ25" s="9"/>
      <c r="AK25" s="9"/>
      <c r="AL25" s="9"/>
      <c r="AM25" s="9"/>
      <c r="AN25" s="16">
        <v>0</v>
      </c>
      <c r="AO25" s="109"/>
      <c r="AP25" s="3"/>
      <c r="AQ25" s="59"/>
      <c r="AR25" s="10">
        <f t="shared" si="10"/>
        <v>0</v>
      </c>
      <c r="AS25" s="52">
        <f t="shared" si="11"/>
        <v>0</v>
      </c>
      <c r="AT25" s="52">
        <f t="shared" si="12"/>
        <v>0</v>
      </c>
      <c r="AU25" s="6"/>
      <c r="AV25" s="25"/>
      <c r="AW25" s="6"/>
      <c r="AX25" s="6"/>
      <c r="AY25" s="6"/>
      <c r="AZ25" s="6"/>
      <c r="BA25" s="6"/>
      <c r="BB25" s="6"/>
      <c r="BC25" s="6"/>
      <c r="BD25" s="6"/>
    </row>
    <row r="26" spans="1:56" ht="16.5" hidden="1" thickBot="1">
      <c r="A26" s="42">
        <v>20</v>
      </c>
      <c r="B26" s="46"/>
      <c r="C26" s="19"/>
      <c r="D26" s="45"/>
      <c r="E26" s="46"/>
      <c r="F26" s="45"/>
      <c r="G26" s="46"/>
      <c r="H26" s="46"/>
      <c r="I26" s="46"/>
      <c r="J26" s="46"/>
      <c r="K26" s="45"/>
      <c r="L26" s="46"/>
      <c r="M26" s="46"/>
      <c r="N26" s="46"/>
      <c r="O26" s="46"/>
      <c r="P26" s="46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55">
        <f t="shared" si="6"/>
        <v>0</v>
      </c>
      <c r="AD26" s="158">
        <f t="shared" si="0"/>
        <v>0</v>
      </c>
      <c r="AE26" s="18">
        <f t="shared" si="1"/>
        <v>0</v>
      </c>
      <c r="AF26" s="18">
        <f t="shared" si="2"/>
        <v>0</v>
      </c>
      <c r="AG26" s="8">
        <f t="shared" si="7"/>
        <v>0</v>
      </c>
      <c r="AH26" s="18">
        <f t="shared" si="3"/>
        <v>0</v>
      </c>
      <c r="AI26" s="18">
        <f t="shared" si="8"/>
        <v>0</v>
      </c>
      <c r="AJ26" s="9"/>
      <c r="AK26" s="9"/>
      <c r="AL26" s="9"/>
      <c r="AM26" s="9"/>
      <c r="AN26" s="16">
        <v>0</v>
      </c>
      <c r="AO26" s="109"/>
      <c r="AP26" s="3"/>
      <c r="AQ26" s="59"/>
      <c r="AR26" s="10">
        <f t="shared" si="10"/>
        <v>0</v>
      </c>
      <c r="AS26" s="52">
        <f t="shared" si="11"/>
        <v>0</v>
      </c>
      <c r="AT26" s="52">
        <f t="shared" si="12"/>
        <v>0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hidden="1" thickBot="1">
      <c r="A27" s="42">
        <v>21</v>
      </c>
      <c r="B27" s="46"/>
      <c r="C27" s="19"/>
      <c r="D27" s="45"/>
      <c r="E27" s="46"/>
      <c r="F27" s="45"/>
      <c r="G27" s="46"/>
      <c r="H27" s="46"/>
      <c r="I27" s="46"/>
      <c r="J27" s="46"/>
      <c r="K27" s="45"/>
      <c r="L27" s="46"/>
      <c r="M27" s="46"/>
      <c r="N27" s="46"/>
      <c r="O27" s="46"/>
      <c r="P27" s="46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55">
        <f t="shared" si="6"/>
        <v>0</v>
      </c>
      <c r="AD27" s="158">
        <f t="shared" si="0"/>
        <v>0</v>
      </c>
      <c r="AE27" s="18">
        <f t="shared" si="1"/>
        <v>0</v>
      </c>
      <c r="AF27" s="18">
        <f t="shared" si="2"/>
        <v>0</v>
      </c>
      <c r="AG27" s="8">
        <f t="shared" si="7"/>
        <v>0</v>
      </c>
      <c r="AH27" s="18">
        <f t="shared" si="3"/>
        <v>0</v>
      </c>
      <c r="AI27" s="18">
        <f t="shared" si="8"/>
        <v>0</v>
      </c>
      <c r="AJ27" s="9"/>
      <c r="AK27" s="9"/>
      <c r="AL27" s="9"/>
      <c r="AM27" s="9"/>
      <c r="AN27" s="16">
        <v>0</v>
      </c>
      <c r="AO27" s="109"/>
      <c r="AP27" s="3"/>
      <c r="AQ27" s="59"/>
      <c r="AR27" s="10">
        <f t="shared" si="10"/>
        <v>0</v>
      </c>
      <c r="AS27" s="52">
        <f t="shared" si="11"/>
        <v>0</v>
      </c>
      <c r="AT27" s="52">
        <f t="shared" si="12"/>
        <v>0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ht="16.5" hidden="1" thickBot="1">
      <c r="A28" s="47">
        <v>22</v>
      </c>
      <c r="B28" s="48"/>
      <c r="C28" s="49"/>
      <c r="D28" s="50"/>
      <c r="E28" s="48"/>
      <c r="F28" s="50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56">
        <f t="shared" si="6"/>
        <v>0</v>
      </c>
      <c r="AD28" s="17">
        <f t="shared" si="0"/>
        <v>0</v>
      </c>
      <c r="AE28" s="27">
        <f t="shared" si="1"/>
        <v>0</v>
      </c>
      <c r="AF28" s="27">
        <f t="shared" si="2"/>
        <v>0</v>
      </c>
      <c r="AG28" s="28">
        <f t="shared" si="7"/>
        <v>0</v>
      </c>
      <c r="AH28" s="27">
        <f t="shared" si="3"/>
        <v>0</v>
      </c>
      <c r="AI28" s="27">
        <f t="shared" si="8"/>
        <v>0</v>
      </c>
      <c r="AJ28" s="29"/>
      <c r="AK28" s="29"/>
      <c r="AL28" s="29"/>
      <c r="AM28" s="29"/>
      <c r="AN28" s="30">
        <v>0</v>
      </c>
      <c r="AO28" s="110"/>
      <c r="AP28" s="60"/>
      <c r="AQ28" s="61"/>
      <c r="AR28" s="31">
        <f t="shared" si="10"/>
        <v>0</v>
      </c>
      <c r="AS28" s="53">
        <f t="shared" si="11"/>
        <v>0</v>
      </c>
      <c r="AT28" s="53">
        <f t="shared" si="12"/>
        <v>0</v>
      </c>
      <c r="AU28" s="6"/>
      <c r="AV28" s="6"/>
      <c r="AW28" s="6"/>
      <c r="AX28" s="6"/>
      <c r="AY28" s="6"/>
      <c r="AZ28" s="6"/>
      <c r="BA28" s="6"/>
      <c r="BB28" s="6"/>
      <c r="BC28" s="6"/>
      <c r="BD28" s="6"/>
    </row>
    <row r="29" spans="1:56" s="1" customFormat="1" ht="16.5" thickBot="1">
      <c r="A29" s="171" t="s">
        <v>59</v>
      </c>
      <c r="B29" s="172"/>
      <c r="C29" s="172"/>
      <c r="D29" s="111">
        <f t="shared" ref="D29:AT29" si="13">SUM(D7:D28)</f>
        <v>0</v>
      </c>
      <c r="E29" s="111">
        <f t="shared" si="13"/>
        <v>0</v>
      </c>
      <c r="F29" s="111">
        <f t="shared" si="13"/>
        <v>0</v>
      </c>
      <c r="G29" s="111">
        <f t="shared" si="13"/>
        <v>0</v>
      </c>
      <c r="H29" s="111">
        <f t="shared" si="13"/>
        <v>0</v>
      </c>
      <c r="I29" s="111">
        <f t="shared" si="13"/>
        <v>0</v>
      </c>
      <c r="J29" s="111">
        <f t="shared" si="13"/>
        <v>0</v>
      </c>
      <c r="K29" s="111">
        <f t="shared" si="13"/>
        <v>0</v>
      </c>
      <c r="L29" s="111">
        <f t="shared" si="13"/>
        <v>0</v>
      </c>
      <c r="M29" s="111">
        <f t="shared" si="13"/>
        <v>0</v>
      </c>
      <c r="N29" s="111">
        <f t="shared" si="13"/>
        <v>0</v>
      </c>
      <c r="O29" s="111">
        <f t="shared" si="13"/>
        <v>0</v>
      </c>
      <c r="P29" s="111">
        <f t="shared" si="13"/>
        <v>0</v>
      </c>
      <c r="Q29" s="111">
        <f t="shared" si="13"/>
        <v>0</v>
      </c>
      <c r="R29" s="111">
        <f t="shared" si="13"/>
        <v>0</v>
      </c>
      <c r="S29" s="111">
        <f t="shared" si="13"/>
        <v>0</v>
      </c>
      <c r="T29" s="111">
        <f t="shared" si="13"/>
        <v>0</v>
      </c>
      <c r="U29" s="111">
        <f t="shared" si="13"/>
        <v>0</v>
      </c>
      <c r="V29" s="111">
        <f t="shared" si="13"/>
        <v>0</v>
      </c>
      <c r="W29" s="111">
        <f t="shared" si="13"/>
        <v>0</v>
      </c>
      <c r="X29" s="111">
        <f t="shared" si="13"/>
        <v>0</v>
      </c>
      <c r="Y29" s="111">
        <f t="shared" si="13"/>
        <v>0</v>
      </c>
      <c r="Z29" s="111">
        <f t="shared" si="13"/>
        <v>0</v>
      </c>
      <c r="AA29" s="111">
        <f t="shared" si="13"/>
        <v>0</v>
      </c>
      <c r="AB29" s="111">
        <f t="shared" si="13"/>
        <v>0</v>
      </c>
      <c r="AC29" s="112">
        <f t="shared" si="13"/>
        <v>0</v>
      </c>
      <c r="AD29" s="112">
        <f t="shared" si="13"/>
        <v>0</v>
      </c>
      <c r="AE29" s="112">
        <f t="shared" si="13"/>
        <v>0</v>
      </c>
      <c r="AF29" s="112">
        <f t="shared" si="13"/>
        <v>0</v>
      </c>
      <c r="AG29" s="112">
        <f t="shared" si="13"/>
        <v>0</v>
      </c>
      <c r="AH29" s="112">
        <f t="shared" si="13"/>
        <v>0</v>
      </c>
      <c r="AI29" s="112">
        <f t="shared" si="13"/>
        <v>0</v>
      </c>
      <c r="AJ29" s="112">
        <f t="shared" si="13"/>
        <v>0</v>
      </c>
      <c r="AK29" s="112">
        <f t="shared" si="13"/>
        <v>0</v>
      </c>
      <c r="AL29" s="112">
        <f t="shared" si="13"/>
        <v>0</v>
      </c>
      <c r="AM29" s="112">
        <f t="shared" si="13"/>
        <v>0</v>
      </c>
      <c r="AN29" s="112">
        <f t="shared" si="13"/>
        <v>0</v>
      </c>
      <c r="AO29" s="113">
        <f>SUM(AO7:AO28)</f>
        <v>0</v>
      </c>
      <c r="AP29" s="112">
        <f t="shared" si="13"/>
        <v>0</v>
      </c>
      <c r="AQ29" s="114">
        <f t="shared" si="13"/>
        <v>0</v>
      </c>
      <c r="AR29" s="115">
        <f>SUM(AR7:AR28)</f>
        <v>0</v>
      </c>
      <c r="AS29" s="115">
        <f t="shared" si="13"/>
        <v>0</v>
      </c>
      <c r="AT29" s="115">
        <f t="shared" si="13"/>
        <v>0</v>
      </c>
      <c r="AU29" s="116"/>
      <c r="AV29" s="116"/>
      <c r="AW29" s="122"/>
      <c r="AX29" s="122"/>
      <c r="AY29" s="122"/>
      <c r="AZ29" s="122"/>
      <c r="BA29" s="122"/>
      <c r="BB29" s="122"/>
      <c r="BC29" s="122"/>
      <c r="BD29" s="122"/>
    </row>
    <row r="30" spans="1:56" ht="15.75" thickBot="1">
      <c r="A30" s="173" t="s">
        <v>57</v>
      </c>
      <c r="B30" s="174"/>
      <c r="C30" s="32"/>
      <c r="D30" s="33"/>
      <c r="E30" s="34">
        <f>E4-E29</f>
        <v>0</v>
      </c>
      <c r="F30" s="34">
        <f t="shared" ref="F30:R30" si="14">F4-F29</f>
        <v>0</v>
      </c>
      <c r="G30" s="34">
        <f t="shared" si="14"/>
        <v>0</v>
      </c>
      <c r="H30" s="34">
        <f t="shared" si="14"/>
        <v>0</v>
      </c>
      <c r="I30" s="34">
        <f t="shared" si="14"/>
        <v>0</v>
      </c>
      <c r="J30" s="34">
        <f t="shared" si="14"/>
        <v>0</v>
      </c>
      <c r="K30" s="35">
        <f>K4+K5-K29</f>
        <v>1780</v>
      </c>
      <c r="L30" s="35">
        <f t="shared" ref="L30:P30" si="15">L4+L5-L29</f>
        <v>300</v>
      </c>
      <c r="M30" s="35">
        <f t="shared" si="15"/>
        <v>90</v>
      </c>
      <c r="N30" s="35">
        <f t="shared" si="15"/>
        <v>0</v>
      </c>
      <c r="O30" s="35">
        <f t="shared" si="15"/>
        <v>1610</v>
      </c>
      <c r="P30" s="35">
        <f t="shared" si="15"/>
        <v>4790</v>
      </c>
      <c r="Q30" s="34">
        <f t="shared" si="14"/>
        <v>0</v>
      </c>
      <c r="R30" s="34">
        <f t="shared" si="14"/>
        <v>0</v>
      </c>
      <c r="S30" s="36"/>
      <c r="T30" s="36"/>
      <c r="U30" s="36"/>
      <c r="V30" s="36"/>
      <c r="W30" s="36"/>
      <c r="X30" s="36"/>
      <c r="Y30" s="36"/>
      <c r="Z30" s="36"/>
      <c r="AA30" s="36"/>
      <c r="AB30" s="117"/>
      <c r="AC30" s="118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119"/>
      <c r="AP30" s="127"/>
      <c r="AQ30" s="127"/>
      <c r="AR30" s="127"/>
      <c r="AS30" s="127"/>
      <c r="AT30" s="127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5">
      <c r="A31" s="12"/>
      <c r="B31" s="12"/>
      <c r="C31" s="123"/>
      <c r="D31" s="12"/>
      <c r="E31" s="124"/>
      <c r="F31" s="124"/>
      <c r="G31" s="124"/>
      <c r="H31" s="124"/>
      <c r="I31" s="124"/>
      <c r="J31" s="124"/>
      <c r="K31" s="125"/>
      <c r="L31" s="125"/>
      <c r="M31" s="125"/>
      <c r="N31" s="125"/>
      <c r="O31" s="125"/>
      <c r="P31" s="125"/>
      <c r="Q31" s="124"/>
      <c r="R31" s="124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126"/>
      <c r="AP31" s="123"/>
      <c r="AQ31" s="123"/>
      <c r="AR31" s="123"/>
      <c r="AS31" s="123"/>
      <c r="AT31" s="123"/>
      <c r="AV31" s="6"/>
      <c r="AW31" s="6"/>
      <c r="AX31" s="6"/>
      <c r="AY31" s="6"/>
      <c r="AZ31" s="6"/>
      <c r="BA31" s="6"/>
      <c r="BB31" s="6"/>
      <c r="BC31" s="6"/>
      <c r="BD31" s="6"/>
    </row>
    <row r="32" spans="1:56" ht="18">
      <c r="A32" s="6"/>
      <c r="B32" s="6"/>
      <c r="C32" s="5"/>
      <c r="D32" s="162" t="s">
        <v>87</v>
      </c>
      <c r="E32" s="162"/>
      <c r="F32" s="162"/>
      <c r="G32" s="162"/>
      <c r="H32" s="162"/>
      <c r="I32" s="162"/>
      <c r="J32" s="162"/>
      <c r="K32" s="162"/>
      <c r="L32" s="162"/>
      <c r="M32" s="162"/>
      <c r="O32" s="23"/>
      <c r="P32" s="11"/>
      <c r="Q32" s="6"/>
      <c r="R32" s="6"/>
      <c r="S32" s="6"/>
      <c r="AR32" s="163" t="s">
        <v>80</v>
      </c>
      <c r="AS32" s="163"/>
      <c r="AT32" s="163"/>
      <c r="AU32" s="14"/>
    </row>
    <row r="33" spans="1:47" ht="15.75">
      <c r="A33" s="6"/>
      <c r="B33" s="6"/>
      <c r="C33" s="5"/>
      <c r="D33" s="179" t="s">
        <v>81</v>
      </c>
      <c r="E33" s="179"/>
      <c r="F33" s="179"/>
      <c r="G33" s="179"/>
      <c r="H33" s="179"/>
      <c r="I33" s="179"/>
      <c r="J33" s="179"/>
      <c r="K33" s="179"/>
      <c r="L33" s="157"/>
      <c r="M33" s="157">
        <v>191892</v>
      </c>
      <c r="P33" s="6"/>
      <c r="Q33" s="6"/>
      <c r="R33" s="6"/>
      <c r="AR33" s="64"/>
      <c r="AS33" s="19" t="s">
        <v>45</v>
      </c>
      <c r="AT33" s="19" t="s">
        <v>89</v>
      </c>
      <c r="AU33" s="14"/>
    </row>
    <row r="34" spans="1:47" ht="15.75">
      <c r="A34" s="6"/>
      <c r="B34" s="6"/>
      <c r="C34" s="5"/>
      <c r="D34" s="180" t="s">
        <v>72</v>
      </c>
      <c r="E34" s="180"/>
      <c r="F34" s="180"/>
      <c r="G34" s="180"/>
      <c r="H34" s="180"/>
      <c r="I34" s="180"/>
      <c r="J34" s="180"/>
      <c r="K34" s="180"/>
      <c r="L34" s="45"/>
      <c r="M34" s="129">
        <v>237487</v>
      </c>
      <c r="N34" s="11"/>
      <c r="O34" s="11"/>
      <c r="P34" s="6"/>
      <c r="Q34" s="6"/>
      <c r="AC34" s="23"/>
      <c r="AQ34" s="6"/>
      <c r="AR34" s="19">
        <v>2500</v>
      </c>
      <c r="AS34" s="19" t="s">
        <v>45</v>
      </c>
      <c r="AT34" s="19" t="s">
        <v>90</v>
      </c>
    </row>
    <row r="35" spans="1:47" ht="15.75">
      <c r="A35" s="6"/>
      <c r="B35" s="6"/>
      <c r="C35" s="5"/>
      <c r="D35" s="181"/>
      <c r="E35" s="181"/>
      <c r="F35" s="181"/>
      <c r="G35" s="181"/>
      <c r="H35" s="181"/>
      <c r="I35" s="181"/>
      <c r="J35" s="181"/>
      <c r="K35" s="181"/>
      <c r="L35" s="158"/>
      <c r="M35" s="130">
        <f>M33+M34</f>
        <v>429379</v>
      </c>
      <c r="O35" s="6"/>
      <c r="P35" s="6"/>
      <c r="Q35" s="6"/>
      <c r="AQ35" s="6"/>
      <c r="AR35" s="19">
        <v>10795</v>
      </c>
      <c r="AS35" s="19" t="s">
        <v>54</v>
      </c>
      <c r="AT35" s="19" t="s">
        <v>90</v>
      </c>
    </row>
    <row r="36" spans="1:47" ht="15.75">
      <c r="A36" s="6"/>
      <c r="B36" s="6"/>
      <c r="C36" s="5"/>
      <c r="D36" s="182" t="s">
        <v>75</v>
      </c>
      <c r="E36" s="182"/>
      <c r="F36" s="182"/>
      <c r="G36" s="182"/>
      <c r="H36" s="182"/>
      <c r="I36" s="182"/>
      <c r="J36" s="182"/>
      <c r="K36" s="182"/>
      <c r="L36" s="158"/>
      <c r="M36" s="129">
        <v>23872</v>
      </c>
      <c r="O36" s="6"/>
      <c r="P36" s="6"/>
      <c r="Q36" s="6"/>
      <c r="AQ36" s="6"/>
      <c r="AR36" s="19">
        <v>10577</v>
      </c>
      <c r="AS36" s="19" t="s">
        <v>54</v>
      </c>
      <c r="AT36" s="19" t="s">
        <v>89</v>
      </c>
    </row>
    <row r="37" spans="1:47" ht="15.75">
      <c r="A37" s="6"/>
      <c r="B37" s="6"/>
      <c r="C37" s="5"/>
      <c r="D37" s="179" t="s">
        <v>82</v>
      </c>
      <c r="E37" s="179"/>
      <c r="F37" s="179"/>
      <c r="G37" s="179"/>
      <c r="H37" s="179"/>
      <c r="I37" s="179"/>
      <c r="J37" s="179"/>
      <c r="K37" s="179"/>
      <c r="L37" s="133"/>
      <c r="M37" s="131">
        <f>M35-M36</f>
        <v>405507</v>
      </c>
      <c r="O37" s="23"/>
      <c r="AR37" s="9"/>
      <c r="AS37" s="19" t="s">
        <v>70</v>
      </c>
      <c r="AT37" s="19" t="s">
        <v>89</v>
      </c>
    </row>
    <row r="38" spans="1:47" ht="15.75">
      <c r="A38" s="13"/>
      <c r="B38" s="13"/>
      <c r="C38" s="5"/>
      <c r="D38" s="181" t="s">
        <v>84</v>
      </c>
      <c r="E38" s="181"/>
      <c r="F38" s="181"/>
      <c r="G38" s="181"/>
      <c r="H38" s="181"/>
      <c r="I38" s="181"/>
      <c r="J38" s="181"/>
      <c r="K38" s="181"/>
      <c r="L38" s="158"/>
      <c r="M38" s="158">
        <v>400000</v>
      </c>
      <c r="AR38" s="64"/>
      <c r="AS38" s="19" t="s">
        <v>70</v>
      </c>
      <c r="AT38" s="19" t="s">
        <v>88</v>
      </c>
    </row>
    <row r="39" spans="1:47" ht="15.75">
      <c r="A39" s="6"/>
      <c r="B39" s="6"/>
      <c r="C39" s="5"/>
      <c r="D39" s="175" t="s">
        <v>85</v>
      </c>
      <c r="E39" s="176"/>
      <c r="F39" s="176"/>
      <c r="G39" s="176"/>
      <c r="H39" s="176"/>
      <c r="I39" s="176"/>
      <c r="J39" s="176"/>
      <c r="K39" s="177"/>
      <c r="L39" s="46"/>
      <c r="M39" s="130">
        <f>M37-M38</f>
        <v>5507</v>
      </c>
      <c r="AR39" s="72">
        <f>SUM(AR33:AR38)</f>
        <v>23872</v>
      </c>
      <c r="AS39" s="73" t="s">
        <v>71</v>
      </c>
      <c r="AT39" s="128" t="s">
        <v>86</v>
      </c>
    </row>
    <row r="40" spans="1:47" ht="15.75">
      <c r="A40" s="6"/>
      <c r="B40" s="6"/>
      <c r="C40" s="5"/>
      <c r="D40" s="178" t="s">
        <v>83</v>
      </c>
      <c r="E40" s="178"/>
      <c r="F40" s="178"/>
      <c r="G40" s="178"/>
      <c r="H40" s="178"/>
      <c r="I40" s="178"/>
      <c r="J40" s="178"/>
      <c r="K40" s="178"/>
      <c r="L40" s="156"/>
      <c r="M40" s="132">
        <f>M36+M39</f>
        <v>29379</v>
      </c>
    </row>
    <row r="41" spans="1:47">
      <c r="A41" s="6"/>
      <c r="B41" s="6"/>
      <c r="C41" s="5"/>
      <c r="D41" s="5"/>
      <c r="E41" s="5"/>
      <c r="F41" s="6"/>
      <c r="G41" s="6"/>
      <c r="Q41" s="14"/>
      <c r="AE41" s="4" t="s">
        <v>15</v>
      </c>
    </row>
    <row r="42" spans="1:47">
      <c r="A42" s="6"/>
      <c r="B42" s="6"/>
      <c r="C42" s="5"/>
      <c r="D42" s="5"/>
      <c r="E42" s="5"/>
      <c r="F42" s="6"/>
      <c r="G42" s="6"/>
      <c r="AR42" s="6"/>
      <c r="AS42" s="6"/>
      <c r="AT42" s="6"/>
    </row>
    <row r="43" spans="1:47">
      <c r="A43" s="6"/>
      <c r="B43" s="6"/>
      <c r="C43" s="5"/>
      <c r="D43" s="5"/>
      <c r="E43" s="5"/>
      <c r="F43" s="6"/>
      <c r="G43" s="6"/>
      <c r="AR43" s="6"/>
      <c r="AS43" s="6"/>
      <c r="AT43" s="88"/>
    </row>
    <row r="44" spans="1:47">
      <c r="A44" s="6"/>
      <c r="B44" s="6"/>
      <c r="C44" s="6"/>
      <c r="D44" s="6"/>
      <c r="E44" s="6"/>
      <c r="F44" s="6"/>
      <c r="G44" s="6"/>
      <c r="AR44" s="6"/>
      <c r="AS44" s="6"/>
      <c r="AT44" s="88"/>
    </row>
    <row r="45" spans="1:47">
      <c r="A45" s="6"/>
      <c r="B45" s="6"/>
      <c r="C45" s="6"/>
      <c r="D45" s="6"/>
      <c r="E45" s="6"/>
      <c r="F45" s="6"/>
      <c r="G45" s="6"/>
      <c r="AR45" s="6"/>
      <c r="AS45" s="6"/>
      <c r="AT45" s="6"/>
    </row>
    <row r="46" spans="1:47">
      <c r="A46" s="6"/>
      <c r="B46" s="6"/>
      <c r="C46" s="6"/>
      <c r="D46" s="6"/>
      <c r="E46" s="6"/>
      <c r="AR46" s="6"/>
      <c r="AS46" s="6"/>
      <c r="AT46" s="6"/>
    </row>
    <row r="47" spans="1:47">
      <c r="A47" s="6"/>
      <c r="B47" s="6"/>
      <c r="C47" s="6"/>
      <c r="D47" s="6"/>
      <c r="E47" s="6"/>
      <c r="AR47" s="11"/>
      <c r="AS47" s="6"/>
      <c r="AT47" s="6"/>
    </row>
    <row r="48" spans="1:47">
      <c r="A48" s="6"/>
      <c r="B48" s="6"/>
      <c r="C48" s="6"/>
      <c r="D48" s="6"/>
      <c r="E48" s="6"/>
      <c r="AR48" s="6"/>
      <c r="AS48" s="88"/>
      <c r="AT48" s="88"/>
    </row>
    <row r="49" spans="1:46">
      <c r="A49" s="6"/>
      <c r="B49" s="6"/>
      <c r="C49" s="6"/>
      <c r="D49" s="6"/>
      <c r="E49" s="6"/>
      <c r="AR49" s="11"/>
      <c r="AS49" s="6"/>
      <c r="AT49" s="6"/>
    </row>
    <row r="50" spans="1:46">
      <c r="A50" s="6"/>
      <c r="B50" s="6"/>
      <c r="C50" s="6"/>
      <c r="D50" s="6"/>
      <c r="E50" s="6"/>
      <c r="AM50" s="14" t="s">
        <v>33</v>
      </c>
    </row>
    <row r="51" spans="1:46">
      <c r="A51" s="6"/>
      <c r="B51" s="6"/>
      <c r="C51" s="6"/>
      <c r="D51" s="6"/>
      <c r="E51" s="6"/>
    </row>
    <row r="52" spans="1:46">
      <c r="A52" s="6"/>
      <c r="B52" s="6"/>
      <c r="C52" s="6"/>
      <c r="D52" s="6"/>
      <c r="E52" s="6"/>
    </row>
    <row r="53" spans="1:46">
      <c r="A53" s="6"/>
      <c r="B53" s="6"/>
      <c r="C53" s="6"/>
      <c r="D53" s="6"/>
      <c r="E53" s="6"/>
    </row>
    <row r="54" spans="1:46">
      <c r="A54" s="6"/>
      <c r="B54" s="6"/>
      <c r="C54" s="6"/>
      <c r="D54" s="6"/>
      <c r="E54" s="6"/>
    </row>
    <row r="55" spans="1:46">
      <c r="A55" s="6"/>
      <c r="B55" s="6"/>
      <c r="C55" s="6"/>
      <c r="D55" s="6"/>
      <c r="E55" s="6"/>
    </row>
    <row r="56" spans="1:46">
      <c r="A56" s="6"/>
      <c r="B56" s="6"/>
      <c r="C56" s="6"/>
      <c r="D56" s="6"/>
      <c r="E56" s="6"/>
    </row>
    <row r="57" spans="1:46">
      <c r="A57" s="6"/>
      <c r="B57" s="6"/>
      <c r="C57" s="6"/>
      <c r="D57" s="6"/>
      <c r="E57" s="6"/>
    </row>
    <row r="58" spans="1:46">
      <c r="A58" s="6"/>
      <c r="B58" s="6"/>
      <c r="C58" s="6"/>
      <c r="D58" s="6"/>
      <c r="E58" s="6"/>
    </row>
    <row r="59" spans="1:46">
      <c r="A59" s="6"/>
      <c r="B59" s="6"/>
      <c r="C59" s="6"/>
      <c r="D59" s="6"/>
      <c r="E59" s="6"/>
    </row>
    <row r="60" spans="1:46">
      <c r="A60" s="6"/>
      <c r="B60" s="6"/>
      <c r="C60" s="6"/>
      <c r="D60" s="6"/>
      <c r="E60" s="6"/>
    </row>
    <row r="61" spans="1:46">
      <c r="A61" s="6"/>
      <c r="B61" s="6"/>
      <c r="C61" s="6"/>
      <c r="D61" s="6"/>
      <c r="E61" s="6"/>
    </row>
    <row r="62" spans="1:46">
      <c r="A62" s="6"/>
      <c r="B62" s="6"/>
      <c r="C62" s="6"/>
      <c r="D62" s="6"/>
      <c r="E62" s="6"/>
    </row>
    <row r="63" spans="1:46">
      <c r="A63" s="6"/>
      <c r="B63" s="6"/>
      <c r="C63" s="6"/>
      <c r="D63" s="6"/>
      <c r="E63" s="6"/>
    </row>
    <row r="64" spans="1:46">
      <c r="C64" s="6"/>
      <c r="D64" s="6"/>
      <c r="E64" s="6"/>
    </row>
    <row r="65" spans="3:5">
      <c r="C65" s="6"/>
      <c r="D65" s="6"/>
      <c r="E65" s="6"/>
    </row>
    <row r="66" spans="3:5">
      <c r="C66" s="6"/>
      <c r="D66" s="6"/>
      <c r="E66" s="6"/>
    </row>
    <row r="67" spans="3:5">
      <c r="C67" s="6"/>
      <c r="D67" s="6"/>
      <c r="E67" s="6"/>
    </row>
    <row r="68" spans="3:5">
      <c r="C68" s="6"/>
      <c r="D68" s="6"/>
      <c r="E68" s="6"/>
    </row>
    <row r="69" spans="3:5">
      <c r="C69" s="6"/>
      <c r="D69" s="6"/>
      <c r="E69" s="6"/>
    </row>
    <row r="70" spans="3:5">
      <c r="C70" s="6"/>
      <c r="D70" s="6"/>
      <c r="E70" s="6"/>
    </row>
    <row r="71" spans="3:5">
      <c r="C71" s="6"/>
      <c r="D71" s="6"/>
      <c r="E71" s="6"/>
    </row>
    <row r="72" spans="3:5">
      <c r="C72" s="6"/>
      <c r="D72" s="6"/>
      <c r="E72" s="6"/>
    </row>
    <row r="73" spans="3:5">
      <c r="C73" s="6"/>
      <c r="D73" s="6"/>
      <c r="E73" s="6"/>
    </row>
    <row r="74" spans="3:5">
      <c r="C74" s="6"/>
      <c r="D74" s="6"/>
      <c r="E74" s="6"/>
    </row>
    <row r="75" spans="3:5">
      <c r="C75" s="6"/>
      <c r="D75" s="6"/>
      <c r="E75" s="6"/>
    </row>
    <row r="76" spans="3:5">
      <c r="C76" s="6"/>
      <c r="D76" s="6"/>
      <c r="E76" s="6"/>
    </row>
    <row r="77" spans="3:5">
      <c r="C77" s="6"/>
      <c r="D77" s="6"/>
      <c r="E77" s="6"/>
    </row>
    <row r="78" spans="3:5">
      <c r="C78" s="6"/>
      <c r="D78" s="6"/>
      <c r="E78" s="6"/>
    </row>
    <row r="79" spans="3:5">
      <c r="C79" s="6"/>
      <c r="D79" s="6"/>
      <c r="E79" s="6"/>
    </row>
    <row r="80" spans="3:5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65539" spans="1:1">
      <c r="A65539" s="135"/>
    </row>
  </sheetData>
  <mergeCells count="23">
    <mergeCell ref="D39:K39"/>
    <mergeCell ref="D40:K40"/>
    <mergeCell ref="D33:K33"/>
    <mergeCell ref="D34:K34"/>
    <mergeCell ref="D35:K35"/>
    <mergeCell ref="D36:K36"/>
    <mergeCell ref="D37:K37"/>
    <mergeCell ref="D38:K38"/>
    <mergeCell ref="D32:M32"/>
    <mergeCell ref="AR32:AT32"/>
    <mergeCell ref="A1:AT1"/>
    <mergeCell ref="A2:AT2"/>
    <mergeCell ref="A3:B3"/>
    <mergeCell ref="C3:AT3"/>
    <mergeCell ref="A4:B4"/>
    <mergeCell ref="C4:D4"/>
    <mergeCell ref="M4:N4"/>
    <mergeCell ref="AC4:AT4"/>
    <mergeCell ref="A5:B5"/>
    <mergeCell ref="C5:D5"/>
    <mergeCell ref="AC5:AT5"/>
    <mergeCell ref="A29:C29"/>
    <mergeCell ref="A30:B30"/>
  </mergeCells>
  <conditionalFormatting sqref="AP7:AP28">
    <cfRule type="cellIs" dxfId="16" priority="17" stopIfTrue="1" operator="greaterThan">
      <formula>0</formula>
    </cfRule>
  </conditionalFormatting>
  <conditionalFormatting sqref="AQ32">
    <cfRule type="cellIs" dxfId="15" priority="15" operator="greaterThan">
      <formula>$AQ$7:$AQ$18&lt;100</formula>
    </cfRule>
    <cfRule type="cellIs" dxfId="14" priority="16" operator="greaterThan">
      <formula>100</formula>
    </cfRule>
  </conditionalFormatting>
  <conditionalFormatting sqref="K4:P30">
    <cfRule type="cellIs" dxfId="13" priority="14" operator="equal">
      <formula>212030016606640</formula>
    </cfRule>
  </conditionalFormatting>
  <conditionalFormatting sqref="K4:K30">
    <cfRule type="cellIs" dxfId="12" priority="12" operator="equal">
      <formula>$K$4</formula>
    </cfRule>
    <cfRule type="cellIs" dxfId="11" priority="13" operator="equal">
      <formula>2120</formula>
    </cfRule>
  </conditionalFormatting>
  <conditionalFormatting sqref="M4:N30">
    <cfRule type="cellIs" dxfId="10" priority="10" operator="equal">
      <formula>$M$4</formula>
    </cfRule>
    <cfRule type="cellIs" dxfId="9" priority="11" operator="equal">
      <formula>300</formula>
    </cfRule>
  </conditionalFormatting>
  <conditionalFormatting sqref="O4:O30">
    <cfRule type="cellIs" dxfId="8" priority="8" operator="equal">
      <formula>$O$4</formula>
    </cfRule>
    <cfRule type="cellIs" dxfId="7" priority="9" operator="equal">
      <formula>1660</formula>
    </cfRule>
  </conditionalFormatting>
  <conditionalFormatting sqref="P4:P30">
    <cfRule type="cellIs" dxfId="6" priority="6" operator="equal">
      <formula>$P$4</formula>
    </cfRule>
    <cfRule type="cellIs" dxfId="5" priority="7" operator="equal">
      <formula>6640</formula>
    </cfRule>
  </conditionalFormatting>
  <conditionalFormatting sqref="AT6:AT29">
    <cfRule type="cellIs" dxfId="4" priority="5" operator="lessThan">
      <formula>0</formula>
    </cfRule>
  </conditionalFormatting>
  <conditionalFormatting sqref="AT7:AT18">
    <cfRule type="cellIs" dxfId="3" priority="2" operator="lessThan">
      <formula>0</formula>
    </cfRule>
    <cfRule type="cellIs" dxfId="2" priority="3" operator="lessThan">
      <formula>0</formula>
    </cfRule>
    <cfRule type="cellIs" dxfId="1" priority="4" operator="lessThan">
      <formula>0</formula>
    </cfRule>
  </conditionalFormatting>
  <conditionalFormatting sqref="K4:K29">
    <cfRule type="cellIs" dxfId="0" priority="1" operator="equal">
      <formula>$K$4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4:E20"/>
  <sheetViews>
    <sheetView workbookViewId="0">
      <selection activeCell="J12" sqref="J12"/>
    </sheetView>
  </sheetViews>
  <sheetFormatPr defaultRowHeight="12.75"/>
  <sheetData>
    <row r="4" spans="3:5">
      <c r="C4" s="193" t="s">
        <v>92</v>
      </c>
      <c r="D4" s="194"/>
      <c r="E4" s="194"/>
    </row>
    <row r="5" spans="3:5">
      <c r="C5" s="161" t="s">
        <v>93</v>
      </c>
      <c r="D5" s="161" t="s">
        <v>94</v>
      </c>
      <c r="E5" s="161" t="s">
        <v>95</v>
      </c>
    </row>
    <row r="6" spans="3:5">
      <c r="C6" s="160">
        <v>30000</v>
      </c>
      <c r="D6" s="160">
        <v>12000</v>
      </c>
      <c r="E6" s="160">
        <f>C6-D6</f>
        <v>18000</v>
      </c>
    </row>
    <row r="7" spans="3:5">
      <c r="C7" s="160"/>
      <c r="D7" s="160"/>
      <c r="E7" s="160">
        <f t="shared" ref="E7:E20" si="0">C7-D7</f>
        <v>0</v>
      </c>
    </row>
    <row r="8" spans="3:5">
      <c r="C8" s="160"/>
      <c r="D8" s="160"/>
      <c r="E8" s="160">
        <f t="shared" si="0"/>
        <v>0</v>
      </c>
    </row>
    <row r="9" spans="3:5">
      <c r="C9" s="160"/>
      <c r="D9" s="160"/>
      <c r="E9" s="160">
        <f t="shared" si="0"/>
        <v>0</v>
      </c>
    </row>
    <row r="10" spans="3:5">
      <c r="C10" s="160"/>
      <c r="D10" s="160"/>
      <c r="E10" s="160">
        <f t="shared" si="0"/>
        <v>0</v>
      </c>
    </row>
    <row r="11" spans="3:5">
      <c r="C11" s="160"/>
      <c r="D11" s="160"/>
      <c r="E11" s="160">
        <f t="shared" si="0"/>
        <v>0</v>
      </c>
    </row>
    <row r="12" spans="3:5">
      <c r="C12" s="160"/>
      <c r="D12" s="160"/>
      <c r="E12" s="160">
        <f t="shared" si="0"/>
        <v>0</v>
      </c>
    </row>
    <row r="13" spans="3:5">
      <c r="C13" s="160"/>
      <c r="D13" s="160"/>
      <c r="E13" s="160">
        <f t="shared" si="0"/>
        <v>0</v>
      </c>
    </row>
    <row r="14" spans="3:5">
      <c r="C14" s="160"/>
      <c r="D14" s="160"/>
      <c r="E14" s="160">
        <f t="shared" si="0"/>
        <v>0</v>
      </c>
    </row>
    <row r="15" spans="3:5">
      <c r="C15" s="160"/>
      <c r="D15" s="160"/>
      <c r="E15" s="160">
        <f t="shared" si="0"/>
        <v>0</v>
      </c>
    </row>
    <row r="16" spans="3:5">
      <c r="C16" s="160"/>
      <c r="D16" s="160"/>
      <c r="E16" s="160">
        <f t="shared" si="0"/>
        <v>0</v>
      </c>
    </row>
    <row r="17" spans="3:5">
      <c r="C17" s="160"/>
      <c r="D17" s="160"/>
      <c r="E17" s="160">
        <f t="shared" si="0"/>
        <v>0</v>
      </c>
    </row>
    <row r="18" spans="3:5">
      <c r="C18" s="160"/>
      <c r="D18" s="160"/>
      <c r="E18" s="160">
        <f t="shared" si="0"/>
        <v>0</v>
      </c>
    </row>
    <row r="19" spans="3:5">
      <c r="C19" s="160"/>
      <c r="D19" s="160"/>
      <c r="E19" s="160">
        <f t="shared" si="0"/>
        <v>0</v>
      </c>
    </row>
    <row r="20" spans="3:5">
      <c r="C20" s="160"/>
      <c r="D20" s="160"/>
      <c r="E20" s="160">
        <f t="shared" si="0"/>
        <v>0</v>
      </c>
    </row>
  </sheetData>
  <mergeCells count="1">
    <mergeCell ref="C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Sales</vt:lpstr>
      <vt:lpstr>Allocatoin</vt:lpstr>
      <vt:lpstr>Sheet1</vt:lpstr>
      <vt:lpstr>Sheet2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*</cp:lastModifiedBy>
  <cp:lastPrinted>2020-12-20T03:17:21Z</cp:lastPrinted>
  <dcterms:created xsi:type="dcterms:W3CDTF">2007-08-23T12:32:35Z</dcterms:created>
  <dcterms:modified xsi:type="dcterms:W3CDTF">2020-12-20T03:17:40Z</dcterms:modified>
</cp:coreProperties>
</file>