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20550" windowHeight="7905" tabRatio="793" activeTab="7"/>
  </bookViews>
  <sheets>
    <sheet name="01" sheetId="1" r:id="rId1"/>
    <sheet name="02" sheetId="2" r:id="rId2"/>
    <sheet name="03" sheetId="4" r:id="rId3"/>
    <sheet name="04" sheetId="5" r:id="rId4"/>
    <sheet name="05" sheetId="6" r:id="rId5"/>
    <sheet name="06" sheetId="7" r:id="rId6"/>
    <sheet name="07" sheetId="8" r:id="rId7"/>
    <sheet name="08" sheetId="9" r:id="rId8"/>
    <sheet name="09" sheetId="10" r:id="rId9"/>
    <sheet name="10" sheetId="11" r:id="rId10"/>
    <sheet name="11" sheetId="12" r:id="rId11"/>
    <sheet name="12" sheetId="13" r:id="rId12"/>
    <sheet name="13" sheetId="14" r:id="rId13"/>
    <sheet name="14" sheetId="15" r:id="rId14"/>
    <sheet name="15" sheetId="16" r:id="rId15"/>
    <sheet name="16" sheetId="17" r:id="rId16"/>
    <sheet name="17" sheetId="18" r:id="rId17"/>
    <sheet name="18" sheetId="19" r:id="rId18"/>
    <sheet name="19" sheetId="20" r:id="rId19"/>
    <sheet name="20" sheetId="21" r:id="rId20"/>
    <sheet name="21" sheetId="22" r:id="rId21"/>
    <sheet name="22" sheetId="23" r:id="rId22"/>
    <sheet name="23" sheetId="24" r:id="rId23"/>
    <sheet name="24" sheetId="25" r:id="rId24"/>
    <sheet name="25" sheetId="26" r:id="rId25"/>
    <sheet name="26" sheetId="27" r:id="rId26"/>
    <sheet name="27" sheetId="28" r:id="rId27"/>
    <sheet name="28" sheetId="29" r:id="rId28"/>
    <sheet name="29" sheetId="30" r:id="rId29"/>
    <sheet name="Total" sheetId="31" r:id="rId30"/>
  </sheets>
  <calcPr calcId="124519"/>
</workbook>
</file>

<file path=xl/calcChain.xml><?xml version="1.0" encoding="utf-8"?>
<calcChain xmlns="http://schemas.openxmlformats.org/spreadsheetml/2006/main">
  <c r="E29" i="31"/>
  <c r="F29"/>
  <c r="G29"/>
  <c r="H29"/>
  <c r="I29"/>
  <c r="J29"/>
  <c r="L29"/>
  <c r="N29"/>
  <c r="Q29"/>
  <c r="R29"/>
  <c r="T29"/>
  <c r="U29"/>
  <c r="V29"/>
  <c r="W29"/>
  <c r="X29"/>
  <c r="Y29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D5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4" i="30"/>
  <c r="F4"/>
  <c r="G4"/>
  <c r="H4"/>
  <c r="I4"/>
  <c r="J4"/>
  <c r="L4"/>
  <c r="N4"/>
  <c r="Q4"/>
  <c r="R4"/>
  <c r="T4"/>
  <c r="U4"/>
  <c r="V4"/>
  <c r="W4"/>
  <c r="X4"/>
  <c r="Y4"/>
  <c r="E4" i="29"/>
  <c r="F4"/>
  <c r="G4"/>
  <c r="H4"/>
  <c r="I4"/>
  <c r="J4"/>
  <c r="L4"/>
  <c r="N4"/>
  <c r="Q4"/>
  <c r="R4"/>
  <c r="T4"/>
  <c r="U4"/>
  <c r="V4"/>
  <c r="W4"/>
  <c r="X4"/>
  <c r="Y4"/>
  <c r="E4" i="28"/>
  <c r="F4"/>
  <c r="G4"/>
  <c r="H4"/>
  <c r="I4"/>
  <c r="J4"/>
  <c r="L4"/>
  <c r="N4"/>
  <c r="Q4"/>
  <c r="R4"/>
  <c r="T4"/>
  <c r="U4"/>
  <c r="V4"/>
  <c r="W4"/>
  <c r="X4"/>
  <c r="Y4"/>
  <c r="E4" i="27"/>
  <c r="F4"/>
  <c r="G4"/>
  <c r="H4"/>
  <c r="I4"/>
  <c r="J4"/>
  <c r="L4"/>
  <c r="N4"/>
  <c r="Q4"/>
  <c r="R4"/>
  <c r="T4"/>
  <c r="U4"/>
  <c r="V4"/>
  <c r="W4"/>
  <c r="X4"/>
  <c r="Y4"/>
  <c r="E4" i="26"/>
  <c r="F4"/>
  <c r="G4"/>
  <c r="H4"/>
  <c r="I4"/>
  <c r="J4"/>
  <c r="L4"/>
  <c r="N4"/>
  <c r="Q4"/>
  <c r="R4"/>
  <c r="T4"/>
  <c r="U4"/>
  <c r="V4"/>
  <c r="W4"/>
  <c r="X4"/>
  <c r="Y4"/>
  <c r="E4" i="25"/>
  <c r="F4"/>
  <c r="G4"/>
  <c r="H4"/>
  <c r="I4"/>
  <c r="J4"/>
  <c r="L4"/>
  <c r="N4"/>
  <c r="Q4"/>
  <c r="R4"/>
  <c r="T4"/>
  <c r="U4"/>
  <c r="V4"/>
  <c r="W4"/>
  <c r="X4"/>
  <c r="Y4"/>
  <c r="E4" i="24"/>
  <c r="F4"/>
  <c r="G4"/>
  <c r="H4"/>
  <c r="I4"/>
  <c r="J4"/>
  <c r="L4"/>
  <c r="N4"/>
  <c r="Q4"/>
  <c r="R4"/>
  <c r="T4"/>
  <c r="U4"/>
  <c r="V4"/>
  <c r="W4"/>
  <c r="X4"/>
  <c r="Y4"/>
  <c r="E4" i="23"/>
  <c r="F4"/>
  <c r="G4"/>
  <c r="H4"/>
  <c r="I4"/>
  <c r="J4"/>
  <c r="L4"/>
  <c r="N4"/>
  <c r="Q4"/>
  <c r="R4"/>
  <c r="T4"/>
  <c r="U4"/>
  <c r="V4"/>
  <c r="W4"/>
  <c r="X4"/>
  <c r="Y4"/>
  <c r="E4" i="22"/>
  <c r="F4"/>
  <c r="G4"/>
  <c r="H4"/>
  <c r="I4"/>
  <c r="J4"/>
  <c r="L4"/>
  <c r="N4"/>
  <c r="Q4"/>
  <c r="R4"/>
  <c r="T4"/>
  <c r="U4"/>
  <c r="V4"/>
  <c r="W4"/>
  <c r="X4"/>
  <c r="Y4"/>
  <c r="E4" i="21"/>
  <c r="F4"/>
  <c r="G4"/>
  <c r="H4"/>
  <c r="I4"/>
  <c r="J4"/>
  <c r="L4"/>
  <c r="N4"/>
  <c r="Q4"/>
  <c r="R4"/>
  <c r="T4"/>
  <c r="U4"/>
  <c r="V4"/>
  <c r="W4"/>
  <c r="X4"/>
  <c r="Y4"/>
  <c r="E4" i="20"/>
  <c r="F4"/>
  <c r="G4"/>
  <c r="H4"/>
  <c r="I4"/>
  <c r="J4"/>
  <c r="L4"/>
  <c r="N4"/>
  <c r="Q4"/>
  <c r="R4"/>
  <c r="T4"/>
  <c r="U4"/>
  <c r="V4"/>
  <c r="W4"/>
  <c r="X4"/>
  <c r="Y4"/>
  <c r="E4" i="19"/>
  <c r="F4"/>
  <c r="G4"/>
  <c r="H4"/>
  <c r="I4"/>
  <c r="J4"/>
  <c r="L4"/>
  <c r="N4"/>
  <c r="Q4"/>
  <c r="R4"/>
  <c r="T4"/>
  <c r="U4"/>
  <c r="V4"/>
  <c r="W4"/>
  <c r="X4"/>
  <c r="Y4"/>
  <c r="E4" i="18"/>
  <c r="F4"/>
  <c r="G4"/>
  <c r="H4"/>
  <c r="I4"/>
  <c r="J4"/>
  <c r="L4"/>
  <c r="N4"/>
  <c r="Q4"/>
  <c r="R4"/>
  <c r="T4"/>
  <c r="U4"/>
  <c r="V4"/>
  <c r="W4"/>
  <c r="X4"/>
  <c r="Y4"/>
  <c r="E4" i="17"/>
  <c r="F4"/>
  <c r="G4"/>
  <c r="H4"/>
  <c r="I4"/>
  <c r="J4"/>
  <c r="L4"/>
  <c r="N4"/>
  <c r="Q4"/>
  <c r="R4"/>
  <c r="T4"/>
  <c r="U4"/>
  <c r="V4"/>
  <c r="W4"/>
  <c r="X4"/>
  <c r="Y4"/>
  <c r="E4" i="16"/>
  <c r="F4"/>
  <c r="G4"/>
  <c r="H4"/>
  <c r="I4"/>
  <c r="J4"/>
  <c r="L4"/>
  <c r="N4"/>
  <c r="Q4"/>
  <c r="R4"/>
  <c r="T4"/>
  <c r="U4"/>
  <c r="V4"/>
  <c r="W4"/>
  <c r="X4"/>
  <c r="Y4"/>
  <c r="E4" i="15"/>
  <c r="F4"/>
  <c r="G4"/>
  <c r="H4"/>
  <c r="I4"/>
  <c r="J4"/>
  <c r="L4"/>
  <c r="N4"/>
  <c r="Q4"/>
  <c r="R4"/>
  <c r="T4"/>
  <c r="U4"/>
  <c r="V4"/>
  <c r="W4"/>
  <c r="X4"/>
  <c r="Y4"/>
  <c r="AB4"/>
  <c r="E4" i="14"/>
  <c r="F4"/>
  <c r="G4"/>
  <c r="H4"/>
  <c r="I4"/>
  <c r="J4"/>
  <c r="L4"/>
  <c r="N4"/>
  <c r="Q4"/>
  <c r="R4"/>
  <c r="T4"/>
  <c r="U4"/>
  <c r="V4"/>
  <c r="W4"/>
  <c r="X4"/>
  <c r="Y4"/>
  <c r="E4" i="13"/>
  <c r="F4"/>
  <c r="G4"/>
  <c r="H4"/>
  <c r="I4"/>
  <c r="J4"/>
  <c r="L4"/>
  <c r="N4"/>
  <c r="Q4"/>
  <c r="R4"/>
  <c r="T4"/>
  <c r="U4"/>
  <c r="V4"/>
  <c r="W4"/>
  <c r="X4"/>
  <c r="Y4"/>
  <c r="E4" i="12"/>
  <c r="F4"/>
  <c r="G4"/>
  <c r="H4"/>
  <c r="I4"/>
  <c r="J4"/>
  <c r="L4"/>
  <c r="N4"/>
  <c r="Q4"/>
  <c r="R4"/>
  <c r="T4"/>
  <c r="U4"/>
  <c r="V4"/>
  <c r="W4"/>
  <c r="X4"/>
  <c r="Y4"/>
  <c r="E4" i="11"/>
  <c r="F4"/>
  <c r="G4"/>
  <c r="H4"/>
  <c r="I4"/>
  <c r="J4"/>
  <c r="L4"/>
  <c r="N4"/>
  <c r="Q4"/>
  <c r="R4"/>
  <c r="T4"/>
  <c r="U4"/>
  <c r="V4"/>
  <c r="W4"/>
  <c r="X4"/>
  <c r="Y4"/>
  <c r="E4" i="10"/>
  <c r="F4"/>
  <c r="G4"/>
  <c r="H4"/>
  <c r="I4"/>
  <c r="J4"/>
  <c r="L4"/>
  <c r="N4"/>
  <c r="Q4"/>
  <c r="R4"/>
  <c r="T4"/>
  <c r="U4"/>
  <c r="V4"/>
  <c r="W4"/>
  <c r="X4"/>
  <c r="Y4"/>
  <c r="E4" i="8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J4" i="9"/>
  <c r="N4"/>
  <c r="R4"/>
  <c r="V4"/>
  <c r="Z4"/>
  <c r="D4" i="8"/>
  <c r="AQ8" i="31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AQ7"/>
  <c r="D7"/>
  <c r="AD7" s="1"/>
  <c r="D8"/>
  <c r="D9"/>
  <c r="D10"/>
  <c r="AE10" s="1"/>
  <c r="D11"/>
  <c r="AO11" s="1"/>
  <c r="D12"/>
  <c r="AD12" s="1"/>
  <c r="AF12" s="1"/>
  <c r="D13"/>
  <c r="AC13" s="1"/>
  <c r="D14"/>
  <c r="D15"/>
  <c r="AE15" s="1"/>
  <c r="D16"/>
  <c r="D17"/>
  <c r="AD17" s="1"/>
  <c r="AF17" s="1"/>
  <c r="D18"/>
  <c r="AE18" s="1"/>
  <c r="D19"/>
  <c r="AE19" s="1"/>
  <c r="D20"/>
  <c r="AE20" s="1"/>
  <c r="D21"/>
  <c r="AE21" s="1"/>
  <c r="D22"/>
  <c r="D23"/>
  <c r="D24"/>
  <c r="D25"/>
  <c r="D26"/>
  <c r="D27"/>
  <c r="AD27" s="1"/>
  <c r="AF27" s="1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E25"/>
  <c r="F25"/>
  <c r="G25"/>
  <c r="H25"/>
  <c r="I25"/>
  <c r="J25"/>
  <c r="K25"/>
  <c r="L25"/>
  <c r="M25"/>
  <c r="N25"/>
  <c r="O25"/>
  <c r="P25"/>
  <c r="Q25"/>
  <c r="R25"/>
  <c r="S25"/>
  <c r="AI25" s="1"/>
  <c r="T25"/>
  <c r="U25"/>
  <c r="V25"/>
  <c r="W25"/>
  <c r="X25"/>
  <c r="Y25"/>
  <c r="Z25"/>
  <c r="AA25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E21"/>
  <c r="F21"/>
  <c r="G21"/>
  <c r="H21"/>
  <c r="I21"/>
  <c r="J21"/>
  <c r="K21"/>
  <c r="L21"/>
  <c r="M21"/>
  <c r="N21"/>
  <c r="O21"/>
  <c r="P21"/>
  <c r="Q21"/>
  <c r="R21"/>
  <c r="S21"/>
  <c r="AI21" s="1"/>
  <c r="T21"/>
  <c r="U21"/>
  <c r="V21"/>
  <c r="W21"/>
  <c r="X21"/>
  <c r="Y21"/>
  <c r="Z21"/>
  <c r="AA21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E14"/>
  <c r="F14"/>
  <c r="G14"/>
  <c r="H14"/>
  <c r="I14"/>
  <c r="J14"/>
  <c r="K14"/>
  <c r="L14"/>
  <c r="M14"/>
  <c r="N14"/>
  <c r="O14"/>
  <c r="P14"/>
  <c r="Q14"/>
  <c r="R14"/>
  <c r="S14"/>
  <c r="AI14" s="1"/>
  <c r="T14"/>
  <c r="U14"/>
  <c r="V14"/>
  <c r="W14"/>
  <c r="X14"/>
  <c r="Y14"/>
  <c r="Z14"/>
  <c r="AA14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E12"/>
  <c r="F12"/>
  <c r="G12"/>
  <c r="H12"/>
  <c r="I12"/>
  <c r="J12"/>
  <c r="K12"/>
  <c r="L12"/>
  <c r="M12"/>
  <c r="N12"/>
  <c r="O12"/>
  <c r="P12"/>
  <c r="Q12"/>
  <c r="R12"/>
  <c r="S12"/>
  <c r="AI12" s="1"/>
  <c r="T12"/>
  <c r="U12"/>
  <c r="V12"/>
  <c r="W12"/>
  <c r="X12"/>
  <c r="Y12"/>
  <c r="Z12"/>
  <c r="AA12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E7"/>
  <c r="F7"/>
  <c r="G7"/>
  <c r="H7"/>
  <c r="I7"/>
  <c r="J7"/>
  <c r="K7"/>
  <c r="L7"/>
  <c r="M7"/>
  <c r="N7"/>
  <c r="O7"/>
  <c r="O28" s="1"/>
  <c r="O29" s="1"/>
  <c r="P7"/>
  <c r="Q7"/>
  <c r="R7"/>
  <c r="S7"/>
  <c r="T7"/>
  <c r="U7"/>
  <c r="V7"/>
  <c r="W7"/>
  <c r="X7"/>
  <c r="Y7"/>
  <c r="Z7"/>
  <c r="AA7"/>
  <c r="AC23"/>
  <c r="AD25"/>
  <c r="AF25" s="1"/>
  <c r="AU28"/>
  <c r="AP28"/>
  <c r="AN28"/>
  <c r="AM28"/>
  <c r="AL28"/>
  <c r="AK28"/>
  <c r="AJ28"/>
  <c r="AB28"/>
  <c r="W28"/>
  <c r="G28"/>
  <c r="AI27"/>
  <c r="AH27"/>
  <c r="AG27"/>
  <c r="AI26"/>
  <c r="AH26"/>
  <c r="AG26"/>
  <c r="AH25"/>
  <c r="AG25"/>
  <c r="AI24"/>
  <c r="AE24"/>
  <c r="AD24"/>
  <c r="AF24" s="1"/>
  <c r="AI23"/>
  <c r="AH23"/>
  <c r="AG23"/>
  <c r="AD23"/>
  <c r="AF23" s="1"/>
  <c r="AD21"/>
  <c r="AF21" s="1"/>
  <c r="AI19"/>
  <c r="AH14"/>
  <c r="AI13"/>
  <c r="AH13"/>
  <c r="AE13"/>
  <c r="AD13"/>
  <c r="AF13" s="1"/>
  <c r="AG12"/>
  <c r="AH11"/>
  <c r="AG8"/>
  <c r="AE8"/>
  <c r="AD8"/>
  <c r="AF8" s="1"/>
  <c r="AU28" i="30"/>
  <c r="AQ28"/>
  <c r="AP28"/>
  <c r="AN28"/>
  <c r="AM28"/>
  <c r="AL28"/>
  <c r="AK28"/>
  <c r="AJ28"/>
  <c r="AB28"/>
  <c r="AB29" s="1"/>
  <c r="AA28"/>
  <c r="Z28"/>
  <c r="Y28"/>
  <c r="Y29" s="1"/>
  <c r="X28"/>
  <c r="X29" s="1"/>
  <c r="W28"/>
  <c r="W29" s="1"/>
  <c r="V28"/>
  <c r="V29" s="1"/>
  <c r="U28"/>
  <c r="U29" s="1"/>
  <c r="T28"/>
  <c r="T29" s="1"/>
  <c r="S28"/>
  <c r="R28"/>
  <c r="R29" s="1"/>
  <c r="Q28"/>
  <c r="Q29" s="1"/>
  <c r="P28"/>
  <c r="O28"/>
  <c r="N28"/>
  <c r="N29" s="1"/>
  <c r="M28"/>
  <c r="L28"/>
  <c r="L29" s="1"/>
  <c r="K28"/>
  <c r="J28"/>
  <c r="J29" s="1"/>
  <c r="I28"/>
  <c r="I29" s="1"/>
  <c r="H28"/>
  <c r="H29" s="1"/>
  <c r="G28"/>
  <c r="G29" s="1"/>
  <c r="F28"/>
  <c r="F29" s="1"/>
  <c r="E28"/>
  <c r="E29" s="1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E7"/>
  <c r="AE28" s="1"/>
  <c r="AD7"/>
  <c r="AD28" s="1"/>
  <c r="AC7"/>
  <c r="AC28" s="1"/>
  <c r="AU28" i="29"/>
  <c r="AQ28"/>
  <c r="AP28"/>
  <c r="AN28"/>
  <c r="AM28"/>
  <c r="AL28"/>
  <c r="AK28"/>
  <c r="AJ28"/>
  <c r="AB28"/>
  <c r="AB29" s="1"/>
  <c r="AA28"/>
  <c r="Z28"/>
  <c r="Y28"/>
  <c r="Y29" s="1"/>
  <c r="X28"/>
  <c r="X29" s="1"/>
  <c r="W28"/>
  <c r="W29" s="1"/>
  <c r="V28"/>
  <c r="V29" s="1"/>
  <c r="U28"/>
  <c r="U29" s="1"/>
  <c r="T28"/>
  <c r="T29" s="1"/>
  <c r="S28"/>
  <c r="R28"/>
  <c r="R29" s="1"/>
  <c r="Q28"/>
  <c r="Q29" s="1"/>
  <c r="P28"/>
  <c r="O28"/>
  <c r="N28"/>
  <c r="N29" s="1"/>
  <c r="M28"/>
  <c r="L28"/>
  <c r="L29" s="1"/>
  <c r="K28"/>
  <c r="J28"/>
  <c r="J29" s="1"/>
  <c r="I28"/>
  <c r="I29" s="1"/>
  <c r="H28"/>
  <c r="H29" s="1"/>
  <c r="G28"/>
  <c r="G29" s="1"/>
  <c r="F28"/>
  <c r="F29" s="1"/>
  <c r="E28"/>
  <c r="E29" s="1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O28" s="1"/>
  <c r="AI8"/>
  <c r="AH8"/>
  <c r="AG8"/>
  <c r="AF8"/>
  <c r="AS8" s="1"/>
  <c r="AT8" s="1"/>
  <c r="AE8"/>
  <c r="AD8"/>
  <c r="AC8"/>
  <c r="AR8" s="1"/>
  <c r="AO7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8"/>
  <c r="AQ28"/>
  <c r="AP28"/>
  <c r="AN28"/>
  <c r="AM28"/>
  <c r="AL28"/>
  <c r="AK28"/>
  <c r="AJ28"/>
  <c r="AB28"/>
  <c r="AB29" s="1"/>
  <c r="AA28"/>
  <c r="Z28"/>
  <c r="Y28"/>
  <c r="Y29" s="1"/>
  <c r="X28"/>
  <c r="X29" s="1"/>
  <c r="W28"/>
  <c r="W29" s="1"/>
  <c r="V28"/>
  <c r="V29" s="1"/>
  <c r="U28"/>
  <c r="U29" s="1"/>
  <c r="T28"/>
  <c r="T29" s="1"/>
  <c r="S28"/>
  <c r="R28"/>
  <c r="R29" s="1"/>
  <c r="Q28"/>
  <c r="Q29" s="1"/>
  <c r="P28"/>
  <c r="O28"/>
  <c r="N28"/>
  <c r="N29" s="1"/>
  <c r="M28"/>
  <c r="L28"/>
  <c r="L29" s="1"/>
  <c r="K28"/>
  <c r="J28"/>
  <c r="J29" s="1"/>
  <c r="I28"/>
  <c r="I29" s="1"/>
  <c r="H28"/>
  <c r="H29" s="1"/>
  <c r="G28"/>
  <c r="G29" s="1"/>
  <c r="F28"/>
  <c r="F29" s="1"/>
  <c r="E28"/>
  <c r="E29" s="1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7"/>
  <c r="AQ28"/>
  <c r="AP28"/>
  <c r="AN28"/>
  <c r="AM28"/>
  <c r="AL28"/>
  <c r="AK28"/>
  <c r="AJ28"/>
  <c r="AB28"/>
  <c r="AB29" s="1"/>
  <c r="AA28"/>
  <c r="Z28"/>
  <c r="Y28"/>
  <c r="Y29" s="1"/>
  <c r="X28"/>
  <c r="X29" s="1"/>
  <c r="W28"/>
  <c r="W29" s="1"/>
  <c r="V28"/>
  <c r="V29" s="1"/>
  <c r="U28"/>
  <c r="U29" s="1"/>
  <c r="T28"/>
  <c r="T29" s="1"/>
  <c r="S28"/>
  <c r="R28"/>
  <c r="R29" s="1"/>
  <c r="Q28"/>
  <c r="Q29" s="1"/>
  <c r="P28"/>
  <c r="O28"/>
  <c r="N28"/>
  <c r="N29" s="1"/>
  <c r="M28"/>
  <c r="L28"/>
  <c r="L29" s="1"/>
  <c r="K28"/>
  <c r="J28"/>
  <c r="J29" s="1"/>
  <c r="I28"/>
  <c r="I29" s="1"/>
  <c r="H28"/>
  <c r="H29" s="1"/>
  <c r="G28"/>
  <c r="G29" s="1"/>
  <c r="F28"/>
  <c r="F29" s="1"/>
  <c r="E28"/>
  <c r="E29" s="1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O28" s="1"/>
  <c r="AI8"/>
  <c r="AH8"/>
  <c r="AG8"/>
  <c r="AE8"/>
  <c r="AD8"/>
  <c r="AF8" s="1"/>
  <c r="AS8" s="1"/>
  <c r="AT8" s="1"/>
  <c r="AC8"/>
  <c r="AR8" s="1"/>
  <c r="AO7"/>
  <c r="AI7"/>
  <c r="AI28" s="1"/>
  <c r="AH7"/>
  <c r="AH28" s="1"/>
  <c r="AG7"/>
  <c r="AG28" s="1"/>
  <c r="AE7"/>
  <c r="AE28" s="1"/>
  <c r="AD7"/>
  <c r="AD28" s="1"/>
  <c r="AC7"/>
  <c r="AC28" s="1"/>
  <c r="AU28" i="26"/>
  <c r="AQ28"/>
  <c r="AP28"/>
  <c r="AN28"/>
  <c r="AM28"/>
  <c r="AL28"/>
  <c r="AK28"/>
  <c r="AJ28"/>
  <c r="AB28"/>
  <c r="AB29" s="1"/>
  <c r="AA28"/>
  <c r="Z28"/>
  <c r="Y28"/>
  <c r="Y29" s="1"/>
  <c r="X28"/>
  <c r="X29" s="1"/>
  <c r="W28"/>
  <c r="W29" s="1"/>
  <c r="V28"/>
  <c r="V29" s="1"/>
  <c r="U28"/>
  <c r="U29" s="1"/>
  <c r="T28"/>
  <c r="T29" s="1"/>
  <c r="S28"/>
  <c r="R28"/>
  <c r="R29" s="1"/>
  <c r="Q28"/>
  <c r="Q29" s="1"/>
  <c r="P28"/>
  <c r="O28"/>
  <c r="N28"/>
  <c r="N29" s="1"/>
  <c r="M28"/>
  <c r="L28"/>
  <c r="L29" s="1"/>
  <c r="K28"/>
  <c r="J28"/>
  <c r="J29" s="1"/>
  <c r="I28"/>
  <c r="I29" s="1"/>
  <c r="H28"/>
  <c r="H29" s="1"/>
  <c r="G28"/>
  <c r="G29" s="1"/>
  <c r="F28"/>
  <c r="F29" s="1"/>
  <c r="E28"/>
  <c r="E29" s="1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5"/>
  <c r="AQ28"/>
  <c r="AP28"/>
  <c r="AN28"/>
  <c r="AM28"/>
  <c r="AL28"/>
  <c r="AK28"/>
  <c r="AJ28"/>
  <c r="AB28"/>
  <c r="AB29" s="1"/>
  <c r="AA28"/>
  <c r="Z28"/>
  <c r="Y28"/>
  <c r="Y29" s="1"/>
  <c r="X28"/>
  <c r="X29" s="1"/>
  <c r="W28"/>
  <c r="W29" s="1"/>
  <c r="V28"/>
  <c r="V29" s="1"/>
  <c r="U28"/>
  <c r="U29" s="1"/>
  <c r="T28"/>
  <c r="T29" s="1"/>
  <c r="S28"/>
  <c r="R28"/>
  <c r="R29" s="1"/>
  <c r="Q28"/>
  <c r="Q29" s="1"/>
  <c r="P28"/>
  <c r="O28"/>
  <c r="N28"/>
  <c r="N29" s="1"/>
  <c r="M28"/>
  <c r="L28"/>
  <c r="L29" s="1"/>
  <c r="K28"/>
  <c r="J28"/>
  <c r="J29" s="1"/>
  <c r="I28"/>
  <c r="I29" s="1"/>
  <c r="H28"/>
  <c r="H29" s="1"/>
  <c r="G28"/>
  <c r="G29" s="1"/>
  <c r="F28"/>
  <c r="F29" s="1"/>
  <c r="E28"/>
  <c r="E29" s="1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4"/>
  <c r="AQ28"/>
  <c r="AP28"/>
  <c r="AN28"/>
  <c r="AM28"/>
  <c r="AL28"/>
  <c r="AK28"/>
  <c r="AJ28"/>
  <c r="AB28"/>
  <c r="AB29" s="1"/>
  <c r="AA28"/>
  <c r="Z28"/>
  <c r="Y28"/>
  <c r="Y29" s="1"/>
  <c r="X28"/>
  <c r="X29" s="1"/>
  <c r="W28"/>
  <c r="W29" s="1"/>
  <c r="V28"/>
  <c r="V29" s="1"/>
  <c r="U28"/>
  <c r="U29" s="1"/>
  <c r="T28"/>
  <c r="T29" s="1"/>
  <c r="S28"/>
  <c r="R28"/>
  <c r="R29" s="1"/>
  <c r="Q28"/>
  <c r="Q29" s="1"/>
  <c r="P28"/>
  <c r="O28"/>
  <c r="N28"/>
  <c r="N29" s="1"/>
  <c r="M28"/>
  <c r="L28"/>
  <c r="L29" s="1"/>
  <c r="K28"/>
  <c r="J28"/>
  <c r="J29" s="1"/>
  <c r="I28"/>
  <c r="I29" s="1"/>
  <c r="H28"/>
  <c r="H29" s="1"/>
  <c r="G28"/>
  <c r="G29" s="1"/>
  <c r="F28"/>
  <c r="F29" s="1"/>
  <c r="E28"/>
  <c r="E29" s="1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F24"/>
  <c r="AS24" s="1"/>
  <c r="AT24" s="1"/>
  <c r="AE24"/>
  <c r="AD24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3"/>
  <c r="AQ28"/>
  <c r="AP28"/>
  <c r="AN28"/>
  <c r="AM28"/>
  <c r="AL28"/>
  <c r="AK28"/>
  <c r="AJ28"/>
  <c r="AB28"/>
  <c r="AB29" s="1"/>
  <c r="AA28"/>
  <c r="Z28"/>
  <c r="Y28"/>
  <c r="Y29" s="1"/>
  <c r="X28"/>
  <c r="X29" s="1"/>
  <c r="W28"/>
  <c r="W29" s="1"/>
  <c r="V28"/>
  <c r="V29" s="1"/>
  <c r="U28"/>
  <c r="U29" s="1"/>
  <c r="T28"/>
  <c r="T29" s="1"/>
  <c r="S28"/>
  <c r="R28"/>
  <c r="R29" s="1"/>
  <c r="Q28"/>
  <c r="Q29" s="1"/>
  <c r="P28"/>
  <c r="O28"/>
  <c r="N28"/>
  <c r="N29" s="1"/>
  <c r="M28"/>
  <c r="L28"/>
  <c r="L29" s="1"/>
  <c r="K28"/>
  <c r="J28"/>
  <c r="J29" s="1"/>
  <c r="I28"/>
  <c r="I29" s="1"/>
  <c r="H28"/>
  <c r="H29" s="1"/>
  <c r="G28"/>
  <c r="G29" s="1"/>
  <c r="F28"/>
  <c r="F29" s="1"/>
  <c r="E28"/>
  <c r="E29" s="1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2"/>
  <c r="AQ28"/>
  <c r="AP28"/>
  <c r="AN28"/>
  <c r="AM28"/>
  <c r="AL28"/>
  <c r="AK28"/>
  <c r="AJ28"/>
  <c r="AB28"/>
  <c r="AB29" s="1"/>
  <c r="AA28"/>
  <c r="Z28"/>
  <c r="Y28"/>
  <c r="Y29" s="1"/>
  <c r="X28"/>
  <c r="X29" s="1"/>
  <c r="W28"/>
  <c r="W29" s="1"/>
  <c r="V28"/>
  <c r="V29" s="1"/>
  <c r="U28"/>
  <c r="U29" s="1"/>
  <c r="T28"/>
  <c r="T29" s="1"/>
  <c r="S28"/>
  <c r="R28"/>
  <c r="R29" s="1"/>
  <c r="Q28"/>
  <c r="Q29" s="1"/>
  <c r="P28"/>
  <c r="O28"/>
  <c r="N28"/>
  <c r="N29" s="1"/>
  <c r="M28"/>
  <c r="L28"/>
  <c r="L29" s="1"/>
  <c r="K28"/>
  <c r="J28"/>
  <c r="J29" s="1"/>
  <c r="I28"/>
  <c r="I29" s="1"/>
  <c r="H28"/>
  <c r="H29" s="1"/>
  <c r="G28"/>
  <c r="G29" s="1"/>
  <c r="F28"/>
  <c r="F29" s="1"/>
  <c r="E28"/>
  <c r="E29" s="1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1"/>
  <c r="AQ28"/>
  <c r="AP28"/>
  <c r="AN28"/>
  <c r="AM28"/>
  <c r="AL28"/>
  <c r="AK28"/>
  <c r="AJ28"/>
  <c r="AB28"/>
  <c r="AB29" s="1"/>
  <c r="AA28"/>
  <c r="Z28"/>
  <c r="Y28"/>
  <c r="Y29" s="1"/>
  <c r="X28"/>
  <c r="X29" s="1"/>
  <c r="W28"/>
  <c r="W29" s="1"/>
  <c r="V28"/>
  <c r="V29" s="1"/>
  <c r="U28"/>
  <c r="U29" s="1"/>
  <c r="T28"/>
  <c r="T29" s="1"/>
  <c r="S28"/>
  <c r="R28"/>
  <c r="R29" s="1"/>
  <c r="Q28"/>
  <c r="Q29" s="1"/>
  <c r="P28"/>
  <c r="O28"/>
  <c r="N28"/>
  <c r="N29" s="1"/>
  <c r="M28"/>
  <c r="L28"/>
  <c r="L29" s="1"/>
  <c r="K28"/>
  <c r="J28"/>
  <c r="J29" s="1"/>
  <c r="I28"/>
  <c r="I29" s="1"/>
  <c r="H28"/>
  <c r="H29" s="1"/>
  <c r="G28"/>
  <c r="G29" s="1"/>
  <c r="F28"/>
  <c r="F29" s="1"/>
  <c r="E28"/>
  <c r="E29" s="1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0"/>
  <c r="AQ28"/>
  <c r="AP28"/>
  <c r="AN28"/>
  <c r="AM28"/>
  <c r="AL28"/>
  <c r="AK28"/>
  <c r="AJ28"/>
  <c r="AB28"/>
  <c r="AB29" s="1"/>
  <c r="AA28"/>
  <c r="Z28"/>
  <c r="Y28"/>
  <c r="Y29" s="1"/>
  <c r="X28"/>
  <c r="X29" s="1"/>
  <c r="W28"/>
  <c r="W29" s="1"/>
  <c r="V28"/>
  <c r="U28"/>
  <c r="U29" s="1"/>
  <c r="T28"/>
  <c r="T29" s="1"/>
  <c r="S28"/>
  <c r="R28"/>
  <c r="Q28"/>
  <c r="Q29" s="1"/>
  <c r="P28"/>
  <c r="O28"/>
  <c r="N28"/>
  <c r="M28"/>
  <c r="L28"/>
  <c r="L29" s="1"/>
  <c r="K28"/>
  <c r="J28"/>
  <c r="I28"/>
  <c r="I29" s="1"/>
  <c r="H28"/>
  <c r="H29" s="1"/>
  <c r="G28"/>
  <c r="G29" s="1"/>
  <c r="F28"/>
  <c r="E28"/>
  <c r="E29" s="1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9"/>
  <c r="AQ28"/>
  <c r="AP28"/>
  <c r="AN28"/>
  <c r="AM28"/>
  <c r="AL28"/>
  <c r="AK28"/>
  <c r="AJ28"/>
  <c r="AB28"/>
  <c r="AB29" s="1"/>
  <c r="AA28"/>
  <c r="Z28"/>
  <c r="Y28"/>
  <c r="Y29" s="1"/>
  <c r="X28"/>
  <c r="X29" s="1"/>
  <c r="W28"/>
  <c r="W29" s="1"/>
  <c r="V28"/>
  <c r="V29" s="1"/>
  <c r="U28"/>
  <c r="U29" s="1"/>
  <c r="T28"/>
  <c r="T29" s="1"/>
  <c r="S28"/>
  <c r="R28"/>
  <c r="R29" s="1"/>
  <c r="Q28"/>
  <c r="Q29" s="1"/>
  <c r="P28"/>
  <c r="O28"/>
  <c r="N28"/>
  <c r="N29" s="1"/>
  <c r="M28"/>
  <c r="L28"/>
  <c r="L29" s="1"/>
  <c r="K28"/>
  <c r="J28"/>
  <c r="J29" s="1"/>
  <c r="I28"/>
  <c r="I29" s="1"/>
  <c r="H28"/>
  <c r="H29" s="1"/>
  <c r="G28"/>
  <c r="G29" s="1"/>
  <c r="F28"/>
  <c r="F29" s="1"/>
  <c r="E28"/>
  <c r="E29" s="1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8"/>
  <c r="AQ28"/>
  <c r="AP28"/>
  <c r="AN28"/>
  <c r="AM28"/>
  <c r="AL28"/>
  <c r="AK28"/>
  <c r="AJ28"/>
  <c r="AB28"/>
  <c r="AB29" s="1"/>
  <c r="AA28"/>
  <c r="Z28"/>
  <c r="Y28"/>
  <c r="Y29" s="1"/>
  <c r="X28"/>
  <c r="X29" s="1"/>
  <c r="W28"/>
  <c r="W29" s="1"/>
  <c r="V28"/>
  <c r="V29" s="1"/>
  <c r="U28"/>
  <c r="U29" s="1"/>
  <c r="T28"/>
  <c r="T29" s="1"/>
  <c r="S28"/>
  <c r="R28"/>
  <c r="R29" s="1"/>
  <c r="Q28"/>
  <c r="Q29" s="1"/>
  <c r="P28"/>
  <c r="O28"/>
  <c r="N28"/>
  <c r="N29" s="1"/>
  <c r="M28"/>
  <c r="L28"/>
  <c r="L29" s="1"/>
  <c r="K28"/>
  <c r="J28"/>
  <c r="J29" s="1"/>
  <c r="I28"/>
  <c r="I29" s="1"/>
  <c r="H28"/>
  <c r="H29" s="1"/>
  <c r="G28"/>
  <c r="G29" s="1"/>
  <c r="F28"/>
  <c r="F29" s="1"/>
  <c r="E28"/>
  <c r="E29" s="1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7"/>
  <c r="AQ28"/>
  <c r="AP28"/>
  <c r="AN28"/>
  <c r="AM28"/>
  <c r="AL28"/>
  <c r="AK28"/>
  <c r="AJ28"/>
  <c r="AB28"/>
  <c r="AB29" s="1"/>
  <c r="AA28"/>
  <c r="Z28"/>
  <c r="Y28"/>
  <c r="Y29" s="1"/>
  <c r="X28"/>
  <c r="X29" s="1"/>
  <c r="W28"/>
  <c r="W29" s="1"/>
  <c r="V28"/>
  <c r="V29" s="1"/>
  <c r="U28"/>
  <c r="U29" s="1"/>
  <c r="T28"/>
  <c r="T29" s="1"/>
  <c r="S28"/>
  <c r="R28"/>
  <c r="R29" s="1"/>
  <c r="Q28"/>
  <c r="Q29" s="1"/>
  <c r="P28"/>
  <c r="O28"/>
  <c r="N28"/>
  <c r="N29" s="1"/>
  <c r="M28"/>
  <c r="L28"/>
  <c r="L29" s="1"/>
  <c r="K28"/>
  <c r="J28"/>
  <c r="J29" s="1"/>
  <c r="I28"/>
  <c r="I29" s="1"/>
  <c r="H28"/>
  <c r="H29" s="1"/>
  <c r="G28"/>
  <c r="G29" s="1"/>
  <c r="F28"/>
  <c r="F29" s="1"/>
  <c r="E28"/>
  <c r="E29" s="1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6"/>
  <c r="AQ28"/>
  <c r="AP28"/>
  <c r="AN28"/>
  <c r="AM28"/>
  <c r="AL28"/>
  <c r="AK28"/>
  <c r="AJ28"/>
  <c r="AB28"/>
  <c r="AB29" s="1"/>
  <c r="AA28"/>
  <c r="Z28"/>
  <c r="Y28"/>
  <c r="Y29" s="1"/>
  <c r="X28"/>
  <c r="X29" s="1"/>
  <c r="W28"/>
  <c r="W29" s="1"/>
  <c r="V28"/>
  <c r="U28"/>
  <c r="U29" s="1"/>
  <c r="T28"/>
  <c r="T29" s="1"/>
  <c r="S28"/>
  <c r="R28"/>
  <c r="Q28"/>
  <c r="Q29" s="1"/>
  <c r="P28"/>
  <c r="O28"/>
  <c r="N28"/>
  <c r="M28"/>
  <c r="L28"/>
  <c r="L29" s="1"/>
  <c r="K28"/>
  <c r="J28"/>
  <c r="I28"/>
  <c r="I29" s="1"/>
  <c r="H28"/>
  <c r="H29" s="1"/>
  <c r="G28"/>
  <c r="G29" s="1"/>
  <c r="F28"/>
  <c r="E28"/>
  <c r="E29" s="1"/>
  <c r="D28"/>
  <c r="AO27"/>
  <c r="AI27"/>
  <c r="AH27"/>
  <c r="AG27"/>
  <c r="AF27"/>
  <c r="AS27" s="1"/>
  <c r="AT27" s="1"/>
  <c r="AE27"/>
  <c r="AD27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F24"/>
  <c r="AS24" s="1"/>
  <c r="AT24" s="1"/>
  <c r="AE24"/>
  <c r="AD24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E22"/>
  <c r="AD22"/>
  <c r="AF22" s="1"/>
  <c r="AS22" s="1"/>
  <c r="AT22" s="1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E18"/>
  <c r="AD18"/>
  <c r="AF18" s="1"/>
  <c r="AS18" s="1"/>
  <c r="AT18" s="1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E14"/>
  <c r="AD14"/>
  <c r="AF14" s="1"/>
  <c r="AS14" s="1"/>
  <c r="AT14" s="1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E10"/>
  <c r="AD10"/>
  <c r="AF10" s="1"/>
  <c r="AS10" s="1"/>
  <c r="AT10" s="1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5"/>
  <c r="AQ28"/>
  <c r="AP28"/>
  <c r="AN28"/>
  <c r="AM28"/>
  <c r="AL28"/>
  <c r="AK28"/>
  <c r="AJ28"/>
  <c r="AB28"/>
  <c r="AB29" s="1"/>
  <c r="AA28"/>
  <c r="Z28"/>
  <c r="Y28"/>
  <c r="Y29" s="1"/>
  <c r="X28"/>
  <c r="X29" s="1"/>
  <c r="W28"/>
  <c r="W29" s="1"/>
  <c r="V28"/>
  <c r="V29" s="1"/>
  <c r="U28"/>
  <c r="U29" s="1"/>
  <c r="T28"/>
  <c r="T29" s="1"/>
  <c r="S28"/>
  <c r="R28"/>
  <c r="R29" s="1"/>
  <c r="Q28"/>
  <c r="Q29" s="1"/>
  <c r="P28"/>
  <c r="O28"/>
  <c r="N28"/>
  <c r="N29" s="1"/>
  <c r="M28"/>
  <c r="L28"/>
  <c r="L29" s="1"/>
  <c r="K28"/>
  <c r="J28"/>
  <c r="J29" s="1"/>
  <c r="I28"/>
  <c r="I29" s="1"/>
  <c r="H28"/>
  <c r="H29" s="1"/>
  <c r="G28"/>
  <c r="G29" s="1"/>
  <c r="F28"/>
  <c r="F29" s="1"/>
  <c r="E28"/>
  <c r="E29" s="1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F24"/>
  <c r="AS24" s="1"/>
  <c r="AT24" s="1"/>
  <c r="AE24"/>
  <c r="AD24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E7"/>
  <c r="AE28" s="1"/>
  <c r="AD7"/>
  <c r="AD28" s="1"/>
  <c r="AC7"/>
  <c r="AC28" s="1"/>
  <c r="AU28" i="14"/>
  <c r="AQ28"/>
  <c r="AP28"/>
  <c r="AN28"/>
  <c r="AM28"/>
  <c r="AL28"/>
  <c r="AK28"/>
  <c r="AJ28"/>
  <c r="AB28"/>
  <c r="AB29" s="1"/>
  <c r="AA28"/>
  <c r="Z28"/>
  <c r="Y28"/>
  <c r="Y29" s="1"/>
  <c r="X28"/>
  <c r="X29" s="1"/>
  <c r="W28"/>
  <c r="W29" s="1"/>
  <c r="V28"/>
  <c r="V29" s="1"/>
  <c r="U28"/>
  <c r="U29" s="1"/>
  <c r="T28"/>
  <c r="T29" s="1"/>
  <c r="S28"/>
  <c r="R28"/>
  <c r="R29" s="1"/>
  <c r="Q28"/>
  <c r="Q29" s="1"/>
  <c r="P28"/>
  <c r="O28"/>
  <c r="N28"/>
  <c r="N29" s="1"/>
  <c r="M28"/>
  <c r="L28"/>
  <c r="L29" s="1"/>
  <c r="K28"/>
  <c r="J28"/>
  <c r="J29" s="1"/>
  <c r="I28"/>
  <c r="I29" s="1"/>
  <c r="H28"/>
  <c r="H29" s="1"/>
  <c r="G28"/>
  <c r="G29" s="1"/>
  <c r="F28"/>
  <c r="F29" s="1"/>
  <c r="E28"/>
  <c r="E29" s="1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F24"/>
  <c r="AS24" s="1"/>
  <c r="AT24" s="1"/>
  <c r="AE24"/>
  <c r="AD24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3"/>
  <c r="AQ28"/>
  <c r="AP28"/>
  <c r="AN28"/>
  <c r="AM28"/>
  <c r="AL28"/>
  <c r="AK28"/>
  <c r="AJ28"/>
  <c r="AB28"/>
  <c r="AB29" s="1"/>
  <c r="AA28"/>
  <c r="Z28"/>
  <c r="Y28"/>
  <c r="Y29" s="1"/>
  <c r="X28"/>
  <c r="X29" s="1"/>
  <c r="W28"/>
  <c r="W29" s="1"/>
  <c r="V28"/>
  <c r="V29" s="1"/>
  <c r="U28"/>
  <c r="U29" s="1"/>
  <c r="T28"/>
  <c r="T29" s="1"/>
  <c r="S28"/>
  <c r="R28"/>
  <c r="R29" s="1"/>
  <c r="Q28"/>
  <c r="Q29" s="1"/>
  <c r="P28"/>
  <c r="O28"/>
  <c r="N28"/>
  <c r="N29" s="1"/>
  <c r="M28"/>
  <c r="L28"/>
  <c r="L29" s="1"/>
  <c r="K28"/>
  <c r="J28"/>
  <c r="J29" s="1"/>
  <c r="I28"/>
  <c r="I29" s="1"/>
  <c r="H28"/>
  <c r="H29" s="1"/>
  <c r="G28"/>
  <c r="G29" s="1"/>
  <c r="F28"/>
  <c r="F29" s="1"/>
  <c r="E28"/>
  <c r="E29" s="1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2"/>
  <c r="AQ28"/>
  <c r="AP28"/>
  <c r="AN28"/>
  <c r="AM28"/>
  <c r="AL28"/>
  <c r="AK28"/>
  <c r="AJ28"/>
  <c r="AB28"/>
  <c r="AB29" s="1"/>
  <c r="AA28"/>
  <c r="Z28"/>
  <c r="Y28"/>
  <c r="Y29" s="1"/>
  <c r="X28"/>
  <c r="X29" s="1"/>
  <c r="W28"/>
  <c r="W29" s="1"/>
  <c r="V28"/>
  <c r="V29" s="1"/>
  <c r="U28"/>
  <c r="U29" s="1"/>
  <c r="T28"/>
  <c r="T29" s="1"/>
  <c r="S28"/>
  <c r="R28"/>
  <c r="R29" s="1"/>
  <c r="Q28"/>
  <c r="Q29" s="1"/>
  <c r="P28"/>
  <c r="O28"/>
  <c r="N28"/>
  <c r="N29" s="1"/>
  <c r="M28"/>
  <c r="L28"/>
  <c r="L29" s="1"/>
  <c r="K28"/>
  <c r="J28"/>
  <c r="J29" s="1"/>
  <c r="I28"/>
  <c r="I29" s="1"/>
  <c r="H28"/>
  <c r="H29" s="1"/>
  <c r="G28"/>
  <c r="G29" s="1"/>
  <c r="F28"/>
  <c r="F29" s="1"/>
  <c r="E28"/>
  <c r="E29" s="1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F24"/>
  <c r="AS24" s="1"/>
  <c r="AT24" s="1"/>
  <c r="AE24"/>
  <c r="AD24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1"/>
  <c r="AQ28"/>
  <c r="AP28"/>
  <c r="AN28"/>
  <c r="AM28"/>
  <c r="AL28"/>
  <c r="AK28"/>
  <c r="AJ28"/>
  <c r="AB28"/>
  <c r="AB29" s="1"/>
  <c r="AA28"/>
  <c r="Z28"/>
  <c r="Y28"/>
  <c r="Y29" s="1"/>
  <c r="X28"/>
  <c r="X29" s="1"/>
  <c r="W28"/>
  <c r="W29" s="1"/>
  <c r="V28"/>
  <c r="V29" s="1"/>
  <c r="U28"/>
  <c r="U29" s="1"/>
  <c r="T28"/>
  <c r="T29" s="1"/>
  <c r="S28"/>
  <c r="R28"/>
  <c r="R29" s="1"/>
  <c r="Q28"/>
  <c r="Q29" s="1"/>
  <c r="P28"/>
  <c r="O28"/>
  <c r="N28"/>
  <c r="N29" s="1"/>
  <c r="M28"/>
  <c r="L28"/>
  <c r="L29" s="1"/>
  <c r="K28"/>
  <c r="J28"/>
  <c r="J29" s="1"/>
  <c r="I28"/>
  <c r="I29" s="1"/>
  <c r="H28"/>
  <c r="H29" s="1"/>
  <c r="G28"/>
  <c r="G29" s="1"/>
  <c r="F28"/>
  <c r="F29" s="1"/>
  <c r="E28"/>
  <c r="E29" s="1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0"/>
  <c r="AQ28"/>
  <c r="AP28"/>
  <c r="AN28"/>
  <c r="AM28"/>
  <c r="AL28"/>
  <c r="AK28"/>
  <c r="AJ28"/>
  <c r="AB28"/>
  <c r="AB29" s="1"/>
  <c r="AA28"/>
  <c r="Z28"/>
  <c r="Y28"/>
  <c r="Y29" s="1"/>
  <c r="X28"/>
  <c r="X29" s="1"/>
  <c r="W28"/>
  <c r="W29" s="1"/>
  <c r="V28"/>
  <c r="V29" s="1"/>
  <c r="U28"/>
  <c r="U29" s="1"/>
  <c r="T28"/>
  <c r="T29" s="1"/>
  <c r="S28"/>
  <c r="R28"/>
  <c r="R29" s="1"/>
  <c r="Q28"/>
  <c r="Q29" s="1"/>
  <c r="P28"/>
  <c r="O28"/>
  <c r="N28"/>
  <c r="N29" s="1"/>
  <c r="M28"/>
  <c r="L28"/>
  <c r="L29" s="1"/>
  <c r="K28"/>
  <c r="J28"/>
  <c r="J29" s="1"/>
  <c r="I28"/>
  <c r="I29" s="1"/>
  <c r="H28"/>
  <c r="H29" s="1"/>
  <c r="G28"/>
  <c r="G29" s="1"/>
  <c r="F28"/>
  <c r="F29" s="1"/>
  <c r="E28"/>
  <c r="E29" s="1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Q28" i="9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S23" s="1"/>
  <c r="AT23" s="1"/>
  <c r="AC23"/>
  <c r="AO22"/>
  <c r="AI22"/>
  <c r="AH22"/>
  <c r="AG22"/>
  <c r="AE22"/>
  <c r="AD22"/>
  <c r="AF22" s="1"/>
  <c r="AS22" s="1"/>
  <c r="AT22" s="1"/>
  <c r="AC22"/>
  <c r="AR22" s="1"/>
  <c r="AO21"/>
  <c r="AI21"/>
  <c r="AH21"/>
  <c r="AG21"/>
  <c r="AE21"/>
  <c r="AD21"/>
  <c r="AF21" s="1"/>
  <c r="AC21"/>
  <c r="AR21" s="1"/>
  <c r="AO20"/>
  <c r="AI20"/>
  <c r="AH20"/>
  <c r="AG20"/>
  <c r="AE20"/>
  <c r="AD20"/>
  <c r="AF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R17" s="1"/>
  <c r="AO16"/>
  <c r="AI16"/>
  <c r="AH16"/>
  <c r="AG16"/>
  <c r="AF16"/>
  <c r="AE16"/>
  <c r="AD16"/>
  <c r="AC16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C12"/>
  <c r="AO11"/>
  <c r="AI11"/>
  <c r="AH11"/>
  <c r="AG11"/>
  <c r="AF11"/>
  <c r="AS11" s="1"/>
  <c r="AT11" s="1"/>
  <c r="AE11"/>
  <c r="AD11"/>
  <c r="AC11"/>
  <c r="AO10"/>
  <c r="AI10"/>
  <c r="AH10"/>
  <c r="AG10"/>
  <c r="AF10"/>
  <c r="AE10"/>
  <c r="AD10"/>
  <c r="AC10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O7"/>
  <c r="AI7"/>
  <c r="AH7"/>
  <c r="AG7"/>
  <c r="AF7"/>
  <c r="AS7" s="1"/>
  <c r="AE7"/>
  <c r="AD7"/>
  <c r="AC7"/>
  <c r="AQ28" i="8"/>
  <c r="AP28"/>
  <c r="AN28"/>
  <c r="AM28"/>
  <c r="AL28"/>
  <c r="AK28"/>
  <c r="AJ28"/>
  <c r="AB28"/>
  <c r="AB29" s="1"/>
  <c r="AA28"/>
  <c r="AA29" s="1"/>
  <c r="AA4" i="9" s="1"/>
  <c r="Z28" i="8"/>
  <c r="Z29" s="1"/>
  <c r="Y28"/>
  <c r="Y29" s="1"/>
  <c r="Y4" i="9" s="1"/>
  <c r="X28" i="8"/>
  <c r="X29" s="1"/>
  <c r="X4" i="9" s="1"/>
  <c r="W28" i="8"/>
  <c r="W29" s="1"/>
  <c r="W4" i="9" s="1"/>
  <c r="V28" i="8"/>
  <c r="V29" s="1"/>
  <c r="U28"/>
  <c r="U29" s="1"/>
  <c r="U4" i="9" s="1"/>
  <c r="T28" i="8"/>
  <c r="T29" s="1"/>
  <c r="T4" i="9" s="1"/>
  <c r="S28" i="8"/>
  <c r="S29" s="1"/>
  <c r="S4" i="9" s="1"/>
  <c r="R28" i="8"/>
  <c r="R29" s="1"/>
  <c r="Q28"/>
  <c r="Q29" s="1"/>
  <c r="Q4" i="9" s="1"/>
  <c r="P28" i="8"/>
  <c r="P29" s="1"/>
  <c r="P4" i="9" s="1"/>
  <c r="O28" i="8"/>
  <c r="O29" s="1"/>
  <c r="O4" i="9" s="1"/>
  <c r="N28" i="8"/>
  <c r="N29" s="1"/>
  <c r="M28"/>
  <c r="M29" s="1"/>
  <c r="M4" i="9" s="1"/>
  <c r="L28" i="8"/>
  <c r="L29" s="1"/>
  <c r="L4" i="9" s="1"/>
  <c r="K28" i="8"/>
  <c r="K29" s="1"/>
  <c r="K4" i="9" s="1"/>
  <c r="J28" i="8"/>
  <c r="J29" s="1"/>
  <c r="I28"/>
  <c r="I29" s="1"/>
  <c r="I4" i="9" s="1"/>
  <c r="H28" i="8"/>
  <c r="H29" s="1"/>
  <c r="H4" i="9" s="1"/>
  <c r="G28" i="8"/>
  <c r="G29" s="1"/>
  <c r="G4" i="9" s="1"/>
  <c r="F28" i="8"/>
  <c r="F29" s="1"/>
  <c r="F4" i="9" s="1"/>
  <c r="E28" i="8"/>
  <c r="E29" s="1"/>
  <c r="E4" i="9" s="1"/>
  <c r="D28" i="8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S23" s="1"/>
  <c r="AT23" s="1"/>
  <c r="AC23"/>
  <c r="AO22"/>
  <c r="AI22"/>
  <c r="AH22"/>
  <c r="AG22"/>
  <c r="AE22"/>
  <c r="AD22"/>
  <c r="AF22" s="1"/>
  <c r="AS22" s="1"/>
  <c r="AT22" s="1"/>
  <c r="AC22"/>
  <c r="AO21"/>
  <c r="AI21"/>
  <c r="AH21"/>
  <c r="AG21"/>
  <c r="AF21"/>
  <c r="AS21" s="1"/>
  <c r="AT21" s="1"/>
  <c r="AE21"/>
  <c r="AD2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E18"/>
  <c r="AD18"/>
  <c r="AC18"/>
  <c r="AO17"/>
  <c r="AI17"/>
  <c r="AH17"/>
  <c r="AG17"/>
  <c r="AF17"/>
  <c r="AE17"/>
  <c r="AD17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R15" s="1"/>
  <c r="AO14"/>
  <c r="AI14"/>
  <c r="AH14"/>
  <c r="AG14"/>
  <c r="AE14"/>
  <c r="AD14"/>
  <c r="AF14" s="1"/>
  <c r="AS14" s="1"/>
  <c r="AT14" s="1"/>
  <c r="AC14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E10"/>
  <c r="AD10"/>
  <c r="AC10"/>
  <c r="AR10" s="1"/>
  <c r="AO9"/>
  <c r="AI9"/>
  <c r="AH9"/>
  <c r="AG9"/>
  <c r="AF9"/>
  <c r="AE9"/>
  <c r="AD9"/>
  <c r="AC9"/>
  <c r="AO8"/>
  <c r="AI8"/>
  <c r="AH8"/>
  <c r="AG8"/>
  <c r="AE8"/>
  <c r="AD8"/>
  <c r="AF8" s="1"/>
  <c r="AS8" s="1"/>
  <c r="AT8" s="1"/>
  <c r="AC8"/>
  <c r="AO7"/>
  <c r="AI7"/>
  <c r="AH7"/>
  <c r="AG7"/>
  <c r="AE7"/>
  <c r="AD7"/>
  <c r="AC7"/>
  <c r="AQ28" i="7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C26"/>
  <c r="AR26" s="1"/>
  <c r="AO25"/>
  <c r="AI25"/>
  <c r="AH25"/>
  <c r="AG25"/>
  <c r="AE25"/>
  <c r="AD25"/>
  <c r="AF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E22"/>
  <c r="AD22"/>
  <c r="AF22" s="1"/>
  <c r="AC22"/>
  <c r="AO21"/>
  <c r="AI21"/>
  <c r="AH21"/>
  <c r="AG21"/>
  <c r="AE21"/>
  <c r="AD21"/>
  <c r="AF21" s="1"/>
  <c r="AC21"/>
  <c r="AR21" s="1"/>
  <c r="AO20"/>
  <c r="AI20"/>
  <c r="AH20"/>
  <c r="AG20"/>
  <c r="AE20"/>
  <c r="AD20"/>
  <c r="AF20" s="1"/>
  <c r="AC20"/>
  <c r="AO19"/>
  <c r="AI19"/>
  <c r="AH19"/>
  <c r="AG19"/>
  <c r="AF19"/>
  <c r="AE19"/>
  <c r="AD19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S17" s="1"/>
  <c r="AT17" s="1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S13" s="1"/>
  <c r="AT13" s="1"/>
  <c r="AC13"/>
  <c r="AO12"/>
  <c r="AI12"/>
  <c r="AH12"/>
  <c r="AG12"/>
  <c r="AE12"/>
  <c r="AD12"/>
  <c r="AF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F7" s="1"/>
  <c r="AC7"/>
  <c r="AU28" i="6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S24" s="1"/>
  <c r="AT24" s="1"/>
  <c r="AC24"/>
  <c r="AO23"/>
  <c r="AI23"/>
  <c r="AH23"/>
  <c r="AG23"/>
  <c r="AE23"/>
  <c r="AD23"/>
  <c r="AF23" s="1"/>
  <c r="AC23"/>
  <c r="AO22"/>
  <c r="AI22"/>
  <c r="AH22"/>
  <c r="AG22"/>
  <c r="AF22"/>
  <c r="AE22"/>
  <c r="AD22"/>
  <c r="AC22"/>
  <c r="AO21"/>
  <c r="AI21"/>
  <c r="AH21"/>
  <c r="AG21"/>
  <c r="AF21"/>
  <c r="AE21"/>
  <c r="AD21"/>
  <c r="AC21"/>
  <c r="AO20"/>
  <c r="AI20"/>
  <c r="AH20"/>
  <c r="AG20"/>
  <c r="AF20"/>
  <c r="AE20"/>
  <c r="AD20"/>
  <c r="AC20"/>
  <c r="AO19"/>
  <c r="AI19"/>
  <c r="AH19"/>
  <c r="AG19"/>
  <c r="AE19"/>
  <c r="AD19"/>
  <c r="AF19" s="1"/>
  <c r="AS19" s="1"/>
  <c r="AT19" s="1"/>
  <c r="AC19"/>
  <c r="AO18"/>
  <c r="AI18"/>
  <c r="AH18"/>
  <c r="AG18"/>
  <c r="AE18"/>
  <c r="AD18"/>
  <c r="AF18" s="1"/>
  <c r="AS18" s="1"/>
  <c r="AT18" s="1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S15" s="1"/>
  <c r="AT15" s="1"/>
  <c r="AC15"/>
  <c r="AO14"/>
  <c r="AI14"/>
  <c r="AH14"/>
  <c r="AG14"/>
  <c r="AF14"/>
  <c r="AS14" s="1"/>
  <c r="AT14" s="1"/>
  <c r="AE14"/>
  <c r="AD14"/>
  <c r="AC14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S10" s="1"/>
  <c r="AT10" s="1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H7"/>
  <c r="AH28" s="1"/>
  <c r="AG7"/>
  <c r="AE7"/>
  <c r="AD7"/>
  <c r="AD28" s="1"/>
  <c r="AC7"/>
  <c r="AR27" i="9" l="1"/>
  <c r="AS12"/>
  <c r="AT12" s="1"/>
  <c r="AS26"/>
  <c r="AT26" s="1"/>
  <c r="AS20"/>
  <c r="AT20" s="1"/>
  <c r="AG18" i="31"/>
  <c r="AS18" i="9"/>
  <c r="AT18" s="1"/>
  <c r="AR18"/>
  <c r="AS10"/>
  <c r="AT10" s="1"/>
  <c r="AR10"/>
  <c r="AR12"/>
  <c r="AO13" i="31"/>
  <c r="AR23" i="9"/>
  <c r="AE27" i="31"/>
  <c r="AO27"/>
  <c r="AS21" i="9"/>
  <c r="AT21" s="1"/>
  <c r="AE28"/>
  <c r="AS17"/>
  <c r="AT17" s="1"/>
  <c r="AH17" i="31"/>
  <c r="AD28" i="9"/>
  <c r="AR8"/>
  <c r="AH28"/>
  <c r="AS16"/>
  <c r="AT16" s="1"/>
  <c r="AR16"/>
  <c r="AG16" i="31"/>
  <c r="AO28" i="9"/>
  <c r="AI28"/>
  <c r="AS24"/>
  <c r="AT24" s="1"/>
  <c r="AG28"/>
  <c r="AR24"/>
  <c r="AR11"/>
  <c r="AC28"/>
  <c r="AR12" i="8"/>
  <c r="AS24"/>
  <c r="AT24" s="1"/>
  <c r="AH24" i="31"/>
  <c r="AS24" s="1"/>
  <c r="AT24" s="1"/>
  <c r="AG24"/>
  <c r="AO24"/>
  <c r="AR24" i="8"/>
  <c r="AR8"/>
  <c r="AS15"/>
  <c r="AT15" s="1"/>
  <c r="AS10"/>
  <c r="AT10" s="1"/>
  <c r="AD10" i="31"/>
  <c r="AF10" s="1"/>
  <c r="AD28" i="8"/>
  <c r="AR22"/>
  <c r="AS17"/>
  <c r="AT17" s="1"/>
  <c r="AG17" i="31"/>
  <c r="AR17" i="8"/>
  <c r="AR14"/>
  <c r="AH7" i="31"/>
  <c r="AR23" i="8"/>
  <c r="AR20"/>
  <c r="AD20" i="31"/>
  <c r="AF20" s="1"/>
  <c r="AO20"/>
  <c r="AS18" i="8"/>
  <c r="AT18" s="1"/>
  <c r="AE28"/>
  <c r="AR18"/>
  <c r="AD18" i="31"/>
  <c r="AF18" s="1"/>
  <c r="AC18"/>
  <c r="AR18" s="1"/>
  <c r="AO28" i="8"/>
  <c r="AR9"/>
  <c r="AH28"/>
  <c r="AS9"/>
  <c r="AT9" s="1"/>
  <c r="AR21"/>
  <c r="F29" i="20"/>
  <c r="J29"/>
  <c r="N29"/>
  <c r="R29"/>
  <c r="V29"/>
  <c r="F29" i="16"/>
  <c r="J29"/>
  <c r="N29"/>
  <c r="R29"/>
  <c r="V29"/>
  <c r="H29" i="9"/>
  <c r="L29"/>
  <c r="P29"/>
  <c r="P4" i="10" s="1"/>
  <c r="P29" s="1"/>
  <c r="P4" i="11" s="1"/>
  <c r="P29" s="1"/>
  <c r="P4" i="12" s="1"/>
  <c r="P29" s="1"/>
  <c r="P4" i="13" s="1"/>
  <c r="P29" s="1"/>
  <c r="P4" i="14" s="1"/>
  <c r="P29" s="1"/>
  <c r="P4" i="15" s="1"/>
  <c r="P29" s="1"/>
  <c r="P4" i="16" s="1"/>
  <c r="P29" s="1"/>
  <c r="P4" i="17" s="1"/>
  <c r="P29" s="1"/>
  <c r="P4" i="18" s="1"/>
  <c r="P29" s="1"/>
  <c r="P4" i="19" s="1"/>
  <c r="P29" s="1"/>
  <c r="P4" i="20" s="1"/>
  <c r="P29" s="1"/>
  <c r="P4" i="21" s="1"/>
  <c r="P29" s="1"/>
  <c r="P4" i="22" s="1"/>
  <c r="P29" s="1"/>
  <c r="P4" i="23" s="1"/>
  <c r="P29" s="1"/>
  <c r="P4" i="24" s="1"/>
  <c r="P29" s="1"/>
  <c r="P4" i="25" s="1"/>
  <c r="P29" s="1"/>
  <c r="P4" i="26" s="1"/>
  <c r="P29" s="1"/>
  <c r="P4" i="27" s="1"/>
  <c r="P29" s="1"/>
  <c r="P4" i="28" s="1"/>
  <c r="P29" s="1"/>
  <c r="P4" i="29" s="1"/>
  <c r="P29" s="1"/>
  <c r="P4" i="30" s="1"/>
  <c r="P29" s="1"/>
  <c r="T29" i="9"/>
  <c r="X29"/>
  <c r="G29"/>
  <c r="K29"/>
  <c r="K4" i="10" s="1"/>
  <c r="K29" s="1"/>
  <c r="K4" i="11" s="1"/>
  <c r="K29" s="1"/>
  <c r="K4" i="12" s="1"/>
  <c r="K29" s="1"/>
  <c r="K4" i="13" s="1"/>
  <c r="K29" s="1"/>
  <c r="K4" i="14" s="1"/>
  <c r="K29" s="1"/>
  <c r="K4" i="15" s="1"/>
  <c r="K29" s="1"/>
  <c r="K4" i="16" s="1"/>
  <c r="K29" s="1"/>
  <c r="K4" i="17" s="1"/>
  <c r="K29" s="1"/>
  <c r="K4" i="18" s="1"/>
  <c r="K29" s="1"/>
  <c r="K4" i="19" s="1"/>
  <c r="K29" s="1"/>
  <c r="K4" i="20" s="1"/>
  <c r="K29" s="1"/>
  <c r="K4" i="21" s="1"/>
  <c r="K29" s="1"/>
  <c r="K4" i="22" s="1"/>
  <c r="K29" s="1"/>
  <c r="K4" i="23" s="1"/>
  <c r="K29" s="1"/>
  <c r="K4" i="24" s="1"/>
  <c r="K29" s="1"/>
  <c r="K4" i="25" s="1"/>
  <c r="K29" s="1"/>
  <c r="K4" i="26" s="1"/>
  <c r="K29" s="1"/>
  <c r="K4" i="27" s="1"/>
  <c r="K29" s="1"/>
  <c r="K4" i="28" s="1"/>
  <c r="K29" s="1"/>
  <c r="K4" i="29" s="1"/>
  <c r="K29" s="1"/>
  <c r="K4" i="30" s="1"/>
  <c r="K29" s="1"/>
  <c r="O29" i="9"/>
  <c r="O4" i="10" s="1"/>
  <c r="O29" s="1"/>
  <c r="O4" i="11" s="1"/>
  <c r="O29" s="1"/>
  <c r="O4" i="12" s="1"/>
  <c r="O29" s="1"/>
  <c r="O4" i="13" s="1"/>
  <c r="O29" s="1"/>
  <c r="O4" i="14" s="1"/>
  <c r="O29" s="1"/>
  <c r="O4" i="15" s="1"/>
  <c r="O29" s="1"/>
  <c r="O4" i="16" s="1"/>
  <c r="O29" s="1"/>
  <c r="O4" i="17" s="1"/>
  <c r="O29" s="1"/>
  <c r="O4" i="18" s="1"/>
  <c r="O29" s="1"/>
  <c r="O4" i="19" s="1"/>
  <c r="O29" s="1"/>
  <c r="O4" i="20" s="1"/>
  <c r="O29" s="1"/>
  <c r="O4" i="21" s="1"/>
  <c r="O29" s="1"/>
  <c r="O4" i="22" s="1"/>
  <c r="O29" s="1"/>
  <c r="O4" i="23" s="1"/>
  <c r="O29" s="1"/>
  <c r="O4" i="24" s="1"/>
  <c r="O29" s="1"/>
  <c r="O4" i="25" s="1"/>
  <c r="O29" s="1"/>
  <c r="O4" i="26" s="1"/>
  <c r="O29" s="1"/>
  <c r="O4" i="27" s="1"/>
  <c r="O29" s="1"/>
  <c r="O4" i="28" s="1"/>
  <c r="O29" s="1"/>
  <c r="O4" i="29" s="1"/>
  <c r="O29" s="1"/>
  <c r="O4" i="30" s="1"/>
  <c r="O29" s="1"/>
  <c r="S29" i="9"/>
  <c r="S4" i="10" s="1"/>
  <c r="S29" s="1"/>
  <c r="S4" i="11" s="1"/>
  <c r="S29" s="1"/>
  <c r="S4" i="12" s="1"/>
  <c r="S29" s="1"/>
  <c r="S4" i="13" s="1"/>
  <c r="S29" s="1"/>
  <c r="S4" i="14" s="1"/>
  <c r="S29" s="1"/>
  <c r="S4" i="15" s="1"/>
  <c r="S29" s="1"/>
  <c r="S4" i="16" s="1"/>
  <c r="S29" s="1"/>
  <c r="S4" i="17" s="1"/>
  <c r="S29" s="1"/>
  <c r="S4" i="18" s="1"/>
  <c r="S29" s="1"/>
  <c r="S4" i="19" s="1"/>
  <c r="S29" s="1"/>
  <c r="S4" i="20" s="1"/>
  <c r="S29" s="1"/>
  <c r="S4" i="21" s="1"/>
  <c r="S29" s="1"/>
  <c r="S4" i="22" s="1"/>
  <c r="S29" s="1"/>
  <c r="S4" i="23" s="1"/>
  <c r="S29" s="1"/>
  <c r="S4" i="24" s="1"/>
  <c r="S29" s="1"/>
  <c r="S4" i="25" s="1"/>
  <c r="S29" s="1"/>
  <c r="S4" i="26" s="1"/>
  <c r="S29" s="1"/>
  <c r="S4" i="27" s="1"/>
  <c r="S29" s="1"/>
  <c r="S4" i="28" s="1"/>
  <c r="S29" s="1"/>
  <c r="S4" i="29" s="1"/>
  <c r="S29" s="1"/>
  <c r="S4" i="30" s="1"/>
  <c r="S29" s="1"/>
  <c r="W29" i="9"/>
  <c r="AA29"/>
  <c r="AA4" i="10" s="1"/>
  <c r="AA29" s="1"/>
  <c r="AA4" i="11" s="1"/>
  <c r="AA29" s="1"/>
  <c r="AA4" i="12" s="1"/>
  <c r="AA29" s="1"/>
  <c r="AA4" i="13" s="1"/>
  <c r="AA29" s="1"/>
  <c r="AA4" i="14" s="1"/>
  <c r="AA29" s="1"/>
  <c r="AA4" i="15" s="1"/>
  <c r="AA29" s="1"/>
  <c r="AA4" i="16" s="1"/>
  <c r="AA29" s="1"/>
  <c r="AA4" i="17" s="1"/>
  <c r="AA29" s="1"/>
  <c r="AA4" i="18" s="1"/>
  <c r="AA29" s="1"/>
  <c r="AA4" i="19" s="1"/>
  <c r="AA29" s="1"/>
  <c r="AA4" i="20" s="1"/>
  <c r="AA29" s="1"/>
  <c r="AA4" i="21" s="1"/>
  <c r="AA29" s="1"/>
  <c r="AA4" i="22" s="1"/>
  <c r="AA29" s="1"/>
  <c r="AA4" i="23" s="1"/>
  <c r="AA29" s="1"/>
  <c r="AA4" i="24" s="1"/>
  <c r="AA29" s="1"/>
  <c r="AA4" i="25" s="1"/>
  <c r="AA29" s="1"/>
  <c r="AA4" i="26" s="1"/>
  <c r="AA29" s="1"/>
  <c r="AA4" i="27" s="1"/>
  <c r="AA29" s="1"/>
  <c r="AA4" i="28" s="1"/>
  <c r="AA29" s="1"/>
  <c r="AA4" i="29" s="1"/>
  <c r="AA29" s="1"/>
  <c r="AA4" i="30" s="1"/>
  <c r="AA29" s="1"/>
  <c r="F29" i="9"/>
  <c r="J29"/>
  <c r="N29"/>
  <c r="R29"/>
  <c r="V29"/>
  <c r="Z29"/>
  <c r="Z4" i="10" s="1"/>
  <c r="Z29" s="1"/>
  <c r="Z4" i="11" s="1"/>
  <c r="Z29" s="1"/>
  <c r="Z4" i="12" s="1"/>
  <c r="Z29" s="1"/>
  <c r="Z4" i="13" s="1"/>
  <c r="Z29" s="1"/>
  <c r="Z4" i="14" s="1"/>
  <c r="Z29" s="1"/>
  <c r="Z4" i="15" s="1"/>
  <c r="Z29" s="1"/>
  <c r="Z4" i="16" s="1"/>
  <c r="Z29" s="1"/>
  <c r="Z4" i="17" s="1"/>
  <c r="Z29" s="1"/>
  <c r="Z4" i="18" s="1"/>
  <c r="Z29" s="1"/>
  <c r="Z4" i="19" s="1"/>
  <c r="Z29" s="1"/>
  <c r="Z4" i="20" s="1"/>
  <c r="Z29" s="1"/>
  <c r="Z4" i="21" s="1"/>
  <c r="Z29" s="1"/>
  <c r="Z4" i="22" s="1"/>
  <c r="Z29" s="1"/>
  <c r="Z4" i="23" s="1"/>
  <c r="Z29" s="1"/>
  <c r="Z4" i="24" s="1"/>
  <c r="Z29" s="1"/>
  <c r="Z4" i="25" s="1"/>
  <c r="Z29" s="1"/>
  <c r="Z4" i="26" s="1"/>
  <c r="Z29" s="1"/>
  <c r="Z4" i="27" s="1"/>
  <c r="Z29" s="1"/>
  <c r="Z4" i="28" s="1"/>
  <c r="Z29" s="1"/>
  <c r="Z4" i="29" s="1"/>
  <c r="Z29" s="1"/>
  <c r="Z4" i="30" s="1"/>
  <c r="Z29" s="1"/>
  <c r="E29" i="9"/>
  <c r="I29"/>
  <c r="Q29"/>
  <c r="U29"/>
  <c r="Y29"/>
  <c r="M29"/>
  <c r="M4" i="10" s="1"/>
  <c r="M29" s="1"/>
  <c r="M4" i="11" s="1"/>
  <c r="M29" s="1"/>
  <c r="M4" i="12" s="1"/>
  <c r="M29" s="1"/>
  <c r="M4" i="13" s="1"/>
  <c r="M29" s="1"/>
  <c r="M4" i="14" s="1"/>
  <c r="M29" s="1"/>
  <c r="M4" i="15" s="1"/>
  <c r="M29" s="1"/>
  <c r="M4" i="16" s="1"/>
  <c r="M29" s="1"/>
  <c r="M4" i="17" s="1"/>
  <c r="M29" s="1"/>
  <c r="M4" i="18" s="1"/>
  <c r="M29" s="1"/>
  <c r="M4" i="19" s="1"/>
  <c r="M29" s="1"/>
  <c r="M4" i="20" s="1"/>
  <c r="M29" s="1"/>
  <c r="M4" i="21" s="1"/>
  <c r="M29" s="1"/>
  <c r="M4" i="22" s="1"/>
  <c r="M29" s="1"/>
  <c r="M4" i="23" s="1"/>
  <c r="M29" s="1"/>
  <c r="M4" i="24" s="1"/>
  <c r="M29" s="1"/>
  <c r="M4" i="25" s="1"/>
  <c r="M29" s="1"/>
  <c r="M4" i="26" s="1"/>
  <c r="M29" s="1"/>
  <c r="M4" i="27" s="1"/>
  <c r="M29" s="1"/>
  <c r="M4" i="28" s="1"/>
  <c r="M29" s="1"/>
  <c r="M4" i="29" s="1"/>
  <c r="M29" s="1"/>
  <c r="M4" i="30" s="1"/>
  <c r="M29" s="1"/>
  <c r="D29" i="8"/>
  <c r="D4" i="9" s="1"/>
  <c r="D29" s="1"/>
  <c r="D4" i="10" s="1"/>
  <c r="D29" s="1"/>
  <c r="D4" i="11" s="1"/>
  <c r="D29" s="1"/>
  <c r="D4" i="12" s="1"/>
  <c r="D29" s="1"/>
  <c r="D4" i="13" s="1"/>
  <c r="D29" s="1"/>
  <c r="D4" i="14" s="1"/>
  <c r="D29" s="1"/>
  <c r="D4" i="15" s="1"/>
  <c r="D29" s="1"/>
  <c r="D4" i="16" s="1"/>
  <c r="D29" s="1"/>
  <c r="D4" i="17" s="1"/>
  <c r="D29" s="1"/>
  <c r="D4" i="18" s="1"/>
  <c r="D29" s="1"/>
  <c r="D4" i="19" s="1"/>
  <c r="D29" s="1"/>
  <c r="D4" i="20" s="1"/>
  <c r="D29" s="1"/>
  <c r="D4" i="21" s="1"/>
  <c r="D29" s="1"/>
  <c r="D4" i="22" s="1"/>
  <c r="D29" s="1"/>
  <c r="D4" i="23" s="1"/>
  <c r="D29" s="1"/>
  <c r="D4" i="24" s="1"/>
  <c r="D29" s="1"/>
  <c r="D4" i="25" s="1"/>
  <c r="D29" s="1"/>
  <c r="D4" i="26" s="1"/>
  <c r="D29" s="1"/>
  <c r="D4" i="27" s="1"/>
  <c r="D29" s="1"/>
  <c r="D4" i="28" s="1"/>
  <c r="D29" s="1"/>
  <c r="D4" i="29" s="1"/>
  <c r="D29" s="1"/>
  <c r="D4" i="30" s="1"/>
  <c r="D29" s="1"/>
  <c r="AA28" i="31"/>
  <c r="AA29" s="1"/>
  <c r="AI16"/>
  <c r="AG28" i="8"/>
  <c r="AH16" i="31"/>
  <c r="AC16"/>
  <c r="AR16" i="8"/>
  <c r="AE16" i="31"/>
  <c r="AO16"/>
  <c r="AD16"/>
  <c r="AF16" s="1"/>
  <c r="AI28" i="8"/>
  <c r="AS25"/>
  <c r="AT25" s="1"/>
  <c r="AE11" i="31"/>
  <c r="AR11" s="1"/>
  <c r="AC28" i="8"/>
  <c r="AD11" i="31"/>
  <c r="AF11" s="1"/>
  <c r="AC11"/>
  <c r="AS10" i="7"/>
  <c r="AT10" s="1"/>
  <c r="AS25"/>
  <c r="AT25" s="1"/>
  <c r="AR25"/>
  <c r="AS26"/>
  <c r="AT26" s="1"/>
  <c r="AR8"/>
  <c r="AR13"/>
  <c r="AS8"/>
  <c r="AT8" s="1"/>
  <c r="AR12"/>
  <c r="AR24"/>
  <c r="AH9" i="31"/>
  <c r="AI10"/>
  <c r="AI17"/>
  <c r="AG19"/>
  <c r="AC21"/>
  <c r="AG22"/>
  <c r="AC26"/>
  <c r="AC14"/>
  <c r="AO10"/>
  <c r="AI8"/>
  <c r="AI11"/>
  <c r="AC27"/>
  <c r="AR15" i="7"/>
  <c r="AR16"/>
  <c r="AS23"/>
  <c r="AT23" s="1"/>
  <c r="AH10" i="31"/>
  <c r="AO12"/>
  <c r="AG14"/>
  <c r="AC12"/>
  <c r="AR10" i="7"/>
  <c r="AS12"/>
  <c r="AT12" s="1"/>
  <c r="AR18"/>
  <c r="AR23"/>
  <c r="AS24"/>
  <c r="AT24" s="1"/>
  <c r="AG11" i="31"/>
  <c r="AI22"/>
  <c r="AC25"/>
  <c r="AR25" s="1"/>
  <c r="AR27" i="7"/>
  <c r="AE25" i="31"/>
  <c r="AD15"/>
  <c r="AF15" s="1"/>
  <c r="AC15"/>
  <c r="AI15"/>
  <c r="AG15"/>
  <c r="AO15"/>
  <c r="AS15" i="7"/>
  <c r="AT15" s="1"/>
  <c r="AH15" i="31"/>
  <c r="AS22" i="7"/>
  <c r="AT22" s="1"/>
  <c r="AH22" i="31"/>
  <c r="AC22"/>
  <c r="AE22"/>
  <c r="AO22"/>
  <c r="AR22" i="7"/>
  <c r="AD22" i="31"/>
  <c r="AF22" s="1"/>
  <c r="AG13"/>
  <c r="AR13" s="1"/>
  <c r="AE12"/>
  <c r="AS19" i="7"/>
  <c r="AT19" s="1"/>
  <c r="AH19" i="31"/>
  <c r="AO19"/>
  <c r="AC19"/>
  <c r="AR19" i="7"/>
  <c r="AD19" i="31"/>
  <c r="AF19" s="1"/>
  <c r="AE26"/>
  <c r="AD26"/>
  <c r="AF26" s="1"/>
  <c r="AS26" s="1"/>
  <c r="AT26" s="1"/>
  <c r="AO26"/>
  <c r="AS7" i="7"/>
  <c r="AT7" s="1"/>
  <c r="AG10" i="31"/>
  <c r="AC10"/>
  <c r="AH21"/>
  <c r="AS21" s="1"/>
  <c r="AT21" s="1"/>
  <c r="AG21"/>
  <c r="AO21"/>
  <c r="AS21" i="7"/>
  <c r="AT21" s="1"/>
  <c r="AI28"/>
  <c r="AR17"/>
  <c r="AC17" i="31"/>
  <c r="AO17"/>
  <c r="AE17"/>
  <c r="AR20" i="7"/>
  <c r="AI20" i="31"/>
  <c r="AS20" i="7"/>
  <c r="AT20" s="1"/>
  <c r="AI18" i="31"/>
  <c r="AS18" i="7"/>
  <c r="AT18" s="1"/>
  <c r="AH18" i="31"/>
  <c r="AI9"/>
  <c r="AS9" i="7"/>
  <c r="AT9" s="1"/>
  <c r="AR9"/>
  <c r="AG9" i="31"/>
  <c r="K28"/>
  <c r="K29" s="1"/>
  <c r="AO9"/>
  <c r="AE9"/>
  <c r="AD9"/>
  <c r="AF9" s="1"/>
  <c r="AC9"/>
  <c r="AO14"/>
  <c r="AE14"/>
  <c r="S28"/>
  <c r="S29" s="1"/>
  <c r="AG28" i="7"/>
  <c r="AH28"/>
  <c r="AS14"/>
  <c r="AT14" s="1"/>
  <c r="AR14"/>
  <c r="AD14" i="31"/>
  <c r="AF14" s="1"/>
  <c r="AS14" s="1"/>
  <c r="AT14" s="1"/>
  <c r="AD28" i="7"/>
  <c r="AR11"/>
  <c r="AE28"/>
  <c r="AC24" i="31"/>
  <c r="AC28" i="7"/>
  <c r="AO28"/>
  <c r="AQ28" i="31"/>
  <c r="AS27"/>
  <c r="AT27" s="1"/>
  <c r="AS25"/>
  <c r="AT25" s="1"/>
  <c r="AS23"/>
  <c r="AT23" s="1"/>
  <c r="AH20"/>
  <c r="AC20"/>
  <c r="AG20"/>
  <c r="AO18"/>
  <c r="U28"/>
  <c r="Q28"/>
  <c r="M28"/>
  <c r="M29" s="1"/>
  <c r="I28"/>
  <c r="E28"/>
  <c r="AS13"/>
  <c r="AT13" s="1"/>
  <c r="AH12"/>
  <c r="AS12" s="1"/>
  <c r="AT12" s="1"/>
  <c r="AS11"/>
  <c r="AT11" s="1"/>
  <c r="X28"/>
  <c r="T28"/>
  <c r="P28"/>
  <c r="P29" s="1"/>
  <c r="L28"/>
  <c r="H28"/>
  <c r="Z28"/>
  <c r="Z29" s="1"/>
  <c r="V28"/>
  <c r="R28"/>
  <c r="N28"/>
  <c r="J28"/>
  <c r="F28"/>
  <c r="AO8"/>
  <c r="Y28"/>
  <c r="AC8"/>
  <c r="AR8" s="1"/>
  <c r="AH8"/>
  <c r="AI7"/>
  <c r="AG7"/>
  <c r="AE23"/>
  <c r="AR23" s="1"/>
  <c r="AO23"/>
  <c r="AO25"/>
  <c r="AF7"/>
  <c r="AO7"/>
  <c r="D28"/>
  <c r="D29" s="1"/>
  <c r="AE7"/>
  <c r="AC7"/>
  <c r="AF7" i="30"/>
  <c r="AR7"/>
  <c r="AR28" s="1"/>
  <c r="AS28" i="29"/>
  <c r="AT7"/>
  <c r="AT28" s="1"/>
  <c r="AF28"/>
  <c r="AR7"/>
  <c r="AR28" s="1"/>
  <c r="AS28" i="28"/>
  <c r="AT7"/>
  <c r="AT28" s="1"/>
  <c r="AF28"/>
  <c r="AR7"/>
  <c r="AR28" s="1"/>
  <c r="AF7" i="27"/>
  <c r="AR7"/>
  <c r="AR28" s="1"/>
  <c r="AS28" i="26"/>
  <c r="AT7"/>
  <c r="AT28" s="1"/>
  <c r="AF28"/>
  <c r="AR7"/>
  <c r="AR28" s="1"/>
  <c r="AS28" i="25"/>
  <c r="AT7"/>
  <c r="AT28" s="1"/>
  <c r="AF28"/>
  <c r="AR7"/>
  <c r="AR28" s="1"/>
  <c r="AS28" i="24"/>
  <c r="AT7"/>
  <c r="AT28" s="1"/>
  <c r="AF28"/>
  <c r="AR7"/>
  <c r="AR28" s="1"/>
  <c r="AS28" i="23"/>
  <c r="AT7"/>
  <c r="AT28" s="1"/>
  <c r="AF28"/>
  <c r="AR7"/>
  <c r="AR28" s="1"/>
  <c r="AS28" i="22"/>
  <c r="AT7"/>
  <c r="AT28" s="1"/>
  <c r="AF28"/>
  <c r="AR7"/>
  <c r="AR28" s="1"/>
  <c r="AS28" i="21"/>
  <c r="AT7"/>
  <c r="AT28" s="1"/>
  <c r="AF28"/>
  <c r="AR7"/>
  <c r="AR28" s="1"/>
  <c r="AS28" i="20"/>
  <c r="AT7"/>
  <c r="AT28" s="1"/>
  <c r="AF28"/>
  <c r="AR7"/>
  <c r="AR28" s="1"/>
  <c r="AS28" i="19"/>
  <c r="AT7"/>
  <c r="AT28" s="1"/>
  <c r="AF28"/>
  <c r="AR7"/>
  <c r="AR28" s="1"/>
  <c r="AS28" i="18"/>
  <c r="AT7"/>
  <c r="AT28" s="1"/>
  <c r="AF28"/>
  <c r="AR7"/>
  <c r="AR28" s="1"/>
  <c r="AS28" i="17"/>
  <c r="AT7"/>
  <c r="AT28" s="1"/>
  <c r="AF28"/>
  <c r="AR7"/>
  <c r="AR28" s="1"/>
  <c r="AS28" i="16"/>
  <c r="AT7"/>
  <c r="AT28" s="1"/>
  <c r="AF28"/>
  <c r="AR7"/>
  <c r="AR28" s="1"/>
  <c r="AF7" i="15"/>
  <c r="AR7"/>
  <c r="AR28" s="1"/>
  <c r="AS28" i="14"/>
  <c r="AT7"/>
  <c r="AT28" s="1"/>
  <c r="AF28"/>
  <c r="AR7"/>
  <c r="AR28" s="1"/>
  <c r="AS28" i="13"/>
  <c r="AT7"/>
  <c r="AT28" s="1"/>
  <c r="AF28"/>
  <c r="AR7"/>
  <c r="AR28" s="1"/>
  <c r="AS28" i="12"/>
  <c r="AT7"/>
  <c r="AT28" s="1"/>
  <c r="AF28"/>
  <c r="AR7"/>
  <c r="AR28" s="1"/>
  <c r="AS28" i="11"/>
  <c r="AT7"/>
  <c r="AT28" s="1"/>
  <c r="AF28"/>
  <c r="AR7"/>
  <c r="AR28" s="1"/>
  <c r="AS28" i="10"/>
  <c r="AT7"/>
  <c r="AT28" s="1"/>
  <c r="AF28"/>
  <c r="AR7"/>
  <c r="AR28" s="1"/>
  <c r="AT7" i="9"/>
  <c r="AF28"/>
  <c r="AR7"/>
  <c r="AF7" i="8"/>
  <c r="AR7"/>
  <c r="AF28" i="7"/>
  <c r="AR7"/>
  <c r="AC28" i="6"/>
  <c r="AG28"/>
  <c r="AR11"/>
  <c r="AS12"/>
  <c r="AT12" s="1"/>
  <c r="AR19"/>
  <c r="AS23"/>
  <c r="AT23" s="1"/>
  <c r="AF7"/>
  <c r="AS7" s="1"/>
  <c r="AR23"/>
  <c r="AR12"/>
  <c r="AR20"/>
  <c r="AR21"/>
  <c r="AR22"/>
  <c r="AE28"/>
  <c r="AI28"/>
  <c r="AR14"/>
  <c r="AR15"/>
  <c r="AS16"/>
  <c r="AT16" s="1"/>
  <c r="AS20"/>
  <c r="AT20" s="1"/>
  <c r="AS21"/>
  <c r="AT21" s="1"/>
  <c r="AS22"/>
  <c r="AT22" s="1"/>
  <c r="AR24"/>
  <c r="AS27"/>
  <c r="AT27" s="1"/>
  <c r="AT7"/>
  <c r="AR7"/>
  <c r="AF28"/>
  <c r="AB29" i="5"/>
  <c r="X29"/>
  <c r="V29"/>
  <c r="T29"/>
  <c r="R29"/>
  <c r="AU28"/>
  <c r="AQ28"/>
  <c r="AP28"/>
  <c r="AN28"/>
  <c r="AM28"/>
  <c r="AL28"/>
  <c r="AK28"/>
  <c r="AJ28"/>
  <c r="AB28"/>
  <c r="AA28"/>
  <c r="AA29" s="1"/>
  <c r="Z28"/>
  <c r="Z29" s="1"/>
  <c r="Y28"/>
  <c r="Y29" s="1"/>
  <c r="X28"/>
  <c r="W28"/>
  <c r="W29" s="1"/>
  <c r="V28"/>
  <c r="U28"/>
  <c r="U29" s="1"/>
  <c r="T28"/>
  <c r="S28"/>
  <c r="S29" s="1"/>
  <c r="R28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O26"/>
  <c r="AI26"/>
  <c r="AH26"/>
  <c r="AG26"/>
  <c r="AE26"/>
  <c r="AD26"/>
  <c r="AF26" s="1"/>
  <c r="AS26" s="1"/>
  <c r="AT26" s="1"/>
  <c r="AC26"/>
  <c r="AO25"/>
  <c r="AI25"/>
  <c r="AH25"/>
  <c r="AG25"/>
  <c r="AE25"/>
  <c r="AD25"/>
  <c r="AF25" s="1"/>
  <c r="AS25" s="1"/>
  <c r="AT25" s="1"/>
  <c r="AC25"/>
  <c r="AR25" s="1"/>
  <c r="AO24"/>
  <c r="AI24"/>
  <c r="AH24"/>
  <c r="AG24"/>
  <c r="AF24"/>
  <c r="AS24" s="1"/>
  <c r="AT24" s="1"/>
  <c r="AE24"/>
  <c r="AD24"/>
  <c r="AC24"/>
  <c r="AO23"/>
  <c r="AI23"/>
  <c r="AH23"/>
  <c r="AG23"/>
  <c r="AE23"/>
  <c r="AD23"/>
  <c r="AF23" s="1"/>
  <c r="AC23"/>
  <c r="AR23" s="1"/>
  <c r="AO22"/>
  <c r="AI22"/>
  <c r="AH22"/>
  <c r="AG22"/>
  <c r="AE22"/>
  <c r="AD22"/>
  <c r="AF22" s="1"/>
  <c r="AS22" s="1"/>
  <c r="AT22" s="1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C15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C13"/>
  <c r="AO12"/>
  <c r="AI12"/>
  <c r="AH12"/>
  <c r="AG12"/>
  <c r="AE12"/>
  <c r="AD12"/>
  <c r="AF12" s="1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R8" s="1"/>
  <c r="AO7"/>
  <c r="AI7"/>
  <c r="AH7"/>
  <c r="AG7"/>
  <c r="AE7"/>
  <c r="AD7"/>
  <c r="AF7" s="1"/>
  <c r="AS7" s="1"/>
  <c r="AC7"/>
  <c r="AU28" i="4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O25"/>
  <c r="AI25"/>
  <c r="AH25"/>
  <c r="AG25"/>
  <c r="AE25"/>
  <c r="AD25"/>
  <c r="AF25" s="1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S23" s="1"/>
  <c r="AT23" s="1"/>
  <c r="AC23"/>
  <c r="AO22"/>
  <c r="AI22"/>
  <c r="AH22"/>
  <c r="AG22"/>
  <c r="AF22"/>
  <c r="AS22" s="1"/>
  <c r="AT22" s="1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C19"/>
  <c r="AR19" s="1"/>
  <c r="AO18"/>
  <c r="AI18"/>
  <c r="AH18"/>
  <c r="AG18"/>
  <c r="AE18"/>
  <c r="AD18"/>
  <c r="AF18" s="1"/>
  <c r="AS18" s="1"/>
  <c r="AT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S14" s="1"/>
  <c r="AT14" s="1"/>
  <c r="AC14"/>
  <c r="AO13"/>
  <c r="AI13"/>
  <c r="AH13"/>
  <c r="AG13"/>
  <c r="AE13"/>
  <c r="AD13"/>
  <c r="AF13" s="1"/>
  <c r="AC13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S10" s="1"/>
  <c r="AT10" s="1"/>
  <c r="AC10"/>
  <c r="AO9"/>
  <c r="AI9"/>
  <c r="AH9"/>
  <c r="AG9"/>
  <c r="AE9"/>
  <c r="AD9"/>
  <c r="AF9" s="1"/>
  <c r="AC9"/>
  <c r="AR9" s="1"/>
  <c r="AO8"/>
  <c r="AI8"/>
  <c r="AH8"/>
  <c r="AG8"/>
  <c r="AE8"/>
  <c r="AD8"/>
  <c r="AF8" s="1"/>
  <c r="AS8" s="1"/>
  <c r="AT8" s="1"/>
  <c r="AC8"/>
  <c r="AO7"/>
  <c r="AI7"/>
  <c r="AH7"/>
  <c r="AG7"/>
  <c r="AF7"/>
  <c r="AS7" s="1"/>
  <c r="AE7"/>
  <c r="AD7"/>
  <c r="AC7"/>
  <c r="AU28" i="2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O26"/>
  <c r="AI26"/>
  <c r="AH26"/>
  <c r="AG26"/>
  <c r="AE26"/>
  <c r="AD26"/>
  <c r="AF26" s="1"/>
  <c r="AC26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F22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C19"/>
  <c r="AR19" s="1"/>
  <c r="AO18"/>
  <c r="AI18"/>
  <c r="AH18"/>
  <c r="AG18"/>
  <c r="AE18"/>
  <c r="AD18"/>
  <c r="AF18" s="1"/>
  <c r="AC18"/>
  <c r="AR18" s="1"/>
  <c r="AO17"/>
  <c r="AI17"/>
  <c r="AH17"/>
  <c r="AG17"/>
  <c r="AE17"/>
  <c r="AD17"/>
  <c r="AF17" s="1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S13" s="1"/>
  <c r="AT13" s="1"/>
  <c r="AC13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S9" s="1"/>
  <c r="AT9" s="1"/>
  <c r="AC9"/>
  <c r="AO8"/>
  <c r="AI8"/>
  <c r="AH8"/>
  <c r="AG8"/>
  <c r="AF8"/>
  <c r="AS8" s="1"/>
  <c r="AT8" s="1"/>
  <c r="AE8"/>
  <c r="AD8"/>
  <c r="AC8"/>
  <c r="AO7"/>
  <c r="AI7"/>
  <c r="AH7"/>
  <c r="AG7"/>
  <c r="AF7"/>
  <c r="AE7"/>
  <c r="AD7"/>
  <c r="AC7"/>
  <c r="AR23" i="1"/>
  <c r="AU28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O26"/>
  <c r="AI26"/>
  <c r="AH26"/>
  <c r="AG26"/>
  <c r="AE26"/>
  <c r="AD26"/>
  <c r="AF26" s="1"/>
  <c r="AS26" s="1"/>
  <c r="AT26" s="1"/>
  <c r="AC26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R24" s="1"/>
  <c r="AO23"/>
  <c r="AI23"/>
  <c r="AH23"/>
  <c r="AG23"/>
  <c r="AE23"/>
  <c r="AD23"/>
  <c r="AF23" s="1"/>
  <c r="AS23" s="1"/>
  <c r="AT23" s="1"/>
  <c r="AC23"/>
  <c r="AO22"/>
  <c r="AI22"/>
  <c r="AH22"/>
  <c r="AG22"/>
  <c r="AE22"/>
  <c r="AD22"/>
  <c r="AF22" s="1"/>
  <c r="AS22" s="1"/>
  <c r="AT22" s="1"/>
  <c r="AC22"/>
  <c r="AO21"/>
  <c r="AI21"/>
  <c r="AH21"/>
  <c r="AG21"/>
  <c r="AF21"/>
  <c r="AS21" s="1"/>
  <c r="AT21" s="1"/>
  <c r="AE21"/>
  <c r="AD21"/>
  <c r="AC21"/>
  <c r="AO20"/>
  <c r="AI20"/>
  <c r="AH20"/>
  <c r="AG20"/>
  <c r="AE20"/>
  <c r="AD20"/>
  <c r="AF20" s="1"/>
  <c r="AC20"/>
  <c r="AO19"/>
  <c r="AI19"/>
  <c r="AH19"/>
  <c r="AG19"/>
  <c r="AF19"/>
  <c r="AE19"/>
  <c r="AD19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S15" s="1"/>
  <c r="AT15" s="1"/>
  <c r="AC15"/>
  <c r="AO14"/>
  <c r="AI14"/>
  <c r="AH14"/>
  <c r="AG14"/>
  <c r="AE14"/>
  <c r="AD14"/>
  <c r="AF14" s="1"/>
  <c r="AS14" s="1"/>
  <c r="AT14" s="1"/>
  <c r="AC14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F7" s="1"/>
  <c r="AC7"/>
  <c r="AS10" i="31" l="1"/>
  <c r="AT10" s="1"/>
  <c r="AS22"/>
  <c r="AT22" s="1"/>
  <c r="AR27"/>
  <c r="AR21"/>
  <c r="AS17"/>
  <c r="AT17" s="1"/>
  <c r="AS28" i="9"/>
  <c r="AR16" i="31"/>
  <c r="AT28" i="9"/>
  <c r="AR28"/>
  <c r="AR14" i="31"/>
  <c r="AS16"/>
  <c r="AT16" s="1"/>
  <c r="AR26"/>
  <c r="AR24"/>
  <c r="AS7"/>
  <c r="AT7" s="1"/>
  <c r="AR28" i="8"/>
  <c r="AR20" i="31"/>
  <c r="AS20"/>
  <c r="AT20" s="1"/>
  <c r="AR12"/>
  <c r="AR9"/>
  <c r="AS18"/>
  <c r="AT18" s="1"/>
  <c r="AR17"/>
  <c r="AR19"/>
  <c r="AR15"/>
  <c r="AS15"/>
  <c r="AT15" s="1"/>
  <c r="AR22"/>
  <c r="AS19"/>
  <c r="AT19" s="1"/>
  <c r="AR10"/>
  <c r="AH28"/>
  <c r="AE28"/>
  <c r="AI28"/>
  <c r="AS9"/>
  <c r="AT9" s="1"/>
  <c r="AT28" i="7"/>
  <c r="AS28"/>
  <c r="AG28" i="31"/>
  <c r="AD28"/>
  <c r="AR28" i="7"/>
  <c r="AF28" i="31"/>
  <c r="AC28"/>
  <c r="AS8"/>
  <c r="AT8" s="1"/>
  <c r="AO28"/>
  <c r="AR7"/>
  <c r="AS7" i="30"/>
  <c r="AF28"/>
  <c r="AS7" i="27"/>
  <c r="AF28"/>
  <c r="AS7" i="15"/>
  <c r="AF28"/>
  <c r="AS7" i="8"/>
  <c r="AF28"/>
  <c r="AT28" i="6"/>
  <c r="AR28"/>
  <c r="AS28"/>
  <c r="AR26" i="5"/>
  <c r="AS8"/>
  <c r="AT8" s="1"/>
  <c r="AS13"/>
  <c r="AT13" s="1"/>
  <c r="AR13"/>
  <c r="AR10"/>
  <c r="AR12"/>
  <c r="AS12"/>
  <c r="AT12" s="1"/>
  <c r="AS17"/>
  <c r="AT17" s="1"/>
  <c r="AR17"/>
  <c r="AS18"/>
  <c r="AT18" s="1"/>
  <c r="AR18"/>
  <c r="AR24"/>
  <c r="AS23"/>
  <c r="AT23" s="1"/>
  <c r="AE28"/>
  <c r="AS27"/>
  <c r="AT27" s="1"/>
  <c r="AI28"/>
  <c r="AR27"/>
  <c r="AS15"/>
  <c r="AT15" s="1"/>
  <c r="AR15"/>
  <c r="AS16"/>
  <c r="AT16" s="1"/>
  <c r="AC28"/>
  <c r="AH28"/>
  <c r="AG28"/>
  <c r="AS9"/>
  <c r="AT9" s="1"/>
  <c r="AR9"/>
  <c r="AO28"/>
  <c r="AR7"/>
  <c r="AD28"/>
  <c r="AT7"/>
  <c r="AF28"/>
  <c r="AR22" i="4"/>
  <c r="AR26"/>
  <c r="AS15"/>
  <c r="AT15" s="1"/>
  <c r="AR18"/>
  <c r="AR10"/>
  <c r="AS19"/>
  <c r="AT19" s="1"/>
  <c r="AR17"/>
  <c r="AO28"/>
  <c r="AR14"/>
  <c r="AD28"/>
  <c r="AS24"/>
  <c r="AT24" s="1"/>
  <c r="AR11"/>
  <c r="AE28"/>
  <c r="AI28"/>
  <c r="AR12"/>
  <c r="AS13"/>
  <c r="AT13" s="1"/>
  <c r="AR20"/>
  <c r="AS21"/>
  <c r="AT21" s="1"/>
  <c r="AR21"/>
  <c r="AH28"/>
  <c r="AR13"/>
  <c r="AC28"/>
  <c r="AG28"/>
  <c r="AR8"/>
  <c r="AS9"/>
  <c r="AT9" s="1"/>
  <c r="AR15"/>
  <c r="AR16"/>
  <c r="AS17"/>
  <c r="AT17" s="1"/>
  <c r="AR23"/>
  <c r="AR24"/>
  <c r="AS25"/>
  <c r="AT25" s="1"/>
  <c r="AT7"/>
  <c r="AF28"/>
  <c r="AR7"/>
  <c r="AS21" i="2"/>
  <c r="AT21" s="1"/>
  <c r="AR10"/>
  <c r="AR8"/>
  <c r="AR27"/>
  <c r="AR25"/>
  <c r="AS15"/>
  <c r="AT15" s="1"/>
  <c r="AR15"/>
  <c r="AS19"/>
  <c r="AT19" s="1"/>
  <c r="AS7"/>
  <c r="AT7" s="1"/>
  <c r="AR11"/>
  <c r="AD28"/>
  <c r="AS17"/>
  <c r="AT17" s="1"/>
  <c r="AS26"/>
  <c r="AT26" s="1"/>
  <c r="AR26"/>
  <c r="AS24"/>
  <c r="AT24" s="1"/>
  <c r="AR16"/>
  <c r="AO28"/>
  <c r="AE28"/>
  <c r="AI28"/>
  <c r="AR12"/>
  <c r="AR13"/>
  <c r="AS14"/>
  <c r="AT14" s="1"/>
  <c r="AR20"/>
  <c r="AR21"/>
  <c r="AS23"/>
  <c r="AT23" s="1"/>
  <c r="AH28"/>
  <c r="AR22"/>
  <c r="AR23"/>
  <c r="AR14"/>
  <c r="AC28"/>
  <c r="AG28"/>
  <c r="AR9"/>
  <c r="AS10"/>
  <c r="AT10" s="1"/>
  <c r="AR17"/>
  <c r="AS18"/>
  <c r="AT18" s="1"/>
  <c r="AS22"/>
  <c r="AT22" s="1"/>
  <c r="AR24"/>
  <c r="AS27"/>
  <c r="AT27" s="1"/>
  <c r="AF28"/>
  <c r="AR7"/>
  <c r="AR25" i="1"/>
  <c r="AR22"/>
  <c r="AR26"/>
  <c r="AS8"/>
  <c r="AT8" s="1"/>
  <c r="AR10"/>
  <c r="AS7"/>
  <c r="AT7" s="1"/>
  <c r="AR27"/>
  <c r="AS16"/>
  <c r="AT16" s="1"/>
  <c r="AR17"/>
  <c r="AR21"/>
  <c r="AS24"/>
  <c r="AT24" s="1"/>
  <c r="AR9"/>
  <c r="AO28"/>
  <c r="AD28"/>
  <c r="AE28"/>
  <c r="AI28"/>
  <c r="AR12"/>
  <c r="AR14"/>
  <c r="AR15"/>
  <c r="AR16"/>
  <c r="AS20"/>
  <c r="AT20" s="1"/>
  <c r="AH28"/>
  <c r="AR18"/>
  <c r="AR19"/>
  <c r="AR20"/>
  <c r="AC28"/>
  <c r="AG28"/>
  <c r="AR8"/>
  <c r="AS9"/>
  <c r="AT9" s="1"/>
  <c r="AS17"/>
  <c r="AT17" s="1"/>
  <c r="AS18"/>
  <c r="AT18" s="1"/>
  <c r="AS19"/>
  <c r="AT19" s="1"/>
  <c r="AS27"/>
  <c r="AT27" s="1"/>
  <c r="AR7"/>
  <c r="AF28"/>
  <c r="AR28" i="31" l="1"/>
  <c r="AT28"/>
  <c r="AS28"/>
  <c r="AS28" i="30"/>
  <c r="AT7"/>
  <c r="AT28" s="1"/>
  <c r="AS28" i="27"/>
  <c r="AT7"/>
  <c r="AT28" s="1"/>
  <c r="AS28" i="15"/>
  <c r="AT7"/>
  <c r="AT28" s="1"/>
  <c r="AS28" i="8"/>
  <c r="AT7"/>
  <c r="AT28" s="1"/>
  <c r="AS28" i="5"/>
  <c r="AT28"/>
  <c r="AR28"/>
  <c r="AR28" i="4"/>
  <c r="AS28"/>
  <c r="AT28"/>
  <c r="AR28" i="2"/>
  <c r="AS28"/>
  <c r="AT28"/>
  <c r="AR28" i="1"/>
  <c r="AS28"/>
  <c r="AT28"/>
</calcChain>
</file>

<file path=xl/sharedStrings.xml><?xml version="1.0" encoding="utf-8"?>
<sst xmlns="http://schemas.openxmlformats.org/spreadsheetml/2006/main" count="2246" uniqueCount="104">
  <si>
    <t>Hello Daffodils</t>
  </si>
  <si>
    <t>Opening Stock Card</t>
  </si>
  <si>
    <t>Lifting</t>
  </si>
  <si>
    <t>SL.No.</t>
  </si>
  <si>
    <t>RSO POS</t>
  </si>
  <si>
    <t>RSO Name</t>
  </si>
  <si>
    <t>i-Top up</t>
  </si>
  <si>
    <t>999 S.Card</t>
  </si>
  <si>
    <t>499 S.Card</t>
  </si>
  <si>
    <t>75 S.Card</t>
  </si>
  <si>
    <t>50 S.Card</t>
  </si>
  <si>
    <t>30 S.Card</t>
  </si>
  <si>
    <t>29  S.Card</t>
  </si>
  <si>
    <t>20 S.Card</t>
  </si>
  <si>
    <t>19 S.Card</t>
  </si>
  <si>
    <t>10 S.Card</t>
  </si>
  <si>
    <t>10Tk MB</t>
  </si>
  <si>
    <t>9 MB</t>
  </si>
  <si>
    <t>9 Voice</t>
  </si>
  <si>
    <t>05 S.Card</t>
  </si>
  <si>
    <t>04 S.Card</t>
  </si>
  <si>
    <t>Sim (M2M)</t>
  </si>
  <si>
    <t>Clasic Sim</t>
  </si>
  <si>
    <t>Gift</t>
  </si>
  <si>
    <t>Set</t>
  </si>
  <si>
    <t>SME SIM</t>
  </si>
  <si>
    <t>SME POST Paid</t>
  </si>
  <si>
    <t>PCO SIM</t>
  </si>
  <si>
    <t>DUP: SIM</t>
  </si>
  <si>
    <t>EV SWAP SIM</t>
  </si>
  <si>
    <t xml:space="preserve"> SWAP Point SIM</t>
  </si>
  <si>
    <t>Sales Value</t>
  </si>
  <si>
    <t>I top Valu</t>
  </si>
  <si>
    <t>i top Up Out Comm</t>
  </si>
  <si>
    <t>D.I top Up Comm</t>
  </si>
  <si>
    <t>Out S Card Comm</t>
  </si>
  <si>
    <t>D. S Card Comm</t>
  </si>
  <si>
    <t>D Sim Comm</t>
  </si>
  <si>
    <t>Saf comm</t>
  </si>
  <si>
    <t>Recharge comm</t>
  </si>
  <si>
    <t>Sim Discount</t>
  </si>
  <si>
    <t>I top Discount</t>
  </si>
  <si>
    <t>S/C Discount</t>
  </si>
  <si>
    <t>Retail Commi</t>
  </si>
  <si>
    <t>Due</t>
  </si>
  <si>
    <t>Cost</t>
  </si>
  <si>
    <t>Act Value</t>
  </si>
  <si>
    <t>D. Total Comm</t>
  </si>
  <si>
    <t>Net Profit</t>
  </si>
  <si>
    <t>1%Less Commision</t>
  </si>
  <si>
    <t>Iqbal</t>
  </si>
  <si>
    <t>Shamim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</si>
  <si>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</si>
  <si>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</si>
  <si>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</si>
  <si>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</si>
  <si>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</si>
  <si>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</si>
  <si>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</si>
  <si>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</si>
  <si>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</si>
  <si>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</si>
  <si>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</si>
  <si>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</si>
  <si>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</si>
  <si>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</si>
  <si>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</si>
  <si>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</si>
  <si>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</si>
  <si>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</si>
  <si>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</si>
  <si>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</si>
  <si>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  </t>
  </si>
  <si>
    <t>Date: 01-02-2021</t>
  </si>
  <si>
    <t>Date: 02-02-2021</t>
  </si>
  <si>
    <t>Date: 03-02-2021</t>
  </si>
  <si>
    <t>Rimon</t>
  </si>
  <si>
    <t>Date: 04-02-2021</t>
  </si>
  <si>
    <t>Date: 05-02-2021</t>
  </si>
  <si>
    <t>Date: 07-02-2021</t>
  </si>
  <si>
    <t>Date: 08-02-2021</t>
  </si>
  <si>
    <t>Date: 09-02-2021</t>
  </si>
  <si>
    <t>Date: 10-02-2021</t>
  </si>
  <si>
    <t>Date: 11-02-2021</t>
  </si>
  <si>
    <t>Date: 12-02-2021</t>
  </si>
  <si>
    <t>Date: 13-02-2021</t>
  </si>
  <si>
    <t>Date: 14-02-2021</t>
  </si>
  <si>
    <t>Date: 15-02-2021</t>
  </si>
  <si>
    <t>Date: 16-02-2021</t>
  </si>
  <si>
    <t>Date: 17-02-2021</t>
  </si>
  <si>
    <t>Date: 18-02-2021</t>
  </si>
  <si>
    <t>Date: 19-02-2021</t>
  </si>
  <si>
    <t>Date: 20-02-2021</t>
  </si>
  <si>
    <t>Date: 21-02-2021</t>
  </si>
  <si>
    <t>Date: 22-02-2021</t>
  </si>
  <si>
    <t>Date: 23-02-2021</t>
  </si>
  <si>
    <t>Date: 24-02-2021</t>
  </si>
  <si>
    <t>Date: 25-02-2021</t>
  </si>
  <si>
    <t>Date: 26-02-2021</t>
  </si>
  <si>
    <t>Date: 27-02-2021</t>
  </si>
  <si>
    <t>Date: 28-02-2021</t>
  </si>
  <si>
    <t>Date: 29-02-2021</t>
  </si>
  <si>
    <t>20 Card</t>
  </si>
  <si>
    <t>Mustakim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</si>
</sst>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color rgb="FFFF0000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sz val="13.5"/>
      <color rgb="FFFF0000"/>
      <name val="Arial"/>
      <family val="2"/>
    </font>
    <font>
      <b/>
      <sz val="12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b/>
      <sz val="12"/>
      <color rgb="FFFF0000"/>
      <name val="Arial"/>
      <family val="2"/>
    </font>
    <font>
      <sz val="9"/>
      <name val="Arial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2">
    <xf numFmtId="0" fontId="0" fillId="0" borderId="0" xfId="0"/>
    <xf numFmtId="0" fontId="1" fillId="0" borderId="0" xfId="0" applyFont="1" applyFill="1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 wrapText="1"/>
    </xf>
    <xf numFmtId="0" fontId="3" fillId="9" borderId="9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 wrapText="1"/>
    </xf>
    <xf numFmtId="0" fontId="3" fillId="11" borderId="9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3" fillId="12" borderId="10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/>
    </xf>
    <xf numFmtId="0" fontId="3" fillId="13" borderId="12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2" fontId="7" fillId="0" borderId="14" xfId="0" applyNumberFormat="1" applyFont="1" applyFill="1" applyBorder="1" applyAlignment="1">
      <alignment horizontal="center" vertical="center"/>
    </xf>
    <xf numFmtId="1" fontId="0" fillId="0" borderId="14" xfId="0" applyNumberForma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1" fontId="5" fillId="0" borderId="15" xfId="0" applyNumberFormat="1" applyFont="1" applyFill="1" applyBorder="1" applyAlignment="1">
      <alignment horizontal="center" vertical="center"/>
    </xf>
    <xf numFmtId="2" fontId="6" fillId="14" borderId="16" xfId="0" applyNumberFormat="1" applyFont="1" applyFill="1" applyBorder="1" applyAlignment="1">
      <alignment horizontal="center" vertical="center"/>
    </xf>
    <xf numFmtId="2" fontId="0" fillId="0" borderId="16" xfId="0" applyNumberForma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2" fontId="7" fillId="0" borderId="5" xfId="0" applyNumberFormat="1" applyFon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0" fillId="0" borderId="18" xfId="0" applyNumberFormat="1" applyFill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0" fillId="0" borderId="19" xfId="0" applyNumberFormat="1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1" fontId="5" fillId="0" borderId="21" xfId="0" applyNumberFormat="1" applyFont="1" applyFill="1" applyBorder="1" applyAlignment="1">
      <alignment horizontal="center" vertical="center"/>
    </xf>
    <xf numFmtId="2" fontId="6" fillId="15" borderId="1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6" fillId="14" borderId="18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1" fontId="7" fillId="14" borderId="24" xfId="0" applyNumberFormat="1" applyFont="1" applyFill="1" applyBorder="1" applyAlignment="1">
      <alignment horizontal="center" vertical="center" wrapText="1"/>
    </xf>
    <xf numFmtId="1" fontId="7" fillId="14" borderId="25" xfId="0" applyNumberFormat="1" applyFont="1" applyFill="1" applyBorder="1" applyAlignment="1">
      <alignment horizontal="center" vertical="center" wrapText="1"/>
    </xf>
    <xf numFmtId="2" fontId="7" fillId="14" borderId="25" xfId="0" applyNumberFormat="1" applyFont="1" applyFill="1" applyBorder="1" applyAlignment="1">
      <alignment horizontal="center" vertical="center" wrapText="1"/>
    </xf>
    <xf numFmtId="1" fontId="7" fillId="14" borderId="26" xfId="0" applyNumberFormat="1" applyFont="1" applyFill="1" applyBorder="1" applyAlignment="1">
      <alignment horizontal="center" vertical="center" wrapText="1"/>
    </xf>
    <xf numFmtId="1" fontId="7" fillId="14" borderId="27" xfId="0" applyNumberFormat="1" applyFont="1" applyFill="1" applyBorder="1" applyAlignment="1">
      <alignment horizontal="center" vertical="center" wrapText="1"/>
    </xf>
    <xf numFmtId="1" fontId="7" fillId="14" borderId="28" xfId="0" applyNumberFormat="1" applyFont="1" applyFill="1" applyBorder="1" applyAlignment="1">
      <alignment horizontal="center" vertical="center" wrapText="1"/>
    </xf>
    <xf numFmtId="1" fontId="7" fillId="16" borderId="5" xfId="0" applyNumberFormat="1" applyFont="1" applyFill="1" applyBorder="1" applyAlignment="1">
      <alignment horizontal="center" vertical="center" wrapText="1"/>
    </xf>
    <xf numFmtId="1" fontId="7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" fontId="3" fillId="2" borderId="24" xfId="0" applyNumberFormat="1" applyFont="1" applyFill="1" applyBorder="1" applyAlignment="1">
      <alignment horizontal="center" vertical="center"/>
    </xf>
    <xf numFmtId="0" fontId="4" fillId="17" borderId="23" xfId="0" applyFont="1" applyFill="1" applyBorder="1" applyAlignment="1">
      <alignment horizontal="center" vertical="center"/>
    </xf>
    <xf numFmtId="0" fontId="4" fillId="17" borderId="24" xfId="0" applyFont="1" applyFill="1" applyBorder="1" applyAlignment="1">
      <alignment horizontal="center" vertical="center"/>
    </xf>
    <xf numFmtId="2" fontId="4" fillId="17" borderId="24" xfId="0" applyNumberFormat="1" applyFont="1" applyFill="1" applyBorder="1" applyAlignment="1">
      <alignment horizontal="center" vertical="center"/>
    </xf>
    <xf numFmtId="0" fontId="4" fillId="17" borderId="5" xfId="0" applyFont="1" applyFill="1" applyBorder="1" applyAlignment="1">
      <alignment horizontal="center" vertical="center"/>
    </xf>
    <xf numFmtId="1" fontId="0" fillId="17" borderId="5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vertical="center"/>
    </xf>
    <xf numFmtId="0" fontId="14" fillId="0" borderId="0" xfId="0" applyNumberFormat="1" applyFont="1" applyFill="1" applyBorder="1" applyAlignment="1">
      <alignment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4" fillId="17" borderId="5" xfId="0" applyNumberFormat="1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1" fontId="6" fillId="0" borderId="22" xfId="0" applyNumberFormat="1" applyFont="1" applyFill="1" applyBorder="1" applyAlignment="1">
      <alignment horizontal="center" vertical="center"/>
    </xf>
    <xf numFmtId="2" fontId="6" fillId="0" borderId="22" xfId="0" applyNumberFormat="1" applyFont="1" applyFill="1" applyBorder="1" applyAlignment="1">
      <alignment horizontal="center" vertical="center"/>
    </xf>
    <xf numFmtId="2" fontId="7" fillId="0" borderId="20" xfId="0" applyNumberFormat="1" applyFont="1" applyFill="1" applyBorder="1" applyAlignment="1">
      <alignment horizontal="center" vertical="center"/>
    </xf>
    <xf numFmtId="2" fontId="7" fillId="0" borderId="22" xfId="0" applyNumberFormat="1" applyFont="1" applyFill="1" applyBorder="1" applyAlignment="1">
      <alignment horizontal="center" vertical="center"/>
    </xf>
    <xf numFmtId="1" fontId="0" fillId="0" borderId="20" xfId="0" applyNumberFormat="1" applyFill="1" applyBorder="1" applyAlignment="1">
      <alignment horizontal="center" vertical="center"/>
    </xf>
    <xf numFmtId="1" fontId="0" fillId="0" borderId="22" xfId="0" applyNumberFormat="1" applyFill="1" applyBorder="1" applyAlignment="1">
      <alignment horizontal="center" vertical="center"/>
    </xf>
    <xf numFmtId="2" fontId="0" fillId="0" borderId="22" xfId="0" applyNumberFormat="1" applyFill="1" applyBorder="1" applyAlignment="1">
      <alignment horizontal="center" vertical="center"/>
    </xf>
    <xf numFmtId="1" fontId="5" fillId="0" borderId="20" xfId="0" applyNumberFormat="1" applyFont="1" applyFill="1" applyBorder="1" applyAlignment="1">
      <alignment horizontal="center" vertical="center"/>
    </xf>
    <xf numFmtId="2" fontId="6" fillId="14" borderId="33" xfId="0" applyNumberFormat="1" applyFont="1" applyFill="1" applyBorder="1" applyAlignment="1">
      <alignment horizontal="center" vertical="center"/>
    </xf>
    <xf numFmtId="2" fontId="0" fillId="0" borderId="33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1" fontId="7" fillId="14" borderId="5" xfId="0" applyNumberFormat="1" applyFont="1" applyFill="1" applyBorder="1" applyAlignment="1">
      <alignment horizontal="center" vertical="center" wrapText="1"/>
    </xf>
    <xf numFmtId="2" fontId="7" fillId="14" borderId="5" xfId="0" applyNumberFormat="1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1" fontId="7" fillId="14" borderId="35" xfId="0" applyNumberFormat="1" applyFont="1" applyFill="1" applyBorder="1" applyAlignment="1">
      <alignment horizontal="center" vertical="center" wrapText="1"/>
    </xf>
    <xf numFmtId="1" fontId="3" fillId="2" borderId="35" xfId="0" applyNumberFormat="1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1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6" fillId="14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2" fontId="10" fillId="0" borderId="5" xfId="0" applyNumberFormat="1" applyFont="1" applyFill="1" applyBorder="1" applyAlignment="1">
      <alignment horizontal="center" vertical="center"/>
    </xf>
    <xf numFmtId="2" fontId="6" fillId="15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1" fontId="3" fillId="0" borderId="5" xfId="0" applyNumberFormat="1" applyFont="1" applyFill="1" applyBorder="1" applyAlignment="1">
      <alignment horizontal="center" vertical="center"/>
    </xf>
    <xf numFmtId="1" fontId="7" fillId="16" borderId="20" xfId="0" applyNumberFormat="1" applyFont="1" applyFill="1" applyBorder="1" applyAlignment="1">
      <alignment horizontal="center" vertical="center" wrapText="1"/>
    </xf>
    <xf numFmtId="0" fontId="4" fillId="17" borderId="6" xfId="0" applyFont="1" applyFill="1" applyBorder="1" applyAlignment="1">
      <alignment horizontal="center" vertical="center"/>
    </xf>
    <xf numFmtId="0" fontId="4" fillId="17" borderId="9" xfId="0" applyFont="1" applyFill="1" applyBorder="1" applyAlignment="1">
      <alignment horizontal="center" vertical="center"/>
    </xf>
    <xf numFmtId="2" fontId="4" fillId="17" borderId="9" xfId="0" applyNumberFormat="1" applyFont="1" applyFill="1" applyBorder="1" applyAlignment="1">
      <alignment horizontal="center" vertical="center"/>
    </xf>
    <xf numFmtId="0" fontId="4" fillId="17" borderId="14" xfId="0" applyFont="1" applyFill="1" applyBorder="1" applyAlignment="1">
      <alignment horizontal="center" vertical="center"/>
    </xf>
    <xf numFmtId="0" fontId="4" fillId="17" borderId="1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7" fillId="14" borderId="23" xfId="0" applyFont="1" applyFill="1" applyBorder="1" applyAlignment="1">
      <alignment horizontal="center" vertical="center" wrapText="1"/>
    </xf>
    <xf numFmtId="0" fontId="7" fillId="14" borderId="24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17" borderId="5" xfId="0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 wrapText="1"/>
    </xf>
    <xf numFmtId="0" fontId="3" fillId="17" borderId="5" xfId="0" applyFont="1" applyFill="1" applyBorder="1" applyAlignment="1">
      <alignment horizontal="center" vertical="center"/>
    </xf>
    <xf numFmtId="0" fontId="4" fillId="17" borderId="21" xfId="0" applyFont="1" applyFill="1" applyBorder="1" applyAlignment="1">
      <alignment horizontal="center" vertical="center"/>
    </xf>
    <xf numFmtId="0" fontId="4" fillId="17" borderId="37" xfId="0" applyFont="1" applyFill="1" applyBorder="1" applyAlignment="1">
      <alignment horizontal="center" vertical="center"/>
    </xf>
    <xf numFmtId="0" fontId="4" fillId="17" borderId="36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1" fontId="7" fillId="14" borderId="2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782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8" topLeftCell="Z15" activePane="bottomRight" state="frozen"/>
      <selection pane="topRight" activeCell="Z1" sqref="Z1"/>
      <selection pane="bottomLeft" activeCell="A9" sqref="A9"/>
      <selection pane="bottomRight" activeCell="A22" sqref="A22:XFD22"/>
    </sheetView>
  </sheetViews>
  <sheetFormatPr defaultRowHeight="15"/>
  <cols>
    <col min="1" max="1" width="7.42578125" style="2" customWidth="1"/>
    <col min="2" max="2" width="15.85546875" style="2" customWidth="1"/>
    <col min="3" max="3" width="1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9.28515625" style="2" customWidth="1"/>
    <col min="14" max="14" width="7.140625" style="2" hidden="1" customWidth="1"/>
    <col min="15" max="15" width="8.28515625" style="2" customWidth="1"/>
    <col min="16" max="16" width="7.57031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8.57031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4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.85546875" style="2" bestFit="1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188" t="s">
        <v>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188"/>
      <c r="AE1" s="188"/>
      <c r="AF1" s="188"/>
      <c r="AG1" s="188"/>
      <c r="AH1" s="188"/>
      <c r="AI1" s="188"/>
      <c r="AJ1" s="188"/>
      <c r="AK1" s="188"/>
      <c r="AL1" s="188"/>
      <c r="AM1" s="188"/>
      <c r="AN1" s="188"/>
      <c r="AO1" s="188"/>
      <c r="AP1" s="188"/>
      <c r="AQ1" s="188"/>
      <c r="AR1" s="188"/>
      <c r="AS1" s="188"/>
      <c r="AT1" s="188"/>
    </row>
    <row r="2" spans="1:56" ht="21" customHeight="1" thickBot="1">
      <c r="A2" s="188"/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  <c r="AE2" s="188"/>
      <c r="AF2" s="188"/>
      <c r="AG2" s="188"/>
      <c r="AH2" s="188"/>
      <c r="AI2" s="188"/>
      <c r="AJ2" s="188"/>
      <c r="AK2" s="188"/>
      <c r="AL2" s="188"/>
      <c r="AM2" s="188"/>
      <c r="AN2" s="188"/>
      <c r="AO2" s="188"/>
      <c r="AP2" s="188"/>
      <c r="AQ2" s="188"/>
      <c r="AR2" s="188"/>
      <c r="AS2" s="188"/>
      <c r="AT2" s="188"/>
    </row>
    <row r="3" spans="1:56" ht="18.75">
      <c r="A3" s="189" t="s">
        <v>73</v>
      </c>
      <c r="B3" s="190"/>
      <c r="C3" s="191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2"/>
      <c r="AC3" s="192"/>
      <c r="AD3" s="192"/>
      <c r="AE3" s="192"/>
      <c r="AF3" s="192"/>
      <c r="AG3" s="192"/>
      <c r="AH3" s="192"/>
      <c r="AI3" s="192"/>
      <c r="AJ3" s="192"/>
      <c r="AK3" s="192"/>
      <c r="AL3" s="192"/>
      <c r="AM3" s="192"/>
      <c r="AN3" s="192"/>
      <c r="AO3" s="192"/>
      <c r="AP3" s="192"/>
      <c r="AQ3" s="192"/>
      <c r="AR3" s="192"/>
      <c r="AS3" s="192"/>
      <c r="AT3" s="192"/>
    </row>
    <row r="4" spans="1:56">
      <c r="A4" s="180" t="s">
        <v>1</v>
      </c>
      <c r="B4" s="180"/>
      <c r="C4" s="3"/>
      <c r="D4" s="3">
        <v>400599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5">
        <v>1580</v>
      </c>
      <c r="L4" s="5">
        <v>0</v>
      </c>
      <c r="M4" s="180">
        <v>2070</v>
      </c>
      <c r="N4" s="180"/>
      <c r="O4" s="5">
        <v>1110</v>
      </c>
      <c r="P4" s="5">
        <v>2480</v>
      </c>
      <c r="Q4" s="4">
        <v>0</v>
      </c>
      <c r="R4" s="4">
        <v>0</v>
      </c>
      <c r="S4" s="4">
        <v>746</v>
      </c>
      <c r="T4" s="4"/>
      <c r="U4" s="4"/>
      <c r="V4" s="4"/>
      <c r="W4" s="4"/>
      <c r="X4" s="4"/>
      <c r="Y4" s="4"/>
      <c r="Z4" s="4">
        <v>206</v>
      </c>
      <c r="AA4" s="4">
        <v>242</v>
      </c>
      <c r="AB4" s="4"/>
      <c r="AC4" s="181"/>
      <c r="AD4" s="181"/>
      <c r="AE4" s="181"/>
      <c r="AF4" s="181"/>
      <c r="AG4" s="181"/>
      <c r="AH4" s="181"/>
      <c r="AI4" s="181"/>
      <c r="AJ4" s="181"/>
      <c r="AK4" s="181"/>
      <c r="AL4" s="181"/>
      <c r="AM4" s="181"/>
      <c r="AN4" s="181"/>
      <c r="AO4" s="181"/>
      <c r="AP4" s="181"/>
      <c r="AQ4" s="181"/>
      <c r="AR4" s="181"/>
      <c r="AS4" s="181"/>
      <c r="AT4" s="181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80" t="s">
        <v>2</v>
      </c>
      <c r="B5" s="180"/>
      <c r="C5" s="3"/>
      <c r="D5" s="3">
        <v>472497</v>
      </c>
      <c r="E5" s="3"/>
      <c r="F5" s="3"/>
      <c r="G5" s="3"/>
      <c r="H5" s="3"/>
      <c r="I5" s="3"/>
      <c r="J5" s="3"/>
      <c r="K5" s="7">
        <v>2000</v>
      </c>
      <c r="L5" s="7"/>
      <c r="M5" s="7">
        <v>2000</v>
      </c>
      <c r="N5" s="7"/>
      <c r="O5" s="7"/>
      <c r="P5" s="7">
        <v>5000</v>
      </c>
      <c r="Q5" s="3"/>
      <c r="R5" s="3"/>
      <c r="S5" s="3">
        <v>2000</v>
      </c>
      <c r="T5" s="3"/>
      <c r="U5" s="3"/>
      <c r="V5" s="3"/>
      <c r="W5" s="3"/>
      <c r="X5" s="3"/>
      <c r="Y5" s="3"/>
      <c r="Z5" s="3">
        <v>500</v>
      </c>
      <c r="AA5" s="3"/>
      <c r="AB5" s="8"/>
      <c r="AC5" s="181"/>
      <c r="AD5" s="181"/>
      <c r="AE5" s="181"/>
      <c r="AF5" s="181"/>
      <c r="AG5" s="181"/>
      <c r="AH5" s="181"/>
      <c r="AI5" s="181"/>
      <c r="AJ5" s="181"/>
      <c r="AK5" s="181"/>
      <c r="AL5" s="181"/>
      <c r="AM5" s="181"/>
      <c r="AN5" s="181"/>
      <c r="AO5" s="181"/>
      <c r="AP5" s="181"/>
      <c r="AQ5" s="181"/>
      <c r="AR5" s="181"/>
      <c r="AS5" s="181"/>
      <c r="AT5" s="181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5370</v>
      </c>
      <c r="E7" s="37"/>
      <c r="F7" s="36"/>
      <c r="G7" s="37"/>
      <c r="H7" s="37"/>
      <c r="I7" s="37"/>
      <c r="J7" s="37"/>
      <c r="K7" s="37">
        <v>920</v>
      </c>
      <c r="L7" s="37"/>
      <c r="M7" s="37">
        <v>150</v>
      </c>
      <c r="N7" s="37"/>
      <c r="O7" s="37">
        <v>30</v>
      </c>
      <c r="P7" s="37">
        <v>240</v>
      </c>
      <c r="Q7" s="38"/>
      <c r="R7" s="38"/>
      <c r="S7" s="38">
        <v>33</v>
      </c>
      <c r="T7" s="38"/>
      <c r="U7" s="38"/>
      <c r="V7" s="38"/>
      <c r="W7" s="38"/>
      <c r="X7" s="38"/>
      <c r="Y7" s="38"/>
      <c r="Z7" s="38"/>
      <c r="AA7" s="38">
        <v>1</v>
      </c>
      <c r="AB7" s="38"/>
      <c r="AC7" s="39">
        <f>D7*1+E7*999+F7*499+G7*75+H7*50+I7*30+K7*20+L7*19+M7*10+P7*9+N7*10+J7*29+S7*191+V7*4744+W7*110+X7*450+Y7*110+Z7*191+AA7*182+AB7*182+U7*30+T7*350+R7*4+Q7*5+O7*9</f>
        <v>34185</v>
      </c>
      <c r="AD7" s="38">
        <f t="shared" ref="AD7:AD27" si="0">D7*1</f>
        <v>5370</v>
      </c>
      <c r="AE7" s="40">
        <f t="shared" ref="AE7:AE27" si="1">D7*2.75%</f>
        <v>147.67500000000001</v>
      </c>
      <c r="AF7" s="40">
        <f t="shared" ref="AF7:AF27" si="2">AD7*0.95%</f>
        <v>51.015000000000001</v>
      </c>
      <c r="AG7" s="40">
        <f>SUM(E7*999+F7*499+G7*75+H7*50+I7*30+K7*20+L7*19+M7*10+P7*9+N7*10+J7*29+R7*4+Q7*5+O7*9)*2.8%</f>
        <v>625.2399999999999</v>
      </c>
      <c r="AH7" s="40">
        <f t="shared" ref="AH7:AH27" si="3">SUM(E7*999+F7*499+G7*75+H7*50+I7*30+J7*29+K7*20+L7*19+M7*10+N7*10+O7*9+P7*9+Q7*5+R7*4)*0.95%</f>
        <v>212.13499999999999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184.52500000000001</v>
      </c>
      <c r="AP7" s="43"/>
      <c r="AQ7" s="44">
        <v>80</v>
      </c>
      <c r="AR7" s="45">
        <f>AC7-AE7-AG7-AJ7-AK7-AL7-AM7-AN7-AP7-AQ7</f>
        <v>33332.084999999999</v>
      </c>
      <c r="AS7" s="46">
        <f t="shared" ref="AS7:AS19" si="4">AF7+AH7+AI7</f>
        <v>263.14999999999998</v>
      </c>
      <c r="AT7" s="47">
        <f t="shared" ref="AT7:AT19" si="5">AS7-AQ7-AN7</f>
        <v>183.14999999999998</v>
      </c>
      <c r="AU7" s="48"/>
      <c r="AV7" s="182"/>
      <c r="AW7" s="182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>
        <v>5185</v>
      </c>
      <c r="E8" s="51"/>
      <c r="F8" s="50"/>
      <c r="G8" s="51"/>
      <c r="H8" s="51"/>
      <c r="I8" s="51"/>
      <c r="J8" s="51"/>
      <c r="K8" s="51"/>
      <c r="L8" s="51"/>
      <c r="M8" s="51">
        <v>50</v>
      </c>
      <c r="N8" s="51"/>
      <c r="O8" s="51"/>
      <c r="P8" s="51">
        <v>50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6135</v>
      </c>
      <c r="AD8" s="35">
        <f t="shared" si="0"/>
        <v>5185</v>
      </c>
      <c r="AE8" s="52">
        <f t="shared" si="1"/>
        <v>142.58750000000001</v>
      </c>
      <c r="AF8" s="52">
        <f t="shared" si="2"/>
        <v>49.2575</v>
      </c>
      <c r="AG8" s="40">
        <f t="shared" ref="AG8:AG27" si="7">SUM(E8*999+F8*499+G8*75+H8*50+I8*30+K8*20+L8*19+M8*10+P8*9+N8*10+J8*29+R8*4+Q8*5+O8*9)*2.75%</f>
        <v>26.125</v>
      </c>
      <c r="AH8" s="52">
        <f t="shared" si="3"/>
        <v>9.0250000000000004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145.33750000000001</v>
      </c>
      <c r="AP8" s="53"/>
      <c r="AQ8" s="44">
        <v>61</v>
      </c>
      <c r="AR8" s="45">
        <f>AC8-AE8-AG8-AJ8-AK8-AL8-AM8-AN8-AP8-AQ8</f>
        <v>5905.2875000000004</v>
      </c>
      <c r="AS8" s="54">
        <f t="shared" si="4"/>
        <v>58.282499999999999</v>
      </c>
      <c r="AT8" s="55">
        <f t="shared" si="5"/>
        <v>-2.7175000000000011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>
        <v>10088</v>
      </c>
      <c r="E9" s="51"/>
      <c r="F9" s="50"/>
      <c r="G9" s="51"/>
      <c r="H9" s="51"/>
      <c r="I9" s="51"/>
      <c r="J9" s="51"/>
      <c r="K9" s="51"/>
      <c r="L9" s="51"/>
      <c r="M9" s="51">
        <v>200</v>
      </c>
      <c r="N9" s="51"/>
      <c r="O9" s="51"/>
      <c r="P9" s="51">
        <v>210</v>
      </c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13978</v>
      </c>
      <c r="AD9" s="35">
        <f t="shared" si="0"/>
        <v>10088</v>
      </c>
      <c r="AE9" s="52">
        <f t="shared" si="1"/>
        <v>277.42</v>
      </c>
      <c r="AF9" s="52">
        <f t="shared" si="2"/>
        <v>95.835999999999999</v>
      </c>
      <c r="AG9" s="40">
        <f t="shared" si="7"/>
        <v>106.97499999999999</v>
      </c>
      <c r="AH9" s="52">
        <f t="shared" si="3"/>
        <v>36.954999999999998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288.69499999999999</v>
      </c>
      <c r="AP9" s="53"/>
      <c r="AQ9" s="44">
        <v>123</v>
      </c>
      <c r="AR9" s="45">
        <f t="shared" ref="AR9:AR27" si="10">AC9-AE9-AG9-AJ9-AK9-AL9-AM9-AN9-AP9-AQ9</f>
        <v>13470.605</v>
      </c>
      <c r="AS9" s="54">
        <f t="shared" si="4"/>
        <v>132.791</v>
      </c>
      <c r="AT9" s="55">
        <f t="shared" si="5"/>
        <v>9.7909999999999968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>
        <v>514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25</v>
      </c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5289</v>
      </c>
      <c r="AD10" s="35">
        <f>D10*1</f>
        <v>514</v>
      </c>
      <c r="AE10" s="52">
        <f>D10*2.75%</f>
        <v>14.135</v>
      </c>
      <c r="AF10" s="52">
        <f>AD10*0.95%</f>
        <v>4.883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14.135</v>
      </c>
      <c r="AP10" s="53"/>
      <c r="AQ10" s="44"/>
      <c r="AR10" s="45">
        <f t="shared" si="10"/>
        <v>5274.8649999999998</v>
      </c>
      <c r="AS10" s="54">
        <f>AF10+AH10+AI10</f>
        <v>4.883</v>
      </c>
      <c r="AT10" s="55">
        <f>AS10-AQ10-AN10</f>
        <v>4.883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>
        <v>4629</v>
      </c>
      <c r="E11" s="51"/>
      <c r="F11" s="50"/>
      <c r="G11" s="51"/>
      <c r="H11" s="51"/>
      <c r="I11" s="51"/>
      <c r="J11" s="51"/>
      <c r="K11" s="51"/>
      <c r="L11" s="51"/>
      <c r="M11" s="51">
        <v>100</v>
      </c>
      <c r="N11" s="51"/>
      <c r="O11" s="59"/>
      <c r="P11" s="51">
        <v>300</v>
      </c>
      <c r="Q11" s="35"/>
      <c r="R11" s="35"/>
      <c r="S11" s="35">
        <v>6</v>
      </c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9475</v>
      </c>
      <c r="AD11" s="35">
        <f t="shared" si="0"/>
        <v>4629</v>
      </c>
      <c r="AE11" s="52">
        <f t="shared" si="1"/>
        <v>127.2975</v>
      </c>
      <c r="AF11" s="52">
        <f t="shared" si="2"/>
        <v>43.975499999999997</v>
      </c>
      <c r="AG11" s="40">
        <f t="shared" si="7"/>
        <v>101.75</v>
      </c>
      <c r="AH11" s="52">
        <f t="shared" si="3"/>
        <v>35.15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138.29750000000001</v>
      </c>
      <c r="AP11" s="53"/>
      <c r="AQ11" s="44">
        <v>49</v>
      </c>
      <c r="AR11" s="45">
        <f t="shared" si="10"/>
        <v>9196.9524999999994</v>
      </c>
      <c r="AS11" s="54">
        <f t="shared" si="4"/>
        <v>79.125499999999988</v>
      </c>
      <c r="AT11" s="55">
        <f t="shared" si="5"/>
        <v>30.125499999999988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>
        <v>4638</v>
      </c>
      <c r="E12" s="51"/>
      <c r="F12" s="50"/>
      <c r="G12" s="51"/>
      <c r="H12" s="51"/>
      <c r="I12" s="51"/>
      <c r="J12" s="51"/>
      <c r="K12" s="51"/>
      <c r="L12" s="51"/>
      <c r="M12" s="51">
        <v>50</v>
      </c>
      <c r="N12" s="51"/>
      <c r="O12" s="51"/>
      <c r="P12" s="51">
        <v>50</v>
      </c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5588</v>
      </c>
      <c r="AD12" s="35">
        <f>D12*1</f>
        <v>4638</v>
      </c>
      <c r="AE12" s="52">
        <f>D12*2.75%</f>
        <v>127.545</v>
      </c>
      <c r="AF12" s="52">
        <f>AD12*0.95%</f>
        <v>44.061</v>
      </c>
      <c r="AG12" s="40">
        <f t="shared" si="7"/>
        <v>26.125</v>
      </c>
      <c r="AH12" s="52">
        <f t="shared" si="3"/>
        <v>9.0250000000000004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130.29499999999999</v>
      </c>
      <c r="AP12" s="53"/>
      <c r="AQ12" s="44">
        <v>34</v>
      </c>
      <c r="AR12" s="45">
        <f t="shared" si="10"/>
        <v>5400.33</v>
      </c>
      <c r="AS12" s="54">
        <f>AF12+AH12+AI12</f>
        <v>53.085999999999999</v>
      </c>
      <c r="AT12" s="55">
        <f>AS12-AQ12-AN12</f>
        <v>19.085999999999999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>
        <v>2724</v>
      </c>
      <c r="E13" s="51"/>
      <c r="F13" s="50"/>
      <c r="G13" s="51"/>
      <c r="H13" s="51"/>
      <c r="I13" s="51"/>
      <c r="J13" s="51"/>
      <c r="K13" s="51"/>
      <c r="L13" s="51"/>
      <c r="M13" s="51">
        <v>10</v>
      </c>
      <c r="N13" s="51"/>
      <c r="O13" s="51">
        <v>10</v>
      </c>
      <c r="P13" s="51">
        <v>10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3004</v>
      </c>
      <c r="AD13" s="35">
        <f t="shared" si="0"/>
        <v>2724</v>
      </c>
      <c r="AE13" s="52">
        <f t="shared" si="1"/>
        <v>74.91</v>
      </c>
      <c r="AF13" s="52">
        <f t="shared" si="2"/>
        <v>25.878</v>
      </c>
      <c r="AG13" s="40">
        <f t="shared" si="7"/>
        <v>7.7</v>
      </c>
      <c r="AH13" s="52">
        <f t="shared" si="3"/>
        <v>2.66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75.734999999999999</v>
      </c>
      <c r="AP13" s="53"/>
      <c r="AQ13" s="44">
        <v>26</v>
      </c>
      <c r="AR13" s="45">
        <f t="shared" si="10"/>
        <v>2895.3900000000003</v>
      </c>
      <c r="AS13" s="54">
        <f t="shared" si="4"/>
        <v>28.538</v>
      </c>
      <c r="AT13" s="55">
        <f>AS13-AQ13-AN13</f>
        <v>2.5380000000000003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>
        <v>11024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11024</v>
      </c>
      <c r="AD14" s="35">
        <f t="shared" si="0"/>
        <v>11024</v>
      </c>
      <c r="AE14" s="52">
        <f t="shared" si="1"/>
        <v>303.16000000000003</v>
      </c>
      <c r="AF14" s="52">
        <f t="shared" si="2"/>
        <v>104.72799999999999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303.16000000000003</v>
      </c>
      <c r="AP14" s="53"/>
      <c r="AQ14" s="44">
        <v>100</v>
      </c>
      <c r="AR14" s="45">
        <f>AC14-AE14-AG14-AJ14-AK14-AL14-AM14-AN14-AP14-AQ14</f>
        <v>10620.84</v>
      </c>
      <c r="AS14" s="54">
        <f t="shared" si="4"/>
        <v>104.72799999999999</v>
      </c>
      <c r="AT14" s="61">
        <f t="shared" si="5"/>
        <v>4.7279999999999944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>
        <v>8427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8427</v>
      </c>
      <c r="AD15" s="35">
        <f t="shared" si="0"/>
        <v>8427</v>
      </c>
      <c r="AE15" s="52">
        <f t="shared" si="1"/>
        <v>231.74250000000001</v>
      </c>
      <c r="AF15" s="52">
        <f t="shared" si="2"/>
        <v>80.0565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231.74250000000001</v>
      </c>
      <c r="AP15" s="53"/>
      <c r="AQ15" s="44">
        <v>70</v>
      </c>
      <c r="AR15" s="45">
        <f t="shared" si="10"/>
        <v>8125.2574999999997</v>
      </c>
      <c r="AS15" s="54">
        <f>AF15+AH15+AI15</f>
        <v>80.0565</v>
      </c>
      <c r="AT15" s="55">
        <f>AS15-AQ15-AN15</f>
        <v>10.0565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>
        <v>10717</v>
      </c>
      <c r="E16" s="51"/>
      <c r="F16" s="50"/>
      <c r="G16" s="51"/>
      <c r="H16" s="51"/>
      <c r="I16" s="51"/>
      <c r="J16" s="51"/>
      <c r="K16" s="51"/>
      <c r="L16" s="51"/>
      <c r="M16" s="51">
        <v>30</v>
      </c>
      <c r="N16" s="51"/>
      <c r="O16" s="51">
        <v>10</v>
      </c>
      <c r="P16" s="51">
        <v>50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11557</v>
      </c>
      <c r="AD16" s="35">
        <f t="shared" si="0"/>
        <v>10717</v>
      </c>
      <c r="AE16" s="52">
        <f t="shared" si="1"/>
        <v>294.71750000000003</v>
      </c>
      <c r="AF16" s="52">
        <f t="shared" si="2"/>
        <v>101.8115</v>
      </c>
      <c r="AG16" s="40">
        <f t="shared" si="7"/>
        <v>23.1</v>
      </c>
      <c r="AH16" s="52">
        <f t="shared" si="3"/>
        <v>7.9799999999999995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297.1925</v>
      </c>
      <c r="AP16" s="53"/>
      <c r="AQ16" s="44">
        <v>80</v>
      </c>
      <c r="AR16" s="45">
        <f>AC16-AE16-AG16-AJ16-AK16-AL16-AM16-AN16-AP16-AQ16</f>
        <v>11159.182499999999</v>
      </c>
      <c r="AS16" s="54">
        <f t="shared" si="4"/>
        <v>109.7915</v>
      </c>
      <c r="AT16" s="55">
        <f t="shared" si="5"/>
        <v>29.791499999999999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>
        <v>4631</v>
      </c>
      <c r="E17" s="51"/>
      <c r="F17" s="50"/>
      <c r="G17" s="51"/>
      <c r="H17" s="51"/>
      <c r="I17" s="51"/>
      <c r="J17" s="51"/>
      <c r="K17" s="51"/>
      <c r="L17" s="51"/>
      <c r="M17" s="51">
        <v>30</v>
      </c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4931</v>
      </c>
      <c r="AD17" s="35">
        <f>D17*1</f>
        <v>4631</v>
      </c>
      <c r="AE17" s="52">
        <f>D17*2.75%</f>
        <v>127.35250000000001</v>
      </c>
      <c r="AF17" s="52">
        <f>AD17*0.95%</f>
        <v>43.994500000000002</v>
      </c>
      <c r="AG17" s="40">
        <f t="shared" si="7"/>
        <v>8.25</v>
      </c>
      <c r="AH17" s="52">
        <f t="shared" si="3"/>
        <v>2.85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128.17750000000001</v>
      </c>
      <c r="AP17" s="53"/>
      <c r="AQ17" s="44">
        <v>45</v>
      </c>
      <c r="AR17" s="45">
        <f>AC17-AE17-AG17-AJ17-AK17-AL17-AM17-AN17-AP17-AQ17</f>
        <v>4750.3975</v>
      </c>
      <c r="AS17" s="54">
        <f>AF17+AH17+AI17</f>
        <v>46.844500000000004</v>
      </c>
      <c r="AT17" s="55">
        <f>AS17-AQ17-AN17</f>
        <v>1.8445000000000036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>
        <v>5097</v>
      </c>
      <c r="E18" s="51"/>
      <c r="F18" s="50"/>
      <c r="G18" s="51"/>
      <c r="H18" s="51"/>
      <c r="I18" s="51"/>
      <c r="J18" s="51"/>
      <c r="K18" s="51"/>
      <c r="L18" s="51"/>
      <c r="M18" s="51">
        <v>100</v>
      </c>
      <c r="N18" s="51"/>
      <c r="O18" s="51"/>
      <c r="P18" s="51">
        <v>20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6277</v>
      </c>
      <c r="AD18" s="35">
        <f>D18*1</f>
        <v>5097</v>
      </c>
      <c r="AE18" s="52">
        <f>D18*2.75%</f>
        <v>140.16749999999999</v>
      </c>
      <c r="AF18" s="52">
        <f>AD18*0.95%</f>
        <v>48.421500000000002</v>
      </c>
      <c r="AG18" s="40">
        <f t="shared" si="7"/>
        <v>32.450000000000003</v>
      </c>
      <c r="AH18" s="52">
        <f t="shared" si="3"/>
        <v>11.209999999999999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143.4675</v>
      </c>
      <c r="AP18" s="53"/>
      <c r="AQ18" s="44">
        <v>100</v>
      </c>
      <c r="AR18" s="45">
        <f t="shared" si="10"/>
        <v>6004.3825000000006</v>
      </c>
      <c r="AS18" s="54">
        <f>AF18+AH18+AI18</f>
        <v>59.631500000000003</v>
      </c>
      <c r="AT18" s="55">
        <f>AS18-AQ18-AN18</f>
        <v>-40.368499999999997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129</v>
      </c>
      <c r="T19" s="35"/>
      <c r="U19" s="35"/>
      <c r="V19" s="35"/>
      <c r="W19" s="35"/>
      <c r="X19" s="35"/>
      <c r="Y19" s="35"/>
      <c r="Z19" s="35"/>
      <c r="AA19" s="35">
        <v>3</v>
      </c>
      <c r="AB19" s="35"/>
      <c r="AC19" s="39">
        <f t="shared" si="6"/>
        <v>25185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25185</v>
      </c>
      <c r="AS19" s="54">
        <f t="shared" si="4"/>
        <v>0</v>
      </c>
      <c r="AT19" s="66">
        <f t="shared" si="5"/>
        <v>0</v>
      </c>
      <c r="AU19" s="56"/>
      <c r="AV19" s="67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>
        <v>6680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6680</v>
      </c>
      <c r="AD20" s="35">
        <f t="shared" si="0"/>
        <v>6680</v>
      </c>
      <c r="AE20" s="52">
        <f t="shared" si="1"/>
        <v>183.7</v>
      </c>
      <c r="AF20" s="52">
        <f t="shared" si="2"/>
        <v>63.46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183.7</v>
      </c>
      <c r="AP20" s="53"/>
      <c r="AQ20" s="64">
        <v>61</v>
      </c>
      <c r="AR20" s="65">
        <f>AC20-AE20-AG20-AJ20-AK20-AL20-AM20-AN20-AP20-AQ20</f>
        <v>6435.3</v>
      </c>
      <c r="AS20" s="54">
        <f>AF20+AH20+AI20</f>
        <v>63.46</v>
      </c>
      <c r="AT20" s="66">
        <f>AS20-AQ20-AN20</f>
        <v>2.4600000000000009</v>
      </c>
      <c r="AU20" s="56"/>
      <c r="AV20" s="67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58</v>
      </c>
      <c r="D21" s="50">
        <v>4367</v>
      </c>
      <c r="E21" s="51"/>
      <c r="F21" s="50"/>
      <c r="G21" s="51"/>
      <c r="H21" s="51"/>
      <c r="I21" s="51"/>
      <c r="J21" s="51"/>
      <c r="K21" s="51"/>
      <c r="L21" s="51"/>
      <c r="M21" s="51">
        <v>40</v>
      </c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>
        <v>2</v>
      </c>
      <c r="AA21" s="35"/>
      <c r="AB21" s="35"/>
      <c r="AC21" s="39">
        <f t="shared" si="6"/>
        <v>5149</v>
      </c>
      <c r="AD21" s="35">
        <f t="shared" si="0"/>
        <v>4367</v>
      </c>
      <c r="AE21" s="52">
        <f t="shared" si="1"/>
        <v>120.0925</v>
      </c>
      <c r="AF21" s="52">
        <f t="shared" si="2"/>
        <v>41.486499999999999</v>
      </c>
      <c r="AG21" s="40">
        <f t="shared" si="7"/>
        <v>11</v>
      </c>
      <c r="AH21" s="52">
        <f t="shared" si="3"/>
        <v>3.8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121.1925</v>
      </c>
      <c r="AP21" s="53"/>
      <c r="AQ21" s="64">
        <v>42</v>
      </c>
      <c r="AR21" s="68">
        <f t="shared" si="10"/>
        <v>4975.9075000000003</v>
      </c>
      <c r="AS21" s="54">
        <f t="shared" ref="AS21:AS27" si="11">AF21+AH21+AI21</f>
        <v>45.286499999999997</v>
      </c>
      <c r="AT21" s="66">
        <f t="shared" ref="AT21:AT27" si="12">AS21-AQ21-AN21</f>
        <v>3.2864999999999966</v>
      </c>
      <c r="AU21" s="56"/>
      <c r="AV21" s="67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>
        <v>1028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1028</v>
      </c>
      <c r="AD22" s="35">
        <f t="shared" si="0"/>
        <v>1028</v>
      </c>
      <c r="AE22" s="52">
        <f t="shared" si="1"/>
        <v>28.27</v>
      </c>
      <c r="AF22" s="52">
        <f t="shared" si="2"/>
        <v>9.766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28.27</v>
      </c>
      <c r="AP22" s="53"/>
      <c r="AQ22" s="64"/>
      <c r="AR22" s="68">
        <f>AC22-AE22-AG22-AJ22-AK22-AL22-AM22-AN22-AP22-AQ22</f>
        <v>999.73</v>
      </c>
      <c r="AS22" s="54">
        <f>AF22+AH22+AI22</f>
        <v>9.766</v>
      </c>
      <c r="AT22" s="66">
        <f>AS22-AQ22-AN22</f>
        <v>9.766</v>
      </c>
      <c r="AU22" s="56"/>
      <c r="AV22" s="67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50">
        <v>3132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3132</v>
      </c>
      <c r="AD23" s="35">
        <f t="shared" si="0"/>
        <v>3132</v>
      </c>
      <c r="AE23" s="52">
        <f t="shared" si="1"/>
        <v>86.13</v>
      </c>
      <c r="AF23" s="52">
        <f t="shared" si="2"/>
        <v>29.753999999999998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86.13</v>
      </c>
      <c r="AP23" s="53"/>
      <c r="AQ23" s="64">
        <v>30</v>
      </c>
      <c r="AR23" s="68">
        <f>AC23-AE23-AG23-AJ23-AK23-AL23-AM23-AN23-AP23-AQ23</f>
        <v>3015.87</v>
      </c>
      <c r="AS23" s="54">
        <f t="shared" si="11"/>
        <v>29.753999999999998</v>
      </c>
      <c r="AT23" s="66">
        <f t="shared" si="12"/>
        <v>-0.24600000000000222</v>
      </c>
      <c r="AU23" s="56"/>
      <c r="AV23" s="67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>
        <v>12055</v>
      </c>
      <c r="E24" s="51"/>
      <c r="F24" s="50"/>
      <c r="G24" s="51"/>
      <c r="H24" s="51"/>
      <c r="I24" s="51"/>
      <c r="J24" s="51"/>
      <c r="K24" s="51">
        <v>20</v>
      </c>
      <c r="L24" s="51"/>
      <c r="M24" s="51">
        <v>60</v>
      </c>
      <c r="N24" s="51"/>
      <c r="O24" s="51"/>
      <c r="P24" s="51">
        <v>180</v>
      </c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14675</v>
      </c>
      <c r="AD24" s="35">
        <f t="shared" si="0"/>
        <v>12055</v>
      </c>
      <c r="AE24" s="52">
        <f t="shared" si="1"/>
        <v>331.51249999999999</v>
      </c>
      <c r="AF24" s="52">
        <f t="shared" si="2"/>
        <v>114.52249999999999</v>
      </c>
      <c r="AG24" s="40">
        <f t="shared" si="7"/>
        <v>72.05</v>
      </c>
      <c r="AH24" s="52">
        <f t="shared" si="3"/>
        <v>24.89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338.66250000000002</v>
      </c>
      <c r="AP24" s="53"/>
      <c r="AQ24" s="64">
        <v>111</v>
      </c>
      <c r="AR24" s="68">
        <f t="shared" si="10"/>
        <v>14160.4375</v>
      </c>
      <c r="AS24" s="54">
        <f t="shared" si="11"/>
        <v>139.41249999999999</v>
      </c>
      <c r="AT24" s="66">
        <f t="shared" si="12"/>
        <v>28.412499999999994</v>
      </c>
      <c r="AU24" s="56"/>
      <c r="AV24" s="67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>
        <v>5347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5347</v>
      </c>
      <c r="AD25" s="35">
        <f t="shared" si="0"/>
        <v>5347</v>
      </c>
      <c r="AE25" s="52">
        <f t="shared" si="1"/>
        <v>147.04249999999999</v>
      </c>
      <c r="AF25" s="52">
        <f t="shared" si="2"/>
        <v>50.796500000000002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147.04249999999999</v>
      </c>
      <c r="AP25" s="53"/>
      <c r="AQ25" s="64">
        <v>50</v>
      </c>
      <c r="AR25" s="68">
        <f t="shared" si="10"/>
        <v>5149.9575000000004</v>
      </c>
      <c r="AS25" s="54">
        <f t="shared" si="11"/>
        <v>50.796500000000002</v>
      </c>
      <c r="AT25" s="66">
        <f t="shared" si="12"/>
        <v>0.79650000000000176</v>
      </c>
      <c r="AU25" s="56"/>
      <c r="AV25" s="67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>
        <v>3144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3144</v>
      </c>
      <c r="AD26" s="35">
        <f t="shared" si="0"/>
        <v>3144</v>
      </c>
      <c r="AE26" s="52">
        <f t="shared" si="1"/>
        <v>86.46</v>
      </c>
      <c r="AF26" s="52">
        <f t="shared" si="2"/>
        <v>29.867999999999999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86.46</v>
      </c>
      <c r="AP26" s="53"/>
      <c r="AQ26" s="64">
        <v>32</v>
      </c>
      <c r="AR26" s="68">
        <f t="shared" si="10"/>
        <v>3025.54</v>
      </c>
      <c r="AS26" s="54">
        <f t="shared" si="11"/>
        <v>29.867999999999999</v>
      </c>
      <c r="AT26" s="66">
        <f t="shared" si="12"/>
        <v>-2.1320000000000014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thickBot="1">
      <c r="A27" s="49">
        <v>21</v>
      </c>
      <c r="B27" s="35">
        <v>1908446154</v>
      </c>
      <c r="C27" s="35" t="s">
        <v>69</v>
      </c>
      <c r="D27" s="50">
        <v>6916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6916</v>
      </c>
      <c r="AD27" s="35">
        <f t="shared" si="0"/>
        <v>6916</v>
      </c>
      <c r="AE27" s="52">
        <f t="shared" si="1"/>
        <v>190.19</v>
      </c>
      <c r="AF27" s="52">
        <f t="shared" si="2"/>
        <v>65.701999999999998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190.19</v>
      </c>
      <c r="AP27" s="53"/>
      <c r="AQ27" s="64">
        <v>100</v>
      </c>
      <c r="AR27" s="68">
        <f t="shared" si="10"/>
        <v>6625.81</v>
      </c>
      <c r="AS27" s="54">
        <f t="shared" si="11"/>
        <v>65.701999999999998</v>
      </c>
      <c r="AT27" s="66">
        <f t="shared" si="12"/>
        <v>-34.298000000000002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3" t="s">
        <v>70</v>
      </c>
      <c r="B28" s="184"/>
      <c r="C28" s="184"/>
      <c r="D28" s="72">
        <f t="shared" ref="D28:K28" si="13">SUM(D7:D27)</f>
        <v>115713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940</v>
      </c>
      <c r="L28" s="72">
        <f t="shared" ref="L28:AT28" si="14">SUM(L7:L27)</f>
        <v>0</v>
      </c>
      <c r="M28" s="72">
        <f t="shared" si="14"/>
        <v>820</v>
      </c>
      <c r="N28" s="72">
        <f t="shared" si="14"/>
        <v>0</v>
      </c>
      <c r="O28" s="72">
        <f t="shared" si="14"/>
        <v>50</v>
      </c>
      <c r="P28" s="72">
        <f t="shared" si="14"/>
        <v>1110</v>
      </c>
      <c r="Q28" s="72">
        <f t="shared" si="14"/>
        <v>0</v>
      </c>
      <c r="R28" s="72">
        <f t="shared" si="14"/>
        <v>0</v>
      </c>
      <c r="S28" s="72">
        <f t="shared" si="14"/>
        <v>193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4</v>
      </c>
      <c r="AB28" s="72">
        <f t="shared" si="14"/>
        <v>0</v>
      </c>
      <c r="AC28" s="73">
        <f t="shared" si="14"/>
        <v>191126</v>
      </c>
      <c r="AD28" s="73">
        <f t="shared" si="14"/>
        <v>115713</v>
      </c>
      <c r="AE28" s="73">
        <f t="shared" si="14"/>
        <v>3182.1075000000001</v>
      </c>
      <c r="AF28" s="73">
        <f t="shared" si="14"/>
        <v>1099.2735</v>
      </c>
      <c r="AG28" s="73">
        <f t="shared" si="14"/>
        <v>1040.7650000000001</v>
      </c>
      <c r="AH28" s="73">
        <f t="shared" si="14"/>
        <v>355.68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3262.4075000000003</v>
      </c>
      <c r="AP28" s="73">
        <f t="shared" si="14"/>
        <v>0</v>
      </c>
      <c r="AQ28" s="75">
        <f t="shared" si="14"/>
        <v>1194</v>
      </c>
      <c r="AR28" s="76">
        <f t="shared" si="14"/>
        <v>185709.1275</v>
      </c>
      <c r="AS28" s="76">
        <f t="shared" si="14"/>
        <v>1454.9534999999996</v>
      </c>
      <c r="AT28" s="77">
        <f t="shared" si="14"/>
        <v>260.95349999999996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5" t="s">
        <v>71</v>
      </c>
      <c r="B29" s="186"/>
      <c r="C29" s="187"/>
      <c r="D29" s="82">
        <f>D4+D5-D28</f>
        <v>757383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2640</v>
      </c>
      <c r="L29" s="82">
        <f t="shared" si="15"/>
        <v>0</v>
      </c>
      <c r="M29" s="82">
        <f t="shared" si="15"/>
        <v>3250</v>
      </c>
      <c r="N29" s="82">
        <f t="shared" si="15"/>
        <v>0</v>
      </c>
      <c r="O29" s="82">
        <f t="shared" si="15"/>
        <v>1060</v>
      </c>
      <c r="P29" s="82">
        <f t="shared" si="15"/>
        <v>6370</v>
      </c>
      <c r="Q29" s="82">
        <f t="shared" si="15"/>
        <v>0</v>
      </c>
      <c r="R29" s="82">
        <f t="shared" si="15"/>
        <v>0</v>
      </c>
      <c r="S29" s="82">
        <f t="shared" si="15"/>
        <v>2553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704</v>
      </c>
      <c r="AA29" s="82">
        <f t="shared" si="15"/>
        <v>238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M31" s="94"/>
      <c r="N31" s="95"/>
      <c r="O31" s="95"/>
      <c r="P31" s="96"/>
      <c r="Q31" s="96"/>
      <c r="R31" s="96"/>
      <c r="S31" s="96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M33" s="101"/>
      <c r="N33" s="103"/>
      <c r="O33" s="103"/>
      <c r="P33" s="6"/>
      <c r="Q33" s="6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M34" s="101"/>
      <c r="O34" s="6"/>
      <c r="P34" s="6"/>
      <c r="Q34" s="6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M35" s="101"/>
      <c r="O35" s="6"/>
      <c r="P35" s="6"/>
      <c r="Q35" s="6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M36" s="101"/>
      <c r="O36" s="105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M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K38" s="99"/>
      <c r="L38" s="104"/>
      <c r="M38" s="101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K39" s="107"/>
      <c r="L39" s="107"/>
      <c r="M39" s="108"/>
      <c r="AO39" s="109"/>
      <c r="AR39" s="6"/>
      <c r="AS39" s="98"/>
      <c r="AT39" s="6"/>
    </row>
    <row r="40" spans="1:46">
      <c r="A40" s="6"/>
      <c r="B40" s="6"/>
      <c r="C40" s="57"/>
      <c r="D40" s="57"/>
      <c r="E40" s="57"/>
      <c r="F40" s="6"/>
      <c r="G40" s="6"/>
      <c r="H40" s="6"/>
      <c r="I40" s="6"/>
      <c r="J40" s="6"/>
      <c r="K40" s="6"/>
      <c r="L40" s="6"/>
      <c r="M40" s="6"/>
      <c r="Q40" s="100"/>
      <c r="AR40" s="6"/>
      <c r="AS40" s="98"/>
      <c r="AT40" s="6"/>
    </row>
    <row r="41" spans="1:46">
      <c r="A41" s="6"/>
      <c r="B41" s="6"/>
      <c r="C41" s="57"/>
      <c r="D41" s="57"/>
      <c r="E41" s="57"/>
      <c r="F41" s="6"/>
      <c r="G41" s="6"/>
      <c r="H41" s="6"/>
      <c r="I41" s="6"/>
      <c r="J41" s="6"/>
      <c r="K41" s="6"/>
      <c r="L41" s="6"/>
      <c r="M41" s="6"/>
      <c r="Q41" s="100"/>
      <c r="AR41" s="6"/>
      <c r="AS41" s="98"/>
      <c r="AT41" s="6"/>
    </row>
    <row r="42" spans="1:46">
      <c r="A42" s="6"/>
      <c r="B42" s="6"/>
      <c r="C42" s="57"/>
      <c r="D42" s="57"/>
      <c r="E42" s="57"/>
      <c r="F42" s="6"/>
      <c r="G42" s="6"/>
      <c r="H42" s="6"/>
      <c r="I42" s="6"/>
      <c r="J42" s="6"/>
      <c r="K42" s="6"/>
      <c r="L42" s="6"/>
      <c r="M42" s="6"/>
      <c r="Q42" s="100"/>
      <c r="AR42" s="6"/>
      <c r="AS42" s="98"/>
      <c r="AT42" s="6"/>
    </row>
    <row r="43" spans="1:46">
      <c r="A43" s="6"/>
      <c r="B43" s="6"/>
      <c r="C43" s="57"/>
      <c r="D43" s="57"/>
      <c r="E43" s="57"/>
      <c r="F43" s="6"/>
      <c r="G43" s="6"/>
      <c r="AR43" s="6"/>
      <c r="AS43" s="6"/>
      <c r="AT43" s="6"/>
    </row>
    <row r="44" spans="1:46">
      <c r="A44" s="6"/>
      <c r="B44" s="6"/>
      <c r="C44" s="57"/>
      <c r="D44" s="57"/>
      <c r="E44" s="57"/>
      <c r="F44" s="6"/>
      <c r="G44" s="6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781" priority="26" stopIfTrue="1" operator="greaterThan">
      <formula>0</formula>
    </cfRule>
  </conditionalFormatting>
  <conditionalFormatting sqref="AQ31">
    <cfRule type="cellIs" dxfId="780" priority="24" operator="greaterThan">
      <formula>$AQ$7:$AQ$18&lt;100</formula>
    </cfRule>
    <cfRule type="cellIs" dxfId="779" priority="25" operator="greaterThan">
      <formula>100</formula>
    </cfRule>
  </conditionalFormatting>
  <conditionalFormatting sqref="D29:J29 Q29:AB29 Q28:AA28 K4:P29">
    <cfRule type="cellIs" dxfId="778" priority="23" operator="equal">
      <formula>212030016606640</formula>
    </cfRule>
  </conditionalFormatting>
  <conditionalFormatting sqref="D29:J29 L29:AB29 L28:AA28 K4:K29">
    <cfRule type="cellIs" dxfId="777" priority="21" operator="equal">
      <formula>$K$4</formula>
    </cfRule>
    <cfRule type="cellIs" dxfId="776" priority="22" operator="equal">
      <formula>2120</formula>
    </cfRule>
  </conditionalFormatting>
  <conditionalFormatting sqref="D29:L29 M4:N29">
    <cfRule type="cellIs" dxfId="775" priority="19" operator="equal">
      <formula>$M$4</formula>
    </cfRule>
    <cfRule type="cellIs" dxfId="774" priority="20" operator="equal">
      <formula>300</formula>
    </cfRule>
  </conditionalFormatting>
  <conditionalFormatting sqref="O4:O29">
    <cfRule type="cellIs" dxfId="773" priority="17" operator="equal">
      <formula>$O$4</formula>
    </cfRule>
    <cfRule type="cellIs" dxfId="772" priority="18" operator="equal">
      <formula>1660</formula>
    </cfRule>
  </conditionalFormatting>
  <conditionalFormatting sqref="P4:P29">
    <cfRule type="cellIs" dxfId="771" priority="15" operator="equal">
      <formula>$P$4</formula>
    </cfRule>
    <cfRule type="cellIs" dxfId="770" priority="16" operator="equal">
      <formula>6640</formula>
    </cfRule>
  </conditionalFormatting>
  <conditionalFormatting sqref="AT6:AT28">
    <cfRule type="cellIs" dxfId="769" priority="14" operator="lessThan">
      <formula>0</formula>
    </cfRule>
  </conditionalFormatting>
  <conditionalFormatting sqref="AT7:AT18">
    <cfRule type="cellIs" dxfId="768" priority="11" operator="lessThan">
      <formula>0</formula>
    </cfRule>
    <cfRule type="cellIs" dxfId="767" priority="12" operator="lessThan">
      <formula>0</formula>
    </cfRule>
    <cfRule type="cellIs" dxfId="766" priority="13" operator="lessThan">
      <formula>0</formula>
    </cfRule>
  </conditionalFormatting>
  <conditionalFormatting sqref="L28:AA28 K4:K28">
    <cfRule type="cellIs" dxfId="765" priority="10" operator="equal">
      <formula>$K$4</formula>
    </cfRule>
  </conditionalFormatting>
  <conditionalFormatting sqref="D4 D6:D29">
    <cfRule type="cellIs" dxfId="764" priority="9" operator="equal">
      <formula>$D$4</formula>
    </cfRule>
  </conditionalFormatting>
  <conditionalFormatting sqref="S4:S29">
    <cfRule type="cellIs" dxfId="763" priority="8" operator="equal">
      <formula>$S$4</formula>
    </cfRule>
  </conditionalFormatting>
  <conditionalFormatting sqref="Z4:Z29">
    <cfRule type="cellIs" dxfId="762" priority="7" operator="equal">
      <formula>$Z$4</formula>
    </cfRule>
  </conditionalFormatting>
  <conditionalFormatting sqref="AA4:AA29">
    <cfRule type="cellIs" dxfId="761" priority="6" operator="equal">
      <formula>$AA$4</formula>
    </cfRule>
  </conditionalFormatting>
  <conditionalFormatting sqref="AB4:AB29">
    <cfRule type="cellIs" dxfId="760" priority="5" operator="equal">
      <formula>$AB$4</formula>
    </cfRule>
  </conditionalFormatting>
  <conditionalFormatting sqref="AT7:AT28">
    <cfRule type="cellIs" dxfId="759" priority="2" operator="lessThan">
      <formula>0</formula>
    </cfRule>
    <cfRule type="cellIs" dxfId="758" priority="3" operator="lessThan">
      <formula>0</formula>
    </cfRule>
    <cfRule type="cellIs" dxfId="757" priority="4" operator="lessThan">
      <formula>0</formula>
    </cfRule>
  </conditionalFormatting>
  <conditionalFormatting sqref="D5:AA5">
    <cfRule type="cellIs" dxfId="756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8" t="s">
        <v>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188"/>
      <c r="AE1" s="188"/>
      <c r="AF1" s="188"/>
      <c r="AG1" s="188"/>
      <c r="AH1" s="188"/>
      <c r="AI1" s="188"/>
      <c r="AJ1" s="188"/>
      <c r="AK1" s="188"/>
      <c r="AL1" s="188"/>
      <c r="AM1" s="188"/>
      <c r="AN1" s="188"/>
      <c r="AO1" s="188"/>
      <c r="AP1" s="188"/>
      <c r="AQ1" s="188"/>
      <c r="AR1" s="188"/>
      <c r="AS1" s="188"/>
      <c r="AT1" s="188"/>
    </row>
    <row r="2" spans="1:56" ht="7.5" hidden="1" customHeight="1">
      <c r="A2" s="188"/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  <c r="AE2" s="188"/>
      <c r="AF2" s="188"/>
      <c r="AG2" s="188"/>
      <c r="AH2" s="188"/>
      <c r="AI2" s="188"/>
      <c r="AJ2" s="188"/>
      <c r="AK2" s="188"/>
      <c r="AL2" s="188"/>
      <c r="AM2" s="188"/>
      <c r="AN2" s="188"/>
      <c r="AO2" s="188"/>
      <c r="AP2" s="188"/>
      <c r="AQ2" s="188"/>
      <c r="AR2" s="188"/>
      <c r="AS2" s="188"/>
      <c r="AT2" s="188"/>
    </row>
    <row r="3" spans="1:56" ht="18.75">
      <c r="A3" s="189" t="s">
        <v>82</v>
      </c>
      <c r="B3" s="190"/>
      <c r="C3" s="191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2"/>
      <c r="AC3" s="192"/>
      <c r="AD3" s="192"/>
      <c r="AE3" s="192"/>
      <c r="AF3" s="192"/>
      <c r="AG3" s="192"/>
      <c r="AH3" s="192"/>
      <c r="AI3" s="192"/>
      <c r="AJ3" s="192"/>
      <c r="AK3" s="192"/>
      <c r="AL3" s="192"/>
      <c r="AM3" s="192"/>
      <c r="AN3" s="192"/>
      <c r="AO3" s="192"/>
      <c r="AP3" s="192"/>
      <c r="AQ3" s="192"/>
      <c r="AR3" s="192"/>
      <c r="AS3" s="192"/>
      <c r="AT3" s="192"/>
    </row>
    <row r="4" spans="1:56">
      <c r="A4" s="180" t="s">
        <v>1</v>
      </c>
      <c r="B4" s="180"/>
      <c r="C4" s="127"/>
      <c r="D4" s="171">
        <f>'09'!D29</f>
        <v>723272</v>
      </c>
      <c r="E4" s="171">
        <f>'09'!E29</f>
        <v>0</v>
      </c>
      <c r="F4" s="171">
        <f>'09'!F29</f>
        <v>0</v>
      </c>
      <c r="G4" s="171">
        <f>'09'!G29</f>
        <v>0</v>
      </c>
      <c r="H4" s="171">
        <f>'09'!H29</f>
        <v>0</v>
      </c>
      <c r="I4" s="171">
        <f>'09'!I29</f>
        <v>0</v>
      </c>
      <c r="J4" s="171">
        <f>'09'!J29</f>
        <v>0</v>
      </c>
      <c r="K4" s="171">
        <f>'09'!K29</f>
        <v>1700</v>
      </c>
      <c r="L4" s="171">
        <f>'09'!L29</f>
        <v>0</v>
      </c>
      <c r="M4" s="171">
        <f>'09'!M29</f>
        <v>950</v>
      </c>
      <c r="N4" s="171">
        <f>'09'!N29</f>
        <v>0</v>
      </c>
      <c r="O4" s="171">
        <f>'09'!O29</f>
        <v>880</v>
      </c>
      <c r="P4" s="171">
        <f>'09'!P29</f>
        <v>1020</v>
      </c>
      <c r="Q4" s="171">
        <f>'09'!Q29</f>
        <v>0</v>
      </c>
      <c r="R4" s="171">
        <f>'09'!R29</f>
        <v>0</v>
      </c>
      <c r="S4" s="171">
        <f>'09'!S29</f>
        <v>1187</v>
      </c>
      <c r="T4" s="171">
        <f>'09'!T29</f>
        <v>0</v>
      </c>
      <c r="U4" s="171">
        <f>'09'!U29</f>
        <v>0</v>
      </c>
      <c r="V4" s="171">
        <f>'09'!V29</f>
        <v>0</v>
      </c>
      <c r="W4" s="171">
        <f>'09'!W29</f>
        <v>0</v>
      </c>
      <c r="X4" s="171">
        <f>'09'!X29</f>
        <v>0</v>
      </c>
      <c r="Y4" s="171">
        <f>'09'!Y29</f>
        <v>0</v>
      </c>
      <c r="Z4" s="171">
        <f>'09'!Z29</f>
        <v>691</v>
      </c>
      <c r="AA4" s="171">
        <f>'09'!AA29</f>
        <v>149</v>
      </c>
      <c r="AB4" s="4"/>
      <c r="AC4" s="181"/>
      <c r="AD4" s="181"/>
      <c r="AE4" s="181"/>
      <c r="AF4" s="181"/>
      <c r="AG4" s="181"/>
      <c r="AH4" s="181"/>
      <c r="AI4" s="181"/>
      <c r="AJ4" s="181"/>
      <c r="AK4" s="181"/>
      <c r="AL4" s="181"/>
      <c r="AM4" s="181"/>
      <c r="AN4" s="181"/>
      <c r="AO4" s="181"/>
      <c r="AP4" s="181"/>
      <c r="AQ4" s="181"/>
      <c r="AR4" s="181"/>
      <c r="AS4" s="181"/>
      <c r="AT4" s="181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80" t="s">
        <v>2</v>
      </c>
      <c r="B5" s="180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81"/>
      <c r="AD5" s="181"/>
      <c r="AE5" s="181"/>
      <c r="AF5" s="181"/>
      <c r="AG5" s="181"/>
      <c r="AH5" s="181"/>
      <c r="AI5" s="181"/>
      <c r="AJ5" s="181"/>
      <c r="AK5" s="181"/>
      <c r="AL5" s="181"/>
      <c r="AM5" s="181"/>
      <c r="AN5" s="181"/>
      <c r="AO5" s="181"/>
      <c r="AP5" s="181"/>
      <c r="AQ5" s="181"/>
      <c r="AR5" s="181"/>
      <c r="AS5" s="181"/>
      <c r="AT5" s="181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2"/>
      <c r="AW7" s="182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3" t="s">
        <v>70</v>
      </c>
      <c r="B28" s="184"/>
      <c r="C28" s="184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5" t="s">
        <v>71</v>
      </c>
      <c r="B29" s="186"/>
      <c r="C29" s="187"/>
      <c r="D29" s="82">
        <f>D4+D5-D28</f>
        <v>723272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1700</v>
      </c>
      <c r="L29" s="82">
        <f t="shared" si="15"/>
        <v>0</v>
      </c>
      <c r="M29" s="82">
        <f t="shared" si="15"/>
        <v>950</v>
      </c>
      <c r="N29" s="82">
        <f t="shared" si="15"/>
        <v>0</v>
      </c>
      <c r="O29" s="82">
        <f t="shared" si="15"/>
        <v>880</v>
      </c>
      <c r="P29" s="82">
        <f t="shared" si="15"/>
        <v>1020</v>
      </c>
      <c r="Q29" s="82">
        <f t="shared" si="15"/>
        <v>0</v>
      </c>
      <c r="R29" s="82">
        <f t="shared" si="15"/>
        <v>0</v>
      </c>
      <c r="S29" s="82">
        <f t="shared" si="15"/>
        <v>1187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691</v>
      </c>
      <c r="AA29" s="82">
        <f t="shared" si="15"/>
        <v>149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547" priority="26" stopIfTrue="1" operator="greaterThan">
      <formula>0</formula>
    </cfRule>
  </conditionalFormatting>
  <conditionalFormatting sqref="AQ31">
    <cfRule type="cellIs" dxfId="546" priority="24" operator="greaterThan">
      <formula>$AQ$7:$AQ$18&lt;100</formula>
    </cfRule>
    <cfRule type="cellIs" dxfId="545" priority="25" operator="greaterThan">
      <formula>100</formula>
    </cfRule>
  </conditionalFormatting>
  <conditionalFormatting sqref="D29:J29 Q29:AB29 Q28:AA28 K4:P29">
    <cfRule type="cellIs" dxfId="544" priority="23" operator="equal">
      <formula>212030016606640</formula>
    </cfRule>
  </conditionalFormatting>
  <conditionalFormatting sqref="D29:J29 L29:AB29 L28:AA28 K4:K29">
    <cfRule type="cellIs" dxfId="543" priority="21" operator="equal">
      <formula>$K$4</formula>
    </cfRule>
    <cfRule type="cellIs" dxfId="542" priority="22" operator="equal">
      <formula>2120</formula>
    </cfRule>
  </conditionalFormatting>
  <conditionalFormatting sqref="D29:L29 M4:N29">
    <cfRule type="cellIs" dxfId="541" priority="19" operator="equal">
      <formula>$M$4</formula>
    </cfRule>
    <cfRule type="cellIs" dxfId="540" priority="20" operator="equal">
      <formula>300</formula>
    </cfRule>
  </conditionalFormatting>
  <conditionalFormatting sqref="O4:O29">
    <cfRule type="cellIs" dxfId="539" priority="17" operator="equal">
      <formula>$O$4</formula>
    </cfRule>
    <cfRule type="cellIs" dxfId="538" priority="18" operator="equal">
      <formula>1660</formula>
    </cfRule>
  </conditionalFormatting>
  <conditionalFormatting sqref="P4:P29">
    <cfRule type="cellIs" dxfId="537" priority="15" operator="equal">
      <formula>$P$4</formula>
    </cfRule>
    <cfRule type="cellIs" dxfId="536" priority="16" operator="equal">
      <formula>6640</formula>
    </cfRule>
  </conditionalFormatting>
  <conditionalFormatting sqref="AT6:AT28">
    <cfRule type="cellIs" dxfId="535" priority="14" operator="lessThan">
      <formula>0</formula>
    </cfRule>
  </conditionalFormatting>
  <conditionalFormatting sqref="AT7:AT18">
    <cfRule type="cellIs" dxfId="534" priority="11" operator="lessThan">
      <formula>0</formula>
    </cfRule>
    <cfRule type="cellIs" dxfId="533" priority="12" operator="lessThan">
      <formula>0</formula>
    </cfRule>
    <cfRule type="cellIs" dxfId="532" priority="13" operator="lessThan">
      <formula>0</formula>
    </cfRule>
  </conditionalFormatting>
  <conditionalFormatting sqref="L28:AA28 K4:K28">
    <cfRule type="cellIs" dxfId="531" priority="10" operator="equal">
      <formula>$K$4</formula>
    </cfRule>
  </conditionalFormatting>
  <conditionalFormatting sqref="D28:D29 D6:D22 D24:D26 D4:AA4">
    <cfRule type="cellIs" dxfId="530" priority="9" operator="equal">
      <formula>$D$4</formula>
    </cfRule>
  </conditionalFormatting>
  <conditionalFormatting sqref="S4:S29">
    <cfRule type="cellIs" dxfId="529" priority="8" operator="equal">
      <formula>$S$4</formula>
    </cfRule>
  </conditionalFormatting>
  <conditionalFormatting sqref="Z4:Z29">
    <cfRule type="cellIs" dxfId="528" priority="7" operator="equal">
      <formula>$Z$4</formula>
    </cfRule>
  </conditionalFormatting>
  <conditionalFormatting sqref="AA4:AA29">
    <cfRule type="cellIs" dxfId="527" priority="6" operator="equal">
      <formula>$AA$4</formula>
    </cfRule>
  </conditionalFormatting>
  <conditionalFormatting sqref="AB4:AB29">
    <cfRule type="cellIs" dxfId="526" priority="5" operator="equal">
      <formula>$AB$4</formula>
    </cfRule>
  </conditionalFormatting>
  <conditionalFormatting sqref="AT7:AT28">
    <cfRule type="cellIs" dxfId="525" priority="2" operator="lessThan">
      <formula>0</formula>
    </cfRule>
    <cfRule type="cellIs" dxfId="524" priority="3" operator="lessThan">
      <formula>0</formula>
    </cfRule>
    <cfRule type="cellIs" dxfId="523" priority="4" operator="lessThan">
      <formula>0</formula>
    </cfRule>
  </conditionalFormatting>
  <conditionalFormatting sqref="D5:AA5">
    <cfRule type="cellIs" dxfId="522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8" t="s">
        <v>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188"/>
      <c r="AE1" s="188"/>
      <c r="AF1" s="188"/>
      <c r="AG1" s="188"/>
      <c r="AH1" s="188"/>
      <c r="AI1" s="188"/>
      <c r="AJ1" s="188"/>
      <c r="AK1" s="188"/>
      <c r="AL1" s="188"/>
      <c r="AM1" s="188"/>
      <c r="AN1" s="188"/>
      <c r="AO1" s="188"/>
      <c r="AP1" s="188"/>
      <c r="AQ1" s="188"/>
      <c r="AR1" s="188"/>
      <c r="AS1" s="188"/>
      <c r="AT1" s="188"/>
    </row>
    <row r="2" spans="1:56" ht="7.5" hidden="1" customHeight="1">
      <c r="A2" s="188"/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  <c r="AE2" s="188"/>
      <c r="AF2" s="188"/>
      <c r="AG2" s="188"/>
      <c r="AH2" s="188"/>
      <c r="AI2" s="188"/>
      <c r="AJ2" s="188"/>
      <c r="AK2" s="188"/>
      <c r="AL2" s="188"/>
      <c r="AM2" s="188"/>
      <c r="AN2" s="188"/>
      <c r="AO2" s="188"/>
      <c r="AP2" s="188"/>
      <c r="AQ2" s="188"/>
      <c r="AR2" s="188"/>
      <c r="AS2" s="188"/>
      <c r="AT2" s="188"/>
    </row>
    <row r="3" spans="1:56" ht="18.75">
      <c r="A3" s="189" t="s">
        <v>83</v>
      </c>
      <c r="B3" s="190"/>
      <c r="C3" s="191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2"/>
      <c r="AC3" s="192"/>
      <c r="AD3" s="192"/>
      <c r="AE3" s="192"/>
      <c r="AF3" s="192"/>
      <c r="AG3" s="192"/>
      <c r="AH3" s="192"/>
      <c r="AI3" s="192"/>
      <c r="AJ3" s="192"/>
      <c r="AK3" s="192"/>
      <c r="AL3" s="192"/>
      <c r="AM3" s="192"/>
      <c r="AN3" s="192"/>
      <c r="AO3" s="192"/>
      <c r="AP3" s="192"/>
      <c r="AQ3" s="192"/>
      <c r="AR3" s="192"/>
      <c r="AS3" s="192"/>
      <c r="AT3" s="192"/>
    </row>
    <row r="4" spans="1:56">
      <c r="A4" s="180" t="s">
        <v>1</v>
      </c>
      <c r="B4" s="180"/>
      <c r="C4" s="127"/>
      <c r="D4" s="171">
        <f>'10'!D29</f>
        <v>723272</v>
      </c>
      <c r="E4" s="171">
        <f>'10'!E29</f>
        <v>0</v>
      </c>
      <c r="F4" s="171">
        <f>'10'!F29</f>
        <v>0</v>
      </c>
      <c r="G4" s="171">
        <f>'10'!G29</f>
        <v>0</v>
      </c>
      <c r="H4" s="171">
        <f>'10'!H29</f>
        <v>0</v>
      </c>
      <c r="I4" s="171">
        <f>'10'!I29</f>
        <v>0</v>
      </c>
      <c r="J4" s="171">
        <f>'10'!J29</f>
        <v>0</v>
      </c>
      <c r="K4" s="171">
        <f>'10'!K29</f>
        <v>1700</v>
      </c>
      <c r="L4" s="171">
        <f>'10'!L29</f>
        <v>0</v>
      </c>
      <c r="M4" s="171">
        <f>'10'!M29</f>
        <v>950</v>
      </c>
      <c r="N4" s="171">
        <f>'10'!N29</f>
        <v>0</v>
      </c>
      <c r="O4" s="171">
        <f>'10'!O29</f>
        <v>880</v>
      </c>
      <c r="P4" s="171">
        <f>'10'!P29</f>
        <v>1020</v>
      </c>
      <c r="Q4" s="171">
        <f>'10'!Q29</f>
        <v>0</v>
      </c>
      <c r="R4" s="171">
        <f>'10'!R29</f>
        <v>0</v>
      </c>
      <c r="S4" s="171">
        <f>'10'!S29</f>
        <v>1187</v>
      </c>
      <c r="T4" s="171">
        <f>'10'!T29</f>
        <v>0</v>
      </c>
      <c r="U4" s="171">
        <f>'10'!U29</f>
        <v>0</v>
      </c>
      <c r="V4" s="171">
        <f>'10'!V29</f>
        <v>0</v>
      </c>
      <c r="W4" s="171">
        <f>'10'!W29</f>
        <v>0</v>
      </c>
      <c r="X4" s="171">
        <f>'10'!X29</f>
        <v>0</v>
      </c>
      <c r="Y4" s="171">
        <f>'10'!Y29</f>
        <v>0</v>
      </c>
      <c r="Z4" s="171">
        <f>'10'!Z29</f>
        <v>691</v>
      </c>
      <c r="AA4" s="171">
        <f>'10'!AA29</f>
        <v>149</v>
      </c>
      <c r="AB4" s="4"/>
      <c r="AC4" s="181"/>
      <c r="AD4" s="181"/>
      <c r="AE4" s="181"/>
      <c r="AF4" s="181"/>
      <c r="AG4" s="181"/>
      <c r="AH4" s="181"/>
      <c r="AI4" s="181"/>
      <c r="AJ4" s="181"/>
      <c r="AK4" s="181"/>
      <c r="AL4" s="181"/>
      <c r="AM4" s="181"/>
      <c r="AN4" s="181"/>
      <c r="AO4" s="181"/>
      <c r="AP4" s="181"/>
      <c r="AQ4" s="181"/>
      <c r="AR4" s="181"/>
      <c r="AS4" s="181"/>
      <c r="AT4" s="181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80" t="s">
        <v>2</v>
      </c>
      <c r="B5" s="180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81"/>
      <c r="AD5" s="181"/>
      <c r="AE5" s="181"/>
      <c r="AF5" s="181"/>
      <c r="AG5" s="181"/>
      <c r="AH5" s="181"/>
      <c r="AI5" s="181"/>
      <c r="AJ5" s="181"/>
      <c r="AK5" s="181"/>
      <c r="AL5" s="181"/>
      <c r="AM5" s="181"/>
      <c r="AN5" s="181"/>
      <c r="AO5" s="181"/>
      <c r="AP5" s="181"/>
      <c r="AQ5" s="181"/>
      <c r="AR5" s="181"/>
      <c r="AS5" s="181"/>
      <c r="AT5" s="181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2"/>
      <c r="AW7" s="182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3" t="s">
        <v>70</v>
      </c>
      <c r="B28" s="184"/>
      <c r="C28" s="184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5" t="s">
        <v>71</v>
      </c>
      <c r="B29" s="186"/>
      <c r="C29" s="187"/>
      <c r="D29" s="82">
        <f>D4+D5-D28</f>
        <v>723272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1700</v>
      </c>
      <c r="L29" s="82">
        <f t="shared" si="15"/>
        <v>0</v>
      </c>
      <c r="M29" s="82">
        <f t="shared" si="15"/>
        <v>950</v>
      </c>
      <c r="N29" s="82">
        <f t="shared" si="15"/>
        <v>0</v>
      </c>
      <c r="O29" s="82">
        <f t="shared" si="15"/>
        <v>880</v>
      </c>
      <c r="P29" s="82">
        <f t="shared" si="15"/>
        <v>1020</v>
      </c>
      <c r="Q29" s="82">
        <f t="shared" si="15"/>
        <v>0</v>
      </c>
      <c r="R29" s="82">
        <f t="shared" si="15"/>
        <v>0</v>
      </c>
      <c r="S29" s="82">
        <f t="shared" si="15"/>
        <v>1187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691</v>
      </c>
      <c r="AA29" s="82">
        <f t="shared" si="15"/>
        <v>149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521" priority="26" stopIfTrue="1" operator="greaterThan">
      <formula>0</formula>
    </cfRule>
  </conditionalFormatting>
  <conditionalFormatting sqref="AQ31">
    <cfRule type="cellIs" dxfId="520" priority="24" operator="greaterThan">
      <formula>$AQ$7:$AQ$18&lt;100</formula>
    </cfRule>
    <cfRule type="cellIs" dxfId="519" priority="25" operator="greaterThan">
      <formula>100</formula>
    </cfRule>
  </conditionalFormatting>
  <conditionalFormatting sqref="D29:J29 Q29:AB29 Q28:AA28 K4:P29">
    <cfRule type="cellIs" dxfId="518" priority="23" operator="equal">
      <formula>212030016606640</formula>
    </cfRule>
  </conditionalFormatting>
  <conditionalFormatting sqref="D29:J29 L29:AB29 L28:AA28 K4:K29">
    <cfRule type="cellIs" dxfId="517" priority="21" operator="equal">
      <formula>$K$4</formula>
    </cfRule>
    <cfRule type="cellIs" dxfId="516" priority="22" operator="equal">
      <formula>2120</formula>
    </cfRule>
  </conditionalFormatting>
  <conditionalFormatting sqref="D29:L29 M4:N29">
    <cfRule type="cellIs" dxfId="515" priority="19" operator="equal">
      <formula>$M$4</formula>
    </cfRule>
    <cfRule type="cellIs" dxfId="514" priority="20" operator="equal">
      <formula>300</formula>
    </cfRule>
  </conditionalFormatting>
  <conditionalFormatting sqref="O4:O29">
    <cfRule type="cellIs" dxfId="513" priority="17" operator="equal">
      <formula>$O$4</formula>
    </cfRule>
    <cfRule type="cellIs" dxfId="512" priority="18" operator="equal">
      <formula>1660</formula>
    </cfRule>
  </conditionalFormatting>
  <conditionalFormatting sqref="P4:P29">
    <cfRule type="cellIs" dxfId="511" priority="15" operator="equal">
      <formula>$P$4</formula>
    </cfRule>
    <cfRule type="cellIs" dxfId="510" priority="16" operator="equal">
      <formula>6640</formula>
    </cfRule>
  </conditionalFormatting>
  <conditionalFormatting sqref="AT6:AT28">
    <cfRule type="cellIs" dxfId="509" priority="14" operator="lessThan">
      <formula>0</formula>
    </cfRule>
  </conditionalFormatting>
  <conditionalFormatting sqref="AT7:AT18">
    <cfRule type="cellIs" dxfId="508" priority="11" operator="lessThan">
      <formula>0</formula>
    </cfRule>
    <cfRule type="cellIs" dxfId="507" priority="12" operator="lessThan">
      <formula>0</formula>
    </cfRule>
    <cfRule type="cellIs" dxfId="506" priority="13" operator="lessThan">
      <formula>0</formula>
    </cfRule>
  </conditionalFormatting>
  <conditionalFormatting sqref="L28:AA28 K4:K28">
    <cfRule type="cellIs" dxfId="505" priority="10" operator="equal">
      <formula>$K$4</formula>
    </cfRule>
  </conditionalFormatting>
  <conditionalFormatting sqref="D28:D29 D6:D22 D24:D26 D4:AA4">
    <cfRule type="cellIs" dxfId="504" priority="9" operator="equal">
      <formula>$D$4</formula>
    </cfRule>
  </conditionalFormatting>
  <conditionalFormatting sqref="S4:S29">
    <cfRule type="cellIs" dxfId="503" priority="8" operator="equal">
      <formula>$S$4</formula>
    </cfRule>
  </conditionalFormatting>
  <conditionalFormatting sqref="Z4:Z29">
    <cfRule type="cellIs" dxfId="502" priority="7" operator="equal">
      <formula>$Z$4</formula>
    </cfRule>
  </conditionalFormatting>
  <conditionalFormatting sqref="AA4:AA29">
    <cfRule type="cellIs" dxfId="501" priority="6" operator="equal">
      <formula>$AA$4</formula>
    </cfRule>
  </conditionalFormatting>
  <conditionalFormatting sqref="AB4:AB29">
    <cfRule type="cellIs" dxfId="500" priority="5" operator="equal">
      <formula>$AB$4</formula>
    </cfRule>
  </conditionalFormatting>
  <conditionalFormatting sqref="AT7:AT28">
    <cfRule type="cellIs" dxfId="499" priority="2" operator="lessThan">
      <formula>0</formula>
    </cfRule>
    <cfRule type="cellIs" dxfId="498" priority="3" operator="lessThan">
      <formula>0</formula>
    </cfRule>
    <cfRule type="cellIs" dxfId="497" priority="4" operator="lessThan">
      <formula>0</formula>
    </cfRule>
  </conditionalFormatting>
  <conditionalFormatting sqref="D5:AA5">
    <cfRule type="cellIs" dxfId="496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22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8" t="s">
        <v>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188"/>
      <c r="AE1" s="188"/>
      <c r="AF1" s="188"/>
      <c r="AG1" s="188"/>
      <c r="AH1" s="188"/>
      <c r="AI1" s="188"/>
      <c r="AJ1" s="188"/>
      <c r="AK1" s="188"/>
      <c r="AL1" s="188"/>
      <c r="AM1" s="188"/>
      <c r="AN1" s="188"/>
      <c r="AO1" s="188"/>
      <c r="AP1" s="188"/>
      <c r="AQ1" s="188"/>
      <c r="AR1" s="188"/>
      <c r="AS1" s="188"/>
      <c r="AT1" s="188"/>
    </row>
    <row r="2" spans="1:56" ht="7.5" hidden="1" customHeight="1">
      <c r="A2" s="188"/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  <c r="AE2" s="188"/>
      <c r="AF2" s="188"/>
      <c r="AG2" s="188"/>
      <c r="AH2" s="188"/>
      <c r="AI2" s="188"/>
      <c r="AJ2" s="188"/>
      <c r="AK2" s="188"/>
      <c r="AL2" s="188"/>
      <c r="AM2" s="188"/>
      <c r="AN2" s="188"/>
      <c r="AO2" s="188"/>
      <c r="AP2" s="188"/>
      <c r="AQ2" s="188"/>
      <c r="AR2" s="188"/>
      <c r="AS2" s="188"/>
      <c r="AT2" s="188"/>
    </row>
    <row r="3" spans="1:56" ht="18.75">
      <c r="A3" s="189" t="s">
        <v>84</v>
      </c>
      <c r="B3" s="190"/>
      <c r="C3" s="191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2"/>
      <c r="AC3" s="192"/>
      <c r="AD3" s="192"/>
      <c r="AE3" s="192"/>
      <c r="AF3" s="192"/>
      <c r="AG3" s="192"/>
      <c r="AH3" s="192"/>
      <c r="AI3" s="192"/>
      <c r="AJ3" s="192"/>
      <c r="AK3" s="192"/>
      <c r="AL3" s="192"/>
      <c r="AM3" s="192"/>
      <c r="AN3" s="192"/>
      <c r="AO3" s="192"/>
      <c r="AP3" s="192"/>
      <c r="AQ3" s="192"/>
      <c r="AR3" s="192"/>
      <c r="AS3" s="192"/>
      <c r="AT3" s="192"/>
    </row>
    <row r="4" spans="1:56">
      <c r="A4" s="180" t="s">
        <v>1</v>
      </c>
      <c r="B4" s="180"/>
      <c r="C4" s="127"/>
      <c r="D4" s="171">
        <f>'11'!D29</f>
        <v>723272</v>
      </c>
      <c r="E4" s="171">
        <f>'11'!E29</f>
        <v>0</v>
      </c>
      <c r="F4" s="171">
        <f>'11'!F29</f>
        <v>0</v>
      </c>
      <c r="G4" s="171">
        <f>'11'!G29</f>
        <v>0</v>
      </c>
      <c r="H4" s="171">
        <f>'11'!H29</f>
        <v>0</v>
      </c>
      <c r="I4" s="171">
        <f>'11'!I29</f>
        <v>0</v>
      </c>
      <c r="J4" s="171">
        <f>'11'!J29</f>
        <v>0</v>
      </c>
      <c r="K4" s="171">
        <f>'11'!K29</f>
        <v>1700</v>
      </c>
      <c r="L4" s="171">
        <f>'11'!L29</f>
        <v>0</v>
      </c>
      <c r="M4" s="171">
        <f>'11'!M29</f>
        <v>950</v>
      </c>
      <c r="N4" s="171">
        <f>'11'!N29</f>
        <v>0</v>
      </c>
      <c r="O4" s="171">
        <f>'11'!O29</f>
        <v>880</v>
      </c>
      <c r="P4" s="171">
        <f>'11'!P29</f>
        <v>1020</v>
      </c>
      <c r="Q4" s="171">
        <f>'11'!Q29</f>
        <v>0</v>
      </c>
      <c r="R4" s="171">
        <f>'11'!R29</f>
        <v>0</v>
      </c>
      <c r="S4" s="171">
        <f>'11'!S29</f>
        <v>1187</v>
      </c>
      <c r="T4" s="171">
        <f>'11'!T29</f>
        <v>0</v>
      </c>
      <c r="U4" s="171">
        <f>'11'!U29</f>
        <v>0</v>
      </c>
      <c r="V4" s="171">
        <f>'11'!V29</f>
        <v>0</v>
      </c>
      <c r="W4" s="171">
        <f>'11'!W29</f>
        <v>0</v>
      </c>
      <c r="X4" s="171">
        <f>'11'!X29</f>
        <v>0</v>
      </c>
      <c r="Y4" s="171">
        <f>'11'!Y29</f>
        <v>0</v>
      </c>
      <c r="Z4" s="171">
        <f>'11'!Z29</f>
        <v>691</v>
      </c>
      <c r="AA4" s="171">
        <f>'11'!AA29</f>
        <v>149</v>
      </c>
      <c r="AB4" s="4"/>
      <c r="AC4" s="181"/>
      <c r="AD4" s="181"/>
      <c r="AE4" s="181"/>
      <c r="AF4" s="181"/>
      <c r="AG4" s="181"/>
      <c r="AH4" s="181"/>
      <c r="AI4" s="181"/>
      <c r="AJ4" s="181"/>
      <c r="AK4" s="181"/>
      <c r="AL4" s="181"/>
      <c r="AM4" s="181"/>
      <c r="AN4" s="181"/>
      <c r="AO4" s="181"/>
      <c r="AP4" s="181"/>
      <c r="AQ4" s="181"/>
      <c r="AR4" s="181"/>
      <c r="AS4" s="181"/>
      <c r="AT4" s="181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80" t="s">
        <v>2</v>
      </c>
      <c r="B5" s="180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81"/>
      <c r="AD5" s="181"/>
      <c r="AE5" s="181"/>
      <c r="AF5" s="181"/>
      <c r="AG5" s="181"/>
      <c r="AH5" s="181"/>
      <c r="AI5" s="181"/>
      <c r="AJ5" s="181"/>
      <c r="AK5" s="181"/>
      <c r="AL5" s="181"/>
      <c r="AM5" s="181"/>
      <c r="AN5" s="181"/>
      <c r="AO5" s="181"/>
      <c r="AP5" s="181"/>
      <c r="AQ5" s="181"/>
      <c r="AR5" s="181"/>
      <c r="AS5" s="181"/>
      <c r="AT5" s="181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2"/>
      <c r="AW7" s="182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3" t="s">
        <v>70</v>
      </c>
      <c r="B28" s="184"/>
      <c r="C28" s="184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5" t="s">
        <v>71</v>
      </c>
      <c r="B29" s="186"/>
      <c r="C29" s="187"/>
      <c r="D29" s="82">
        <f>D4+D5-D28</f>
        <v>723272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1700</v>
      </c>
      <c r="L29" s="82">
        <f t="shared" si="15"/>
        <v>0</v>
      </c>
      <c r="M29" s="82">
        <f t="shared" si="15"/>
        <v>950</v>
      </c>
      <c r="N29" s="82">
        <f t="shared" si="15"/>
        <v>0</v>
      </c>
      <c r="O29" s="82">
        <f t="shared" si="15"/>
        <v>880</v>
      </c>
      <c r="P29" s="82">
        <f t="shared" si="15"/>
        <v>1020</v>
      </c>
      <c r="Q29" s="82">
        <f t="shared" si="15"/>
        <v>0</v>
      </c>
      <c r="R29" s="82">
        <f t="shared" si="15"/>
        <v>0</v>
      </c>
      <c r="S29" s="82">
        <f t="shared" si="15"/>
        <v>1187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691</v>
      </c>
      <c r="AA29" s="82">
        <f t="shared" si="15"/>
        <v>149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495" priority="26" stopIfTrue="1" operator="greaterThan">
      <formula>0</formula>
    </cfRule>
  </conditionalFormatting>
  <conditionalFormatting sqref="AQ31">
    <cfRule type="cellIs" dxfId="494" priority="24" operator="greaterThan">
      <formula>$AQ$7:$AQ$18&lt;100</formula>
    </cfRule>
    <cfRule type="cellIs" dxfId="493" priority="25" operator="greaterThan">
      <formula>100</formula>
    </cfRule>
  </conditionalFormatting>
  <conditionalFormatting sqref="D29:J29 Q29:AB29 Q28:AA28 K4:P29">
    <cfRule type="cellIs" dxfId="492" priority="23" operator="equal">
      <formula>212030016606640</formula>
    </cfRule>
  </conditionalFormatting>
  <conditionalFormatting sqref="D29:J29 L29:AB29 L28:AA28 K4:K29">
    <cfRule type="cellIs" dxfId="491" priority="21" operator="equal">
      <formula>$K$4</formula>
    </cfRule>
    <cfRule type="cellIs" dxfId="490" priority="22" operator="equal">
      <formula>2120</formula>
    </cfRule>
  </conditionalFormatting>
  <conditionalFormatting sqref="D29:L29 M4:N29">
    <cfRule type="cellIs" dxfId="489" priority="19" operator="equal">
      <formula>$M$4</formula>
    </cfRule>
    <cfRule type="cellIs" dxfId="488" priority="20" operator="equal">
      <formula>300</formula>
    </cfRule>
  </conditionalFormatting>
  <conditionalFormatting sqref="O4:O29">
    <cfRule type="cellIs" dxfId="487" priority="17" operator="equal">
      <formula>$O$4</formula>
    </cfRule>
    <cfRule type="cellIs" dxfId="486" priority="18" operator="equal">
      <formula>1660</formula>
    </cfRule>
  </conditionalFormatting>
  <conditionalFormatting sqref="P4:P29">
    <cfRule type="cellIs" dxfId="485" priority="15" operator="equal">
      <formula>$P$4</formula>
    </cfRule>
    <cfRule type="cellIs" dxfId="484" priority="16" operator="equal">
      <formula>6640</formula>
    </cfRule>
  </conditionalFormatting>
  <conditionalFormatting sqref="AT6:AT28">
    <cfRule type="cellIs" dxfId="483" priority="14" operator="lessThan">
      <formula>0</formula>
    </cfRule>
  </conditionalFormatting>
  <conditionalFormatting sqref="AT7:AT18">
    <cfRule type="cellIs" dxfId="482" priority="11" operator="lessThan">
      <formula>0</formula>
    </cfRule>
    <cfRule type="cellIs" dxfId="481" priority="12" operator="lessThan">
      <formula>0</formula>
    </cfRule>
    <cfRule type="cellIs" dxfId="480" priority="13" operator="lessThan">
      <formula>0</formula>
    </cfRule>
  </conditionalFormatting>
  <conditionalFormatting sqref="L28:AA28 K4:K28">
    <cfRule type="cellIs" dxfId="479" priority="10" operator="equal">
      <formula>$K$4</formula>
    </cfRule>
  </conditionalFormatting>
  <conditionalFormatting sqref="D28:D29 D6:D22 D24:D26 D4:AA4">
    <cfRule type="cellIs" dxfId="478" priority="9" operator="equal">
      <formula>$D$4</formula>
    </cfRule>
  </conditionalFormatting>
  <conditionalFormatting sqref="S4:S29">
    <cfRule type="cellIs" dxfId="477" priority="8" operator="equal">
      <formula>$S$4</formula>
    </cfRule>
  </conditionalFormatting>
  <conditionalFormatting sqref="Z4:Z29">
    <cfRule type="cellIs" dxfId="476" priority="7" operator="equal">
      <formula>$Z$4</formula>
    </cfRule>
  </conditionalFormatting>
  <conditionalFormatting sqref="AA4:AA29">
    <cfRule type="cellIs" dxfId="475" priority="6" operator="equal">
      <formula>$AA$4</formula>
    </cfRule>
  </conditionalFormatting>
  <conditionalFormatting sqref="AB4:AB29">
    <cfRule type="cellIs" dxfId="474" priority="5" operator="equal">
      <formula>$AB$4</formula>
    </cfRule>
  </conditionalFormatting>
  <conditionalFormatting sqref="AT7:AT28">
    <cfRule type="cellIs" dxfId="473" priority="2" operator="lessThan">
      <formula>0</formula>
    </cfRule>
    <cfRule type="cellIs" dxfId="472" priority="3" operator="lessThan">
      <formula>0</formula>
    </cfRule>
    <cfRule type="cellIs" dxfId="471" priority="4" operator="lessThan">
      <formula>0</formula>
    </cfRule>
  </conditionalFormatting>
  <conditionalFormatting sqref="D5:AA5">
    <cfRule type="cellIs" dxfId="470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8" t="s">
        <v>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188"/>
      <c r="AE1" s="188"/>
      <c r="AF1" s="188"/>
      <c r="AG1" s="188"/>
      <c r="AH1" s="188"/>
      <c r="AI1" s="188"/>
      <c r="AJ1" s="188"/>
      <c r="AK1" s="188"/>
      <c r="AL1" s="188"/>
      <c r="AM1" s="188"/>
      <c r="AN1" s="188"/>
      <c r="AO1" s="188"/>
      <c r="AP1" s="188"/>
      <c r="AQ1" s="188"/>
      <c r="AR1" s="188"/>
      <c r="AS1" s="188"/>
      <c r="AT1" s="188"/>
    </row>
    <row r="2" spans="1:56" ht="7.5" hidden="1" customHeight="1">
      <c r="A2" s="188"/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  <c r="AE2" s="188"/>
      <c r="AF2" s="188"/>
      <c r="AG2" s="188"/>
      <c r="AH2" s="188"/>
      <c r="AI2" s="188"/>
      <c r="AJ2" s="188"/>
      <c r="AK2" s="188"/>
      <c r="AL2" s="188"/>
      <c r="AM2" s="188"/>
      <c r="AN2" s="188"/>
      <c r="AO2" s="188"/>
      <c r="AP2" s="188"/>
      <c r="AQ2" s="188"/>
      <c r="AR2" s="188"/>
      <c r="AS2" s="188"/>
      <c r="AT2" s="188"/>
    </row>
    <row r="3" spans="1:56" ht="18.75">
      <c r="A3" s="189" t="s">
        <v>85</v>
      </c>
      <c r="B3" s="190"/>
      <c r="C3" s="191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2"/>
      <c r="AC3" s="192"/>
      <c r="AD3" s="192"/>
      <c r="AE3" s="192"/>
      <c r="AF3" s="192"/>
      <c r="AG3" s="192"/>
      <c r="AH3" s="192"/>
      <c r="AI3" s="192"/>
      <c r="AJ3" s="192"/>
      <c r="AK3" s="192"/>
      <c r="AL3" s="192"/>
      <c r="AM3" s="192"/>
      <c r="AN3" s="192"/>
      <c r="AO3" s="192"/>
      <c r="AP3" s="192"/>
      <c r="AQ3" s="192"/>
      <c r="AR3" s="192"/>
      <c r="AS3" s="192"/>
      <c r="AT3" s="192"/>
    </row>
    <row r="4" spans="1:56">
      <c r="A4" s="180" t="s">
        <v>1</v>
      </c>
      <c r="B4" s="180"/>
      <c r="C4" s="127"/>
      <c r="D4" s="171">
        <f>'12'!D29</f>
        <v>723272</v>
      </c>
      <c r="E4" s="171">
        <f>'12'!E29</f>
        <v>0</v>
      </c>
      <c r="F4" s="171">
        <f>'12'!F29</f>
        <v>0</v>
      </c>
      <c r="G4" s="171">
        <f>'12'!G29</f>
        <v>0</v>
      </c>
      <c r="H4" s="171">
        <f>'12'!H29</f>
        <v>0</v>
      </c>
      <c r="I4" s="171">
        <f>'12'!I29</f>
        <v>0</v>
      </c>
      <c r="J4" s="171">
        <f>'12'!J29</f>
        <v>0</v>
      </c>
      <c r="K4" s="171">
        <f>'12'!K29</f>
        <v>1700</v>
      </c>
      <c r="L4" s="171">
        <f>'12'!L29</f>
        <v>0</v>
      </c>
      <c r="M4" s="171">
        <f>'12'!M29</f>
        <v>950</v>
      </c>
      <c r="N4" s="171">
        <f>'12'!N29</f>
        <v>0</v>
      </c>
      <c r="O4" s="171">
        <f>'12'!O29</f>
        <v>880</v>
      </c>
      <c r="P4" s="171">
        <f>'12'!P29</f>
        <v>1020</v>
      </c>
      <c r="Q4" s="171">
        <f>'12'!Q29</f>
        <v>0</v>
      </c>
      <c r="R4" s="171">
        <f>'12'!R29</f>
        <v>0</v>
      </c>
      <c r="S4" s="171">
        <f>'12'!S29</f>
        <v>1187</v>
      </c>
      <c r="T4" s="171">
        <f>'12'!T29</f>
        <v>0</v>
      </c>
      <c r="U4" s="171">
        <f>'12'!U29</f>
        <v>0</v>
      </c>
      <c r="V4" s="171">
        <f>'12'!V29</f>
        <v>0</v>
      </c>
      <c r="W4" s="171">
        <f>'12'!W29</f>
        <v>0</v>
      </c>
      <c r="X4" s="171">
        <f>'12'!X29</f>
        <v>0</v>
      </c>
      <c r="Y4" s="171">
        <f>'12'!Y29</f>
        <v>0</v>
      </c>
      <c r="Z4" s="171">
        <f>'12'!Z29</f>
        <v>691</v>
      </c>
      <c r="AA4" s="171">
        <f>'12'!AA29</f>
        <v>149</v>
      </c>
      <c r="AB4" s="4"/>
      <c r="AC4" s="181"/>
      <c r="AD4" s="181"/>
      <c r="AE4" s="181"/>
      <c r="AF4" s="181"/>
      <c r="AG4" s="181"/>
      <c r="AH4" s="181"/>
      <c r="AI4" s="181"/>
      <c r="AJ4" s="181"/>
      <c r="AK4" s="181"/>
      <c r="AL4" s="181"/>
      <c r="AM4" s="181"/>
      <c r="AN4" s="181"/>
      <c r="AO4" s="181"/>
      <c r="AP4" s="181"/>
      <c r="AQ4" s="181"/>
      <c r="AR4" s="181"/>
      <c r="AS4" s="181"/>
      <c r="AT4" s="181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80" t="s">
        <v>2</v>
      </c>
      <c r="B5" s="180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81"/>
      <c r="AD5" s="181"/>
      <c r="AE5" s="181"/>
      <c r="AF5" s="181"/>
      <c r="AG5" s="181"/>
      <c r="AH5" s="181"/>
      <c r="AI5" s="181"/>
      <c r="AJ5" s="181"/>
      <c r="AK5" s="181"/>
      <c r="AL5" s="181"/>
      <c r="AM5" s="181"/>
      <c r="AN5" s="181"/>
      <c r="AO5" s="181"/>
      <c r="AP5" s="181"/>
      <c r="AQ5" s="181"/>
      <c r="AR5" s="181"/>
      <c r="AS5" s="181"/>
      <c r="AT5" s="181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2"/>
      <c r="AW7" s="182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3" t="s">
        <v>70</v>
      </c>
      <c r="B28" s="184"/>
      <c r="C28" s="184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5" t="s">
        <v>71</v>
      </c>
      <c r="B29" s="186"/>
      <c r="C29" s="187"/>
      <c r="D29" s="82">
        <f>D4+D5-D28</f>
        <v>723272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1700</v>
      </c>
      <c r="L29" s="82">
        <f t="shared" si="15"/>
        <v>0</v>
      </c>
      <c r="M29" s="82">
        <f t="shared" si="15"/>
        <v>950</v>
      </c>
      <c r="N29" s="82">
        <f t="shared" si="15"/>
        <v>0</v>
      </c>
      <c r="O29" s="82">
        <f t="shared" si="15"/>
        <v>880</v>
      </c>
      <c r="P29" s="82">
        <f t="shared" si="15"/>
        <v>1020</v>
      </c>
      <c r="Q29" s="82">
        <f t="shared" si="15"/>
        <v>0</v>
      </c>
      <c r="R29" s="82">
        <f t="shared" si="15"/>
        <v>0</v>
      </c>
      <c r="S29" s="82">
        <f t="shared" si="15"/>
        <v>1187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691</v>
      </c>
      <c r="AA29" s="82">
        <f t="shared" si="15"/>
        <v>149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469" priority="26" stopIfTrue="1" operator="greaterThan">
      <formula>0</formula>
    </cfRule>
  </conditionalFormatting>
  <conditionalFormatting sqref="AQ31">
    <cfRule type="cellIs" dxfId="468" priority="24" operator="greaterThan">
      <formula>$AQ$7:$AQ$18&lt;100</formula>
    </cfRule>
    <cfRule type="cellIs" dxfId="467" priority="25" operator="greaterThan">
      <formula>100</formula>
    </cfRule>
  </conditionalFormatting>
  <conditionalFormatting sqref="D29:J29 Q29:AB29 Q28:AA28 K4:P29">
    <cfRule type="cellIs" dxfId="466" priority="23" operator="equal">
      <formula>212030016606640</formula>
    </cfRule>
  </conditionalFormatting>
  <conditionalFormatting sqref="D29:J29 L29:AB29 L28:AA28 K4:K29">
    <cfRule type="cellIs" dxfId="465" priority="21" operator="equal">
      <formula>$K$4</formula>
    </cfRule>
    <cfRule type="cellIs" dxfId="464" priority="22" operator="equal">
      <formula>2120</formula>
    </cfRule>
  </conditionalFormatting>
  <conditionalFormatting sqref="D29:L29 M4:N29">
    <cfRule type="cellIs" dxfId="463" priority="19" operator="equal">
      <formula>$M$4</formula>
    </cfRule>
    <cfRule type="cellIs" dxfId="462" priority="20" operator="equal">
      <formula>300</formula>
    </cfRule>
  </conditionalFormatting>
  <conditionalFormatting sqref="O4:O29">
    <cfRule type="cellIs" dxfId="461" priority="17" operator="equal">
      <formula>$O$4</formula>
    </cfRule>
    <cfRule type="cellIs" dxfId="460" priority="18" operator="equal">
      <formula>1660</formula>
    </cfRule>
  </conditionalFormatting>
  <conditionalFormatting sqref="P4:P29">
    <cfRule type="cellIs" dxfId="459" priority="15" operator="equal">
      <formula>$P$4</formula>
    </cfRule>
    <cfRule type="cellIs" dxfId="458" priority="16" operator="equal">
      <formula>6640</formula>
    </cfRule>
  </conditionalFormatting>
  <conditionalFormatting sqref="AT6:AT28">
    <cfRule type="cellIs" dxfId="457" priority="14" operator="lessThan">
      <formula>0</formula>
    </cfRule>
  </conditionalFormatting>
  <conditionalFormatting sqref="AT7:AT18">
    <cfRule type="cellIs" dxfId="456" priority="11" operator="lessThan">
      <formula>0</formula>
    </cfRule>
    <cfRule type="cellIs" dxfId="455" priority="12" operator="lessThan">
      <formula>0</formula>
    </cfRule>
    <cfRule type="cellIs" dxfId="454" priority="13" operator="lessThan">
      <formula>0</formula>
    </cfRule>
  </conditionalFormatting>
  <conditionalFormatting sqref="L28:AA28 K4:K28">
    <cfRule type="cellIs" dxfId="453" priority="10" operator="equal">
      <formula>$K$4</formula>
    </cfRule>
  </conditionalFormatting>
  <conditionalFormatting sqref="D28:D29 D6:D22 D24:D26 D4:AA4">
    <cfRule type="cellIs" dxfId="452" priority="9" operator="equal">
      <formula>$D$4</formula>
    </cfRule>
  </conditionalFormatting>
  <conditionalFormatting sqref="S4:S29">
    <cfRule type="cellIs" dxfId="451" priority="8" operator="equal">
      <formula>$S$4</formula>
    </cfRule>
  </conditionalFormatting>
  <conditionalFormatting sqref="Z4:Z29">
    <cfRule type="cellIs" dxfId="450" priority="7" operator="equal">
      <formula>$Z$4</formula>
    </cfRule>
  </conditionalFormatting>
  <conditionalFormatting sqref="AA4:AA29">
    <cfRule type="cellIs" dxfId="449" priority="6" operator="equal">
      <formula>$AA$4</formula>
    </cfRule>
  </conditionalFormatting>
  <conditionalFormatting sqref="AB4:AB29">
    <cfRule type="cellIs" dxfId="448" priority="5" operator="equal">
      <formula>$AB$4</formula>
    </cfRule>
  </conditionalFormatting>
  <conditionalFormatting sqref="AT7:AT28">
    <cfRule type="cellIs" dxfId="447" priority="2" operator="lessThan">
      <formula>0</formula>
    </cfRule>
    <cfRule type="cellIs" dxfId="446" priority="3" operator="lessThan">
      <formula>0</formula>
    </cfRule>
    <cfRule type="cellIs" dxfId="445" priority="4" operator="lessThan">
      <formula>0</formula>
    </cfRule>
  </conditionalFormatting>
  <conditionalFormatting sqref="D5:AA5">
    <cfRule type="cellIs" dxfId="444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D4" sqref="D4:AB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8" t="s">
        <v>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188"/>
      <c r="AE1" s="188"/>
      <c r="AF1" s="188"/>
      <c r="AG1" s="188"/>
      <c r="AH1" s="188"/>
      <c r="AI1" s="188"/>
      <c r="AJ1" s="188"/>
      <c r="AK1" s="188"/>
      <c r="AL1" s="188"/>
      <c r="AM1" s="188"/>
      <c r="AN1" s="188"/>
      <c r="AO1" s="188"/>
      <c r="AP1" s="188"/>
      <c r="AQ1" s="188"/>
      <c r="AR1" s="188"/>
      <c r="AS1" s="188"/>
      <c r="AT1" s="188"/>
    </row>
    <row r="2" spans="1:56" ht="7.5" hidden="1" customHeight="1">
      <c r="A2" s="188"/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  <c r="AE2" s="188"/>
      <c r="AF2" s="188"/>
      <c r="AG2" s="188"/>
      <c r="AH2" s="188"/>
      <c r="AI2" s="188"/>
      <c r="AJ2" s="188"/>
      <c r="AK2" s="188"/>
      <c r="AL2" s="188"/>
      <c r="AM2" s="188"/>
      <c r="AN2" s="188"/>
      <c r="AO2" s="188"/>
      <c r="AP2" s="188"/>
      <c r="AQ2" s="188"/>
      <c r="AR2" s="188"/>
      <c r="AS2" s="188"/>
      <c r="AT2" s="188"/>
    </row>
    <row r="3" spans="1:56" ht="18.75">
      <c r="A3" s="189" t="s">
        <v>86</v>
      </c>
      <c r="B3" s="190"/>
      <c r="C3" s="191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2"/>
      <c r="AC3" s="192"/>
      <c r="AD3" s="192"/>
      <c r="AE3" s="192"/>
      <c r="AF3" s="192"/>
      <c r="AG3" s="192"/>
      <c r="AH3" s="192"/>
      <c r="AI3" s="192"/>
      <c r="AJ3" s="192"/>
      <c r="AK3" s="192"/>
      <c r="AL3" s="192"/>
      <c r="AM3" s="192"/>
      <c r="AN3" s="192"/>
      <c r="AO3" s="192"/>
      <c r="AP3" s="192"/>
      <c r="AQ3" s="192"/>
      <c r="AR3" s="192"/>
      <c r="AS3" s="192"/>
      <c r="AT3" s="192"/>
    </row>
    <row r="4" spans="1:56">
      <c r="A4" s="180" t="s">
        <v>1</v>
      </c>
      <c r="B4" s="180"/>
      <c r="C4" s="127"/>
      <c r="D4" s="171">
        <f>'13'!D29</f>
        <v>723272</v>
      </c>
      <c r="E4" s="171">
        <f>'13'!E29</f>
        <v>0</v>
      </c>
      <c r="F4" s="171">
        <f>'13'!F29</f>
        <v>0</v>
      </c>
      <c r="G4" s="171">
        <f>'13'!G29</f>
        <v>0</v>
      </c>
      <c r="H4" s="171">
        <f>'13'!H29</f>
        <v>0</v>
      </c>
      <c r="I4" s="171">
        <f>'13'!I29</f>
        <v>0</v>
      </c>
      <c r="J4" s="171">
        <f>'13'!J29</f>
        <v>0</v>
      </c>
      <c r="K4" s="171">
        <f>'13'!K29</f>
        <v>1700</v>
      </c>
      <c r="L4" s="171">
        <f>'13'!L29</f>
        <v>0</v>
      </c>
      <c r="M4" s="171">
        <f>'13'!M29</f>
        <v>950</v>
      </c>
      <c r="N4" s="171">
        <f>'13'!N29</f>
        <v>0</v>
      </c>
      <c r="O4" s="171">
        <f>'13'!O29</f>
        <v>880</v>
      </c>
      <c r="P4" s="171">
        <f>'13'!P29</f>
        <v>1020</v>
      </c>
      <c r="Q4" s="171">
        <f>'13'!Q29</f>
        <v>0</v>
      </c>
      <c r="R4" s="171">
        <f>'13'!R29</f>
        <v>0</v>
      </c>
      <c r="S4" s="171">
        <f>'13'!S29</f>
        <v>1187</v>
      </c>
      <c r="T4" s="171">
        <f>'13'!T29</f>
        <v>0</v>
      </c>
      <c r="U4" s="171">
        <f>'13'!U29</f>
        <v>0</v>
      </c>
      <c r="V4" s="171">
        <f>'13'!V29</f>
        <v>0</v>
      </c>
      <c r="W4" s="171">
        <f>'13'!W29</f>
        <v>0</v>
      </c>
      <c r="X4" s="171">
        <f>'13'!X29</f>
        <v>0</v>
      </c>
      <c r="Y4" s="171">
        <f>'13'!Y29</f>
        <v>0</v>
      </c>
      <c r="Z4" s="171">
        <f>'13'!Z29</f>
        <v>691</v>
      </c>
      <c r="AA4" s="171">
        <f>'13'!AA29</f>
        <v>149</v>
      </c>
      <c r="AB4" s="171">
        <f>'13'!AB29</f>
        <v>0</v>
      </c>
      <c r="AC4" s="181"/>
      <c r="AD4" s="181"/>
      <c r="AE4" s="181"/>
      <c r="AF4" s="181"/>
      <c r="AG4" s="181"/>
      <c r="AH4" s="181"/>
      <c r="AI4" s="181"/>
      <c r="AJ4" s="181"/>
      <c r="AK4" s="181"/>
      <c r="AL4" s="181"/>
      <c r="AM4" s="181"/>
      <c r="AN4" s="181"/>
      <c r="AO4" s="181"/>
      <c r="AP4" s="181"/>
      <c r="AQ4" s="181"/>
      <c r="AR4" s="181"/>
      <c r="AS4" s="181"/>
      <c r="AT4" s="181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80" t="s">
        <v>2</v>
      </c>
      <c r="B5" s="180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81"/>
      <c r="AD5" s="181"/>
      <c r="AE5" s="181"/>
      <c r="AF5" s="181"/>
      <c r="AG5" s="181"/>
      <c r="AH5" s="181"/>
      <c r="AI5" s="181"/>
      <c r="AJ5" s="181"/>
      <c r="AK5" s="181"/>
      <c r="AL5" s="181"/>
      <c r="AM5" s="181"/>
      <c r="AN5" s="181"/>
      <c r="AO5" s="181"/>
      <c r="AP5" s="181"/>
      <c r="AQ5" s="181"/>
      <c r="AR5" s="181"/>
      <c r="AS5" s="181"/>
      <c r="AT5" s="181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2"/>
      <c r="AW7" s="182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3" t="s">
        <v>70</v>
      </c>
      <c r="B28" s="184"/>
      <c r="C28" s="184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5" t="s">
        <v>71</v>
      </c>
      <c r="B29" s="186"/>
      <c r="C29" s="187"/>
      <c r="D29" s="82">
        <f>D4+D5-D28</f>
        <v>723272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1700</v>
      </c>
      <c r="L29" s="82">
        <f t="shared" si="15"/>
        <v>0</v>
      </c>
      <c r="M29" s="82">
        <f t="shared" si="15"/>
        <v>950</v>
      </c>
      <c r="N29" s="82">
        <f t="shared" si="15"/>
        <v>0</v>
      </c>
      <c r="O29" s="82">
        <f t="shared" si="15"/>
        <v>880</v>
      </c>
      <c r="P29" s="82">
        <f t="shared" si="15"/>
        <v>1020</v>
      </c>
      <c r="Q29" s="82">
        <f t="shared" si="15"/>
        <v>0</v>
      </c>
      <c r="R29" s="82">
        <f t="shared" si="15"/>
        <v>0</v>
      </c>
      <c r="S29" s="82">
        <f t="shared" si="15"/>
        <v>1187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691</v>
      </c>
      <c r="AA29" s="82">
        <f t="shared" si="15"/>
        <v>149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443" priority="26" stopIfTrue="1" operator="greaterThan">
      <formula>0</formula>
    </cfRule>
  </conditionalFormatting>
  <conditionalFormatting sqref="AQ31">
    <cfRule type="cellIs" dxfId="442" priority="24" operator="greaterThan">
      <formula>$AQ$7:$AQ$18&lt;100</formula>
    </cfRule>
    <cfRule type="cellIs" dxfId="441" priority="25" operator="greaterThan">
      <formula>100</formula>
    </cfRule>
  </conditionalFormatting>
  <conditionalFormatting sqref="D29:J29 Q29:AB29 Q28:AA28 K4:P29">
    <cfRule type="cellIs" dxfId="440" priority="23" operator="equal">
      <formula>212030016606640</formula>
    </cfRule>
  </conditionalFormatting>
  <conditionalFormatting sqref="D29:J29 L29:AB29 L28:AA28 K4:K29">
    <cfRule type="cellIs" dxfId="439" priority="21" operator="equal">
      <formula>$K$4</formula>
    </cfRule>
    <cfRule type="cellIs" dxfId="438" priority="22" operator="equal">
      <formula>2120</formula>
    </cfRule>
  </conditionalFormatting>
  <conditionalFormatting sqref="D29:L29 M4:N29">
    <cfRule type="cellIs" dxfId="437" priority="19" operator="equal">
      <formula>$M$4</formula>
    </cfRule>
    <cfRule type="cellIs" dxfId="436" priority="20" operator="equal">
      <formula>300</formula>
    </cfRule>
  </conditionalFormatting>
  <conditionalFormatting sqref="O4:O29">
    <cfRule type="cellIs" dxfId="435" priority="17" operator="equal">
      <formula>$O$4</formula>
    </cfRule>
    <cfRule type="cellIs" dxfId="434" priority="18" operator="equal">
      <formula>1660</formula>
    </cfRule>
  </conditionalFormatting>
  <conditionalFormatting sqref="P4:P29">
    <cfRule type="cellIs" dxfId="433" priority="15" operator="equal">
      <formula>$P$4</formula>
    </cfRule>
    <cfRule type="cellIs" dxfId="432" priority="16" operator="equal">
      <formula>6640</formula>
    </cfRule>
  </conditionalFormatting>
  <conditionalFormatting sqref="AT6:AT28">
    <cfRule type="cellIs" dxfId="431" priority="14" operator="lessThan">
      <formula>0</formula>
    </cfRule>
  </conditionalFormatting>
  <conditionalFormatting sqref="AT7:AT18">
    <cfRule type="cellIs" dxfId="430" priority="11" operator="lessThan">
      <formula>0</formula>
    </cfRule>
    <cfRule type="cellIs" dxfId="429" priority="12" operator="lessThan">
      <formula>0</formula>
    </cfRule>
    <cfRule type="cellIs" dxfId="428" priority="13" operator="lessThan">
      <formula>0</formula>
    </cfRule>
  </conditionalFormatting>
  <conditionalFormatting sqref="L28:AA28 K4:K28">
    <cfRule type="cellIs" dxfId="427" priority="10" operator="equal">
      <formula>$K$4</formula>
    </cfRule>
  </conditionalFormatting>
  <conditionalFormatting sqref="D28:D29 D6:D22 D24:D26 D4:AB4">
    <cfRule type="cellIs" dxfId="426" priority="9" operator="equal">
      <formula>$D$4</formula>
    </cfRule>
  </conditionalFormatting>
  <conditionalFormatting sqref="S4:S29">
    <cfRule type="cellIs" dxfId="425" priority="8" operator="equal">
      <formula>$S$4</formula>
    </cfRule>
  </conditionalFormatting>
  <conditionalFormatting sqref="Z4:Z29">
    <cfRule type="cellIs" dxfId="424" priority="7" operator="equal">
      <formula>$Z$4</formula>
    </cfRule>
  </conditionalFormatting>
  <conditionalFormatting sqref="AA4:AA29">
    <cfRule type="cellIs" dxfId="423" priority="6" operator="equal">
      <formula>$AA$4</formula>
    </cfRule>
  </conditionalFormatting>
  <conditionalFormatting sqref="AB4:AB29">
    <cfRule type="cellIs" dxfId="422" priority="5" operator="equal">
      <formula>$AB$4</formula>
    </cfRule>
  </conditionalFormatting>
  <conditionalFormatting sqref="AT7:AT28">
    <cfRule type="cellIs" dxfId="421" priority="2" operator="lessThan">
      <formula>0</formula>
    </cfRule>
    <cfRule type="cellIs" dxfId="420" priority="3" operator="lessThan">
      <formula>0</formula>
    </cfRule>
    <cfRule type="cellIs" dxfId="419" priority="4" operator="lessThan">
      <formula>0</formula>
    </cfRule>
  </conditionalFormatting>
  <conditionalFormatting sqref="D5:AA5">
    <cfRule type="cellIs" dxfId="418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AA4" sqref="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8" t="s">
        <v>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188"/>
      <c r="AE1" s="188"/>
      <c r="AF1" s="188"/>
      <c r="AG1" s="188"/>
      <c r="AH1" s="188"/>
      <c r="AI1" s="188"/>
      <c r="AJ1" s="188"/>
      <c r="AK1" s="188"/>
      <c r="AL1" s="188"/>
      <c r="AM1" s="188"/>
      <c r="AN1" s="188"/>
      <c r="AO1" s="188"/>
      <c r="AP1" s="188"/>
      <c r="AQ1" s="188"/>
      <c r="AR1" s="188"/>
      <c r="AS1" s="188"/>
      <c r="AT1" s="188"/>
    </row>
    <row r="2" spans="1:56" ht="7.5" hidden="1" customHeight="1">
      <c r="A2" s="188"/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  <c r="AE2" s="188"/>
      <c r="AF2" s="188"/>
      <c r="AG2" s="188"/>
      <c r="AH2" s="188"/>
      <c r="AI2" s="188"/>
      <c r="AJ2" s="188"/>
      <c r="AK2" s="188"/>
      <c r="AL2" s="188"/>
      <c r="AM2" s="188"/>
      <c r="AN2" s="188"/>
      <c r="AO2" s="188"/>
      <c r="AP2" s="188"/>
      <c r="AQ2" s="188"/>
      <c r="AR2" s="188"/>
      <c r="AS2" s="188"/>
      <c r="AT2" s="188"/>
    </row>
    <row r="3" spans="1:56" ht="18.75">
      <c r="A3" s="189" t="s">
        <v>87</v>
      </c>
      <c r="B3" s="190"/>
      <c r="C3" s="191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2"/>
      <c r="AC3" s="192"/>
      <c r="AD3" s="192"/>
      <c r="AE3" s="192"/>
      <c r="AF3" s="192"/>
      <c r="AG3" s="192"/>
      <c r="AH3" s="192"/>
      <c r="AI3" s="192"/>
      <c r="AJ3" s="192"/>
      <c r="AK3" s="192"/>
      <c r="AL3" s="192"/>
      <c r="AM3" s="192"/>
      <c r="AN3" s="192"/>
      <c r="AO3" s="192"/>
      <c r="AP3" s="192"/>
      <c r="AQ3" s="192"/>
      <c r="AR3" s="192"/>
      <c r="AS3" s="192"/>
      <c r="AT3" s="192"/>
    </row>
    <row r="4" spans="1:56">
      <c r="A4" s="180" t="s">
        <v>1</v>
      </c>
      <c r="B4" s="180"/>
      <c r="C4" s="127"/>
      <c r="D4" s="171">
        <f>'14'!D29</f>
        <v>723272</v>
      </c>
      <c r="E4" s="171">
        <f>'14'!E29</f>
        <v>0</v>
      </c>
      <c r="F4" s="171">
        <f>'14'!F29</f>
        <v>0</v>
      </c>
      <c r="G4" s="171">
        <f>'14'!G29</f>
        <v>0</v>
      </c>
      <c r="H4" s="171">
        <f>'14'!H29</f>
        <v>0</v>
      </c>
      <c r="I4" s="171">
        <f>'14'!I29</f>
        <v>0</v>
      </c>
      <c r="J4" s="171">
        <f>'14'!J29</f>
        <v>0</v>
      </c>
      <c r="K4" s="171">
        <f>'14'!K29</f>
        <v>1700</v>
      </c>
      <c r="L4" s="171">
        <f>'14'!L29</f>
        <v>0</v>
      </c>
      <c r="M4" s="171">
        <f>'14'!M29</f>
        <v>950</v>
      </c>
      <c r="N4" s="171">
        <f>'14'!N29</f>
        <v>0</v>
      </c>
      <c r="O4" s="171">
        <f>'14'!O29</f>
        <v>880</v>
      </c>
      <c r="P4" s="171">
        <f>'14'!P29</f>
        <v>1020</v>
      </c>
      <c r="Q4" s="171">
        <f>'14'!Q29</f>
        <v>0</v>
      </c>
      <c r="R4" s="171">
        <f>'14'!R29</f>
        <v>0</v>
      </c>
      <c r="S4" s="171">
        <f>'14'!S29</f>
        <v>1187</v>
      </c>
      <c r="T4" s="171">
        <f>'14'!T29</f>
        <v>0</v>
      </c>
      <c r="U4" s="171">
        <f>'14'!U29</f>
        <v>0</v>
      </c>
      <c r="V4" s="171">
        <f>'14'!V29</f>
        <v>0</v>
      </c>
      <c r="W4" s="171">
        <f>'14'!W29</f>
        <v>0</v>
      </c>
      <c r="X4" s="171">
        <f>'14'!X29</f>
        <v>0</v>
      </c>
      <c r="Y4" s="171">
        <f>'14'!Y29</f>
        <v>0</v>
      </c>
      <c r="Z4" s="171">
        <f>'14'!Z29</f>
        <v>691</v>
      </c>
      <c r="AA4" s="171">
        <f>'14'!AA29</f>
        <v>149</v>
      </c>
      <c r="AB4" s="4"/>
      <c r="AC4" s="181"/>
      <c r="AD4" s="181"/>
      <c r="AE4" s="181"/>
      <c r="AF4" s="181"/>
      <c r="AG4" s="181"/>
      <c r="AH4" s="181"/>
      <c r="AI4" s="181"/>
      <c r="AJ4" s="181"/>
      <c r="AK4" s="181"/>
      <c r="AL4" s="181"/>
      <c r="AM4" s="181"/>
      <c r="AN4" s="181"/>
      <c r="AO4" s="181"/>
      <c r="AP4" s="181"/>
      <c r="AQ4" s="181"/>
      <c r="AR4" s="181"/>
      <c r="AS4" s="181"/>
      <c r="AT4" s="181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80" t="s">
        <v>2</v>
      </c>
      <c r="B5" s="180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81"/>
      <c r="AD5" s="181"/>
      <c r="AE5" s="181"/>
      <c r="AF5" s="181"/>
      <c r="AG5" s="181"/>
      <c r="AH5" s="181"/>
      <c r="AI5" s="181"/>
      <c r="AJ5" s="181"/>
      <c r="AK5" s="181"/>
      <c r="AL5" s="181"/>
      <c r="AM5" s="181"/>
      <c r="AN5" s="181"/>
      <c r="AO5" s="181"/>
      <c r="AP5" s="181"/>
      <c r="AQ5" s="181"/>
      <c r="AR5" s="181"/>
      <c r="AS5" s="181"/>
      <c r="AT5" s="181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2"/>
      <c r="AW7" s="182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3" t="s">
        <v>70</v>
      </c>
      <c r="B28" s="184"/>
      <c r="C28" s="184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5" t="s">
        <v>71</v>
      </c>
      <c r="B29" s="186"/>
      <c r="C29" s="187"/>
      <c r="D29" s="82">
        <f>D4+D5-D28</f>
        <v>723272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1700</v>
      </c>
      <c r="L29" s="82">
        <f t="shared" si="15"/>
        <v>0</v>
      </c>
      <c r="M29" s="82">
        <f t="shared" si="15"/>
        <v>950</v>
      </c>
      <c r="N29" s="82">
        <f t="shared" si="15"/>
        <v>0</v>
      </c>
      <c r="O29" s="82">
        <f t="shared" si="15"/>
        <v>880</v>
      </c>
      <c r="P29" s="82">
        <f t="shared" si="15"/>
        <v>1020</v>
      </c>
      <c r="Q29" s="82">
        <f t="shared" si="15"/>
        <v>0</v>
      </c>
      <c r="R29" s="82">
        <f t="shared" si="15"/>
        <v>0</v>
      </c>
      <c r="S29" s="82">
        <f t="shared" si="15"/>
        <v>1187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691</v>
      </c>
      <c r="AA29" s="82">
        <f t="shared" si="15"/>
        <v>149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417" priority="26" stopIfTrue="1" operator="greaterThan">
      <formula>0</formula>
    </cfRule>
  </conditionalFormatting>
  <conditionalFormatting sqref="AQ31">
    <cfRule type="cellIs" dxfId="416" priority="24" operator="greaterThan">
      <formula>$AQ$7:$AQ$18&lt;100</formula>
    </cfRule>
    <cfRule type="cellIs" dxfId="415" priority="25" operator="greaterThan">
      <formula>100</formula>
    </cfRule>
  </conditionalFormatting>
  <conditionalFormatting sqref="D29:J29 Q29:AB29 Q28:AA28 K4:P29">
    <cfRule type="cellIs" dxfId="414" priority="23" operator="equal">
      <formula>212030016606640</formula>
    </cfRule>
  </conditionalFormatting>
  <conditionalFormatting sqref="D29:J29 L29:AB29 L28:AA28 K4:K29">
    <cfRule type="cellIs" dxfId="413" priority="21" operator="equal">
      <formula>$K$4</formula>
    </cfRule>
    <cfRule type="cellIs" dxfId="412" priority="22" operator="equal">
      <formula>2120</formula>
    </cfRule>
  </conditionalFormatting>
  <conditionalFormatting sqref="D29:L29 M4:N29">
    <cfRule type="cellIs" dxfId="411" priority="19" operator="equal">
      <formula>$M$4</formula>
    </cfRule>
    <cfRule type="cellIs" dxfId="410" priority="20" operator="equal">
      <formula>300</formula>
    </cfRule>
  </conditionalFormatting>
  <conditionalFormatting sqref="O4:O29">
    <cfRule type="cellIs" dxfId="409" priority="17" operator="equal">
      <formula>$O$4</formula>
    </cfRule>
    <cfRule type="cellIs" dxfId="408" priority="18" operator="equal">
      <formula>1660</formula>
    </cfRule>
  </conditionalFormatting>
  <conditionalFormatting sqref="P4:P29">
    <cfRule type="cellIs" dxfId="407" priority="15" operator="equal">
      <formula>$P$4</formula>
    </cfRule>
    <cfRule type="cellIs" dxfId="406" priority="16" operator="equal">
      <formula>6640</formula>
    </cfRule>
  </conditionalFormatting>
  <conditionalFormatting sqref="AT6:AT28">
    <cfRule type="cellIs" dxfId="405" priority="14" operator="lessThan">
      <formula>0</formula>
    </cfRule>
  </conditionalFormatting>
  <conditionalFormatting sqref="AT7:AT18">
    <cfRule type="cellIs" dxfId="404" priority="11" operator="lessThan">
      <formula>0</formula>
    </cfRule>
    <cfRule type="cellIs" dxfId="403" priority="12" operator="lessThan">
      <formula>0</formula>
    </cfRule>
    <cfRule type="cellIs" dxfId="402" priority="13" operator="lessThan">
      <formula>0</formula>
    </cfRule>
  </conditionalFormatting>
  <conditionalFormatting sqref="L28:AA28 K4:K28">
    <cfRule type="cellIs" dxfId="401" priority="10" operator="equal">
      <formula>$K$4</formula>
    </cfRule>
  </conditionalFormatting>
  <conditionalFormatting sqref="D28:D29 D6:D22 D24:D26 D4:AA4">
    <cfRule type="cellIs" dxfId="400" priority="9" operator="equal">
      <formula>$D$4</formula>
    </cfRule>
  </conditionalFormatting>
  <conditionalFormatting sqref="S4:S29">
    <cfRule type="cellIs" dxfId="399" priority="8" operator="equal">
      <formula>$S$4</formula>
    </cfRule>
  </conditionalFormatting>
  <conditionalFormatting sqref="Z4:Z29">
    <cfRule type="cellIs" dxfId="398" priority="7" operator="equal">
      <formula>$Z$4</formula>
    </cfRule>
  </conditionalFormatting>
  <conditionalFormatting sqref="AA4:AA29">
    <cfRule type="cellIs" dxfId="397" priority="6" operator="equal">
      <formula>$AA$4</formula>
    </cfRule>
  </conditionalFormatting>
  <conditionalFormatting sqref="AB4:AB29">
    <cfRule type="cellIs" dxfId="396" priority="5" operator="equal">
      <formula>$AB$4</formula>
    </cfRule>
  </conditionalFormatting>
  <conditionalFormatting sqref="AT7:AT28">
    <cfRule type="cellIs" dxfId="395" priority="2" operator="lessThan">
      <formula>0</formula>
    </cfRule>
    <cfRule type="cellIs" dxfId="394" priority="3" operator="lessThan">
      <formula>0</formula>
    </cfRule>
    <cfRule type="cellIs" dxfId="393" priority="4" operator="lessThan">
      <formula>0</formula>
    </cfRule>
  </conditionalFormatting>
  <conditionalFormatting sqref="D5:AA5">
    <cfRule type="cellIs" dxfId="392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8" t="s">
        <v>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188"/>
      <c r="AE1" s="188"/>
      <c r="AF1" s="188"/>
      <c r="AG1" s="188"/>
      <c r="AH1" s="188"/>
      <c r="AI1" s="188"/>
      <c r="AJ1" s="188"/>
      <c r="AK1" s="188"/>
      <c r="AL1" s="188"/>
      <c r="AM1" s="188"/>
      <c r="AN1" s="188"/>
      <c r="AO1" s="188"/>
      <c r="AP1" s="188"/>
      <c r="AQ1" s="188"/>
      <c r="AR1" s="188"/>
      <c r="AS1" s="188"/>
      <c r="AT1" s="188"/>
    </row>
    <row r="2" spans="1:56" ht="7.5" hidden="1" customHeight="1">
      <c r="A2" s="188"/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  <c r="AE2" s="188"/>
      <c r="AF2" s="188"/>
      <c r="AG2" s="188"/>
      <c r="AH2" s="188"/>
      <c r="AI2" s="188"/>
      <c r="AJ2" s="188"/>
      <c r="AK2" s="188"/>
      <c r="AL2" s="188"/>
      <c r="AM2" s="188"/>
      <c r="AN2" s="188"/>
      <c r="AO2" s="188"/>
      <c r="AP2" s="188"/>
      <c r="AQ2" s="188"/>
      <c r="AR2" s="188"/>
      <c r="AS2" s="188"/>
      <c r="AT2" s="188"/>
    </row>
    <row r="3" spans="1:56" ht="18.75">
      <c r="A3" s="189" t="s">
        <v>88</v>
      </c>
      <c r="B3" s="190"/>
      <c r="C3" s="191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2"/>
      <c r="AC3" s="192"/>
      <c r="AD3" s="192"/>
      <c r="AE3" s="192"/>
      <c r="AF3" s="192"/>
      <c r="AG3" s="192"/>
      <c r="AH3" s="192"/>
      <c r="AI3" s="192"/>
      <c r="AJ3" s="192"/>
      <c r="AK3" s="192"/>
      <c r="AL3" s="192"/>
      <c r="AM3" s="192"/>
      <c r="AN3" s="192"/>
      <c r="AO3" s="192"/>
      <c r="AP3" s="192"/>
      <c r="AQ3" s="192"/>
      <c r="AR3" s="192"/>
      <c r="AS3" s="192"/>
      <c r="AT3" s="192"/>
    </row>
    <row r="4" spans="1:56">
      <c r="A4" s="180" t="s">
        <v>1</v>
      </c>
      <c r="B4" s="180"/>
      <c r="C4" s="127"/>
      <c r="D4" s="171">
        <f>'15'!D29</f>
        <v>723272</v>
      </c>
      <c r="E4" s="171">
        <f>'15'!E29</f>
        <v>0</v>
      </c>
      <c r="F4" s="171">
        <f>'15'!F29</f>
        <v>0</v>
      </c>
      <c r="G4" s="171">
        <f>'15'!G29</f>
        <v>0</v>
      </c>
      <c r="H4" s="171">
        <f>'15'!H29</f>
        <v>0</v>
      </c>
      <c r="I4" s="171">
        <f>'15'!I29</f>
        <v>0</v>
      </c>
      <c r="J4" s="171">
        <f>'15'!J29</f>
        <v>0</v>
      </c>
      <c r="K4" s="171">
        <f>'15'!K29</f>
        <v>1700</v>
      </c>
      <c r="L4" s="171">
        <f>'15'!L29</f>
        <v>0</v>
      </c>
      <c r="M4" s="171">
        <f>'15'!M29</f>
        <v>950</v>
      </c>
      <c r="N4" s="171">
        <f>'15'!N29</f>
        <v>0</v>
      </c>
      <c r="O4" s="171">
        <f>'15'!O29</f>
        <v>880</v>
      </c>
      <c r="P4" s="171">
        <f>'15'!P29</f>
        <v>1020</v>
      </c>
      <c r="Q4" s="171">
        <f>'15'!Q29</f>
        <v>0</v>
      </c>
      <c r="R4" s="171">
        <f>'15'!R29</f>
        <v>0</v>
      </c>
      <c r="S4" s="171">
        <f>'15'!S29</f>
        <v>1187</v>
      </c>
      <c r="T4" s="171">
        <f>'15'!T29</f>
        <v>0</v>
      </c>
      <c r="U4" s="171">
        <f>'15'!U29</f>
        <v>0</v>
      </c>
      <c r="V4" s="171">
        <f>'15'!V29</f>
        <v>0</v>
      </c>
      <c r="W4" s="171">
        <f>'15'!W29</f>
        <v>0</v>
      </c>
      <c r="X4" s="171">
        <f>'15'!X29</f>
        <v>0</v>
      </c>
      <c r="Y4" s="171">
        <f>'15'!Y29</f>
        <v>0</v>
      </c>
      <c r="Z4" s="171">
        <f>'15'!Z29</f>
        <v>691</v>
      </c>
      <c r="AA4" s="171">
        <f>'15'!AA29</f>
        <v>149</v>
      </c>
      <c r="AB4" s="4"/>
      <c r="AC4" s="181"/>
      <c r="AD4" s="181"/>
      <c r="AE4" s="181"/>
      <c r="AF4" s="181"/>
      <c r="AG4" s="181"/>
      <c r="AH4" s="181"/>
      <c r="AI4" s="181"/>
      <c r="AJ4" s="181"/>
      <c r="AK4" s="181"/>
      <c r="AL4" s="181"/>
      <c r="AM4" s="181"/>
      <c r="AN4" s="181"/>
      <c r="AO4" s="181"/>
      <c r="AP4" s="181"/>
      <c r="AQ4" s="181"/>
      <c r="AR4" s="181"/>
      <c r="AS4" s="181"/>
      <c r="AT4" s="181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80" t="s">
        <v>2</v>
      </c>
      <c r="B5" s="180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81"/>
      <c r="AD5" s="181"/>
      <c r="AE5" s="181"/>
      <c r="AF5" s="181"/>
      <c r="AG5" s="181"/>
      <c r="AH5" s="181"/>
      <c r="AI5" s="181"/>
      <c r="AJ5" s="181"/>
      <c r="AK5" s="181"/>
      <c r="AL5" s="181"/>
      <c r="AM5" s="181"/>
      <c r="AN5" s="181"/>
      <c r="AO5" s="181"/>
      <c r="AP5" s="181"/>
      <c r="AQ5" s="181"/>
      <c r="AR5" s="181"/>
      <c r="AS5" s="181"/>
      <c r="AT5" s="181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2"/>
      <c r="AW7" s="182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3" t="s">
        <v>70</v>
      </c>
      <c r="B28" s="184"/>
      <c r="C28" s="184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5" t="s">
        <v>71</v>
      </c>
      <c r="B29" s="186"/>
      <c r="C29" s="187"/>
      <c r="D29" s="82">
        <f>D4+D5-D28</f>
        <v>723272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1700</v>
      </c>
      <c r="L29" s="82">
        <f t="shared" si="15"/>
        <v>0</v>
      </c>
      <c r="M29" s="82">
        <f t="shared" si="15"/>
        <v>950</v>
      </c>
      <c r="N29" s="82">
        <f t="shared" si="15"/>
        <v>0</v>
      </c>
      <c r="O29" s="82">
        <f t="shared" si="15"/>
        <v>880</v>
      </c>
      <c r="P29" s="82">
        <f t="shared" si="15"/>
        <v>1020</v>
      </c>
      <c r="Q29" s="82">
        <f t="shared" si="15"/>
        <v>0</v>
      </c>
      <c r="R29" s="82">
        <f t="shared" si="15"/>
        <v>0</v>
      </c>
      <c r="S29" s="82">
        <f t="shared" si="15"/>
        <v>1187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691</v>
      </c>
      <c r="AA29" s="82">
        <f t="shared" si="15"/>
        <v>149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391" priority="26" stopIfTrue="1" operator="greaterThan">
      <formula>0</formula>
    </cfRule>
  </conditionalFormatting>
  <conditionalFormatting sqref="AQ31">
    <cfRule type="cellIs" dxfId="390" priority="24" operator="greaterThan">
      <formula>$AQ$7:$AQ$18&lt;100</formula>
    </cfRule>
    <cfRule type="cellIs" dxfId="389" priority="25" operator="greaterThan">
      <formula>100</formula>
    </cfRule>
  </conditionalFormatting>
  <conditionalFormatting sqref="D29:J29 Q29:AB29 Q28:AA28 K4:P29">
    <cfRule type="cellIs" dxfId="388" priority="23" operator="equal">
      <formula>212030016606640</formula>
    </cfRule>
  </conditionalFormatting>
  <conditionalFormatting sqref="D29:J29 L29:AB29 L28:AA28 K4:K29">
    <cfRule type="cellIs" dxfId="387" priority="21" operator="equal">
      <formula>$K$4</formula>
    </cfRule>
    <cfRule type="cellIs" dxfId="386" priority="22" operator="equal">
      <formula>2120</formula>
    </cfRule>
  </conditionalFormatting>
  <conditionalFormatting sqref="D29:L29 M4:N29">
    <cfRule type="cellIs" dxfId="385" priority="19" operator="equal">
      <formula>$M$4</formula>
    </cfRule>
    <cfRule type="cellIs" dxfId="384" priority="20" operator="equal">
      <formula>300</formula>
    </cfRule>
  </conditionalFormatting>
  <conditionalFormatting sqref="O4:O29">
    <cfRule type="cellIs" dxfId="383" priority="17" operator="equal">
      <formula>$O$4</formula>
    </cfRule>
    <cfRule type="cellIs" dxfId="382" priority="18" operator="equal">
      <formula>1660</formula>
    </cfRule>
  </conditionalFormatting>
  <conditionalFormatting sqref="P4:P29">
    <cfRule type="cellIs" dxfId="381" priority="15" operator="equal">
      <formula>$P$4</formula>
    </cfRule>
    <cfRule type="cellIs" dxfId="380" priority="16" operator="equal">
      <formula>6640</formula>
    </cfRule>
  </conditionalFormatting>
  <conditionalFormatting sqref="AT6:AT28">
    <cfRule type="cellIs" dxfId="379" priority="14" operator="lessThan">
      <formula>0</formula>
    </cfRule>
  </conditionalFormatting>
  <conditionalFormatting sqref="AT7:AT18">
    <cfRule type="cellIs" dxfId="378" priority="11" operator="lessThan">
      <formula>0</formula>
    </cfRule>
    <cfRule type="cellIs" dxfId="377" priority="12" operator="lessThan">
      <formula>0</formula>
    </cfRule>
    <cfRule type="cellIs" dxfId="376" priority="13" operator="lessThan">
      <formula>0</formula>
    </cfRule>
  </conditionalFormatting>
  <conditionalFormatting sqref="L28:AA28 K4:K28">
    <cfRule type="cellIs" dxfId="375" priority="10" operator="equal">
      <formula>$K$4</formula>
    </cfRule>
  </conditionalFormatting>
  <conditionalFormatting sqref="D28:D29 D6:D22 D24:D26 D4:AA4">
    <cfRule type="cellIs" dxfId="374" priority="9" operator="equal">
      <formula>$D$4</formula>
    </cfRule>
  </conditionalFormatting>
  <conditionalFormatting sqref="S4:S29">
    <cfRule type="cellIs" dxfId="373" priority="8" operator="equal">
      <formula>$S$4</formula>
    </cfRule>
  </conditionalFormatting>
  <conditionalFormatting sqref="Z4:Z29">
    <cfRule type="cellIs" dxfId="372" priority="7" operator="equal">
      <formula>$Z$4</formula>
    </cfRule>
  </conditionalFormatting>
  <conditionalFormatting sqref="AA4:AA29">
    <cfRule type="cellIs" dxfId="371" priority="6" operator="equal">
      <formula>$AA$4</formula>
    </cfRule>
  </conditionalFormatting>
  <conditionalFormatting sqref="AB4:AB29">
    <cfRule type="cellIs" dxfId="370" priority="5" operator="equal">
      <formula>$AB$4</formula>
    </cfRule>
  </conditionalFormatting>
  <conditionalFormatting sqref="AT7:AT28">
    <cfRule type="cellIs" dxfId="369" priority="2" operator="lessThan">
      <formula>0</formula>
    </cfRule>
    <cfRule type="cellIs" dxfId="368" priority="3" operator="lessThan">
      <formula>0</formula>
    </cfRule>
    <cfRule type="cellIs" dxfId="367" priority="4" operator="lessThan">
      <formula>0</formula>
    </cfRule>
  </conditionalFormatting>
  <conditionalFormatting sqref="D5:AA5">
    <cfRule type="cellIs" dxfId="366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8" t="s">
        <v>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188"/>
      <c r="AE1" s="188"/>
      <c r="AF1" s="188"/>
      <c r="AG1" s="188"/>
      <c r="AH1" s="188"/>
      <c r="AI1" s="188"/>
      <c r="AJ1" s="188"/>
      <c r="AK1" s="188"/>
      <c r="AL1" s="188"/>
      <c r="AM1" s="188"/>
      <c r="AN1" s="188"/>
      <c r="AO1" s="188"/>
      <c r="AP1" s="188"/>
      <c r="AQ1" s="188"/>
      <c r="AR1" s="188"/>
      <c r="AS1" s="188"/>
      <c r="AT1" s="188"/>
    </row>
    <row r="2" spans="1:56" ht="7.5" hidden="1" customHeight="1">
      <c r="A2" s="188"/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  <c r="AE2" s="188"/>
      <c r="AF2" s="188"/>
      <c r="AG2" s="188"/>
      <c r="AH2" s="188"/>
      <c r="AI2" s="188"/>
      <c r="AJ2" s="188"/>
      <c r="AK2" s="188"/>
      <c r="AL2" s="188"/>
      <c r="AM2" s="188"/>
      <c r="AN2" s="188"/>
      <c r="AO2" s="188"/>
      <c r="AP2" s="188"/>
      <c r="AQ2" s="188"/>
      <c r="AR2" s="188"/>
      <c r="AS2" s="188"/>
      <c r="AT2" s="188"/>
    </row>
    <row r="3" spans="1:56" ht="18.75">
      <c r="A3" s="189" t="s">
        <v>89</v>
      </c>
      <c r="B3" s="190"/>
      <c r="C3" s="191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2"/>
      <c r="AC3" s="192"/>
      <c r="AD3" s="192"/>
      <c r="AE3" s="192"/>
      <c r="AF3" s="192"/>
      <c r="AG3" s="192"/>
      <c r="AH3" s="192"/>
      <c r="AI3" s="192"/>
      <c r="AJ3" s="192"/>
      <c r="AK3" s="192"/>
      <c r="AL3" s="192"/>
      <c r="AM3" s="192"/>
      <c r="AN3" s="192"/>
      <c r="AO3" s="192"/>
      <c r="AP3" s="192"/>
      <c r="AQ3" s="192"/>
      <c r="AR3" s="192"/>
      <c r="AS3" s="192"/>
      <c r="AT3" s="192"/>
    </row>
    <row r="4" spans="1:56">
      <c r="A4" s="180" t="s">
        <v>1</v>
      </c>
      <c r="B4" s="180"/>
      <c r="C4" s="127"/>
      <c r="D4" s="171">
        <f>'16'!D29</f>
        <v>723272</v>
      </c>
      <c r="E4" s="171">
        <f>'16'!E29</f>
        <v>0</v>
      </c>
      <c r="F4" s="171">
        <f>'16'!F29</f>
        <v>0</v>
      </c>
      <c r="G4" s="171">
        <f>'16'!G29</f>
        <v>0</v>
      </c>
      <c r="H4" s="171">
        <f>'16'!H29</f>
        <v>0</v>
      </c>
      <c r="I4" s="171">
        <f>'16'!I29</f>
        <v>0</v>
      </c>
      <c r="J4" s="171">
        <f>'16'!J29</f>
        <v>0</v>
      </c>
      <c r="K4" s="171">
        <f>'16'!K29</f>
        <v>1700</v>
      </c>
      <c r="L4" s="171">
        <f>'16'!L29</f>
        <v>0</v>
      </c>
      <c r="M4" s="171">
        <f>'16'!M29</f>
        <v>950</v>
      </c>
      <c r="N4" s="171">
        <f>'16'!N29</f>
        <v>0</v>
      </c>
      <c r="O4" s="171">
        <f>'16'!O29</f>
        <v>880</v>
      </c>
      <c r="P4" s="171">
        <f>'16'!P29</f>
        <v>1020</v>
      </c>
      <c r="Q4" s="171">
        <f>'16'!Q29</f>
        <v>0</v>
      </c>
      <c r="R4" s="171">
        <f>'16'!R29</f>
        <v>0</v>
      </c>
      <c r="S4" s="171">
        <f>'16'!S29</f>
        <v>1187</v>
      </c>
      <c r="T4" s="171">
        <f>'16'!T29</f>
        <v>0</v>
      </c>
      <c r="U4" s="171">
        <f>'16'!U29</f>
        <v>0</v>
      </c>
      <c r="V4" s="171">
        <f>'16'!V29</f>
        <v>0</v>
      </c>
      <c r="W4" s="171">
        <f>'16'!W29</f>
        <v>0</v>
      </c>
      <c r="X4" s="171">
        <f>'16'!X29</f>
        <v>0</v>
      </c>
      <c r="Y4" s="171">
        <f>'16'!Y29</f>
        <v>0</v>
      </c>
      <c r="Z4" s="171">
        <f>'16'!Z29</f>
        <v>691</v>
      </c>
      <c r="AA4" s="171">
        <f>'16'!AA29</f>
        <v>149</v>
      </c>
      <c r="AB4" s="4"/>
      <c r="AC4" s="181"/>
      <c r="AD4" s="181"/>
      <c r="AE4" s="181"/>
      <c r="AF4" s="181"/>
      <c r="AG4" s="181"/>
      <c r="AH4" s="181"/>
      <c r="AI4" s="181"/>
      <c r="AJ4" s="181"/>
      <c r="AK4" s="181"/>
      <c r="AL4" s="181"/>
      <c r="AM4" s="181"/>
      <c r="AN4" s="181"/>
      <c r="AO4" s="181"/>
      <c r="AP4" s="181"/>
      <c r="AQ4" s="181"/>
      <c r="AR4" s="181"/>
      <c r="AS4" s="181"/>
      <c r="AT4" s="181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80" t="s">
        <v>2</v>
      </c>
      <c r="B5" s="180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81"/>
      <c r="AD5" s="181"/>
      <c r="AE5" s="181"/>
      <c r="AF5" s="181"/>
      <c r="AG5" s="181"/>
      <c r="AH5" s="181"/>
      <c r="AI5" s="181"/>
      <c r="AJ5" s="181"/>
      <c r="AK5" s="181"/>
      <c r="AL5" s="181"/>
      <c r="AM5" s="181"/>
      <c r="AN5" s="181"/>
      <c r="AO5" s="181"/>
      <c r="AP5" s="181"/>
      <c r="AQ5" s="181"/>
      <c r="AR5" s="181"/>
      <c r="AS5" s="181"/>
      <c r="AT5" s="181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2"/>
      <c r="AW7" s="182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3" t="s">
        <v>70</v>
      </c>
      <c r="B28" s="184"/>
      <c r="C28" s="184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5" t="s">
        <v>71</v>
      </c>
      <c r="B29" s="186"/>
      <c r="C29" s="187"/>
      <c r="D29" s="82">
        <f>D4+D5-D28</f>
        <v>723272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1700</v>
      </c>
      <c r="L29" s="82">
        <f t="shared" si="15"/>
        <v>0</v>
      </c>
      <c r="M29" s="82">
        <f t="shared" si="15"/>
        <v>950</v>
      </c>
      <c r="N29" s="82">
        <f t="shared" si="15"/>
        <v>0</v>
      </c>
      <c r="O29" s="82">
        <f t="shared" si="15"/>
        <v>880</v>
      </c>
      <c r="P29" s="82">
        <f t="shared" si="15"/>
        <v>1020</v>
      </c>
      <c r="Q29" s="82">
        <f t="shared" si="15"/>
        <v>0</v>
      </c>
      <c r="R29" s="82">
        <f t="shared" si="15"/>
        <v>0</v>
      </c>
      <c r="S29" s="82">
        <f t="shared" si="15"/>
        <v>1187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691</v>
      </c>
      <c r="AA29" s="82">
        <f t="shared" si="15"/>
        <v>149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365" priority="26" stopIfTrue="1" operator="greaterThan">
      <formula>0</formula>
    </cfRule>
  </conditionalFormatting>
  <conditionalFormatting sqref="AQ31">
    <cfRule type="cellIs" dxfId="364" priority="24" operator="greaterThan">
      <formula>$AQ$7:$AQ$18&lt;100</formula>
    </cfRule>
    <cfRule type="cellIs" dxfId="363" priority="25" operator="greaterThan">
      <formula>100</formula>
    </cfRule>
  </conditionalFormatting>
  <conditionalFormatting sqref="D29:J29 Q29:AB29 Q28:AA28 K4:P29">
    <cfRule type="cellIs" dxfId="362" priority="23" operator="equal">
      <formula>212030016606640</formula>
    </cfRule>
  </conditionalFormatting>
  <conditionalFormatting sqref="D29:J29 L29:AB29 L28:AA28 K4:K29">
    <cfRule type="cellIs" dxfId="361" priority="21" operator="equal">
      <formula>$K$4</formula>
    </cfRule>
    <cfRule type="cellIs" dxfId="360" priority="22" operator="equal">
      <formula>2120</formula>
    </cfRule>
  </conditionalFormatting>
  <conditionalFormatting sqref="D29:L29 M4:N29">
    <cfRule type="cellIs" dxfId="359" priority="19" operator="equal">
      <formula>$M$4</formula>
    </cfRule>
    <cfRule type="cellIs" dxfId="358" priority="20" operator="equal">
      <formula>300</formula>
    </cfRule>
  </conditionalFormatting>
  <conditionalFormatting sqref="O4:O29">
    <cfRule type="cellIs" dxfId="357" priority="17" operator="equal">
      <formula>$O$4</formula>
    </cfRule>
    <cfRule type="cellIs" dxfId="356" priority="18" operator="equal">
      <formula>1660</formula>
    </cfRule>
  </conditionalFormatting>
  <conditionalFormatting sqref="P4:P29">
    <cfRule type="cellIs" dxfId="355" priority="15" operator="equal">
      <formula>$P$4</formula>
    </cfRule>
    <cfRule type="cellIs" dxfId="354" priority="16" operator="equal">
      <formula>6640</formula>
    </cfRule>
  </conditionalFormatting>
  <conditionalFormatting sqref="AT6:AT28">
    <cfRule type="cellIs" dxfId="353" priority="14" operator="lessThan">
      <formula>0</formula>
    </cfRule>
  </conditionalFormatting>
  <conditionalFormatting sqref="AT7:AT18">
    <cfRule type="cellIs" dxfId="352" priority="11" operator="lessThan">
      <formula>0</formula>
    </cfRule>
    <cfRule type="cellIs" dxfId="351" priority="12" operator="lessThan">
      <formula>0</formula>
    </cfRule>
    <cfRule type="cellIs" dxfId="350" priority="13" operator="lessThan">
      <formula>0</formula>
    </cfRule>
  </conditionalFormatting>
  <conditionalFormatting sqref="L28:AA28 K4:K28">
    <cfRule type="cellIs" dxfId="349" priority="10" operator="equal">
      <formula>$K$4</formula>
    </cfRule>
  </conditionalFormatting>
  <conditionalFormatting sqref="D28:D29 D6:D22 D24:D26 D4:AA4">
    <cfRule type="cellIs" dxfId="348" priority="9" operator="equal">
      <formula>$D$4</formula>
    </cfRule>
  </conditionalFormatting>
  <conditionalFormatting sqref="S4:S29">
    <cfRule type="cellIs" dxfId="347" priority="8" operator="equal">
      <formula>$S$4</formula>
    </cfRule>
  </conditionalFormatting>
  <conditionalFormatting sqref="Z4:Z29">
    <cfRule type="cellIs" dxfId="346" priority="7" operator="equal">
      <formula>$Z$4</formula>
    </cfRule>
  </conditionalFormatting>
  <conditionalFormatting sqref="AA4:AA29">
    <cfRule type="cellIs" dxfId="345" priority="6" operator="equal">
      <formula>$AA$4</formula>
    </cfRule>
  </conditionalFormatting>
  <conditionalFormatting sqref="AB4:AB29">
    <cfRule type="cellIs" dxfId="344" priority="5" operator="equal">
      <formula>$AB$4</formula>
    </cfRule>
  </conditionalFormatting>
  <conditionalFormatting sqref="AT7:AT28">
    <cfRule type="cellIs" dxfId="343" priority="2" operator="lessThan">
      <formula>0</formula>
    </cfRule>
    <cfRule type="cellIs" dxfId="342" priority="3" operator="lessThan">
      <formula>0</formula>
    </cfRule>
    <cfRule type="cellIs" dxfId="341" priority="4" operator="lessThan">
      <formula>0</formula>
    </cfRule>
  </conditionalFormatting>
  <conditionalFormatting sqref="D5:AA5">
    <cfRule type="cellIs" dxfId="340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8" t="s">
        <v>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188"/>
      <c r="AE1" s="188"/>
      <c r="AF1" s="188"/>
      <c r="AG1" s="188"/>
      <c r="AH1" s="188"/>
      <c r="AI1" s="188"/>
      <c r="AJ1" s="188"/>
      <c r="AK1" s="188"/>
      <c r="AL1" s="188"/>
      <c r="AM1" s="188"/>
      <c r="AN1" s="188"/>
      <c r="AO1" s="188"/>
      <c r="AP1" s="188"/>
      <c r="AQ1" s="188"/>
      <c r="AR1" s="188"/>
      <c r="AS1" s="188"/>
      <c r="AT1" s="188"/>
    </row>
    <row r="2" spans="1:56" ht="7.5" hidden="1" customHeight="1">
      <c r="A2" s="188"/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  <c r="AE2" s="188"/>
      <c r="AF2" s="188"/>
      <c r="AG2" s="188"/>
      <c r="AH2" s="188"/>
      <c r="AI2" s="188"/>
      <c r="AJ2" s="188"/>
      <c r="AK2" s="188"/>
      <c r="AL2" s="188"/>
      <c r="AM2" s="188"/>
      <c r="AN2" s="188"/>
      <c r="AO2" s="188"/>
      <c r="AP2" s="188"/>
      <c r="AQ2" s="188"/>
      <c r="AR2" s="188"/>
      <c r="AS2" s="188"/>
      <c r="AT2" s="188"/>
    </row>
    <row r="3" spans="1:56" ht="18.75">
      <c r="A3" s="189" t="s">
        <v>90</v>
      </c>
      <c r="B3" s="190"/>
      <c r="C3" s="191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2"/>
      <c r="AC3" s="192"/>
      <c r="AD3" s="192"/>
      <c r="AE3" s="192"/>
      <c r="AF3" s="192"/>
      <c r="AG3" s="192"/>
      <c r="AH3" s="192"/>
      <c r="AI3" s="192"/>
      <c r="AJ3" s="192"/>
      <c r="AK3" s="192"/>
      <c r="AL3" s="192"/>
      <c r="AM3" s="192"/>
      <c r="AN3" s="192"/>
      <c r="AO3" s="192"/>
      <c r="AP3" s="192"/>
      <c r="AQ3" s="192"/>
      <c r="AR3" s="192"/>
      <c r="AS3" s="192"/>
      <c r="AT3" s="192"/>
    </row>
    <row r="4" spans="1:56">
      <c r="A4" s="180" t="s">
        <v>1</v>
      </c>
      <c r="B4" s="180"/>
      <c r="C4" s="127"/>
      <c r="D4" s="171">
        <f>'17'!D29</f>
        <v>723272</v>
      </c>
      <c r="E4" s="171">
        <f>'17'!E29</f>
        <v>0</v>
      </c>
      <c r="F4" s="171">
        <f>'17'!F29</f>
        <v>0</v>
      </c>
      <c r="G4" s="171">
        <f>'17'!G29</f>
        <v>0</v>
      </c>
      <c r="H4" s="171">
        <f>'17'!H29</f>
        <v>0</v>
      </c>
      <c r="I4" s="171">
        <f>'17'!I29</f>
        <v>0</v>
      </c>
      <c r="J4" s="171">
        <f>'17'!J29</f>
        <v>0</v>
      </c>
      <c r="K4" s="171">
        <f>'17'!K29</f>
        <v>1700</v>
      </c>
      <c r="L4" s="171">
        <f>'17'!L29</f>
        <v>0</v>
      </c>
      <c r="M4" s="171">
        <f>'17'!M29</f>
        <v>950</v>
      </c>
      <c r="N4" s="171">
        <f>'17'!N29</f>
        <v>0</v>
      </c>
      <c r="O4" s="171">
        <f>'17'!O29</f>
        <v>880</v>
      </c>
      <c r="P4" s="171">
        <f>'17'!P29</f>
        <v>1020</v>
      </c>
      <c r="Q4" s="171">
        <f>'17'!Q29</f>
        <v>0</v>
      </c>
      <c r="R4" s="171">
        <f>'17'!R29</f>
        <v>0</v>
      </c>
      <c r="S4" s="171">
        <f>'17'!S29</f>
        <v>1187</v>
      </c>
      <c r="T4" s="171">
        <f>'17'!T29</f>
        <v>0</v>
      </c>
      <c r="U4" s="171">
        <f>'17'!U29</f>
        <v>0</v>
      </c>
      <c r="V4" s="171">
        <f>'17'!V29</f>
        <v>0</v>
      </c>
      <c r="W4" s="171">
        <f>'17'!W29</f>
        <v>0</v>
      </c>
      <c r="X4" s="171">
        <f>'17'!X29</f>
        <v>0</v>
      </c>
      <c r="Y4" s="171">
        <f>'17'!Y29</f>
        <v>0</v>
      </c>
      <c r="Z4" s="171">
        <f>'17'!Z29</f>
        <v>691</v>
      </c>
      <c r="AA4" s="171">
        <f>'17'!AA29</f>
        <v>149</v>
      </c>
      <c r="AB4" s="4"/>
      <c r="AC4" s="181"/>
      <c r="AD4" s="181"/>
      <c r="AE4" s="181"/>
      <c r="AF4" s="181"/>
      <c r="AG4" s="181"/>
      <c r="AH4" s="181"/>
      <c r="AI4" s="181"/>
      <c r="AJ4" s="181"/>
      <c r="AK4" s="181"/>
      <c r="AL4" s="181"/>
      <c r="AM4" s="181"/>
      <c r="AN4" s="181"/>
      <c r="AO4" s="181"/>
      <c r="AP4" s="181"/>
      <c r="AQ4" s="181"/>
      <c r="AR4" s="181"/>
      <c r="AS4" s="181"/>
      <c r="AT4" s="181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80" t="s">
        <v>2</v>
      </c>
      <c r="B5" s="180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81"/>
      <c r="AD5" s="181"/>
      <c r="AE5" s="181"/>
      <c r="AF5" s="181"/>
      <c r="AG5" s="181"/>
      <c r="AH5" s="181"/>
      <c r="AI5" s="181"/>
      <c r="AJ5" s="181"/>
      <c r="AK5" s="181"/>
      <c r="AL5" s="181"/>
      <c r="AM5" s="181"/>
      <c r="AN5" s="181"/>
      <c r="AO5" s="181"/>
      <c r="AP5" s="181"/>
      <c r="AQ5" s="181"/>
      <c r="AR5" s="181"/>
      <c r="AS5" s="181"/>
      <c r="AT5" s="181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2"/>
      <c r="AW7" s="182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3" t="s">
        <v>70</v>
      </c>
      <c r="B28" s="184"/>
      <c r="C28" s="184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5" t="s">
        <v>71</v>
      </c>
      <c r="B29" s="186"/>
      <c r="C29" s="187"/>
      <c r="D29" s="82">
        <f>D4+D5-D28</f>
        <v>723272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1700</v>
      </c>
      <c r="L29" s="82">
        <f t="shared" si="15"/>
        <v>0</v>
      </c>
      <c r="M29" s="82">
        <f t="shared" si="15"/>
        <v>950</v>
      </c>
      <c r="N29" s="82">
        <f t="shared" si="15"/>
        <v>0</v>
      </c>
      <c r="O29" s="82">
        <f t="shared" si="15"/>
        <v>880</v>
      </c>
      <c r="P29" s="82">
        <f t="shared" si="15"/>
        <v>1020</v>
      </c>
      <c r="Q29" s="82">
        <f t="shared" si="15"/>
        <v>0</v>
      </c>
      <c r="R29" s="82">
        <f t="shared" si="15"/>
        <v>0</v>
      </c>
      <c r="S29" s="82">
        <f t="shared" si="15"/>
        <v>1187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691</v>
      </c>
      <c r="AA29" s="82">
        <f t="shared" si="15"/>
        <v>149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339" priority="26" stopIfTrue="1" operator="greaterThan">
      <formula>0</formula>
    </cfRule>
  </conditionalFormatting>
  <conditionalFormatting sqref="AQ31">
    <cfRule type="cellIs" dxfId="338" priority="24" operator="greaterThan">
      <formula>$AQ$7:$AQ$18&lt;100</formula>
    </cfRule>
    <cfRule type="cellIs" dxfId="337" priority="25" operator="greaterThan">
      <formula>100</formula>
    </cfRule>
  </conditionalFormatting>
  <conditionalFormatting sqref="D29:J29 Q29:AB29 Q28:AA28 K4:P29">
    <cfRule type="cellIs" dxfId="336" priority="23" operator="equal">
      <formula>212030016606640</formula>
    </cfRule>
  </conditionalFormatting>
  <conditionalFormatting sqref="D29:J29 L29:AB29 L28:AA28 K4:K29">
    <cfRule type="cellIs" dxfId="335" priority="21" operator="equal">
      <formula>$K$4</formula>
    </cfRule>
    <cfRule type="cellIs" dxfId="334" priority="22" operator="equal">
      <formula>2120</formula>
    </cfRule>
  </conditionalFormatting>
  <conditionalFormatting sqref="D29:L29 M4:N29">
    <cfRule type="cellIs" dxfId="333" priority="19" operator="equal">
      <formula>$M$4</formula>
    </cfRule>
    <cfRule type="cellIs" dxfId="332" priority="20" operator="equal">
      <formula>300</formula>
    </cfRule>
  </conditionalFormatting>
  <conditionalFormatting sqref="O4:O29">
    <cfRule type="cellIs" dxfId="331" priority="17" operator="equal">
      <formula>$O$4</formula>
    </cfRule>
    <cfRule type="cellIs" dxfId="330" priority="18" operator="equal">
      <formula>1660</formula>
    </cfRule>
  </conditionalFormatting>
  <conditionalFormatting sqref="P4:P29">
    <cfRule type="cellIs" dxfId="329" priority="15" operator="equal">
      <formula>$P$4</formula>
    </cfRule>
    <cfRule type="cellIs" dxfId="328" priority="16" operator="equal">
      <formula>6640</formula>
    </cfRule>
  </conditionalFormatting>
  <conditionalFormatting sqref="AT6:AT28">
    <cfRule type="cellIs" dxfId="327" priority="14" operator="lessThan">
      <formula>0</formula>
    </cfRule>
  </conditionalFormatting>
  <conditionalFormatting sqref="AT7:AT18">
    <cfRule type="cellIs" dxfId="326" priority="11" operator="lessThan">
      <formula>0</formula>
    </cfRule>
    <cfRule type="cellIs" dxfId="325" priority="12" operator="lessThan">
      <formula>0</formula>
    </cfRule>
    <cfRule type="cellIs" dxfId="324" priority="13" operator="lessThan">
      <formula>0</formula>
    </cfRule>
  </conditionalFormatting>
  <conditionalFormatting sqref="L28:AA28 K4:K28">
    <cfRule type="cellIs" dxfId="323" priority="10" operator="equal">
      <formula>$K$4</formula>
    </cfRule>
  </conditionalFormatting>
  <conditionalFormatting sqref="D28:D29 D6:D22 D24:D26 D4:AA4">
    <cfRule type="cellIs" dxfId="322" priority="9" operator="equal">
      <formula>$D$4</formula>
    </cfRule>
  </conditionalFormatting>
  <conditionalFormatting sqref="S4:S29">
    <cfRule type="cellIs" dxfId="321" priority="8" operator="equal">
      <formula>$S$4</formula>
    </cfRule>
  </conditionalFormatting>
  <conditionalFormatting sqref="Z4:Z29">
    <cfRule type="cellIs" dxfId="320" priority="7" operator="equal">
      <formula>$Z$4</formula>
    </cfRule>
  </conditionalFormatting>
  <conditionalFormatting sqref="AA4:AA29">
    <cfRule type="cellIs" dxfId="319" priority="6" operator="equal">
      <formula>$AA$4</formula>
    </cfRule>
  </conditionalFormatting>
  <conditionalFormatting sqref="AB4:AB29">
    <cfRule type="cellIs" dxfId="318" priority="5" operator="equal">
      <formula>$AB$4</formula>
    </cfRule>
  </conditionalFormatting>
  <conditionalFormatting sqref="AT7:AT28">
    <cfRule type="cellIs" dxfId="317" priority="2" operator="lessThan">
      <formula>0</formula>
    </cfRule>
    <cfRule type="cellIs" dxfId="316" priority="3" operator="lessThan">
      <formula>0</formula>
    </cfRule>
    <cfRule type="cellIs" dxfId="315" priority="4" operator="lessThan">
      <formula>0</formula>
    </cfRule>
  </conditionalFormatting>
  <conditionalFormatting sqref="D5:AA5">
    <cfRule type="cellIs" dxfId="314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sqref="A1:AT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8" t="s">
        <v>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188"/>
      <c r="AE1" s="188"/>
      <c r="AF1" s="188"/>
      <c r="AG1" s="188"/>
      <c r="AH1" s="188"/>
      <c r="AI1" s="188"/>
      <c r="AJ1" s="188"/>
      <c r="AK1" s="188"/>
      <c r="AL1" s="188"/>
      <c r="AM1" s="188"/>
      <c r="AN1" s="188"/>
      <c r="AO1" s="188"/>
      <c r="AP1" s="188"/>
      <c r="AQ1" s="188"/>
      <c r="AR1" s="188"/>
      <c r="AS1" s="188"/>
      <c r="AT1" s="188"/>
    </row>
    <row r="2" spans="1:56" ht="7.5" hidden="1" customHeight="1">
      <c r="A2" s="188"/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  <c r="AE2" s="188"/>
      <c r="AF2" s="188"/>
      <c r="AG2" s="188"/>
      <c r="AH2" s="188"/>
      <c r="AI2" s="188"/>
      <c r="AJ2" s="188"/>
      <c r="AK2" s="188"/>
      <c r="AL2" s="188"/>
      <c r="AM2" s="188"/>
      <c r="AN2" s="188"/>
      <c r="AO2" s="188"/>
      <c r="AP2" s="188"/>
      <c r="AQ2" s="188"/>
      <c r="AR2" s="188"/>
      <c r="AS2" s="188"/>
      <c r="AT2" s="188"/>
    </row>
    <row r="3" spans="1:56" ht="18.75">
      <c r="A3" s="189" t="s">
        <v>91</v>
      </c>
      <c r="B3" s="190"/>
      <c r="C3" s="191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2"/>
      <c r="AC3" s="192"/>
      <c r="AD3" s="192"/>
      <c r="AE3" s="192"/>
      <c r="AF3" s="192"/>
      <c r="AG3" s="192"/>
      <c r="AH3" s="192"/>
      <c r="AI3" s="192"/>
      <c r="AJ3" s="192"/>
      <c r="AK3" s="192"/>
      <c r="AL3" s="192"/>
      <c r="AM3" s="192"/>
      <c r="AN3" s="192"/>
      <c r="AO3" s="192"/>
      <c r="AP3" s="192"/>
      <c r="AQ3" s="192"/>
      <c r="AR3" s="192"/>
      <c r="AS3" s="192"/>
      <c r="AT3" s="192"/>
    </row>
    <row r="4" spans="1:56">
      <c r="A4" s="180" t="s">
        <v>1</v>
      </c>
      <c r="B4" s="180"/>
      <c r="C4" s="127"/>
      <c r="D4" s="171">
        <f>'18'!D29</f>
        <v>723272</v>
      </c>
      <c r="E4" s="171">
        <f>'18'!E29</f>
        <v>0</v>
      </c>
      <c r="F4" s="171">
        <f>'18'!F29</f>
        <v>0</v>
      </c>
      <c r="G4" s="171">
        <f>'18'!G29</f>
        <v>0</v>
      </c>
      <c r="H4" s="171">
        <f>'18'!H29</f>
        <v>0</v>
      </c>
      <c r="I4" s="171">
        <f>'18'!I29</f>
        <v>0</v>
      </c>
      <c r="J4" s="171">
        <f>'18'!J29</f>
        <v>0</v>
      </c>
      <c r="K4" s="171">
        <f>'18'!K29</f>
        <v>1700</v>
      </c>
      <c r="L4" s="171">
        <f>'18'!L29</f>
        <v>0</v>
      </c>
      <c r="M4" s="171">
        <f>'18'!M29</f>
        <v>950</v>
      </c>
      <c r="N4" s="171">
        <f>'18'!N29</f>
        <v>0</v>
      </c>
      <c r="O4" s="171">
        <f>'18'!O29</f>
        <v>880</v>
      </c>
      <c r="P4" s="171">
        <f>'18'!P29</f>
        <v>1020</v>
      </c>
      <c r="Q4" s="171">
        <f>'18'!Q29</f>
        <v>0</v>
      </c>
      <c r="R4" s="171">
        <f>'18'!R29</f>
        <v>0</v>
      </c>
      <c r="S4" s="171">
        <f>'18'!S29</f>
        <v>1187</v>
      </c>
      <c r="T4" s="171">
        <f>'18'!T29</f>
        <v>0</v>
      </c>
      <c r="U4" s="171">
        <f>'18'!U29</f>
        <v>0</v>
      </c>
      <c r="V4" s="171">
        <f>'18'!V29</f>
        <v>0</v>
      </c>
      <c r="W4" s="171">
        <f>'18'!W29</f>
        <v>0</v>
      </c>
      <c r="X4" s="171">
        <f>'18'!X29</f>
        <v>0</v>
      </c>
      <c r="Y4" s="171">
        <f>'18'!Y29</f>
        <v>0</v>
      </c>
      <c r="Z4" s="171">
        <f>'18'!Z29</f>
        <v>691</v>
      </c>
      <c r="AA4" s="171">
        <f>'18'!AA29</f>
        <v>149</v>
      </c>
      <c r="AB4" s="4"/>
      <c r="AC4" s="181"/>
      <c r="AD4" s="181"/>
      <c r="AE4" s="181"/>
      <c r="AF4" s="181"/>
      <c r="AG4" s="181"/>
      <c r="AH4" s="181"/>
      <c r="AI4" s="181"/>
      <c r="AJ4" s="181"/>
      <c r="AK4" s="181"/>
      <c r="AL4" s="181"/>
      <c r="AM4" s="181"/>
      <c r="AN4" s="181"/>
      <c r="AO4" s="181"/>
      <c r="AP4" s="181"/>
      <c r="AQ4" s="181"/>
      <c r="AR4" s="181"/>
      <c r="AS4" s="181"/>
      <c r="AT4" s="181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80" t="s">
        <v>2</v>
      </c>
      <c r="B5" s="180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81"/>
      <c r="AD5" s="181"/>
      <c r="AE5" s="181"/>
      <c r="AF5" s="181"/>
      <c r="AG5" s="181"/>
      <c r="AH5" s="181"/>
      <c r="AI5" s="181"/>
      <c r="AJ5" s="181"/>
      <c r="AK5" s="181"/>
      <c r="AL5" s="181"/>
      <c r="AM5" s="181"/>
      <c r="AN5" s="181"/>
      <c r="AO5" s="181"/>
      <c r="AP5" s="181"/>
      <c r="AQ5" s="181"/>
      <c r="AR5" s="181"/>
      <c r="AS5" s="181"/>
      <c r="AT5" s="181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2"/>
      <c r="AW7" s="182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3" t="s">
        <v>70</v>
      </c>
      <c r="B28" s="184"/>
      <c r="C28" s="184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5" t="s">
        <v>71</v>
      </c>
      <c r="B29" s="186"/>
      <c r="C29" s="187"/>
      <c r="D29" s="82">
        <f>D4+D5-D28</f>
        <v>723272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1700</v>
      </c>
      <c r="L29" s="82">
        <f t="shared" si="15"/>
        <v>0</v>
      </c>
      <c r="M29" s="82">
        <f t="shared" si="15"/>
        <v>950</v>
      </c>
      <c r="N29" s="82">
        <f t="shared" si="15"/>
        <v>0</v>
      </c>
      <c r="O29" s="82">
        <f t="shared" si="15"/>
        <v>880</v>
      </c>
      <c r="P29" s="82">
        <f t="shared" si="15"/>
        <v>1020</v>
      </c>
      <c r="Q29" s="82">
        <f t="shared" si="15"/>
        <v>0</v>
      </c>
      <c r="R29" s="82">
        <f t="shared" si="15"/>
        <v>0</v>
      </c>
      <c r="S29" s="82">
        <f t="shared" si="15"/>
        <v>1187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691</v>
      </c>
      <c r="AA29" s="82">
        <f t="shared" si="15"/>
        <v>149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313" priority="26" stopIfTrue="1" operator="greaterThan">
      <formula>0</formula>
    </cfRule>
  </conditionalFormatting>
  <conditionalFormatting sqref="AQ31">
    <cfRule type="cellIs" dxfId="312" priority="24" operator="greaterThan">
      <formula>$AQ$7:$AQ$18&lt;100</formula>
    </cfRule>
    <cfRule type="cellIs" dxfId="311" priority="25" operator="greaterThan">
      <formula>100</formula>
    </cfRule>
  </conditionalFormatting>
  <conditionalFormatting sqref="D29:J29 Q29:AB29 Q28:AA28 K4:P29">
    <cfRule type="cellIs" dxfId="310" priority="23" operator="equal">
      <formula>212030016606640</formula>
    </cfRule>
  </conditionalFormatting>
  <conditionalFormatting sqref="D29:J29 L29:AB29 L28:AA28 K4:K29">
    <cfRule type="cellIs" dxfId="309" priority="21" operator="equal">
      <formula>$K$4</formula>
    </cfRule>
    <cfRule type="cellIs" dxfId="308" priority="22" operator="equal">
      <formula>2120</formula>
    </cfRule>
  </conditionalFormatting>
  <conditionalFormatting sqref="D29:L29 M4:N29">
    <cfRule type="cellIs" dxfId="307" priority="19" operator="equal">
      <formula>$M$4</formula>
    </cfRule>
    <cfRule type="cellIs" dxfId="306" priority="20" operator="equal">
      <formula>300</formula>
    </cfRule>
  </conditionalFormatting>
  <conditionalFormatting sqref="O4:O29">
    <cfRule type="cellIs" dxfId="305" priority="17" operator="equal">
      <formula>$O$4</formula>
    </cfRule>
    <cfRule type="cellIs" dxfId="304" priority="18" operator="equal">
      <formula>1660</formula>
    </cfRule>
  </conditionalFormatting>
  <conditionalFormatting sqref="P4:P29">
    <cfRule type="cellIs" dxfId="303" priority="15" operator="equal">
      <formula>$P$4</formula>
    </cfRule>
    <cfRule type="cellIs" dxfId="302" priority="16" operator="equal">
      <formula>6640</formula>
    </cfRule>
  </conditionalFormatting>
  <conditionalFormatting sqref="AT6:AT28">
    <cfRule type="cellIs" dxfId="301" priority="14" operator="lessThan">
      <formula>0</formula>
    </cfRule>
  </conditionalFormatting>
  <conditionalFormatting sqref="AT7:AT18">
    <cfRule type="cellIs" dxfId="300" priority="11" operator="lessThan">
      <formula>0</formula>
    </cfRule>
    <cfRule type="cellIs" dxfId="299" priority="12" operator="lessThan">
      <formula>0</formula>
    </cfRule>
    <cfRule type="cellIs" dxfId="298" priority="13" operator="lessThan">
      <formula>0</formula>
    </cfRule>
  </conditionalFormatting>
  <conditionalFormatting sqref="L28:AA28 K4:K28">
    <cfRule type="cellIs" dxfId="297" priority="10" operator="equal">
      <formula>$K$4</formula>
    </cfRule>
  </conditionalFormatting>
  <conditionalFormatting sqref="D28:D29 D6:D22 D24:D26 D4:AA4">
    <cfRule type="cellIs" dxfId="296" priority="9" operator="equal">
      <formula>$D$4</formula>
    </cfRule>
  </conditionalFormatting>
  <conditionalFormatting sqref="S4:S29">
    <cfRule type="cellIs" dxfId="295" priority="8" operator="equal">
      <formula>$S$4</formula>
    </cfRule>
  </conditionalFormatting>
  <conditionalFormatting sqref="Z4:Z29">
    <cfRule type="cellIs" dxfId="294" priority="7" operator="equal">
      <formula>$Z$4</formula>
    </cfRule>
  </conditionalFormatting>
  <conditionalFormatting sqref="AA4:AA29">
    <cfRule type="cellIs" dxfId="293" priority="6" operator="equal">
      <formula>$AA$4</formula>
    </cfRule>
  </conditionalFormatting>
  <conditionalFormatting sqref="AB4:AB29">
    <cfRule type="cellIs" dxfId="292" priority="5" operator="equal">
      <formula>$AB$4</formula>
    </cfRule>
  </conditionalFormatting>
  <conditionalFormatting sqref="AT7:AT28">
    <cfRule type="cellIs" dxfId="291" priority="2" operator="lessThan">
      <formula>0</formula>
    </cfRule>
    <cfRule type="cellIs" dxfId="290" priority="3" operator="lessThan">
      <formula>0</formula>
    </cfRule>
    <cfRule type="cellIs" dxfId="289" priority="4" operator="lessThan">
      <formula>0</formula>
    </cfRule>
  </conditionalFormatting>
  <conditionalFormatting sqref="D5:AA5">
    <cfRule type="cellIs" dxfId="28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8" topLeftCell="Z18" activePane="bottomRight" state="frozen"/>
      <selection pane="topRight" activeCell="Z1" sqref="Z1"/>
      <selection pane="bottomLeft" activeCell="A9" sqref="A9"/>
      <selection pane="bottomRight" activeCell="A22" sqref="A22:XFD22"/>
    </sheetView>
  </sheetViews>
  <sheetFormatPr defaultRowHeight="15"/>
  <cols>
    <col min="1" max="1" width="6.140625" style="2" customWidth="1"/>
    <col min="2" max="2" width="16.85546875" style="2" customWidth="1"/>
    <col min="3" max="3" width="1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9.28515625" style="2" customWidth="1"/>
    <col min="14" max="14" width="7.140625" style="2" hidden="1" customWidth="1"/>
    <col min="15" max="15" width="8.28515625" style="2" customWidth="1"/>
    <col min="16" max="16" width="10.425781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8.57031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2.8554687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188" t="s">
        <v>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188"/>
      <c r="AE1" s="188"/>
      <c r="AF1" s="188"/>
      <c r="AG1" s="188"/>
      <c r="AH1" s="188"/>
      <c r="AI1" s="188"/>
      <c r="AJ1" s="188"/>
      <c r="AK1" s="188"/>
      <c r="AL1" s="188"/>
      <c r="AM1" s="188"/>
      <c r="AN1" s="188"/>
      <c r="AO1" s="188"/>
      <c r="AP1" s="188"/>
      <c r="AQ1" s="188"/>
      <c r="AR1" s="188"/>
      <c r="AS1" s="188"/>
      <c r="AT1" s="188"/>
    </row>
    <row r="2" spans="1:56" ht="21" customHeight="1" thickBot="1">
      <c r="A2" s="188"/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  <c r="AE2" s="188"/>
      <c r="AF2" s="188"/>
      <c r="AG2" s="188"/>
      <c r="AH2" s="188"/>
      <c r="AI2" s="188"/>
      <c r="AJ2" s="188"/>
      <c r="AK2" s="188"/>
      <c r="AL2" s="188"/>
      <c r="AM2" s="188"/>
      <c r="AN2" s="188"/>
      <c r="AO2" s="188"/>
      <c r="AP2" s="188"/>
      <c r="AQ2" s="188"/>
      <c r="AR2" s="188"/>
      <c r="AS2" s="188"/>
      <c r="AT2" s="188"/>
    </row>
    <row r="3" spans="1:56" ht="18.75">
      <c r="A3" s="189" t="s">
        <v>74</v>
      </c>
      <c r="B3" s="190"/>
      <c r="C3" s="191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2"/>
      <c r="AC3" s="192"/>
      <c r="AD3" s="192"/>
      <c r="AE3" s="192"/>
      <c r="AF3" s="192"/>
      <c r="AG3" s="192"/>
      <c r="AH3" s="192"/>
      <c r="AI3" s="192"/>
      <c r="AJ3" s="192"/>
      <c r="AK3" s="192"/>
      <c r="AL3" s="192"/>
      <c r="AM3" s="192"/>
      <c r="AN3" s="192"/>
      <c r="AO3" s="192"/>
      <c r="AP3" s="192"/>
      <c r="AQ3" s="192"/>
      <c r="AR3" s="192"/>
      <c r="AS3" s="192"/>
      <c r="AT3" s="192"/>
    </row>
    <row r="4" spans="1:56">
      <c r="A4" s="180" t="s">
        <v>1</v>
      </c>
      <c r="B4" s="180"/>
      <c r="C4" s="116"/>
      <c r="D4" s="116">
        <v>757383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115">
        <v>2640</v>
      </c>
      <c r="L4" s="115">
        <v>0</v>
      </c>
      <c r="M4" s="180">
        <v>3250</v>
      </c>
      <c r="N4" s="180"/>
      <c r="O4" s="115">
        <v>1060</v>
      </c>
      <c r="P4" s="115">
        <v>6370</v>
      </c>
      <c r="Q4" s="4">
        <v>0</v>
      </c>
      <c r="R4" s="4">
        <v>0</v>
      </c>
      <c r="S4" s="4">
        <v>2553</v>
      </c>
      <c r="T4" s="4"/>
      <c r="U4" s="4"/>
      <c r="V4" s="4"/>
      <c r="W4" s="4"/>
      <c r="X4" s="4"/>
      <c r="Y4" s="4"/>
      <c r="Z4" s="4">
        <v>704</v>
      </c>
      <c r="AA4" s="4">
        <v>238</v>
      </c>
      <c r="AB4" s="4"/>
      <c r="AC4" s="181"/>
      <c r="AD4" s="181"/>
      <c r="AE4" s="181"/>
      <c r="AF4" s="181"/>
      <c r="AG4" s="181"/>
      <c r="AH4" s="181"/>
      <c r="AI4" s="181"/>
      <c r="AJ4" s="181"/>
      <c r="AK4" s="181"/>
      <c r="AL4" s="181"/>
      <c r="AM4" s="181"/>
      <c r="AN4" s="181"/>
      <c r="AO4" s="181"/>
      <c r="AP4" s="181"/>
      <c r="AQ4" s="181"/>
      <c r="AR4" s="181"/>
      <c r="AS4" s="181"/>
      <c r="AT4" s="181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80" t="s">
        <v>2</v>
      </c>
      <c r="B5" s="180"/>
      <c r="C5" s="116"/>
      <c r="D5" s="116"/>
      <c r="E5" s="116"/>
      <c r="F5" s="116"/>
      <c r="G5" s="116"/>
      <c r="H5" s="116"/>
      <c r="I5" s="116"/>
      <c r="J5" s="116"/>
      <c r="K5" s="7"/>
      <c r="L5" s="7"/>
      <c r="M5" s="7"/>
      <c r="N5" s="7"/>
      <c r="O5" s="7"/>
      <c r="P5" s="7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8"/>
      <c r="AC5" s="181"/>
      <c r="AD5" s="181"/>
      <c r="AE5" s="181"/>
      <c r="AF5" s="181"/>
      <c r="AG5" s="181"/>
      <c r="AH5" s="181"/>
      <c r="AI5" s="181"/>
      <c r="AJ5" s="181"/>
      <c r="AK5" s="181"/>
      <c r="AL5" s="181"/>
      <c r="AM5" s="181"/>
      <c r="AN5" s="181"/>
      <c r="AO5" s="181"/>
      <c r="AP5" s="181"/>
      <c r="AQ5" s="181"/>
      <c r="AR5" s="181"/>
      <c r="AS5" s="181"/>
      <c r="AT5" s="181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10175</v>
      </c>
      <c r="E7" s="37"/>
      <c r="F7" s="36"/>
      <c r="G7" s="37"/>
      <c r="H7" s="37"/>
      <c r="I7" s="37"/>
      <c r="J7" s="37"/>
      <c r="K7" s="37"/>
      <c r="L7" s="37"/>
      <c r="M7" s="37">
        <v>10</v>
      </c>
      <c r="N7" s="37"/>
      <c r="O7" s="37"/>
      <c r="P7" s="37">
        <v>80</v>
      </c>
      <c r="Q7" s="38"/>
      <c r="R7" s="38"/>
      <c r="S7" s="38">
        <v>29</v>
      </c>
      <c r="T7" s="38"/>
      <c r="U7" s="38"/>
      <c r="V7" s="38"/>
      <c r="W7" s="38"/>
      <c r="X7" s="38"/>
      <c r="Y7" s="38"/>
      <c r="Z7" s="38"/>
      <c r="AA7" s="38">
        <v>5</v>
      </c>
      <c r="AB7" s="38"/>
      <c r="AC7" s="39">
        <f>D7*1+E7*999+F7*499+G7*75+H7*50+I7*30+K7*20+L7*19+M7*10+P7*9+N7*10+J7*29+S7*191+V7*4744+W7*110+X7*450+Y7*110+Z7*191+AA7*182+AB7*182+U7*30+T7*350+R7*4+Q7*5+O7*9</f>
        <v>17444</v>
      </c>
      <c r="AD7" s="38">
        <f t="shared" ref="AD7:AD27" si="0">D7*1</f>
        <v>10175</v>
      </c>
      <c r="AE7" s="40">
        <f t="shared" ref="AE7:AE27" si="1">D7*2.75%</f>
        <v>279.8125</v>
      </c>
      <c r="AF7" s="40">
        <f t="shared" ref="AF7:AF27" si="2">AD7*0.95%</f>
        <v>96.662499999999994</v>
      </c>
      <c r="AG7" s="40">
        <f>SUM(E7*999+F7*499+G7*75+H7*50+I7*30+K7*20+L7*19+M7*10+P7*9+N7*10+J7*29+R7*4+Q7*5+O7*9)*2.8%</f>
        <v>22.959999999999997</v>
      </c>
      <c r="AH7" s="40">
        <f t="shared" ref="AH7:AH27" si="3">SUM(E7*999+F7*499+G7*75+H7*50+I7*30+J7*29+K7*20+L7*19+M7*10+N7*10+O7*9+P7*9+Q7*5+R7*4)*0.95%</f>
        <v>7.79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282.28750000000002</v>
      </c>
      <c r="AP7" s="43"/>
      <c r="AQ7" s="44">
        <v>91</v>
      </c>
      <c r="AR7" s="45">
        <f>AC7-AE7-AG7-AJ7-AK7-AL7-AM7-AN7-AP7-AQ7</f>
        <v>17050.227500000001</v>
      </c>
      <c r="AS7" s="46">
        <f t="shared" ref="AS7:AS19" si="4">AF7+AH7+AI7</f>
        <v>104.4525</v>
      </c>
      <c r="AT7" s="47">
        <f t="shared" ref="AT7:AT19" si="5">AS7-AQ7-AN7</f>
        <v>13.452500000000001</v>
      </c>
      <c r="AU7" s="48"/>
      <c r="AV7" s="182"/>
      <c r="AW7" s="182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>
        <v>2872</v>
      </c>
      <c r="E8" s="51"/>
      <c r="F8" s="50"/>
      <c r="G8" s="51"/>
      <c r="H8" s="51"/>
      <c r="I8" s="51"/>
      <c r="J8" s="51"/>
      <c r="K8" s="51"/>
      <c r="L8" s="51"/>
      <c r="M8" s="51">
        <v>230</v>
      </c>
      <c r="N8" s="51"/>
      <c r="O8" s="51"/>
      <c r="P8" s="51">
        <v>100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>
        <v>5</v>
      </c>
      <c r="AB8" s="35"/>
      <c r="AC8" s="39">
        <f t="shared" ref="AC8:AC27" si="6">D8*1+E8*999+F8*499+G8*75+H8*50+I8*30+K8*20+L8*19+M8*10+P8*9+N8*10+J8*29+S8*191+V8*4744+W8*110+X8*450+Y8*110+Z8*191+AA8*182+AB8*182+U8*30+T8*350+R8*4+Q8*5+O8*9</f>
        <v>6982</v>
      </c>
      <c r="AD8" s="35">
        <f t="shared" si="0"/>
        <v>2872</v>
      </c>
      <c r="AE8" s="52">
        <f t="shared" si="1"/>
        <v>78.98</v>
      </c>
      <c r="AF8" s="52">
        <f t="shared" si="2"/>
        <v>27.283999999999999</v>
      </c>
      <c r="AG8" s="40">
        <f t="shared" ref="AG8:AG27" si="7">SUM(E8*999+F8*499+G8*75+H8*50+I8*30+K8*20+L8*19+M8*10+P8*9+N8*10+J8*29+R8*4+Q8*5+O8*9)*2.75%</f>
        <v>88</v>
      </c>
      <c r="AH8" s="52">
        <f t="shared" si="3"/>
        <v>30.4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88.055000000000007</v>
      </c>
      <c r="AP8" s="53"/>
      <c r="AQ8" s="44">
        <v>70</v>
      </c>
      <c r="AR8" s="45">
        <f>AC8-AE8-AG8-AJ8-AK8-AL8-AM8-AN8-AP8-AQ8</f>
        <v>6745.02</v>
      </c>
      <c r="AS8" s="54">
        <f t="shared" si="4"/>
        <v>57.683999999999997</v>
      </c>
      <c r="AT8" s="55">
        <f t="shared" si="5"/>
        <v>-12.316000000000003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>
        <v>16550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16550</v>
      </c>
      <c r="AD9" s="35">
        <f t="shared" si="0"/>
        <v>16550</v>
      </c>
      <c r="AE9" s="52">
        <f t="shared" si="1"/>
        <v>455.125</v>
      </c>
      <c r="AF9" s="52">
        <f t="shared" si="2"/>
        <v>157.22499999999999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455.125</v>
      </c>
      <c r="AP9" s="53"/>
      <c r="AQ9" s="44">
        <v>125</v>
      </c>
      <c r="AR9" s="45">
        <f t="shared" ref="AR9:AR27" si="10">AC9-AE9-AG9-AJ9-AK9-AL9-AM9-AN9-AP9-AQ9</f>
        <v>15969.875</v>
      </c>
      <c r="AS9" s="54">
        <f t="shared" si="4"/>
        <v>157.22499999999999</v>
      </c>
      <c r="AT9" s="55">
        <f t="shared" si="5"/>
        <v>32.224999999999994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>
        <v>4736</v>
      </c>
      <c r="E10" s="51"/>
      <c r="F10" s="50"/>
      <c r="G10" s="51"/>
      <c r="H10" s="51"/>
      <c r="I10" s="51"/>
      <c r="J10" s="51"/>
      <c r="K10" s="51">
        <v>20</v>
      </c>
      <c r="L10" s="51"/>
      <c r="M10" s="51">
        <v>20</v>
      </c>
      <c r="N10" s="51"/>
      <c r="O10" s="51"/>
      <c r="P10" s="51">
        <v>20</v>
      </c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>
        <v>2</v>
      </c>
      <c r="AB10" s="35"/>
      <c r="AC10" s="39">
        <f t="shared" si="6"/>
        <v>5880</v>
      </c>
      <c r="AD10" s="35">
        <f>D10*1</f>
        <v>4736</v>
      </c>
      <c r="AE10" s="52">
        <f>D10*2.75%</f>
        <v>130.24</v>
      </c>
      <c r="AF10" s="52">
        <f>AD10*0.95%</f>
        <v>44.991999999999997</v>
      </c>
      <c r="AG10" s="40">
        <f t="shared" si="7"/>
        <v>21.45</v>
      </c>
      <c r="AH10" s="52">
        <f t="shared" si="3"/>
        <v>7.41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131.89000000000001</v>
      </c>
      <c r="AP10" s="53"/>
      <c r="AQ10" s="44">
        <v>39</v>
      </c>
      <c r="AR10" s="45">
        <f t="shared" si="10"/>
        <v>5689.31</v>
      </c>
      <c r="AS10" s="54">
        <f>AF10+AH10+AI10</f>
        <v>52.402000000000001</v>
      </c>
      <c r="AT10" s="55">
        <f>AS10-AQ10-AN10</f>
        <v>13.402000000000001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>
        <v>4217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4217</v>
      </c>
      <c r="AD11" s="35">
        <f t="shared" si="0"/>
        <v>4217</v>
      </c>
      <c r="AE11" s="52">
        <f t="shared" si="1"/>
        <v>115.9675</v>
      </c>
      <c r="AF11" s="52">
        <f t="shared" si="2"/>
        <v>40.061500000000002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115.9675</v>
      </c>
      <c r="AP11" s="53"/>
      <c r="AQ11" s="44">
        <v>40</v>
      </c>
      <c r="AR11" s="45">
        <f t="shared" si="10"/>
        <v>4061.0325000000003</v>
      </c>
      <c r="AS11" s="54">
        <f t="shared" si="4"/>
        <v>40.061500000000002</v>
      </c>
      <c r="AT11" s="55">
        <f t="shared" si="5"/>
        <v>6.1500000000002331E-2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>
        <v>6735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>
        <v>50</v>
      </c>
      <c r="Q12" s="35"/>
      <c r="R12" s="35"/>
      <c r="S12" s="35">
        <v>15</v>
      </c>
      <c r="T12" s="35"/>
      <c r="U12" s="35"/>
      <c r="V12" s="35"/>
      <c r="W12" s="35"/>
      <c r="X12" s="35"/>
      <c r="Y12" s="35"/>
      <c r="Z12" s="35"/>
      <c r="AA12" s="35">
        <v>10</v>
      </c>
      <c r="AB12" s="35"/>
      <c r="AC12" s="39">
        <f>D12*1+E12*999+F12*499+G12*75+H12*50+I12*30+K12*20+L12*19+M12*10+P12*9+N12*10+J12*29+S12*191+V12*4744+W12*110+X12*450+Y12*110+Z12*191+AA12*182+AB12*182+U12*30+T12*350+R12*4+Q12*5+O12*9</f>
        <v>11870</v>
      </c>
      <c r="AD12" s="35">
        <f>D12*1</f>
        <v>6735</v>
      </c>
      <c r="AE12" s="52">
        <f>D12*2.75%</f>
        <v>185.21250000000001</v>
      </c>
      <c r="AF12" s="52">
        <f>AD12*0.95%</f>
        <v>63.982500000000002</v>
      </c>
      <c r="AG12" s="40">
        <f t="shared" si="7"/>
        <v>12.375</v>
      </c>
      <c r="AH12" s="52">
        <f t="shared" si="3"/>
        <v>4.2749999999999995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186.58750000000001</v>
      </c>
      <c r="AP12" s="53"/>
      <c r="AQ12" s="44">
        <v>62</v>
      </c>
      <c r="AR12" s="45">
        <f t="shared" si="10"/>
        <v>11610.4125</v>
      </c>
      <c r="AS12" s="54">
        <f>AF12+AH12+AI12</f>
        <v>68.257500000000007</v>
      </c>
      <c r="AT12" s="55">
        <f>AS12-AQ12-AN12</f>
        <v>6.2575000000000074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>
        <v>3755</v>
      </c>
      <c r="E13" s="51"/>
      <c r="F13" s="50"/>
      <c r="G13" s="51"/>
      <c r="H13" s="51"/>
      <c r="I13" s="51"/>
      <c r="J13" s="51"/>
      <c r="K13" s="51"/>
      <c r="L13" s="51"/>
      <c r="M13" s="51">
        <v>10</v>
      </c>
      <c r="N13" s="51"/>
      <c r="O13" s="51">
        <v>10</v>
      </c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3945</v>
      </c>
      <c r="AD13" s="35">
        <f t="shared" si="0"/>
        <v>3755</v>
      </c>
      <c r="AE13" s="52">
        <f t="shared" si="1"/>
        <v>103.2625</v>
      </c>
      <c r="AF13" s="52">
        <f t="shared" si="2"/>
        <v>35.672499999999999</v>
      </c>
      <c r="AG13" s="40">
        <f t="shared" si="7"/>
        <v>5.2249999999999996</v>
      </c>
      <c r="AH13" s="52">
        <f t="shared" si="3"/>
        <v>1.8049999999999999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103.8125</v>
      </c>
      <c r="AP13" s="53"/>
      <c r="AQ13" s="44">
        <v>36</v>
      </c>
      <c r="AR13" s="45">
        <f t="shared" si="10"/>
        <v>3800.5125000000003</v>
      </c>
      <c r="AS13" s="54">
        <f t="shared" si="4"/>
        <v>37.477499999999999</v>
      </c>
      <c r="AT13" s="55">
        <f>AS13-AQ13-AN13</f>
        <v>1.4774999999999991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>
        <v>7299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>
        <v>180</v>
      </c>
      <c r="Q14" s="35"/>
      <c r="R14" s="35"/>
      <c r="S14" s="35">
        <v>20</v>
      </c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12739</v>
      </c>
      <c r="AD14" s="35">
        <f t="shared" si="0"/>
        <v>7299</v>
      </c>
      <c r="AE14" s="52">
        <f t="shared" si="1"/>
        <v>200.7225</v>
      </c>
      <c r="AF14" s="52">
        <f t="shared" si="2"/>
        <v>69.340499999999992</v>
      </c>
      <c r="AG14" s="40">
        <f t="shared" si="7"/>
        <v>44.55</v>
      </c>
      <c r="AH14" s="52">
        <f t="shared" si="3"/>
        <v>15.389999999999999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205.67250000000001</v>
      </c>
      <c r="AP14" s="53"/>
      <c r="AQ14" s="44">
        <v>73</v>
      </c>
      <c r="AR14" s="45">
        <f>AC14-AE14-AG14-AJ14-AK14-AL14-AM14-AN14-AP14-AQ14</f>
        <v>12420.727500000001</v>
      </c>
      <c r="AS14" s="54">
        <f t="shared" si="4"/>
        <v>84.730499999999992</v>
      </c>
      <c r="AT14" s="61">
        <f t="shared" si="5"/>
        <v>11.730499999999992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>
        <v>15214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5</v>
      </c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16169</v>
      </c>
      <c r="AD15" s="35">
        <f t="shared" si="0"/>
        <v>15214</v>
      </c>
      <c r="AE15" s="52">
        <f t="shared" si="1"/>
        <v>418.38499999999999</v>
      </c>
      <c r="AF15" s="52">
        <f t="shared" si="2"/>
        <v>144.53299999999999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418.38499999999999</v>
      </c>
      <c r="AP15" s="53"/>
      <c r="AQ15" s="44">
        <v>125</v>
      </c>
      <c r="AR15" s="45">
        <f t="shared" si="10"/>
        <v>15625.615</v>
      </c>
      <c r="AS15" s="54">
        <f>AF15+AH15+AI15</f>
        <v>144.53299999999999</v>
      </c>
      <c r="AT15" s="55">
        <f>AS15-AQ15-AN15</f>
        <v>19.532999999999987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>
        <v>13785</v>
      </c>
      <c r="E16" s="51"/>
      <c r="F16" s="50"/>
      <c r="G16" s="51"/>
      <c r="H16" s="51"/>
      <c r="I16" s="51"/>
      <c r="J16" s="51"/>
      <c r="K16" s="51"/>
      <c r="L16" s="51"/>
      <c r="M16" s="51">
        <v>100</v>
      </c>
      <c r="N16" s="51"/>
      <c r="O16" s="51"/>
      <c r="P16" s="51">
        <v>150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16135</v>
      </c>
      <c r="AD16" s="35">
        <f t="shared" si="0"/>
        <v>13785</v>
      </c>
      <c r="AE16" s="52">
        <f t="shared" si="1"/>
        <v>379.08749999999998</v>
      </c>
      <c r="AF16" s="52">
        <f t="shared" si="2"/>
        <v>130.95750000000001</v>
      </c>
      <c r="AG16" s="40">
        <f t="shared" si="7"/>
        <v>64.625</v>
      </c>
      <c r="AH16" s="52">
        <f t="shared" si="3"/>
        <v>22.324999999999999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385.96249999999998</v>
      </c>
      <c r="AP16" s="53"/>
      <c r="AQ16" s="44">
        <v>112</v>
      </c>
      <c r="AR16" s="45">
        <f>AC16-AE16-AG16-AJ16-AK16-AL16-AM16-AN16-AP16-AQ16</f>
        <v>15579.2875</v>
      </c>
      <c r="AS16" s="54">
        <f t="shared" si="4"/>
        <v>153.2825</v>
      </c>
      <c r="AT16" s="55">
        <f t="shared" si="5"/>
        <v>41.282499999999999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>
        <v>2761</v>
      </c>
      <c r="E17" s="51"/>
      <c r="F17" s="50"/>
      <c r="G17" s="51"/>
      <c r="H17" s="51"/>
      <c r="I17" s="51"/>
      <c r="J17" s="51"/>
      <c r="K17" s="51"/>
      <c r="L17" s="51"/>
      <c r="M17" s="51">
        <v>20</v>
      </c>
      <c r="N17" s="51"/>
      <c r="O17" s="51"/>
      <c r="P17" s="51">
        <v>50</v>
      </c>
      <c r="Q17" s="35"/>
      <c r="R17" s="35"/>
      <c r="S17" s="35">
        <v>7</v>
      </c>
      <c r="T17" s="35"/>
      <c r="U17" s="35"/>
      <c r="V17" s="35"/>
      <c r="W17" s="35"/>
      <c r="X17" s="35"/>
      <c r="Y17" s="35"/>
      <c r="Z17" s="35"/>
      <c r="AA17" s="35">
        <v>3</v>
      </c>
      <c r="AB17" s="35"/>
      <c r="AC17" s="39">
        <f t="shared" si="6"/>
        <v>5294</v>
      </c>
      <c r="AD17" s="35">
        <f>D17*1</f>
        <v>2761</v>
      </c>
      <c r="AE17" s="52">
        <f>D17*2.75%</f>
        <v>75.927499999999995</v>
      </c>
      <c r="AF17" s="52">
        <f>AD17*0.95%</f>
        <v>26.229499999999998</v>
      </c>
      <c r="AG17" s="40">
        <f t="shared" si="7"/>
        <v>17.875</v>
      </c>
      <c r="AH17" s="52">
        <f t="shared" si="3"/>
        <v>6.1749999999999998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77.852500000000006</v>
      </c>
      <c r="AP17" s="53"/>
      <c r="AQ17" s="44">
        <v>50</v>
      </c>
      <c r="AR17" s="45">
        <f>AC17-AE17-AG17-AJ17-AK17-AL17-AM17-AN17-AP17-AQ17</f>
        <v>5150.1975000000002</v>
      </c>
      <c r="AS17" s="54">
        <f>AF17+AH17+AI17</f>
        <v>32.404499999999999</v>
      </c>
      <c r="AT17" s="55">
        <f>AS17-AQ17-AN17</f>
        <v>-17.595500000000001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>
        <v>7300</v>
      </c>
      <c r="E18" s="51"/>
      <c r="F18" s="50"/>
      <c r="G18" s="51"/>
      <c r="H18" s="51"/>
      <c r="I18" s="51"/>
      <c r="J18" s="51"/>
      <c r="K18" s="51">
        <v>30</v>
      </c>
      <c r="L18" s="51"/>
      <c r="M18" s="51">
        <v>10</v>
      </c>
      <c r="N18" s="51"/>
      <c r="O18" s="51">
        <v>10</v>
      </c>
      <c r="P18" s="51">
        <v>30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8360</v>
      </c>
      <c r="AD18" s="35">
        <f>D18*1</f>
        <v>7300</v>
      </c>
      <c r="AE18" s="52">
        <f>D18*2.75%</f>
        <v>200.75</v>
      </c>
      <c r="AF18" s="52">
        <f>AD18*0.95%</f>
        <v>69.349999999999994</v>
      </c>
      <c r="AG18" s="40">
        <f t="shared" si="7"/>
        <v>29.15</v>
      </c>
      <c r="AH18" s="52">
        <f t="shared" si="3"/>
        <v>10.07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202.95</v>
      </c>
      <c r="AP18" s="53"/>
      <c r="AQ18" s="44">
        <v>300</v>
      </c>
      <c r="AR18" s="45">
        <f t="shared" si="10"/>
        <v>7830.1</v>
      </c>
      <c r="AS18" s="54">
        <f>AF18+AH18+AI18</f>
        <v>79.419999999999987</v>
      </c>
      <c r="AT18" s="55">
        <f>AS18-AQ18-AN18</f>
        <v>-220.58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>
        <v>9776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>
        <v>20</v>
      </c>
      <c r="Q19" s="35"/>
      <c r="R19" s="35"/>
      <c r="S19" s="35">
        <v>160</v>
      </c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40516</v>
      </c>
      <c r="AD19" s="35">
        <f t="shared" si="0"/>
        <v>9776</v>
      </c>
      <c r="AE19" s="52">
        <f t="shared" si="1"/>
        <v>268.83999999999997</v>
      </c>
      <c r="AF19" s="52">
        <f t="shared" si="2"/>
        <v>92.872</v>
      </c>
      <c r="AG19" s="40">
        <f t="shared" si="7"/>
        <v>4.95</v>
      </c>
      <c r="AH19" s="52">
        <f t="shared" si="3"/>
        <v>1.71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269.39</v>
      </c>
      <c r="AP19" s="53"/>
      <c r="AQ19" s="64">
        <v>177</v>
      </c>
      <c r="AR19" s="65">
        <f>AC19-AE19-AG19-AJ19-AK19-AL19-AM19-AN19-AP19-AQ19</f>
        <v>40065.210000000006</v>
      </c>
      <c r="AS19" s="54">
        <f t="shared" si="4"/>
        <v>94.581999999999994</v>
      </c>
      <c r="AT19" s="66">
        <f t="shared" si="5"/>
        <v>-82.418000000000006</v>
      </c>
      <c r="AU19" s="56"/>
      <c r="AV19" s="117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>
        <v>2159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2159</v>
      </c>
      <c r="AD20" s="35">
        <f t="shared" si="0"/>
        <v>2159</v>
      </c>
      <c r="AE20" s="52">
        <f t="shared" si="1"/>
        <v>59.372500000000002</v>
      </c>
      <c r="AF20" s="52">
        <f t="shared" si="2"/>
        <v>20.5105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59.372500000000002</v>
      </c>
      <c r="AP20" s="53"/>
      <c r="AQ20" s="64">
        <v>20</v>
      </c>
      <c r="AR20" s="65">
        <f>AC20-AE20-AG20-AJ20-AK20-AL20-AM20-AN20-AP20-AQ20</f>
        <v>2079.6275000000001</v>
      </c>
      <c r="AS20" s="54">
        <f>AF20+AH20+AI20</f>
        <v>20.5105</v>
      </c>
      <c r="AT20" s="66">
        <f>AS20-AQ20-AN20</f>
        <v>0.5105000000000004</v>
      </c>
      <c r="AU20" s="56"/>
      <c r="AV20" s="117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58</v>
      </c>
      <c r="D21" s="50">
        <v>2979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50</v>
      </c>
      <c r="Q21" s="35"/>
      <c r="R21" s="35"/>
      <c r="S21" s="35">
        <v>25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8204</v>
      </c>
      <c r="AD21" s="35">
        <f t="shared" si="0"/>
        <v>2979</v>
      </c>
      <c r="AE21" s="52">
        <f t="shared" si="1"/>
        <v>81.922499999999999</v>
      </c>
      <c r="AF21" s="52">
        <f t="shared" si="2"/>
        <v>28.3005</v>
      </c>
      <c r="AG21" s="40">
        <f t="shared" si="7"/>
        <v>12.375</v>
      </c>
      <c r="AH21" s="52">
        <f t="shared" si="3"/>
        <v>4.2749999999999995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83.297499999999999</v>
      </c>
      <c r="AP21" s="53"/>
      <c r="AQ21" s="64">
        <v>34</v>
      </c>
      <c r="AR21" s="68">
        <f t="shared" si="10"/>
        <v>8075.7025000000003</v>
      </c>
      <c r="AS21" s="54">
        <f t="shared" ref="AS21:AS27" si="11">AF21+AH21+AI21</f>
        <v>32.575499999999998</v>
      </c>
      <c r="AT21" s="66">
        <f t="shared" ref="AT21:AT27" si="12">AS21-AQ21-AN21</f>
        <v>-1.4245000000000019</v>
      </c>
      <c r="AU21" s="56"/>
      <c r="AV21" s="117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>
        <v>10405</v>
      </c>
      <c r="E22" s="51"/>
      <c r="F22" s="50"/>
      <c r="G22" s="51"/>
      <c r="H22" s="51"/>
      <c r="I22" s="51"/>
      <c r="J22" s="51"/>
      <c r="K22" s="51">
        <v>100</v>
      </c>
      <c r="L22" s="51"/>
      <c r="M22" s="51"/>
      <c r="N22" s="51"/>
      <c r="O22" s="51"/>
      <c r="P22" s="51"/>
      <c r="Q22" s="35"/>
      <c r="R22" s="35"/>
      <c r="S22" s="35">
        <v>22</v>
      </c>
      <c r="T22" s="35"/>
      <c r="U22" s="35"/>
      <c r="V22" s="35"/>
      <c r="W22" s="35"/>
      <c r="X22" s="35"/>
      <c r="Y22" s="35"/>
      <c r="Z22" s="35">
        <v>1</v>
      </c>
      <c r="AA22" s="35"/>
      <c r="AB22" s="35"/>
      <c r="AC22" s="39">
        <f t="shared" si="6"/>
        <v>16798</v>
      </c>
      <c r="AD22" s="35">
        <f t="shared" si="0"/>
        <v>10405</v>
      </c>
      <c r="AE22" s="52">
        <f t="shared" si="1"/>
        <v>286.13749999999999</v>
      </c>
      <c r="AF22" s="52">
        <f t="shared" si="2"/>
        <v>98.847499999999997</v>
      </c>
      <c r="AG22" s="40">
        <f t="shared" si="7"/>
        <v>55</v>
      </c>
      <c r="AH22" s="52">
        <f t="shared" si="3"/>
        <v>19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288.88749999999999</v>
      </c>
      <c r="AP22" s="53"/>
      <c r="AQ22" s="64">
        <v>103</v>
      </c>
      <c r="AR22" s="68">
        <f>AC22-AE22-AG22-AJ22-AK22-AL22-AM22-AN22-AP22-AQ22</f>
        <v>16353.862499999999</v>
      </c>
      <c r="AS22" s="54">
        <f>AF22+AH22+AI22</f>
        <v>117.8475</v>
      </c>
      <c r="AT22" s="66">
        <f>AS22-AQ22-AN22</f>
        <v>14.847499999999997</v>
      </c>
      <c r="AU22" s="56"/>
      <c r="AV22" s="117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50">
        <v>4318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>
        <v>5</v>
      </c>
      <c r="AB23" s="35"/>
      <c r="AC23" s="39">
        <f t="shared" si="6"/>
        <v>5228</v>
      </c>
      <c r="AD23" s="35">
        <f t="shared" si="0"/>
        <v>4318</v>
      </c>
      <c r="AE23" s="52">
        <f t="shared" si="1"/>
        <v>118.745</v>
      </c>
      <c r="AF23" s="52">
        <f t="shared" si="2"/>
        <v>41.021000000000001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118.745</v>
      </c>
      <c r="AP23" s="53"/>
      <c r="AQ23" s="64">
        <v>40</v>
      </c>
      <c r="AR23" s="68">
        <f>AC23-AE23-AG23-AJ23-AK23-AL23-AM23-AN23-AP23-AQ23</f>
        <v>5069.2550000000001</v>
      </c>
      <c r="AS23" s="54">
        <f t="shared" si="11"/>
        <v>41.021000000000001</v>
      </c>
      <c r="AT23" s="66">
        <f t="shared" si="12"/>
        <v>1.0210000000000008</v>
      </c>
      <c r="AU23" s="56"/>
      <c r="AV23" s="117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>
        <v>16768</v>
      </c>
      <c r="E24" s="51"/>
      <c r="F24" s="50"/>
      <c r="G24" s="51"/>
      <c r="H24" s="51"/>
      <c r="I24" s="51"/>
      <c r="J24" s="51"/>
      <c r="K24" s="51">
        <v>100</v>
      </c>
      <c r="L24" s="51"/>
      <c r="M24" s="51">
        <v>500</v>
      </c>
      <c r="N24" s="51"/>
      <c r="O24" s="51"/>
      <c r="P24" s="51">
        <v>450</v>
      </c>
      <c r="Q24" s="35"/>
      <c r="R24" s="35"/>
      <c r="S24" s="35">
        <v>20</v>
      </c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31638</v>
      </c>
      <c r="AD24" s="35">
        <f t="shared" si="0"/>
        <v>16768</v>
      </c>
      <c r="AE24" s="52">
        <f t="shared" si="1"/>
        <v>461.12</v>
      </c>
      <c r="AF24" s="52">
        <f t="shared" si="2"/>
        <v>159.29599999999999</v>
      </c>
      <c r="AG24" s="40">
        <f t="shared" si="7"/>
        <v>303.875</v>
      </c>
      <c r="AH24" s="52">
        <f t="shared" si="3"/>
        <v>104.97499999999999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489.995</v>
      </c>
      <c r="AP24" s="53"/>
      <c r="AQ24" s="64">
        <v>128</v>
      </c>
      <c r="AR24" s="68">
        <f t="shared" si="10"/>
        <v>30745.005000000001</v>
      </c>
      <c r="AS24" s="54">
        <f t="shared" si="11"/>
        <v>264.27099999999996</v>
      </c>
      <c r="AT24" s="66">
        <f t="shared" si="12"/>
        <v>136.27099999999996</v>
      </c>
      <c r="AU24" s="56"/>
      <c r="AV24" s="117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>
        <v>6396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6396</v>
      </c>
      <c r="AD25" s="35">
        <f t="shared" si="0"/>
        <v>6396</v>
      </c>
      <c r="AE25" s="52">
        <f t="shared" si="1"/>
        <v>175.89000000000001</v>
      </c>
      <c r="AF25" s="52">
        <f t="shared" si="2"/>
        <v>60.762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175.89000000000001</v>
      </c>
      <c r="AP25" s="53"/>
      <c r="AQ25" s="64">
        <v>50</v>
      </c>
      <c r="AR25" s="68">
        <f t="shared" si="10"/>
        <v>6170.11</v>
      </c>
      <c r="AS25" s="54">
        <f t="shared" si="11"/>
        <v>60.762</v>
      </c>
      <c r="AT25" s="66">
        <f t="shared" si="12"/>
        <v>10.762</v>
      </c>
      <c r="AU25" s="56"/>
      <c r="AV25" s="117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>
        <v>6888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>
        <v>60</v>
      </c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7428</v>
      </c>
      <c r="AD26" s="35">
        <f t="shared" si="0"/>
        <v>6888</v>
      </c>
      <c r="AE26" s="52">
        <f t="shared" si="1"/>
        <v>189.42</v>
      </c>
      <c r="AF26" s="52">
        <f t="shared" si="2"/>
        <v>65.435999999999993</v>
      </c>
      <c r="AG26" s="40">
        <f t="shared" si="7"/>
        <v>14.85</v>
      </c>
      <c r="AH26" s="52">
        <f t="shared" si="3"/>
        <v>5.13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191.07</v>
      </c>
      <c r="AP26" s="53"/>
      <c r="AQ26" s="64">
        <v>70</v>
      </c>
      <c r="AR26" s="68">
        <f t="shared" si="10"/>
        <v>7153.73</v>
      </c>
      <c r="AS26" s="54">
        <f t="shared" si="11"/>
        <v>70.565999999999988</v>
      </c>
      <c r="AT26" s="66">
        <f t="shared" si="12"/>
        <v>0.56599999999998829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thickBot="1">
      <c r="A27" s="49">
        <v>21</v>
      </c>
      <c r="B27" s="35">
        <v>1908446154</v>
      </c>
      <c r="C27" s="35" t="s">
        <v>69</v>
      </c>
      <c r="D27" s="50">
        <v>4622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4622</v>
      </c>
      <c r="AD27" s="35">
        <f t="shared" si="0"/>
        <v>4622</v>
      </c>
      <c r="AE27" s="52">
        <f t="shared" si="1"/>
        <v>127.105</v>
      </c>
      <c r="AF27" s="52">
        <f t="shared" si="2"/>
        <v>43.908999999999999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127.105</v>
      </c>
      <c r="AP27" s="53"/>
      <c r="AQ27" s="64">
        <v>100</v>
      </c>
      <c r="AR27" s="68">
        <f t="shared" si="10"/>
        <v>4394.8950000000004</v>
      </c>
      <c r="AS27" s="54">
        <f t="shared" si="11"/>
        <v>43.908999999999999</v>
      </c>
      <c r="AT27" s="66">
        <f t="shared" si="12"/>
        <v>-56.091000000000001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3" t="s">
        <v>70</v>
      </c>
      <c r="B28" s="184"/>
      <c r="C28" s="184"/>
      <c r="D28" s="72">
        <f t="shared" ref="D28:K28" si="13">SUM(D7:D27)</f>
        <v>159710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250</v>
      </c>
      <c r="L28" s="72">
        <f t="shared" ref="L28:AT28" si="14">SUM(L7:L27)</f>
        <v>0</v>
      </c>
      <c r="M28" s="72">
        <f t="shared" si="14"/>
        <v>900</v>
      </c>
      <c r="N28" s="72">
        <f t="shared" si="14"/>
        <v>0</v>
      </c>
      <c r="O28" s="72">
        <f t="shared" si="14"/>
        <v>20</v>
      </c>
      <c r="P28" s="72">
        <f t="shared" si="14"/>
        <v>1240</v>
      </c>
      <c r="Q28" s="72">
        <f t="shared" si="14"/>
        <v>0</v>
      </c>
      <c r="R28" s="72">
        <f t="shared" si="14"/>
        <v>0</v>
      </c>
      <c r="S28" s="72">
        <f t="shared" si="14"/>
        <v>303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30</v>
      </c>
      <c r="AB28" s="72">
        <f t="shared" si="14"/>
        <v>0</v>
      </c>
      <c r="AC28" s="73">
        <f t="shared" si="14"/>
        <v>248574</v>
      </c>
      <c r="AD28" s="73">
        <f t="shared" si="14"/>
        <v>159710</v>
      </c>
      <c r="AE28" s="73">
        <f t="shared" si="14"/>
        <v>4392.0249999999987</v>
      </c>
      <c r="AF28" s="73">
        <f t="shared" si="14"/>
        <v>1517.2450000000001</v>
      </c>
      <c r="AG28" s="73">
        <f t="shared" si="14"/>
        <v>697.26</v>
      </c>
      <c r="AH28" s="73">
        <f t="shared" si="14"/>
        <v>240.73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4458.2999999999984</v>
      </c>
      <c r="AP28" s="73">
        <f t="shared" si="14"/>
        <v>0</v>
      </c>
      <c r="AQ28" s="75">
        <f t="shared" si="14"/>
        <v>1845</v>
      </c>
      <c r="AR28" s="76">
        <f t="shared" si="14"/>
        <v>241639.71500000003</v>
      </c>
      <c r="AS28" s="76">
        <f t="shared" si="14"/>
        <v>1757.9749999999999</v>
      </c>
      <c r="AT28" s="77">
        <f t="shared" si="14"/>
        <v>-87.025000000000063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5" t="s">
        <v>71</v>
      </c>
      <c r="B29" s="186"/>
      <c r="C29" s="187"/>
      <c r="D29" s="82">
        <f>D4+D5-D28</f>
        <v>597673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2390</v>
      </c>
      <c r="L29" s="82">
        <f t="shared" si="15"/>
        <v>0</v>
      </c>
      <c r="M29" s="82">
        <f t="shared" si="15"/>
        <v>2350</v>
      </c>
      <c r="N29" s="82">
        <f t="shared" si="15"/>
        <v>0</v>
      </c>
      <c r="O29" s="82">
        <f t="shared" si="15"/>
        <v>1040</v>
      </c>
      <c r="P29" s="82">
        <f t="shared" si="15"/>
        <v>5130</v>
      </c>
      <c r="Q29" s="82">
        <f t="shared" si="15"/>
        <v>0</v>
      </c>
      <c r="R29" s="82">
        <f t="shared" si="15"/>
        <v>0</v>
      </c>
      <c r="S29" s="82">
        <f t="shared" si="15"/>
        <v>2250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703</v>
      </c>
      <c r="AA29" s="82">
        <f t="shared" si="15"/>
        <v>208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M31" s="121">
        <v>-110</v>
      </c>
      <c r="N31" s="95"/>
      <c r="O31" s="95">
        <v>10</v>
      </c>
      <c r="P31" s="96">
        <v>-320</v>
      </c>
      <c r="Q31" s="96"/>
      <c r="R31" s="96"/>
      <c r="S31" s="96">
        <v>-75</v>
      </c>
      <c r="T31" s="95"/>
      <c r="U31" s="95"/>
      <c r="V31" s="95"/>
      <c r="W31" s="95"/>
      <c r="X31" s="95"/>
      <c r="Y31" s="95"/>
      <c r="Z31" s="95">
        <v>-48</v>
      </c>
      <c r="AA31" s="95">
        <v>-16</v>
      </c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M33" s="101"/>
      <c r="N33" s="103"/>
      <c r="O33" s="103"/>
      <c r="P33" s="6"/>
      <c r="Q33" s="6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M34" s="101"/>
      <c r="O34" s="6"/>
      <c r="P34" s="6"/>
      <c r="Q34" s="6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M35" s="101"/>
      <c r="O35" s="6"/>
      <c r="P35" s="6"/>
      <c r="Q35" s="6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M36" s="101"/>
      <c r="O36" s="105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M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K38" s="99"/>
      <c r="L38" s="104"/>
      <c r="M38" s="101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K39" s="107"/>
      <c r="L39" s="107"/>
      <c r="M39" s="108"/>
      <c r="AO39" s="109"/>
      <c r="AR39" s="6"/>
      <c r="AS39" s="98"/>
      <c r="AT39" s="6"/>
    </row>
    <row r="40" spans="1:46">
      <c r="A40" s="6"/>
      <c r="B40" s="6"/>
      <c r="C40" s="57"/>
      <c r="D40" s="57"/>
      <c r="E40" s="57"/>
      <c r="F40" s="6"/>
      <c r="G40" s="6"/>
      <c r="H40" s="6"/>
      <c r="I40" s="6"/>
      <c r="J40" s="6"/>
      <c r="K40" s="6"/>
      <c r="L40" s="6"/>
      <c r="M40" s="6"/>
      <c r="Q40" s="100"/>
      <c r="AR40" s="6"/>
      <c r="AS40" s="98"/>
      <c r="AT40" s="6"/>
    </row>
    <row r="41" spans="1:46">
      <c r="A41" s="6"/>
      <c r="B41" s="6"/>
      <c r="C41" s="57"/>
      <c r="D41" s="57"/>
      <c r="E41" s="57"/>
      <c r="F41" s="6"/>
      <c r="G41" s="6"/>
      <c r="H41" s="6"/>
      <c r="I41" s="6"/>
      <c r="J41" s="6"/>
      <c r="K41" s="6"/>
      <c r="L41" s="6"/>
      <c r="M41" s="6"/>
      <c r="Q41" s="100"/>
      <c r="AR41" s="6"/>
      <c r="AS41" s="98"/>
      <c r="AT41" s="6"/>
    </row>
    <row r="42" spans="1:46">
      <c r="A42" s="6"/>
      <c r="B42" s="6"/>
      <c r="C42" s="57"/>
      <c r="D42" s="57"/>
      <c r="E42" s="57"/>
      <c r="F42" s="6"/>
      <c r="G42" s="6"/>
      <c r="H42" s="6"/>
      <c r="I42" s="6"/>
      <c r="J42" s="6"/>
      <c r="K42" s="6"/>
      <c r="L42" s="6"/>
      <c r="M42" s="6"/>
      <c r="Q42" s="100"/>
      <c r="AR42" s="6"/>
      <c r="AS42" s="98"/>
      <c r="AT42" s="6"/>
    </row>
    <row r="43" spans="1:46">
      <c r="A43" s="6"/>
      <c r="B43" s="6"/>
      <c r="C43" s="57"/>
      <c r="D43" s="57"/>
      <c r="E43" s="57"/>
      <c r="F43" s="6"/>
      <c r="G43" s="6"/>
      <c r="AR43" s="6"/>
      <c r="AS43" s="6"/>
      <c r="AT43" s="6"/>
    </row>
    <row r="44" spans="1:46">
      <c r="A44" s="6"/>
      <c r="B44" s="6"/>
      <c r="C44" s="57"/>
      <c r="D44" s="57"/>
      <c r="E44" s="57"/>
      <c r="F44" s="6"/>
      <c r="G44" s="6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M4:N4"/>
    <mergeCell ref="AC4:AT4"/>
  </mergeCells>
  <conditionalFormatting sqref="AP7:AP27">
    <cfRule type="cellIs" dxfId="755" priority="26" stopIfTrue="1" operator="greaterThan">
      <formula>0</formula>
    </cfRule>
  </conditionalFormatting>
  <conditionalFormatting sqref="AQ31">
    <cfRule type="cellIs" dxfId="754" priority="24" operator="greaterThan">
      <formula>$AQ$7:$AQ$18&lt;100</formula>
    </cfRule>
    <cfRule type="cellIs" dxfId="753" priority="25" operator="greaterThan">
      <formula>100</formula>
    </cfRule>
  </conditionalFormatting>
  <conditionalFormatting sqref="D29:J29 Q29:AB29 Q28:AA28 K4:P29">
    <cfRule type="cellIs" dxfId="752" priority="23" operator="equal">
      <formula>212030016606640</formula>
    </cfRule>
  </conditionalFormatting>
  <conditionalFormatting sqref="D29:J29 L29:AB29 L28:AA28 K4:K29">
    <cfRule type="cellIs" dxfId="751" priority="21" operator="equal">
      <formula>$K$4</formula>
    </cfRule>
    <cfRule type="cellIs" dxfId="750" priority="22" operator="equal">
      <formula>2120</formula>
    </cfRule>
  </conditionalFormatting>
  <conditionalFormatting sqref="D29:L29 M4:N29">
    <cfRule type="cellIs" dxfId="749" priority="19" operator="equal">
      <formula>$M$4</formula>
    </cfRule>
    <cfRule type="cellIs" dxfId="748" priority="20" operator="equal">
      <formula>300</formula>
    </cfRule>
  </conditionalFormatting>
  <conditionalFormatting sqref="O4:O29">
    <cfRule type="cellIs" dxfId="747" priority="17" operator="equal">
      <formula>$O$4</formula>
    </cfRule>
    <cfRule type="cellIs" dxfId="746" priority="18" operator="equal">
      <formula>1660</formula>
    </cfRule>
  </conditionalFormatting>
  <conditionalFormatting sqref="P4:P29">
    <cfRule type="cellIs" dxfId="745" priority="15" operator="equal">
      <formula>$P$4</formula>
    </cfRule>
    <cfRule type="cellIs" dxfId="744" priority="16" operator="equal">
      <formula>6640</formula>
    </cfRule>
  </conditionalFormatting>
  <conditionalFormatting sqref="AT6:AT28">
    <cfRule type="cellIs" dxfId="743" priority="14" operator="lessThan">
      <formula>0</formula>
    </cfRule>
  </conditionalFormatting>
  <conditionalFormatting sqref="AT7:AT18">
    <cfRule type="cellIs" dxfId="742" priority="11" operator="lessThan">
      <formula>0</formula>
    </cfRule>
    <cfRule type="cellIs" dxfId="741" priority="12" operator="lessThan">
      <formula>0</formula>
    </cfRule>
    <cfRule type="cellIs" dxfId="740" priority="13" operator="lessThan">
      <formula>0</formula>
    </cfRule>
  </conditionalFormatting>
  <conditionalFormatting sqref="L28:AA28 K4:K28">
    <cfRule type="cellIs" dxfId="739" priority="10" operator="equal">
      <formula>$K$4</formula>
    </cfRule>
  </conditionalFormatting>
  <conditionalFormatting sqref="D4 D6:D29">
    <cfRule type="cellIs" dxfId="738" priority="9" operator="equal">
      <formula>$D$4</formula>
    </cfRule>
  </conditionalFormatting>
  <conditionalFormatting sqref="S4:S29">
    <cfRule type="cellIs" dxfId="737" priority="8" operator="equal">
      <formula>$S$4</formula>
    </cfRule>
  </conditionalFormatting>
  <conditionalFormatting sqref="Z4:Z29">
    <cfRule type="cellIs" dxfId="736" priority="7" operator="equal">
      <formula>$Z$4</formula>
    </cfRule>
  </conditionalFormatting>
  <conditionalFormatting sqref="AA4:AA29">
    <cfRule type="cellIs" dxfId="735" priority="6" operator="equal">
      <formula>$AA$4</formula>
    </cfRule>
  </conditionalFormatting>
  <conditionalFormatting sqref="AB4:AB29">
    <cfRule type="cellIs" dxfId="734" priority="5" operator="equal">
      <formula>$AB$4</formula>
    </cfRule>
  </conditionalFormatting>
  <conditionalFormatting sqref="AT7:AT28">
    <cfRule type="cellIs" dxfId="733" priority="2" operator="lessThan">
      <formula>0</formula>
    </cfRule>
    <cfRule type="cellIs" dxfId="732" priority="3" operator="lessThan">
      <formula>0</formula>
    </cfRule>
    <cfRule type="cellIs" dxfId="731" priority="4" operator="lessThan">
      <formula>0</formula>
    </cfRule>
  </conditionalFormatting>
  <conditionalFormatting sqref="D5:AA5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8" t="s">
        <v>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188"/>
      <c r="AE1" s="188"/>
      <c r="AF1" s="188"/>
      <c r="AG1" s="188"/>
      <c r="AH1" s="188"/>
      <c r="AI1" s="188"/>
      <c r="AJ1" s="188"/>
      <c r="AK1" s="188"/>
      <c r="AL1" s="188"/>
      <c r="AM1" s="188"/>
      <c r="AN1" s="188"/>
      <c r="AO1" s="188"/>
      <c r="AP1" s="188"/>
      <c r="AQ1" s="188"/>
      <c r="AR1" s="188"/>
      <c r="AS1" s="188"/>
      <c r="AT1" s="188"/>
    </row>
    <row r="2" spans="1:56" ht="7.5" hidden="1" customHeight="1">
      <c r="A2" s="188"/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  <c r="AE2" s="188"/>
      <c r="AF2" s="188"/>
      <c r="AG2" s="188"/>
      <c r="AH2" s="188"/>
      <c r="AI2" s="188"/>
      <c r="AJ2" s="188"/>
      <c r="AK2" s="188"/>
      <c r="AL2" s="188"/>
      <c r="AM2" s="188"/>
      <c r="AN2" s="188"/>
      <c r="AO2" s="188"/>
      <c r="AP2" s="188"/>
      <c r="AQ2" s="188"/>
      <c r="AR2" s="188"/>
      <c r="AS2" s="188"/>
      <c r="AT2" s="188"/>
    </row>
    <row r="3" spans="1:56" ht="18.75">
      <c r="A3" s="189" t="s">
        <v>92</v>
      </c>
      <c r="B3" s="190"/>
      <c r="C3" s="191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2"/>
      <c r="AC3" s="192"/>
      <c r="AD3" s="192"/>
      <c r="AE3" s="192"/>
      <c r="AF3" s="192"/>
      <c r="AG3" s="192"/>
      <c r="AH3" s="192"/>
      <c r="AI3" s="192"/>
      <c r="AJ3" s="192"/>
      <c r="AK3" s="192"/>
      <c r="AL3" s="192"/>
      <c r="AM3" s="192"/>
      <c r="AN3" s="192"/>
      <c r="AO3" s="192"/>
      <c r="AP3" s="192"/>
      <c r="AQ3" s="192"/>
      <c r="AR3" s="192"/>
      <c r="AS3" s="192"/>
      <c r="AT3" s="192"/>
    </row>
    <row r="4" spans="1:56">
      <c r="A4" s="180" t="s">
        <v>1</v>
      </c>
      <c r="B4" s="180"/>
      <c r="C4" s="127"/>
      <c r="D4" s="171">
        <f>'19'!D29</f>
        <v>723272</v>
      </c>
      <c r="E4" s="171">
        <f>'19'!E29</f>
        <v>0</v>
      </c>
      <c r="F4" s="171">
        <f>'19'!F29</f>
        <v>0</v>
      </c>
      <c r="G4" s="171">
        <f>'19'!G29</f>
        <v>0</v>
      </c>
      <c r="H4" s="171">
        <f>'19'!H29</f>
        <v>0</v>
      </c>
      <c r="I4" s="171">
        <f>'19'!I29</f>
        <v>0</v>
      </c>
      <c r="J4" s="171">
        <f>'19'!J29</f>
        <v>0</v>
      </c>
      <c r="K4" s="171">
        <f>'19'!K29</f>
        <v>1700</v>
      </c>
      <c r="L4" s="171">
        <f>'19'!L29</f>
        <v>0</v>
      </c>
      <c r="M4" s="171">
        <f>'19'!M29</f>
        <v>950</v>
      </c>
      <c r="N4" s="171">
        <f>'19'!N29</f>
        <v>0</v>
      </c>
      <c r="O4" s="171">
        <f>'19'!O29</f>
        <v>880</v>
      </c>
      <c r="P4" s="171">
        <f>'19'!P29</f>
        <v>1020</v>
      </c>
      <c r="Q4" s="171">
        <f>'19'!Q29</f>
        <v>0</v>
      </c>
      <c r="R4" s="171">
        <f>'19'!R29</f>
        <v>0</v>
      </c>
      <c r="S4" s="171">
        <f>'19'!S29</f>
        <v>1187</v>
      </c>
      <c r="T4" s="171">
        <f>'19'!T29</f>
        <v>0</v>
      </c>
      <c r="U4" s="171">
        <f>'19'!U29</f>
        <v>0</v>
      </c>
      <c r="V4" s="171">
        <f>'19'!V29</f>
        <v>0</v>
      </c>
      <c r="W4" s="171">
        <f>'19'!W29</f>
        <v>0</v>
      </c>
      <c r="X4" s="171">
        <f>'19'!X29</f>
        <v>0</v>
      </c>
      <c r="Y4" s="171">
        <f>'19'!Y29</f>
        <v>0</v>
      </c>
      <c r="Z4" s="171">
        <f>'19'!Z29</f>
        <v>691</v>
      </c>
      <c r="AA4" s="171">
        <f>'19'!AA29</f>
        <v>149</v>
      </c>
      <c r="AB4" s="4"/>
      <c r="AC4" s="181"/>
      <c r="AD4" s="181"/>
      <c r="AE4" s="181"/>
      <c r="AF4" s="181"/>
      <c r="AG4" s="181"/>
      <c r="AH4" s="181"/>
      <c r="AI4" s="181"/>
      <c r="AJ4" s="181"/>
      <c r="AK4" s="181"/>
      <c r="AL4" s="181"/>
      <c r="AM4" s="181"/>
      <c r="AN4" s="181"/>
      <c r="AO4" s="181"/>
      <c r="AP4" s="181"/>
      <c r="AQ4" s="181"/>
      <c r="AR4" s="181"/>
      <c r="AS4" s="181"/>
      <c r="AT4" s="181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80" t="s">
        <v>2</v>
      </c>
      <c r="B5" s="180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81"/>
      <c r="AD5" s="181"/>
      <c r="AE5" s="181"/>
      <c r="AF5" s="181"/>
      <c r="AG5" s="181"/>
      <c r="AH5" s="181"/>
      <c r="AI5" s="181"/>
      <c r="AJ5" s="181"/>
      <c r="AK5" s="181"/>
      <c r="AL5" s="181"/>
      <c r="AM5" s="181"/>
      <c r="AN5" s="181"/>
      <c r="AO5" s="181"/>
      <c r="AP5" s="181"/>
      <c r="AQ5" s="181"/>
      <c r="AR5" s="181"/>
      <c r="AS5" s="181"/>
      <c r="AT5" s="181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2"/>
      <c r="AW7" s="182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3" t="s">
        <v>70</v>
      </c>
      <c r="B28" s="184"/>
      <c r="C28" s="184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5" t="s">
        <v>71</v>
      </c>
      <c r="B29" s="186"/>
      <c r="C29" s="187"/>
      <c r="D29" s="82">
        <f>D4+D5-D28</f>
        <v>723272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1700</v>
      </c>
      <c r="L29" s="82">
        <f t="shared" si="15"/>
        <v>0</v>
      </c>
      <c r="M29" s="82">
        <f t="shared" si="15"/>
        <v>950</v>
      </c>
      <c r="N29" s="82">
        <f t="shared" si="15"/>
        <v>0</v>
      </c>
      <c r="O29" s="82">
        <f t="shared" si="15"/>
        <v>880</v>
      </c>
      <c r="P29" s="82">
        <f t="shared" si="15"/>
        <v>1020</v>
      </c>
      <c r="Q29" s="82">
        <f t="shared" si="15"/>
        <v>0</v>
      </c>
      <c r="R29" s="82">
        <f t="shared" si="15"/>
        <v>0</v>
      </c>
      <c r="S29" s="82">
        <f t="shared" si="15"/>
        <v>1187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691</v>
      </c>
      <c r="AA29" s="82">
        <f t="shared" si="15"/>
        <v>149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287" priority="26" stopIfTrue="1" operator="greaterThan">
      <formula>0</formula>
    </cfRule>
  </conditionalFormatting>
  <conditionalFormatting sqref="AQ31">
    <cfRule type="cellIs" dxfId="286" priority="24" operator="greaterThan">
      <formula>$AQ$7:$AQ$18&lt;100</formula>
    </cfRule>
    <cfRule type="cellIs" dxfId="285" priority="25" operator="greaterThan">
      <formula>100</formula>
    </cfRule>
  </conditionalFormatting>
  <conditionalFormatting sqref="D29:J29 Q29:AB29 Q28:AA28 K4:P29">
    <cfRule type="cellIs" dxfId="284" priority="23" operator="equal">
      <formula>212030016606640</formula>
    </cfRule>
  </conditionalFormatting>
  <conditionalFormatting sqref="D29:J29 L29:AB29 L28:AA28 K4:K29">
    <cfRule type="cellIs" dxfId="283" priority="21" operator="equal">
      <formula>$K$4</formula>
    </cfRule>
    <cfRule type="cellIs" dxfId="282" priority="22" operator="equal">
      <formula>2120</formula>
    </cfRule>
  </conditionalFormatting>
  <conditionalFormatting sqref="D29:L29 M4:N29">
    <cfRule type="cellIs" dxfId="281" priority="19" operator="equal">
      <formula>$M$4</formula>
    </cfRule>
    <cfRule type="cellIs" dxfId="280" priority="20" operator="equal">
      <formula>300</formula>
    </cfRule>
  </conditionalFormatting>
  <conditionalFormatting sqref="O4:O29">
    <cfRule type="cellIs" dxfId="279" priority="17" operator="equal">
      <formula>$O$4</formula>
    </cfRule>
    <cfRule type="cellIs" dxfId="278" priority="18" operator="equal">
      <formula>1660</formula>
    </cfRule>
  </conditionalFormatting>
  <conditionalFormatting sqref="P4:P29">
    <cfRule type="cellIs" dxfId="277" priority="15" operator="equal">
      <formula>$P$4</formula>
    </cfRule>
    <cfRule type="cellIs" dxfId="276" priority="16" operator="equal">
      <formula>6640</formula>
    </cfRule>
  </conditionalFormatting>
  <conditionalFormatting sqref="AT6:AT28">
    <cfRule type="cellIs" dxfId="275" priority="14" operator="lessThan">
      <formula>0</formula>
    </cfRule>
  </conditionalFormatting>
  <conditionalFormatting sqref="AT7:AT18">
    <cfRule type="cellIs" dxfId="274" priority="11" operator="lessThan">
      <formula>0</formula>
    </cfRule>
    <cfRule type="cellIs" dxfId="273" priority="12" operator="lessThan">
      <formula>0</formula>
    </cfRule>
    <cfRule type="cellIs" dxfId="272" priority="13" operator="lessThan">
      <formula>0</formula>
    </cfRule>
  </conditionalFormatting>
  <conditionalFormatting sqref="L28:AA28 K4:K28">
    <cfRule type="cellIs" dxfId="271" priority="10" operator="equal">
      <formula>$K$4</formula>
    </cfRule>
  </conditionalFormatting>
  <conditionalFormatting sqref="D28:D29 D6:D22 D24:D26 D4:AA4">
    <cfRule type="cellIs" dxfId="270" priority="9" operator="equal">
      <formula>$D$4</formula>
    </cfRule>
  </conditionalFormatting>
  <conditionalFormatting sqref="S4:S29">
    <cfRule type="cellIs" dxfId="269" priority="8" operator="equal">
      <formula>$S$4</formula>
    </cfRule>
  </conditionalFormatting>
  <conditionalFormatting sqref="Z4:Z29">
    <cfRule type="cellIs" dxfId="268" priority="7" operator="equal">
      <formula>$Z$4</formula>
    </cfRule>
  </conditionalFormatting>
  <conditionalFormatting sqref="AA4:AA29">
    <cfRule type="cellIs" dxfId="267" priority="6" operator="equal">
      <formula>$AA$4</formula>
    </cfRule>
  </conditionalFormatting>
  <conditionalFormatting sqref="AB4:AB29">
    <cfRule type="cellIs" dxfId="266" priority="5" operator="equal">
      <formula>$AB$4</formula>
    </cfRule>
  </conditionalFormatting>
  <conditionalFormatting sqref="AT7:AT28">
    <cfRule type="cellIs" dxfId="265" priority="2" operator="lessThan">
      <formula>0</formula>
    </cfRule>
    <cfRule type="cellIs" dxfId="264" priority="3" operator="lessThan">
      <formula>0</formula>
    </cfRule>
    <cfRule type="cellIs" dxfId="263" priority="4" operator="lessThan">
      <formula>0</formula>
    </cfRule>
  </conditionalFormatting>
  <conditionalFormatting sqref="D5:AA5">
    <cfRule type="cellIs" dxfId="262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8" t="s">
        <v>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188"/>
      <c r="AE1" s="188"/>
      <c r="AF1" s="188"/>
      <c r="AG1" s="188"/>
      <c r="AH1" s="188"/>
      <c r="AI1" s="188"/>
      <c r="AJ1" s="188"/>
      <c r="AK1" s="188"/>
      <c r="AL1" s="188"/>
      <c r="AM1" s="188"/>
      <c r="AN1" s="188"/>
      <c r="AO1" s="188"/>
      <c r="AP1" s="188"/>
      <c r="AQ1" s="188"/>
      <c r="AR1" s="188"/>
      <c r="AS1" s="188"/>
      <c r="AT1" s="188"/>
    </row>
    <row r="2" spans="1:56" ht="7.5" hidden="1" customHeight="1">
      <c r="A2" s="188"/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  <c r="AE2" s="188"/>
      <c r="AF2" s="188"/>
      <c r="AG2" s="188"/>
      <c r="AH2" s="188"/>
      <c r="AI2" s="188"/>
      <c r="AJ2" s="188"/>
      <c r="AK2" s="188"/>
      <c r="AL2" s="188"/>
      <c r="AM2" s="188"/>
      <c r="AN2" s="188"/>
      <c r="AO2" s="188"/>
      <c r="AP2" s="188"/>
      <c r="AQ2" s="188"/>
      <c r="AR2" s="188"/>
      <c r="AS2" s="188"/>
      <c r="AT2" s="188"/>
    </row>
    <row r="3" spans="1:56" ht="18.75">
      <c r="A3" s="189" t="s">
        <v>93</v>
      </c>
      <c r="B3" s="190"/>
      <c r="C3" s="191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2"/>
      <c r="AC3" s="192"/>
      <c r="AD3" s="192"/>
      <c r="AE3" s="192"/>
      <c r="AF3" s="192"/>
      <c r="AG3" s="192"/>
      <c r="AH3" s="192"/>
      <c r="AI3" s="192"/>
      <c r="AJ3" s="192"/>
      <c r="AK3" s="192"/>
      <c r="AL3" s="192"/>
      <c r="AM3" s="192"/>
      <c r="AN3" s="192"/>
      <c r="AO3" s="192"/>
      <c r="AP3" s="192"/>
      <c r="AQ3" s="192"/>
      <c r="AR3" s="192"/>
      <c r="AS3" s="192"/>
      <c r="AT3" s="192"/>
    </row>
    <row r="4" spans="1:56">
      <c r="A4" s="180" t="s">
        <v>1</v>
      </c>
      <c r="B4" s="180"/>
      <c r="C4" s="127"/>
      <c r="D4" s="171">
        <f>'20'!D29</f>
        <v>723272</v>
      </c>
      <c r="E4" s="171">
        <f>'20'!E29</f>
        <v>0</v>
      </c>
      <c r="F4" s="171">
        <f>'20'!F29</f>
        <v>0</v>
      </c>
      <c r="G4" s="171">
        <f>'20'!G29</f>
        <v>0</v>
      </c>
      <c r="H4" s="171">
        <f>'20'!H29</f>
        <v>0</v>
      </c>
      <c r="I4" s="171">
        <f>'20'!I29</f>
        <v>0</v>
      </c>
      <c r="J4" s="171">
        <f>'20'!J29</f>
        <v>0</v>
      </c>
      <c r="K4" s="171">
        <f>'20'!K29</f>
        <v>1700</v>
      </c>
      <c r="L4" s="171">
        <f>'20'!L29</f>
        <v>0</v>
      </c>
      <c r="M4" s="171">
        <f>'20'!M29</f>
        <v>950</v>
      </c>
      <c r="N4" s="171">
        <f>'20'!N29</f>
        <v>0</v>
      </c>
      <c r="O4" s="171">
        <f>'20'!O29</f>
        <v>880</v>
      </c>
      <c r="P4" s="171">
        <f>'20'!P29</f>
        <v>1020</v>
      </c>
      <c r="Q4" s="171">
        <f>'20'!Q29</f>
        <v>0</v>
      </c>
      <c r="R4" s="171">
        <f>'20'!R29</f>
        <v>0</v>
      </c>
      <c r="S4" s="171">
        <f>'20'!S29</f>
        <v>1187</v>
      </c>
      <c r="T4" s="171">
        <f>'20'!T29</f>
        <v>0</v>
      </c>
      <c r="U4" s="171">
        <f>'20'!U29</f>
        <v>0</v>
      </c>
      <c r="V4" s="171">
        <f>'20'!V29</f>
        <v>0</v>
      </c>
      <c r="W4" s="171">
        <f>'20'!W29</f>
        <v>0</v>
      </c>
      <c r="X4" s="171">
        <f>'20'!X29</f>
        <v>0</v>
      </c>
      <c r="Y4" s="171">
        <f>'20'!Y29</f>
        <v>0</v>
      </c>
      <c r="Z4" s="171">
        <f>'20'!Z29</f>
        <v>691</v>
      </c>
      <c r="AA4" s="171">
        <f>'20'!AA29</f>
        <v>149</v>
      </c>
      <c r="AB4" s="4"/>
      <c r="AC4" s="181"/>
      <c r="AD4" s="181"/>
      <c r="AE4" s="181"/>
      <c r="AF4" s="181"/>
      <c r="AG4" s="181"/>
      <c r="AH4" s="181"/>
      <c r="AI4" s="181"/>
      <c r="AJ4" s="181"/>
      <c r="AK4" s="181"/>
      <c r="AL4" s="181"/>
      <c r="AM4" s="181"/>
      <c r="AN4" s="181"/>
      <c r="AO4" s="181"/>
      <c r="AP4" s="181"/>
      <c r="AQ4" s="181"/>
      <c r="AR4" s="181"/>
      <c r="AS4" s="181"/>
      <c r="AT4" s="181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80" t="s">
        <v>2</v>
      </c>
      <c r="B5" s="180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81"/>
      <c r="AD5" s="181"/>
      <c r="AE5" s="181"/>
      <c r="AF5" s="181"/>
      <c r="AG5" s="181"/>
      <c r="AH5" s="181"/>
      <c r="AI5" s="181"/>
      <c r="AJ5" s="181"/>
      <c r="AK5" s="181"/>
      <c r="AL5" s="181"/>
      <c r="AM5" s="181"/>
      <c r="AN5" s="181"/>
      <c r="AO5" s="181"/>
      <c r="AP5" s="181"/>
      <c r="AQ5" s="181"/>
      <c r="AR5" s="181"/>
      <c r="AS5" s="181"/>
      <c r="AT5" s="181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2"/>
      <c r="AW7" s="182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3" t="s">
        <v>70</v>
      </c>
      <c r="B28" s="184"/>
      <c r="C28" s="184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5" t="s">
        <v>71</v>
      </c>
      <c r="B29" s="186"/>
      <c r="C29" s="187"/>
      <c r="D29" s="82">
        <f>D4+D5-D28</f>
        <v>723272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1700</v>
      </c>
      <c r="L29" s="82">
        <f t="shared" si="15"/>
        <v>0</v>
      </c>
      <c r="M29" s="82">
        <f t="shared" si="15"/>
        <v>950</v>
      </c>
      <c r="N29" s="82">
        <f t="shared" si="15"/>
        <v>0</v>
      </c>
      <c r="O29" s="82">
        <f t="shared" si="15"/>
        <v>880</v>
      </c>
      <c r="P29" s="82">
        <f t="shared" si="15"/>
        <v>1020</v>
      </c>
      <c r="Q29" s="82">
        <f t="shared" si="15"/>
        <v>0</v>
      </c>
      <c r="R29" s="82">
        <f t="shared" si="15"/>
        <v>0</v>
      </c>
      <c r="S29" s="82">
        <f t="shared" si="15"/>
        <v>1187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691</v>
      </c>
      <c r="AA29" s="82">
        <f t="shared" si="15"/>
        <v>149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261" priority="26" stopIfTrue="1" operator="greaterThan">
      <formula>0</formula>
    </cfRule>
  </conditionalFormatting>
  <conditionalFormatting sqref="AQ31">
    <cfRule type="cellIs" dxfId="260" priority="24" operator="greaterThan">
      <formula>$AQ$7:$AQ$18&lt;100</formula>
    </cfRule>
    <cfRule type="cellIs" dxfId="259" priority="25" operator="greaterThan">
      <formula>100</formula>
    </cfRule>
  </conditionalFormatting>
  <conditionalFormatting sqref="D29:J29 Q29:AB29 Q28:AA28 K4:P29">
    <cfRule type="cellIs" dxfId="258" priority="23" operator="equal">
      <formula>212030016606640</formula>
    </cfRule>
  </conditionalFormatting>
  <conditionalFormatting sqref="D29:J29 L29:AB29 L28:AA28 K4:K29">
    <cfRule type="cellIs" dxfId="257" priority="21" operator="equal">
      <formula>$K$4</formula>
    </cfRule>
    <cfRule type="cellIs" dxfId="256" priority="22" operator="equal">
      <formula>2120</formula>
    </cfRule>
  </conditionalFormatting>
  <conditionalFormatting sqref="D29:L29 M4:N29">
    <cfRule type="cellIs" dxfId="255" priority="19" operator="equal">
      <formula>$M$4</formula>
    </cfRule>
    <cfRule type="cellIs" dxfId="254" priority="20" operator="equal">
      <formula>300</formula>
    </cfRule>
  </conditionalFormatting>
  <conditionalFormatting sqref="O4:O29">
    <cfRule type="cellIs" dxfId="253" priority="17" operator="equal">
      <formula>$O$4</formula>
    </cfRule>
    <cfRule type="cellIs" dxfId="252" priority="18" operator="equal">
      <formula>1660</formula>
    </cfRule>
  </conditionalFormatting>
  <conditionalFormatting sqref="P4:P29">
    <cfRule type="cellIs" dxfId="251" priority="15" operator="equal">
      <formula>$P$4</formula>
    </cfRule>
    <cfRule type="cellIs" dxfId="250" priority="16" operator="equal">
      <formula>6640</formula>
    </cfRule>
  </conditionalFormatting>
  <conditionalFormatting sqref="AT6:AT28">
    <cfRule type="cellIs" dxfId="249" priority="14" operator="lessThan">
      <formula>0</formula>
    </cfRule>
  </conditionalFormatting>
  <conditionalFormatting sqref="AT7:AT18">
    <cfRule type="cellIs" dxfId="248" priority="11" operator="lessThan">
      <formula>0</formula>
    </cfRule>
    <cfRule type="cellIs" dxfId="247" priority="12" operator="lessThan">
      <formula>0</formula>
    </cfRule>
    <cfRule type="cellIs" dxfId="246" priority="13" operator="lessThan">
      <formula>0</formula>
    </cfRule>
  </conditionalFormatting>
  <conditionalFormatting sqref="L28:AA28 K4:K28">
    <cfRule type="cellIs" dxfId="245" priority="10" operator="equal">
      <formula>$K$4</formula>
    </cfRule>
  </conditionalFormatting>
  <conditionalFormatting sqref="D28:D29 D6:D22 D24:D26 D4:AA4">
    <cfRule type="cellIs" dxfId="244" priority="9" operator="equal">
      <formula>$D$4</formula>
    </cfRule>
  </conditionalFormatting>
  <conditionalFormatting sqref="S4:S29">
    <cfRule type="cellIs" dxfId="243" priority="8" operator="equal">
      <formula>$S$4</formula>
    </cfRule>
  </conditionalFormatting>
  <conditionalFormatting sqref="Z4:Z29">
    <cfRule type="cellIs" dxfId="242" priority="7" operator="equal">
      <formula>$Z$4</formula>
    </cfRule>
  </conditionalFormatting>
  <conditionalFormatting sqref="AA4:AA29">
    <cfRule type="cellIs" dxfId="241" priority="6" operator="equal">
      <formula>$AA$4</formula>
    </cfRule>
  </conditionalFormatting>
  <conditionalFormatting sqref="AB4:AB29">
    <cfRule type="cellIs" dxfId="240" priority="5" operator="equal">
      <formula>$AB$4</formula>
    </cfRule>
  </conditionalFormatting>
  <conditionalFormatting sqref="AT7:AT28">
    <cfRule type="cellIs" dxfId="239" priority="2" operator="lessThan">
      <formula>0</formula>
    </cfRule>
    <cfRule type="cellIs" dxfId="238" priority="3" operator="lessThan">
      <formula>0</formula>
    </cfRule>
    <cfRule type="cellIs" dxfId="237" priority="4" operator="lessThan">
      <formula>0</formula>
    </cfRule>
  </conditionalFormatting>
  <conditionalFormatting sqref="D5:AA5">
    <cfRule type="cellIs" dxfId="236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8" t="s">
        <v>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188"/>
      <c r="AE1" s="188"/>
      <c r="AF1" s="188"/>
      <c r="AG1" s="188"/>
      <c r="AH1" s="188"/>
      <c r="AI1" s="188"/>
      <c r="AJ1" s="188"/>
      <c r="AK1" s="188"/>
      <c r="AL1" s="188"/>
      <c r="AM1" s="188"/>
      <c r="AN1" s="188"/>
      <c r="AO1" s="188"/>
      <c r="AP1" s="188"/>
      <c r="AQ1" s="188"/>
      <c r="AR1" s="188"/>
      <c r="AS1" s="188"/>
      <c r="AT1" s="188"/>
    </row>
    <row r="2" spans="1:56" ht="7.5" hidden="1" customHeight="1">
      <c r="A2" s="188"/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  <c r="AE2" s="188"/>
      <c r="AF2" s="188"/>
      <c r="AG2" s="188"/>
      <c r="AH2" s="188"/>
      <c r="AI2" s="188"/>
      <c r="AJ2" s="188"/>
      <c r="AK2" s="188"/>
      <c r="AL2" s="188"/>
      <c r="AM2" s="188"/>
      <c r="AN2" s="188"/>
      <c r="AO2" s="188"/>
      <c r="AP2" s="188"/>
      <c r="AQ2" s="188"/>
      <c r="AR2" s="188"/>
      <c r="AS2" s="188"/>
      <c r="AT2" s="188"/>
    </row>
    <row r="3" spans="1:56" ht="18.75">
      <c r="A3" s="189" t="s">
        <v>94</v>
      </c>
      <c r="B3" s="190"/>
      <c r="C3" s="191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2"/>
      <c r="AC3" s="192"/>
      <c r="AD3" s="192"/>
      <c r="AE3" s="192"/>
      <c r="AF3" s="192"/>
      <c r="AG3" s="192"/>
      <c r="AH3" s="192"/>
      <c r="AI3" s="192"/>
      <c r="AJ3" s="192"/>
      <c r="AK3" s="192"/>
      <c r="AL3" s="192"/>
      <c r="AM3" s="192"/>
      <c r="AN3" s="192"/>
      <c r="AO3" s="192"/>
      <c r="AP3" s="192"/>
      <c r="AQ3" s="192"/>
      <c r="AR3" s="192"/>
      <c r="AS3" s="192"/>
      <c r="AT3" s="192"/>
    </row>
    <row r="4" spans="1:56">
      <c r="A4" s="180" t="s">
        <v>1</v>
      </c>
      <c r="B4" s="180"/>
      <c r="C4" s="127"/>
      <c r="D4" s="171">
        <f>'21'!D29</f>
        <v>723272</v>
      </c>
      <c r="E4" s="171">
        <f>'21'!E29</f>
        <v>0</v>
      </c>
      <c r="F4" s="171">
        <f>'21'!F29</f>
        <v>0</v>
      </c>
      <c r="G4" s="171">
        <f>'21'!G29</f>
        <v>0</v>
      </c>
      <c r="H4" s="171">
        <f>'21'!H29</f>
        <v>0</v>
      </c>
      <c r="I4" s="171">
        <f>'21'!I29</f>
        <v>0</v>
      </c>
      <c r="J4" s="171">
        <f>'21'!J29</f>
        <v>0</v>
      </c>
      <c r="K4" s="171">
        <f>'21'!K29</f>
        <v>1700</v>
      </c>
      <c r="L4" s="171">
        <f>'21'!L29</f>
        <v>0</v>
      </c>
      <c r="M4" s="171">
        <f>'21'!M29</f>
        <v>950</v>
      </c>
      <c r="N4" s="171">
        <f>'21'!N29</f>
        <v>0</v>
      </c>
      <c r="O4" s="171">
        <f>'21'!O29</f>
        <v>880</v>
      </c>
      <c r="P4" s="171">
        <f>'21'!P29</f>
        <v>1020</v>
      </c>
      <c r="Q4" s="171">
        <f>'21'!Q29</f>
        <v>0</v>
      </c>
      <c r="R4" s="171">
        <f>'21'!R29</f>
        <v>0</v>
      </c>
      <c r="S4" s="171">
        <f>'21'!S29</f>
        <v>1187</v>
      </c>
      <c r="T4" s="171">
        <f>'21'!T29</f>
        <v>0</v>
      </c>
      <c r="U4" s="171">
        <f>'21'!U29</f>
        <v>0</v>
      </c>
      <c r="V4" s="171">
        <f>'21'!V29</f>
        <v>0</v>
      </c>
      <c r="W4" s="171">
        <f>'21'!W29</f>
        <v>0</v>
      </c>
      <c r="X4" s="171">
        <f>'21'!X29</f>
        <v>0</v>
      </c>
      <c r="Y4" s="171">
        <f>'21'!Y29</f>
        <v>0</v>
      </c>
      <c r="Z4" s="171">
        <f>'21'!Z29</f>
        <v>691</v>
      </c>
      <c r="AA4" s="171">
        <f>'21'!AA29</f>
        <v>149</v>
      </c>
      <c r="AB4" s="4"/>
      <c r="AC4" s="181"/>
      <c r="AD4" s="181"/>
      <c r="AE4" s="181"/>
      <c r="AF4" s="181"/>
      <c r="AG4" s="181"/>
      <c r="AH4" s="181"/>
      <c r="AI4" s="181"/>
      <c r="AJ4" s="181"/>
      <c r="AK4" s="181"/>
      <c r="AL4" s="181"/>
      <c r="AM4" s="181"/>
      <c r="AN4" s="181"/>
      <c r="AO4" s="181"/>
      <c r="AP4" s="181"/>
      <c r="AQ4" s="181"/>
      <c r="AR4" s="181"/>
      <c r="AS4" s="181"/>
      <c r="AT4" s="181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80" t="s">
        <v>2</v>
      </c>
      <c r="B5" s="180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81"/>
      <c r="AD5" s="181"/>
      <c r="AE5" s="181"/>
      <c r="AF5" s="181"/>
      <c r="AG5" s="181"/>
      <c r="AH5" s="181"/>
      <c r="AI5" s="181"/>
      <c r="AJ5" s="181"/>
      <c r="AK5" s="181"/>
      <c r="AL5" s="181"/>
      <c r="AM5" s="181"/>
      <c r="AN5" s="181"/>
      <c r="AO5" s="181"/>
      <c r="AP5" s="181"/>
      <c r="AQ5" s="181"/>
      <c r="AR5" s="181"/>
      <c r="AS5" s="181"/>
      <c r="AT5" s="181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2"/>
      <c r="AW7" s="182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3" t="s">
        <v>70</v>
      </c>
      <c r="B28" s="184"/>
      <c r="C28" s="184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5" t="s">
        <v>71</v>
      </c>
      <c r="B29" s="186"/>
      <c r="C29" s="187"/>
      <c r="D29" s="82">
        <f>D4+D5-D28</f>
        <v>723272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1700</v>
      </c>
      <c r="L29" s="82">
        <f t="shared" si="15"/>
        <v>0</v>
      </c>
      <c r="M29" s="82">
        <f t="shared" si="15"/>
        <v>950</v>
      </c>
      <c r="N29" s="82">
        <f t="shared" si="15"/>
        <v>0</v>
      </c>
      <c r="O29" s="82">
        <f t="shared" si="15"/>
        <v>880</v>
      </c>
      <c r="P29" s="82">
        <f t="shared" si="15"/>
        <v>1020</v>
      </c>
      <c r="Q29" s="82">
        <f t="shared" si="15"/>
        <v>0</v>
      </c>
      <c r="R29" s="82">
        <f t="shared" si="15"/>
        <v>0</v>
      </c>
      <c r="S29" s="82">
        <f t="shared" si="15"/>
        <v>1187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691</v>
      </c>
      <c r="AA29" s="82">
        <f t="shared" si="15"/>
        <v>149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235" priority="26" stopIfTrue="1" operator="greaterThan">
      <formula>0</formula>
    </cfRule>
  </conditionalFormatting>
  <conditionalFormatting sqref="AQ31">
    <cfRule type="cellIs" dxfId="234" priority="24" operator="greaterThan">
      <formula>$AQ$7:$AQ$18&lt;100</formula>
    </cfRule>
    <cfRule type="cellIs" dxfId="233" priority="25" operator="greaterThan">
      <formula>100</formula>
    </cfRule>
  </conditionalFormatting>
  <conditionalFormatting sqref="D29:J29 Q29:AB29 Q28:AA28 K4:P29">
    <cfRule type="cellIs" dxfId="232" priority="23" operator="equal">
      <formula>212030016606640</formula>
    </cfRule>
  </conditionalFormatting>
  <conditionalFormatting sqref="D29:J29 L29:AB29 L28:AA28 K4:K29">
    <cfRule type="cellIs" dxfId="231" priority="21" operator="equal">
      <formula>$K$4</formula>
    </cfRule>
    <cfRule type="cellIs" dxfId="230" priority="22" operator="equal">
      <formula>2120</formula>
    </cfRule>
  </conditionalFormatting>
  <conditionalFormatting sqref="D29:L29 M4:N29">
    <cfRule type="cellIs" dxfId="229" priority="19" operator="equal">
      <formula>$M$4</formula>
    </cfRule>
    <cfRule type="cellIs" dxfId="228" priority="20" operator="equal">
      <formula>300</formula>
    </cfRule>
  </conditionalFormatting>
  <conditionalFormatting sqref="O4:O29">
    <cfRule type="cellIs" dxfId="227" priority="17" operator="equal">
      <formula>$O$4</formula>
    </cfRule>
    <cfRule type="cellIs" dxfId="226" priority="18" operator="equal">
      <formula>1660</formula>
    </cfRule>
  </conditionalFormatting>
  <conditionalFormatting sqref="P4:P29">
    <cfRule type="cellIs" dxfId="225" priority="15" operator="equal">
      <formula>$P$4</formula>
    </cfRule>
    <cfRule type="cellIs" dxfId="224" priority="16" operator="equal">
      <formula>6640</formula>
    </cfRule>
  </conditionalFormatting>
  <conditionalFormatting sqref="AT6:AT28">
    <cfRule type="cellIs" dxfId="223" priority="14" operator="lessThan">
      <formula>0</formula>
    </cfRule>
  </conditionalFormatting>
  <conditionalFormatting sqref="AT7:AT18">
    <cfRule type="cellIs" dxfId="222" priority="11" operator="lessThan">
      <formula>0</formula>
    </cfRule>
    <cfRule type="cellIs" dxfId="221" priority="12" operator="lessThan">
      <formula>0</formula>
    </cfRule>
    <cfRule type="cellIs" dxfId="220" priority="13" operator="lessThan">
      <formula>0</formula>
    </cfRule>
  </conditionalFormatting>
  <conditionalFormatting sqref="L28:AA28 K4:K28">
    <cfRule type="cellIs" dxfId="219" priority="10" operator="equal">
      <formula>$K$4</formula>
    </cfRule>
  </conditionalFormatting>
  <conditionalFormatting sqref="D28:D29 D6:D22 D24:D26 D4:AA4">
    <cfRule type="cellIs" dxfId="218" priority="9" operator="equal">
      <formula>$D$4</formula>
    </cfRule>
  </conditionalFormatting>
  <conditionalFormatting sqref="S4:S29">
    <cfRule type="cellIs" dxfId="217" priority="8" operator="equal">
      <formula>$S$4</formula>
    </cfRule>
  </conditionalFormatting>
  <conditionalFormatting sqref="Z4:Z29">
    <cfRule type="cellIs" dxfId="216" priority="7" operator="equal">
      <formula>$Z$4</formula>
    </cfRule>
  </conditionalFormatting>
  <conditionalFormatting sqref="AA4:AA29">
    <cfRule type="cellIs" dxfId="215" priority="6" operator="equal">
      <formula>$AA$4</formula>
    </cfRule>
  </conditionalFormatting>
  <conditionalFormatting sqref="AB4:AB29">
    <cfRule type="cellIs" dxfId="214" priority="5" operator="equal">
      <formula>$AB$4</formula>
    </cfRule>
  </conditionalFormatting>
  <conditionalFormatting sqref="AT7:AT28">
    <cfRule type="cellIs" dxfId="213" priority="2" operator="lessThan">
      <formula>0</formula>
    </cfRule>
    <cfRule type="cellIs" dxfId="212" priority="3" operator="lessThan">
      <formula>0</formula>
    </cfRule>
    <cfRule type="cellIs" dxfId="211" priority="4" operator="lessThan">
      <formula>0</formula>
    </cfRule>
  </conditionalFormatting>
  <conditionalFormatting sqref="D5:AA5">
    <cfRule type="cellIs" dxfId="210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AC32" sqref="AC3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8" t="s">
        <v>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188"/>
      <c r="AE1" s="188"/>
      <c r="AF1" s="188"/>
      <c r="AG1" s="188"/>
      <c r="AH1" s="188"/>
      <c r="AI1" s="188"/>
      <c r="AJ1" s="188"/>
      <c r="AK1" s="188"/>
      <c r="AL1" s="188"/>
      <c r="AM1" s="188"/>
      <c r="AN1" s="188"/>
      <c r="AO1" s="188"/>
      <c r="AP1" s="188"/>
      <c r="AQ1" s="188"/>
      <c r="AR1" s="188"/>
      <c r="AS1" s="188"/>
      <c r="AT1" s="188"/>
    </row>
    <row r="2" spans="1:56" ht="7.5" hidden="1" customHeight="1">
      <c r="A2" s="188"/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  <c r="AE2" s="188"/>
      <c r="AF2" s="188"/>
      <c r="AG2" s="188"/>
      <c r="AH2" s="188"/>
      <c r="AI2" s="188"/>
      <c r="AJ2" s="188"/>
      <c r="AK2" s="188"/>
      <c r="AL2" s="188"/>
      <c r="AM2" s="188"/>
      <c r="AN2" s="188"/>
      <c r="AO2" s="188"/>
      <c r="AP2" s="188"/>
      <c r="AQ2" s="188"/>
      <c r="AR2" s="188"/>
      <c r="AS2" s="188"/>
      <c r="AT2" s="188"/>
    </row>
    <row r="3" spans="1:56" ht="18.75">
      <c r="A3" s="189" t="s">
        <v>95</v>
      </c>
      <c r="B3" s="190"/>
      <c r="C3" s="191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2"/>
      <c r="AC3" s="192"/>
      <c r="AD3" s="192"/>
      <c r="AE3" s="192"/>
      <c r="AF3" s="192"/>
      <c r="AG3" s="192"/>
      <c r="AH3" s="192"/>
      <c r="AI3" s="192"/>
      <c r="AJ3" s="192"/>
      <c r="AK3" s="192"/>
      <c r="AL3" s="192"/>
      <c r="AM3" s="192"/>
      <c r="AN3" s="192"/>
      <c r="AO3" s="192"/>
      <c r="AP3" s="192"/>
      <c r="AQ3" s="192"/>
      <c r="AR3" s="192"/>
      <c r="AS3" s="192"/>
      <c r="AT3" s="192"/>
    </row>
    <row r="4" spans="1:56">
      <c r="A4" s="180" t="s">
        <v>1</v>
      </c>
      <c r="B4" s="180"/>
      <c r="C4" s="127"/>
      <c r="D4" s="171">
        <f>'22'!D29</f>
        <v>723272</v>
      </c>
      <c r="E4" s="171">
        <f>'22'!E29</f>
        <v>0</v>
      </c>
      <c r="F4" s="171">
        <f>'22'!F29</f>
        <v>0</v>
      </c>
      <c r="G4" s="171">
        <f>'22'!G29</f>
        <v>0</v>
      </c>
      <c r="H4" s="171">
        <f>'22'!H29</f>
        <v>0</v>
      </c>
      <c r="I4" s="171">
        <f>'22'!I29</f>
        <v>0</v>
      </c>
      <c r="J4" s="171">
        <f>'22'!J29</f>
        <v>0</v>
      </c>
      <c r="K4" s="171">
        <f>'22'!K29</f>
        <v>1700</v>
      </c>
      <c r="L4" s="171">
        <f>'22'!L29</f>
        <v>0</v>
      </c>
      <c r="M4" s="171">
        <f>'22'!M29</f>
        <v>950</v>
      </c>
      <c r="N4" s="171">
        <f>'22'!N29</f>
        <v>0</v>
      </c>
      <c r="O4" s="171">
        <f>'22'!O29</f>
        <v>880</v>
      </c>
      <c r="P4" s="171">
        <f>'22'!P29</f>
        <v>1020</v>
      </c>
      <c r="Q4" s="171">
        <f>'22'!Q29</f>
        <v>0</v>
      </c>
      <c r="R4" s="171">
        <f>'22'!R29</f>
        <v>0</v>
      </c>
      <c r="S4" s="171">
        <f>'22'!S29</f>
        <v>1187</v>
      </c>
      <c r="T4" s="171">
        <f>'22'!T29</f>
        <v>0</v>
      </c>
      <c r="U4" s="171">
        <f>'22'!U29</f>
        <v>0</v>
      </c>
      <c r="V4" s="171">
        <f>'22'!V29</f>
        <v>0</v>
      </c>
      <c r="W4" s="171">
        <f>'22'!W29</f>
        <v>0</v>
      </c>
      <c r="X4" s="171">
        <f>'22'!X29</f>
        <v>0</v>
      </c>
      <c r="Y4" s="171">
        <f>'22'!Y29</f>
        <v>0</v>
      </c>
      <c r="Z4" s="171">
        <f>'22'!Z29</f>
        <v>691</v>
      </c>
      <c r="AA4" s="171">
        <f>'22'!AA29</f>
        <v>149</v>
      </c>
      <c r="AB4" s="4"/>
      <c r="AC4" s="181"/>
      <c r="AD4" s="181"/>
      <c r="AE4" s="181"/>
      <c r="AF4" s="181"/>
      <c r="AG4" s="181"/>
      <c r="AH4" s="181"/>
      <c r="AI4" s="181"/>
      <c r="AJ4" s="181"/>
      <c r="AK4" s="181"/>
      <c r="AL4" s="181"/>
      <c r="AM4" s="181"/>
      <c r="AN4" s="181"/>
      <c r="AO4" s="181"/>
      <c r="AP4" s="181"/>
      <c r="AQ4" s="181"/>
      <c r="AR4" s="181"/>
      <c r="AS4" s="181"/>
      <c r="AT4" s="181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80" t="s">
        <v>2</v>
      </c>
      <c r="B5" s="180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81"/>
      <c r="AD5" s="181"/>
      <c r="AE5" s="181"/>
      <c r="AF5" s="181"/>
      <c r="AG5" s="181"/>
      <c r="AH5" s="181"/>
      <c r="AI5" s="181"/>
      <c r="AJ5" s="181"/>
      <c r="AK5" s="181"/>
      <c r="AL5" s="181"/>
      <c r="AM5" s="181"/>
      <c r="AN5" s="181"/>
      <c r="AO5" s="181"/>
      <c r="AP5" s="181"/>
      <c r="AQ5" s="181"/>
      <c r="AR5" s="181"/>
      <c r="AS5" s="181"/>
      <c r="AT5" s="181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2"/>
      <c r="AW7" s="182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3" t="s">
        <v>70</v>
      </c>
      <c r="B28" s="184"/>
      <c r="C28" s="184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5" t="s">
        <v>71</v>
      </c>
      <c r="B29" s="186"/>
      <c r="C29" s="187"/>
      <c r="D29" s="82">
        <f>D4+D5-D28</f>
        <v>723272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1700</v>
      </c>
      <c r="L29" s="82">
        <f t="shared" si="15"/>
        <v>0</v>
      </c>
      <c r="M29" s="82">
        <f t="shared" si="15"/>
        <v>950</v>
      </c>
      <c r="N29" s="82">
        <f t="shared" si="15"/>
        <v>0</v>
      </c>
      <c r="O29" s="82">
        <f t="shared" si="15"/>
        <v>880</v>
      </c>
      <c r="P29" s="82">
        <f t="shared" si="15"/>
        <v>1020</v>
      </c>
      <c r="Q29" s="82">
        <f t="shared" si="15"/>
        <v>0</v>
      </c>
      <c r="R29" s="82">
        <f t="shared" si="15"/>
        <v>0</v>
      </c>
      <c r="S29" s="82">
        <f t="shared" si="15"/>
        <v>1187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691</v>
      </c>
      <c r="AA29" s="82">
        <f t="shared" si="15"/>
        <v>149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209" priority="26" stopIfTrue="1" operator="greaterThan">
      <formula>0</formula>
    </cfRule>
  </conditionalFormatting>
  <conditionalFormatting sqref="AQ31">
    <cfRule type="cellIs" dxfId="208" priority="24" operator="greaterThan">
      <formula>$AQ$7:$AQ$18&lt;100</formula>
    </cfRule>
    <cfRule type="cellIs" dxfId="207" priority="25" operator="greaterThan">
      <formula>100</formula>
    </cfRule>
  </conditionalFormatting>
  <conditionalFormatting sqref="D29:J29 Q29:AB29 Q28:AA28 K4:P29">
    <cfRule type="cellIs" dxfId="206" priority="23" operator="equal">
      <formula>212030016606640</formula>
    </cfRule>
  </conditionalFormatting>
  <conditionalFormatting sqref="D29:J29 L29:AB29 L28:AA28 K4:K29">
    <cfRule type="cellIs" dxfId="205" priority="21" operator="equal">
      <formula>$K$4</formula>
    </cfRule>
    <cfRule type="cellIs" dxfId="204" priority="22" operator="equal">
      <formula>2120</formula>
    </cfRule>
  </conditionalFormatting>
  <conditionalFormatting sqref="D29:L29 M4:N29">
    <cfRule type="cellIs" dxfId="203" priority="19" operator="equal">
      <formula>$M$4</formula>
    </cfRule>
    <cfRule type="cellIs" dxfId="202" priority="20" operator="equal">
      <formula>300</formula>
    </cfRule>
  </conditionalFormatting>
  <conditionalFormatting sqref="O4:O29">
    <cfRule type="cellIs" dxfId="201" priority="17" operator="equal">
      <formula>$O$4</formula>
    </cfRule>
    <cfRule type="cellIs" dxfId="200" priority="18" operator="equal">
      <formula>1660</formula>
    </cfRule>
  </conditionalFormatting>
  <conditionalFormatting sqref="P4:P29">
    <cfRule type="cellIs" dxfId="199" priority="15" operator="equal">
      <formula>$P$4</formula>
    </cfRule>
    <cfRule type="cellIs" dxfId="198" priority="16" operator="equal">
      <formula>6640</formula>
    </cfRule>
  </conditionalFormatting>
  <conditionalFormatting sqref="AT6:AT28">
    <cfRule type="cellIs" dxfId="197" priority="14" operator="lessThan">
      <formula>0</formula>
    </cfRule>
  </conditionalFormatting>
  <conditionalFormatting sqref="AT7:AT18">
    <cfRule type="cellIs" dxfId="196" priority="11" operator="lessThan">
      <formula>0</formula>
    </cfRule>
    <cfRule type="cellIs" dxfId="195" priority="12" operator="lessThan">
      <formula>0</formula>
    </cfRule>
    <cfRule type="cellIs" dxfId="194" priority="13" operator="lessThan">
      <formula>0</formula>
    </cfRule>
  </conditionalFormatting>
  <conditionalFormatting sqref="L28:AA28 K4:K28">
    <cfRule type="cellIs" dxfId="193" priority="10" operator="equal">
      <formula>$K$4</formula>
    </cfRule>
  </conditionalFormatting>
  <conditionalFormatting sqref="D28:D29 D6:D22 D24:D26 D4:AA4">
    <cfRule type="cellIs" dxfId="192" priority="9" operator="equal">
      <formula>$D$4</formula>
    </cfRule>
  </conditionalFormatting>
  <conditionalFormatting sqref="S4:S29">
    <cfRule type="cellIs" dxfId="191" priority="8" operator="equal">
      <formula>$S$4</formula>
    </cfRule>
  </conditionalFormatting>
  <conditionalFormatting sqref="Z4:Z29">
    <cfRule type="cellIs" dxfId="190" priority="7" operator="equal">
      <formula>$Z$4</formula>
    </cfRule>
  </conditionalFormatting>
  <conditionalFormatting sqref="AA4:AA29">
    <cfRule type="cellIs" dxfId="189" priority="6" operator="equal">
      <formula>$AA$4</formula>
    </cfRule>
  </conditionalFormatting>
  <conditionalFormatting sqref="AB4:AB29">
    <cfRule type="cellIs" dxfId="188" priority="5" operator="equal">
      <formula>$AB$4</formula>
    </cfRule>
  </conditionalFormatting>
  <conditionalFormatting sqref="AT7:AT28">
    <cfRule type="cellIs" dxfId="187" priority="2" operator="lessThan">
      <formula>0</formula>
    </cfRule>
    <cfRule type="cellIs" dxfId="186" priority="3" operator="lessThan">
      <formula>0</formula>
    </cfRule>
    <cfRule type="cellIs" dxfId="185" priority="4" operator="lessThan">
      <formula>0</formula>
    </cfRule>
  </conditionalFormatting>
  <conditionalFormatting sqref="D5:AA5">
    <cfRule type="cellIs" dxfId="184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8" t="s">
        <v>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188"/>
      <c r="AE1" s="188"/>
      <c r="AF1" s="188"/>
      <c r="AG1" s="188"/>
      <c r="AH1" s="188"/>
      <c r="AI1" s="188"/>
      <c r="AJ1" s="188"/>
      <c r="AK1" s="188"/>
      <c r="AL1" s="188"/>
      <c r="AM1" s="188"/>
      <c r="AN1" s="188"/>
      <c r="AO1" s="188"/>
      <c r="AP1" s="188"/>
      <c r="AQ1" s="188"/>
      <c r="AR1" s="188"/>
      <c r="AS1" s="188"/>
      <c r="AT1" s="188"/>
    </row>
    <row r="2" spans="1:56" ht="7.5" hidden="1" customHeight="1">
      <c r="A2" s="188"/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  <c r="AE2" s="188"/>
      <c r="AF2" s="188"/>
      <c r="AG2" s="188"/>
      <c r="AH2" s="188"/>
      <c r="AI2" s="188"/>
      <c r="AJ2" s="188"/>
      <c r="AK2" s="188"/>
      <c r="AL2" s="188"/>
      <c r="AM2" s="188"/>
      <c r="AN2" s="188"/>
      <c r="AO2" s="188"/>
      <c r="AP2" s="188"/>
      <c r="AQ2" s="188"/>
      <c r="AR2" s="188"/>
      <c r="AS2" s="188"/>
      <c r="AT2" s="188"/>
    </row>
    <row r="3" spans="1:56" ht="18.75">
      <c r="A3" s="189" t="s">
        <v>96</v>
      </c>
      <c r="B3" s="190"/>
      <c r="C3" s="191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2"/>
      <c r="AC3" s="192"/>
      <c r="AD3" s="192"/>
      <c r="AE3" s="192"/>
      <c r="AF3" s="192"/>
      <c r="AG3" s="192"/>
      <c r="AH3" s="192"/>
      <c r="AI3" s="192"/>
      <c r="AJ3" s="192"/>
      <c r="AK3" s="192"/>
      <c r="AL3" s="192"/>
      <c r="AM3" s="192"/>
      <c r="AN3" s="192"/>
      <c r="AO3" s="192"/>
      <c r="AP3" s="192"/>
      <c r="AQ3" s="192"/>
      <c r="AR3" s="192"/>
      <c r="AS3" s="192"/>
      <c r="AT3" s="192"/>
    </row>
    <row r="4" spans="1:56">
      <c r="A4" s="180" t="s">
        <v>1</v>
      </c>
      <c r="B4" s="180"/>
      <c r="C4" s="127"/>
      <c r="D4" s="171">
        <f>'23'!D29</f>
        <v>723272</v>
      </c>
      <c r="E4" s="171">
        <f>'23'!E29</f>
        <v>0</v>
      </c>
      <c r="F4" s="171">
        <f>'23'!F29</f>
        <v>0</v>
      </c>
      <c r="G4" s="171">
        <f>'23'!G29</f>
        <v>0</v>
      </c>
      <c r="H4" s="171">
        <f>'23'!H29</f>
        <v>0</v>
      </c>
      <c r="I4" s="171">
        <f>'23'!I29</f>
        <v>0</v>
      </c>
      <c r="J4" s="171">
        <f>'23'!J29</f>
        <v>0</v>
      </c>
      <c r="K4" s="171">
        <f>'23'!K29</f>
        <v>1700</v>
      </c>
      <c r="L4" s="171">
        <f>'23'!L29</f>
        <v>0</v>
      </c>
      <c r="M4" s="171">
        <f>'23'!M29</f>
        <v>950</v>
      </c>
      <c r="N4" s="171">
        <f>'23'!N29</f>
        <v>0</v>
      </c>
      <c r="O4" s="171">
        <f>'23'!O29</f>
        <v>880</v>
      </c>
      <c r="P4" s="171">
        <f>'23'!P29</f>
        <v>1020</v>
      </c>
      <c r="Q4" s="171">
        <f>'23'!Q29</f>
        <v>0</v>
      </c>
      <c r="R4" s="171">
        <f>'23'!R29</f>
        <v>0</v>
      </c>
      <c r="S4" s="171">
        <f>'23'!S29</f>
        <v>1187</v>
      </c>
      <c r="T4" s="171">
        <f>'23'!T29</f>
        <v>0</v>
      </c>
      <c r="U4" s="171">
        <f>'23'!U29</f>
        <v>0</v>
      </c>
      <c r="V4" s="171">
        <f>'23'!V29</f>
        <v>0</v>
      </c>
      <c r="W4" s="171">
        <f>'23'!W29</f>
        <v>0</v>
      </c>
      <c r="X4" s="171">
        <f>'23'!X29</f>
        <v>0</v>
      </c>
      <c r="Y4" s="171">
        <f>'23'!Y29</f>
        <v>0</v>
      </c>
      <c r="Z4" s="171">
        <f>'23'!Z29</f>
        <v>691</v>
      </c>
      <c r="AA4" s="171">
        <f>'23'!AA29</f>
        <v>149</v>
      </c>
      <c r="AB4" s="4"/>
      <c r="AC4" s="181"/>
      <c r="AD4" s="181"/>
      <c r="AE4" s="181"/>
      <c r="AF4" s="181"/>
      <c r="AG4" s="181"/>
      <c r="AH4" s="181"/>
      <c r="AI4" s="181"/>
      <c r="AJ4" s="181"/>
      <c r="AK4" s="181"/>
      <c r="AL4" s="181"/>
      <c r="AM4" s="181"/>
      <c r="AN4" s="181"/>
      <c r="AO4" s="181"/>
      <c r="AP4" s="181"/>
      <c r="AQ4" s="181"/>
      <c r="AR4" s="181"/>
      <c r="AS4" s="181"/>
      <c r="AT4" s="181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80" t="s">
        <v>2</v>
      </c>
      <c r="B5" s="180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81"/>
      <c r="AD5" s="181"/>
      <c r="AE5" s="181"/>
      <c r="AF5" s="181"/>
      <c r="AG5" s="181"/>
      <c r="AH5" s="181"/>
      <c r="AI5" s="181"/>
      <c r="AJ5" s="181"/>
      <c r="AK5" s="181"/>
      <c r="AL5" s="181"/>
      <c r="AM5" s="181"/>
      <c r="AN5" s="181"/>
      <c r="AO5" s="181"/>
      <c r="AP5" s="181"/>
      <c r="AQ5" s="181"/>
      <c r="AR5" s="181"/>
      <c r="AS5" s="181"/>
      <c r="AT5" s="181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2"/>
      <c r="AW7" s="182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3" t="s">
        <v>70</v>
      </c>
      <c r="B28" s="184"/>
      <c r="C28" s="184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5" t="s">
        <v>71</v>
      </c>
      <c r="B29" s="186"/>
      <c r="C29" s="187"/>
      <c r="D29" s="82">
        <f>D4+D5-D28</f>
        <v>723272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1700</v>
      </c>
      <c r="L29" s="82">
        <f t="shared" si="15"/>
        <v>0</v>
      </c>
      <c r="M29" s="82">
        <f t="shared" si="15"/>
        <v>950</v>
      </c>
      <c r="N29" s="82">
        <f t="shared" si="15"/>
        <v>0</v>
      </c>
      <c r="O29" s="82">
        <f t="shared" si="15"/>
        <v>880</v>
      </c>
      <c r="P29" s="82">
        <f t="shared" si="15"/>
        <v>1020</v>
      </c>
      <c r="Q29" s="82">
        <f t="shared" si="15"/>
        <v>0</v>
      </c>
      <c r="R29" s="82">
        <f t="shared" si="15"/>
        <v>0</v>
      </c>
      <c r="S29" s="82">
        <f t="shared" si="15"/>
        <v>1187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691</v>
      </c>
      <c r="AA29" s="82">
        <f t="shared" si="15"/>
        <v>149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183" priority="26" stopIfTrue="1" operator="greaterThan">
      <formula>0</formula>
    </cfRule>
  </conditionalFormatting>
  <conditionalFormatting sqref="AQ31">
    <cfRule type="cellIs" dxfId="182" priority="24" operator="greaterThan">
      <formula>$AQ$7:$AQ$18&lt;100</formula>
    </cfRule>
    <cfRule type="cellIs" dxfId="181" priority="25" operator="greaterThan">
      <formula>100</formula>
    </cfRule>
  </conditionalFormatting>
  <conditionalFormatting sqref="D29:J29 Q29:AB29 Q28:AA28 K4:P29">
    <cfRule type="cellIs" dxfId="180" priority="23" operator="equal">
      <formula>212030016606640</formula>
    </cfRule>
  </conditionalFormatting>
  <conditionalFormatting sqref="D29:J29 L29:AB29 L28:AA28 K4:K29">
    <cfRule type="cellIs" dxfId="179" priority="21" operator="equal">
      <formula>$K$4</formula>
    </cfRule>
    <cfRule type="cellIs" dxfId="178" priority="22" operator="equal">
      <formula>2120</formula>
    </cfRule>
  </conditionalFormatting>
  <conditionalFormatting sqref="D29:L29 M4:N29">
    <cfRule type="cellIs" dxfId="177" priority="19" operator="equal">
      <formula>$M$4</formula>
    </cfRule>
    <cfRule type="cellIs" dxfId="176" priority="20" operator="equal">
      <formula>300</formula>
    </cfRule>
  </conditionalFormatting>
  <conditionalFormatting sqref="O4:O29">
    <cfRule type="cellIs" dxfId="175" priority="17" operator="equal">
      <formula>$O$4</formula>
    </cfRule>
    <cfRule type="cellIs" dxfId="174" priority="18" operator="equal">
      <formula>1660</formula>
    </cfRule>
  </conditionalFormatting>
  <conditionalFormatting sqref="P4:P29">
    <cfRule type="cellIs" dxfId="173" priority="15" operator="equal">
      <formula>$P$4</formula>
    </cfRule>
    <cfRule type="cellIs" dxfId="172" priority="16" operator="equal">
      <formula>6640</formula>
    </cfRule>
  </conditionalFormatting>
  <conditionalFormatting sqref="AT6:AT28">
    <cfRule type="cellIs" dxfId="171" priority="14" operator="lessThan">
      <formula>0</formula>
    </cfRule>
  </conditionalFormatting>
  <conditionalFormatting sqref="AT7:AT18">
    <cfRule type="cellIs" dxfId="170" priority="11" operator="lessThan">
      <formula>0</formula>
    </cfRule>
    <cfRule type="cellIs" dxfId="169" priority="12" operator="lessThan">
      <formula>0</formula>
    </cfRule>
    <cfRule type="cellIs" dxfId="168" priority="13" operator="lessThan">
      <formula>0</formula>
    </cfRule>
  </conditionalFormatting>
  <conditionalFormatting sqref="L28:AA28 K4:K28">
    <cfRule type="cellIs" dxfId="167" priority="10" operator="equal">
      <formula>$K$4</formula>
    </cfRule>
  </conditionalFormatting>
  <conditionalFormatting sqref="D28:D29 D6:D22 D24:D26 D4:AA4">
    <cfRule type="cellIs" dxfId="166" priority="9" operator="equal">
      <formula>$D$4</formula>
    </cfRule>
  </conditionalFormatting>
  <conditionalFormatting sqref="S4:S29">
    <cfRule type="cellIs" dxfId="165" priority="8" operator="equal">
      <formula>$S$4</formula>
    </cfRule>
  </conditionalFormatting>
  <conditionalFormatting sqref="Z4:Z29">
    <cfRule type="cellIs" dxfId="164" priority="7" operator="equal">
      <formula>$Z$4</formula>
    </cfRule>
  </conditionalFormatting>
  <conditionalFormatting sqref="AA4:AA29">
    <cfRule type="cellIs" dxfId="163" priority="6" operator="equal">
      <formula>$AA$4</formula>
    </cfRule>
  </conditionalFormatting>
  <conditionalFormatting sqref="AB4:AB29">
    <cfRule type="cellIs" dxfId="162" priority="5" operator="equal">
      <formula>$AB$4</formula>
    </cfRule>
  </conditionalFormatting>
  <conditionalFormatting sqref="AT7:AT28">
    <cfRule type="cellIs" dxfId="161" priority="2" operator="lessThan">
      <formula>0</formula>
    </cfRule>
    <cfRule type="cellIs" dxfId="160" priority="3" operator="lessThan">
      <formula>0</formula>
    </cfRule>
    <cfRule type="cellIs" dxfId="159" priority="4" operator="lessThan">
      <formula>0</formula>
    </cfRule>
  </conditionalFormatting>
  <conditionalFormatting sqref="D5:AA5">
    <cfRule type="cellIs" dxfId="158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8" t="s">
        <v>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188"/>
      <c r="AE1" s="188"/>
      <c r="AF1" s="188"/>
      <c r="AG1" s="188"/>
      <c r="AH1" s="188"/>
      <c r="AI1" s="188"/>
      <c r="AJ1" s="188"/>
      <c r="AK1" s="188"/>
      <c r="AL1" s="188"/>
      <c r="AM1" s="188"/>
      <c r="AN1" s="188"/>
      <c r="AO1" s="188"/>
      <c r="AP1" s="188"/>
      <c r="AQ1" s="188"/>
      <c r="AR1" s="188"/>
      <c r="AS1" s="188"/>
      <c r="AT1" s="188"/>
    </row>
    <row r="2" spans="1:56" ht="7.5" hidden="1" customHeight="1">
      <c r="A2" s="188"/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  <c r="AE2" s="188"/>
      <c r="AF2" s="188"/>
      <c r="AG2" s="188"/>
      <c r="AH2" s="188"/>
      <c r="AI2" s="188"/>
      <c r="AJ2" s="188"/>
      <c r="AK2" s="188"/>
      <c r="AL2" s="188"/>
      <c r="AM2" s="188"/>
      <c r="AN2" s="188"/>
      <c r="AO2" s="188"/>
      <c r="AP2" s="188"/>
      <c r="AQ2" s="188"/>
      <c r="AR2" s="188"/>
      <c r="AS2" s="188"/>
      <c r="AT2" s="188"/>
    </row>
    <row r="3" spans="1:56" ht="18.75">
      <c r="A3" s="189" t="s">
        <v>97</v>
      </c>
      <c r="B3" s="190"/>
      <c r="C3" s="191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2"/>
      <c r="AC3" s="192"/>
      <c r="AD3" s="192"/>
      <c r="AE3" s="192"/>
      <c r="AF3" s="192"/>
      <c r="AG3" s="192"/>
      <c r="AH3" s="192"/>
      <c r="AI3" s="192"/>
      <c r="AJ3" s="192"/>
      <c r="AK3" s="192"/>
      <c r="AL3" s="192"/>
      <c r="AM3" s="192"/>
      <c r="AN3" s="192"/>
      <c r="AO3" s="192"/>
      <c r="AP3" s="192"/>
      <c r="AQ3" s="192"/>
      <c r="AR3" s="192"/>
      <c r="AS3" s="192"/>
      <c r="AT3" s="192"/>
    </row>
    <row r="4" spans="1:56">
      <c r="A4" s="180" t="s">
        <v>1</v>
      </c>
      <c r="B4" s="180"/>
      <c r="C4" s="127"/>
      <c r="D4" s="171">
        <f>'24'!D29</f>
        <v>723272</v>
      </c>
      <c r="E4" s="171">
        <f>'24'!E29</f>
        <v>0</v>
      </c>
      <c r="F4" s="171">
        <f>'24'!F29</f>
        <v>0</v>
      </c>
      <c r="G4" s="171">
        <f>'24'!G29</f>
        <v>0</v>
      </c>
      <c r="H4" s="171">
        <f>'24'!H29</f>
        <v>0</v>
      </c>
      <c r="I4" s="171">
        <f>'24'!I29</f>
        <v>0</v>
      </c>
      <c r="J4" s="171">
        <f>'24'!J29</f>
        <v>0</v>
      </c>
      <c r="K4" s="171">
        <f>'24'!K29</f>
        <v>1700</v>
      </c>
      <c r="L4" s="171">
        <f>'24'!L29</f>
        <v>0</v>
      </c>
      <c r="M4" s="171">
        <f>'24'!M29</f>
        <v>950</v>
      </c>
      <c r="N4" s="171">
        <f>'24'!N29</f>
        <v>0</v>
      </c>
      <c r="O4" s="171">
        <f>'24'!O29</f>
        <v>880</v>
      </c>
      <c r="P4" s="171">
        <f>'24'!P29</f>
        <v>1020</v>
      </c>
      <c r="Q4" s="171">
        <f>'24'!Q29</f>
        <v>0</v>
      </c>
      <c r="R4" s="171">
        <f>'24'!R29</f>
        <v>0</v>
      </c>
      <c r="S4" s="171">
        <f>'24'!S29</f>
        <v>1187</v>
      </c>
      <c r="T4" s="171">
        <f>'24'!T29</f>
        <v>0</v>
      </c>
      <c r="U4" s="171">
        <f>'24'!U29</f>
        <v>0</v>
      </c>
      <c r="V4" s="171">
        <f>'24'!V29</f>
        <v>0</v>
      </c>
      <c r="W4" s="171">
        <f>'24'!W29</f>
        <v>0</v>
      </c>
      <c r="X4" s="171">
        <f>'24'!X29</f>
        <v>0</v>
      </c>
      <c r="Y4" s="171">
        <f>'24'!Y29</f>
        <v>0</v>
      </c>
      <c r="Z4" s="171">
        <f>'24'!Z29</f>
        <v>691</v>
      </c>
      <c r="AA4" s="171">
        <f>'24'!AA29</f>
        <v>149</v>
      </c>
      <c r="AB4" s="4"/>
      <c r="AC4" s="181"/>
      <c r="AD4" s="181"/>
      <c r="AE4" s="181"/>
      <c r="AF4" s="181"/>
      <c r="AG4" s="181"/>
      <c r="AH4" s="181"/>
      <c r="AI4" s="181"/>
      <c r="AJ4" s="181"/>
      <c r="AK4" s="181"/>
      <c r="AL4" s="181"/>
      <c r="AM4" s="181"/>
      <c r="AN4" s="181"/>
      <c r="AO4" s="181"/>
      <c r="AP4" s="181"/>
      <c r="AQ4" s="181"/>
      <c r="AR4" s="181"/>
      <c r="AS4" s="181"/>
      <c r="AT4" s="181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80" t="s">
        <v>2</v>
      </c>
      <c r="B5" s="180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81"/>
      <c r="AD5" s="181"/>
      <c r="AE5" s="181"/>
      <c r="AF5" s="181"/>
      <c r="AG5" s="181"/>
      <c r="AH5" s="181"/>
      <c r="AI5" s="181"/>
      <c r="AJ5" s="181"/>
      <c r="AK5" s="181"/>
      <c r="AL5" s="181"/>
      <c r="AM5" s="181"/>
      <c r="AN5" s="181"/>
      <c r="AO5" s="181"/>
      <c r="AP5" s="181"/>
      <c r="AQ5" s="181"/>
      <c r="AR5" s="181"/>
      <c r="AS5" s="181"/>
      <c r="AT5" s="181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2"/>
      <c r="AW7" s="182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3" t="s">
        <v>70</v>
      </c>
      <c r="B28" s="184"/>
      <c r="C28" s="184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5" t="s">
        <v>71</v>
      </c>
      <c r="B29" s="186"/>
      <c r="C29" s="187"/>
      <c r="D29" s="82">
        <f>D4+D5-D28</f>
        <v>723272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1700</v>
      </c>
      <c r="L29" s="82">
        <f t="shared" si="15"/>
        <v>0</v>
      </c>
      <c r="M29" s="82">
        <f t="shared" si="15"/>
        <v>950</v>
      </c>
      <c r="N29" s="82">
        <f t="shared" si="15"/>
        <v>0</v>
      </c>
      <c r="O29" s="82">
        <f t="shared" si="15"/>
        <v>880</v>
      </c>
      <c r="P29" s="82">
        <f t="shared" si="15"/>
        <v>1020</v>
      </c>
      <c r="Q29" s="82">
        <f t="shared" si="15"/>
        <v>0</v>
      </c>
      <c r="R29" s="82">
        <f t="shared" si="15"/>
        <v>0</v>
      </c>
      <c r="S29" s="82">
        <f t="shared" si="15"/>
        <v>1187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691</v>
      </c>
      <c r="AA29" s="82">
        <f t="shared" si="15"/>
        <v>149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157" priority="26" stopIfTrue="1" operator="greaterThan">
      <formula>0</formula>
    </cfRule>
  </conditionalFormatting>
  <conditionalFormatting sqref="AQ31">
    <cfRule type="cellIs" dxfId="156" priority="24" operator="greaterThan">
      <formula>$AQ$7:$AQ$18&lt;100</formula>
    </cfRule>
    <cfRule type="cellIs" dxfId="155" priority="25" operator="greaterThan">
      <formula>100</formula>
    </cfRule>
  </conditionalFormatting>
  <conditionalFormatting sqref="D29:J29 Q29:AB29 Q28:AA28 K4:P29">
    <cfRule type="cellIs" dxfId="154" priority="23" operator="equal">
      <formula>212030016606640</formula>
    </cfRule>
  </conditionalFormatting>
  <conditionalFormatting sqref="D29:J29 L29:AB29 L28:AA28 K4:K29">
    <cfRule type="cellIs" dxfId="153" priority="21" operator="equal">
      <formula>$K$4</formula>
    </cfRule>
    <cfRule type="cellIs" dxfId="152" priority="22" operator="equal">
      <formula>2120</formula>
    </cfRule>
  </conditionalFormatting>
  <conditionalFormatting sqref="D29:L29 M4:N29">
    <cfRule type="cellIs" dxfId="151" priority="19" operator="equal">
      <formula>$M$4</formula>
    </cfRule>
    <cfRule type="cellIs" dxfId="150" priority="20" operator="equal">
      <formula>300</formula>
    </cfRule>
  </conditionalFormatting>
  <conditionalFormatting sqref="O4:O29">
    <cfRule type="cellIs" dxfId="149" priority="17" operator="equal">
      <formula>$O$4</formula>
    </cfRule>
    <cfRule type="cellIs" dxfId="148" priority="18" operator="equal">
      <formula>1660</formula>
    </cfRule>
  </conditionalFormatting>
  <conditionalFormatting sqref="P4:P29">
    <cfRule type="cellIs" dxfId="147" priority="15" operator="equal">
      <formula>$P$4</formula>
    </cfRule>
    <cfRule type="cellIs" dxfId="146" priority="16" operator="equal">
      <formula>6640</formula>
    </cfRule>
  </conditionalFormatting>
  <conditionalFormatting sqref="AT6:AT28">
    <cfRule type="cellIs" dxfId="145" priority="14" operator="lessThan">
      <formula>0</formula>
    </cfRule>
  </conditionalFormatting>
  <conditionalFormatting sqref="AT7:AT18">
    <cfRule type="cellIs" dxfId="144" priority="11" operator="lessThan">
      <formula>0</formula>
    </cfRule>
    <cfRule type="cellIs" dxfId="143" priority="12" operator="lessThan">
      <formula>0</formula>
    </cfRule>
    <cfRule type="cellIs" dxfId="142" priority="13" operator="lessThan">
      <formula>0</formula>
    </cfRule>
  </conditionalFormatting>
  <conditionalFormatting sqref="L28:AA28 K4:K28">
    <cfRule type="cellIs" dxfId="141" priority="10" operator="equal">
      <formula>$K$4</formula>
    </cfRule>
  </conditionalFormatting>
  <conditionalFormatting sqref="D28:D29 D6:D22 D24:D26 D4:AA4">
    <cfRule type="cellIs" dxfId="140" priority="9" operator="equal">
      <formula>$D$4</formula>
    </cfRule>
  </conditionalFormatting>
  <conditionalFormatting sqref="S4:S29">
    <cfRule type="cellIs" dxfId="139" priority="8" operator="equal">
      <formula>$S$4</formula>
    </cfRule>
  </conditionalFormatting>
  <conditionalFormatting sqref="Z4:Z29">
    <cfRule type="cellIs" dxfId="138" priority="7" operator="equal">
      <formula>$Z$4</formula>
    </cfRule>
  </conditionalFormatting>
  <conditionalFormatting sqref="AA4:AA29">
    <cfRule type="cellIs" dxfId="137" priority="6" operator="equal">
      <formula>$AA$4</formula>
    </cfRule>
  </conditionalFormatting>
  <conditionalFormatting sqref="AB4:AB29">
    <cfRule type="cellIs" dxfId="136" priority="5" operator="equal">
      <formula>$AB$4</formula>
    </cfRule>
  </conditionalFormatting>
  <conditionalFormatting sqref="AT7:AT28">
    <cfRule type="cellIs" dxfId="135" priority="2" operator="lessThan">
      <formula>0</formula>
    </cfRule>
    <cfRule type="cellIs" dxfId="134" priority="3" operator="lessThan">
      <formula>0</formula>
    </cfRule>
    <cfRule type="cellIs" dxfId="133" priority="4" operator="lessThan">
      <formula>0</formula>
    </cfRule>
  </conditionalFormatting>
  <conditionalFormatting sqref="D5:AA5">
    <cfRule type="cellIs" dxfId="132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8" t="s">
        <v>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188"/>
      <c r="AE1" s="188"/>
      <c r="AF1" s="188"/>
      <c r="AG1" s="188"/>
      <c r="AH1" s="188"/>
      <c r="AI1" s="188"/>
      <c r="AJ1" s="188"/>
      <c r="AK1" s="188"/>
      <c r="AL1" s="188"/>
      <c r="AM1" s="188"/>
      <c r="AN1" s="188"/>
      <c r="AO1" s="188"/>
      <c r="AP1" s="188"/>
      <c r="AQ1" s="188"/>
      <c r="AR1" s="188"/>
      <c r="AS1" s="188"/>
      <c r="AT1" s="188"/>
    </row>
    <row r="2" spans="1:56" ht="7.5" hidden="1" customHeight="1">
      <c r="A2" s="188"/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  <c r="AE2" s="188"/>
      <c r="AF2" s="188"/>
      <c r="AG2" s="188"/>
      <c r="AH2" s="188"/>
      <c r="AI2" s="188"/>
      <c r="AJ2" s="188"/>
      <c r="AK2" s="188"/>
      <c r="AL2" s="188"/>
      <c r="AM2" s="188"/>
      <c r="AN2" s="188"/>
      <c r="AO2" s="188"/>
      <c r="AP2" s="188"/>
      <c r="AQ2" s="188"/>
      <c r="AR2" s="188"/>
      <c r="AS2" s="188"/>
      <c r="AT2" s="188"/>
    </row>
    <row r="3" spans="1:56" ht="18.75">
      <c r="A3" s="189" t="s">
        <v>98</v>
      </c>
      <c r="B3" s="190"/>
      <c r="C3" s="191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2"/>
      <c r="AC3" s="192"/>
      <c r="AD3" s="192"/>
      <c r="AE3" s="192"/>
      <c r="AF3" s="192"/>
      <c r="AG3" s="192"/>
      <c r="AH3" s="192"/>
      <c r="AI3" s="192"/>
      <c r="AJ3" s="192"/>
      <c r="AK3" s="192"/>
      <c r="AL3" s="192"/>
      <c r="AM3" s="192"/>
      <c r="AN3" s="192"/>
      <c r="AO3" s="192"/>
      <c r="AP3" s="192"/>
      <c r="AQ3" s="192"/>
      <c r="AR3" s="192"/>
      <c r="AS3" s="192"/>
      <c r="AT3" s="192"/>
    </row>
    <row r="4" spans="1:56">
      <c r="A4" s="180" t="s">
        <v>1</v>
      </c>
      <c r="B4" s="180"/>
      <c r="C4" s="127"/>
      <c r="D4" s="171">
        <f>'25'!D29</f>
        <v>723272</v>
      </c>
      <c r="E4" s="171">
        <f>'25'!E29</f>
        <v>0</v>
      </c>
      <c r="F4" s="171">
        <f>'25'!F29</f>
        <v>0</v>
      </c>
      <c r="G4" s="171">
        <f>'25'!G29</f>
        <v>0</v>
      </c>
      <c r="H4" s="171">
        <f>'25'!H29</f>
        <v>0</v>
      </c>
      <c r="I4" s="171">
        <f>'25'!I29</f>
        <v>0</v>
      </c>
      <c r="J4" s="171">
        <f>'25'!J29</f>
        <v>0</v>
      </c>
      <c r="K4" s="171">
        <f>'25'!K29</f>
        <v>1700</v>
      </c>
      <c r="L4" s="171">
        <f>'25'!L29</f>
        <v>0</v>
      </c>
      <c r="M4" s="171">
        <f>'25'!M29</f>
        <v>950</v>
      </c>
      <c r="N4" s="171">
        <f>'25'!N29</f>
        <v>0</v>
      </c>
      <c r="O4" s="171">
        <f>'25'!O29</f>
        <v>880</v>
      </c>
      <c r="P4" s="171">
        <f>'25'!P29</f>
        <v>1020</v>
      </c>
      <c r="Q4" s="171">
        <f>'25'!Q29</f>
        <v>0</v>
      </c>
      <c r="R4" s="171">
        <f>'25'!R29</f>
        <v>0</v>
      </c>
      <c r="S4" s="171">
        <f>'25'!S29</f>
        <v>1187</v>
      </c>
      <c r="T4" s="171">
        <f>'25'!T29</f>
        <v>0</v>
      </c>
      <c r="U4" s="171">
        <f>'25'!U29</f>
        <v>0</v>
      </c>
      <c r="V4" s="171">
        <f>'25'!V29</f>
        <v>0</v>
      </c>
      <c r="W4" s="171">
        <f>'25'!W29</f>
        <v>0</v>
      </c>
      <c r="X4" s="171">
        <f>'25'!X29</f>
        <v>0</v>
      </c>
      <c r="Y4" s="171">
        <f>'25'!Y29</f>
        <v>0</v>
      </c>
      <c r="Z4" s="171">
        <f>'25'!Z29</f>
        <v>691</v>
      </c>
      <c r="AA4" s="171">
        <f>'25'!AA29</f>
        <v>149</v>
      </c>
      <c r="AB4" s="4"/>
      <c r="AC4" s="181"/>
      <c r="AD4" s="181"/>
      <c r="AE4" s="181"/>
      <c r="AF4" s="181"/>
      <c r="AG4" s="181"/>
      <c r="AH4" s="181"/>
      <c r="AI4" s="181"/>
      <c r="AJ4" s="181"/>
      <c r="AK4" s="181"/>
      <c r="AL4" s="181"/>
      <c r="AM4" s="181"/>
      <c r="AN4" s="181"/>
      <c r="AO4" s="181"/>
      <c r="AP4" s="181"/>
      <c r="AQ4" s="181"/>
      <c r="AR4" s="181"/>
      <c r="AS4" s="181"/>
      <c r="AT4" s="181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80" t="s">
        <v>2</v>
      </c>
      <c r="B5" s="180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81"/>
      <c r="AD5" s="181"/>
      <c r="AE5" s="181"/>
      <c r="AF5" s="181"/>
      <c r="AG5" s="181"/>
      <c r="AH5" s="181"/>
      <c r="AI5" s="181"/>
      <c r="AJ5" s="181"/>
      <c r="AK5" s="181"/>
      <c r="AL5" s="181"/>
      <c r="AM5" s="181"/>
      <c r="AN5" s="181"/>
      <c r="AO5" s="181"/>
      <c r="AP5" s="181"/>
      <c r="AQ5" s="181"/>
      <c r="AR5" s="181"/>
      <c r="AS5" s="181"/>
      <c r="AT5" s="181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2"/>
      <c r="AW7" s="182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3" t="s">
        <v>70</v>
      </c>
      <c r="B28" s="184"/>
      <c r="C28" s="184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5" t="s">
        <v>71</v>
      </c>
      <c r="B29" s="186"/>
      <c r="C29" s="187"/>
      <c r="D29" s="82">
        <f>D4+D5-D28</f>
        <v>723272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1700</v>
      </c>
      <c r="L29" s="82">
        <f t="shared" si="15"/>
        <v>0</v>
      </c>
      <c r="M29" s="82">
        <f t="shared" si="15"/>
        <v>950</v>
      </c>
      <c r="N29" s="82">
        <f t="shared" si="15"/>
        <v>0</v>
      </c>
      <c r="O29" s="82">
        <f t="shared" si="15"/>
        <v>880</v>
      </c>
      <c r="P29" s="82">
        <f t="shared" si="15"/>
        <v>1020</v>
      </c>
      <c r="Q29" s="82">
        <f t="shared" si="15"/>
        <v>0</v>
      </c>
      <c r="R29" s="82">
        <f t="shared" si="15"/>
        <v>0</v>
      </c>
      <c r="S29" s="82">
        <f t="shared" si="15"/>
        <v>1187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691</v>
      </c>
      <c r="AA29" s="82">
        <f t="shared" si="15"/>
        <v>149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131" priority="26" stopIfTrue="1" operator="greaterThan">
      <formula>0</formula>
    </cfRule>
  </conditionalFormatting>
  <conditionalFormatting sqref="AQ31">
    <cfRule type="cellIs" dxfId="130" priority="24" operator="greaterThan">
      <formula>$AQ$7:$AQ$18&lt;100</formula>
    </cfRule>
    <cfRule type="cellIs" dxfId="129" priority="25" operator="greaterThan">
      <formula>100</formula>
    </cfRule>
  </conditionalFormatting>
  <conditionalFormatting sqref="D29:J29 Q29:AB29 Q28:AA28 K4:P29">
    <cfRule type="cellIs" dxfId="128" priority="23" operator="equal">
      <formula>212030016606640</formula>
    </cfRule>
  </conditionalFormatting>
  <conditionalFormatting sqref="D29:J29 L29:AB29 L28:AA28 K4:K29">
    <cfRule type="cellIs" dxfId="127" priority="21" operator="equal">
      <formula>$K$4</formula>
    </cfRule>
    <cfRule type="cellIs" dxfId="126" priority="22" operator="equal">
      <formula>2120</formula>
    </cfRule>
  </conditionalFormatting>
  <conditionalFormatting sqref="D29:L29 M4:N29">
    <cfRule type="cellIs" dxfId="125" priority="19" operator="equal">
      <formula>$M$4</formula>
    </cfRule>
    <cfRule type="cellIs" dxfId="124" priority="20" operator="equal">
      <formula>300</formula>
    </cfRule>
  </conditionalFormatting>
  <conditionalFormatting sqref="O4:O29">
    <cfRule type="cellIs" dxfId="123" priority="17" operator="equal">
      <formula>$O$4</formula>
    </cfRule>
    <cfRule type="cellIs" dxfId="122" priority="18" operator="equal">
      <formula>1660</formula>
    </cfRule>
  </conditionalFormatting>
  <conditionalFormatting sqref="P4:P29">
    <cfRule type="cellIs" dxfId="121" priority="15" operator="equal">
      <formula>$P$4</formula>
    </cfRule>
    <cfRule type="cellIs" dxfId="120" priority="16" operator="equal">
      <formula>6640</formula>
    </cfRule>
  </conditionalFormatting>
  <conditionalFormatting sqref="AT6:AT28">
    <cfRule type="cellIs" dxfId="119" priority="14" operator="lessThan">
      <formula>0</formula>
    </cfRule>
  </conditionalFormatting>
  <conditionalFormatting sqref="AT7:AT18">
    <cfRule type="cellIs" dxfId="118" priority="11" operator="lessThan">
      <formula>0</formula>
    </cfRule>
    <cfRule type="cellIs" dxfId="117" priority="12" operator="lessThan">
      <formula>0</formula>
    </cfRule>
    <cfRule type="cellIs" dxfId="116" priority="13" operator="lessThan">
      <formula>0</formula>
    </cfRule>
  </conditionalFormatting>
  <conditionalFormatting sqref="L28:AA28 K4:K28">
    <cfRule type="cellIs" dxfId="115" priority="10" operator="equal">
      <formula>$K$4</formula>
    </cfRule>
  </conditionalFormatting>
  <conditionalFormatting sqref="D28:D29 D6:D22 D24:D26 D4:AA4">
    <cfRule type="cellIs" dxfId="114" priority="9" operator="equal">
      <formula>$D$4</formula>
    </cfRule>
  </conditionalFormatting>
  <conditionalFormatting sqref="S4:S29">
    <cfRule type="cellIs" dxfId="113" priority="8" operator="equal">
      <formula>$S$4</formula>
    </cfRule>
  </conditionalFormatting>
  <conditionalFormatting sqref="Z4:Z29">
    <cfRule type="cellIs" dxfId="112" priority="7" operator="equal">
      <formula>$Z$4</formula>
    </cfRule>
  </conditionalFormatting>
  <conditionalFormatting sqref="AA4:AA29">
    <cfRule type="cellIs" dxfId="111" priority="6" operator="equal">
      <formula>$AA$4</formula>
    </cfRule>
  </conditionalFormatting>
  <conditionalFormatting sqref="AB4:AB29">
    <cfRule type="cellIs" dxfId="110" priority="5" operator="equal">
      <formula>$AB$4</formula>
    </cfRule>
  </conditionalFormatting>
  <conditionalFormatting sqref="AT7:AT28">
    <cfRule type="cellIs" dxfId="109" priority="2" operator="lessThan">
      <formula>0</formula>
    </cfRule>
    <cfRule type="cellIs" dxfId="108" priority="3" operator="lessThan">
      <formula>0</formula>
    </cfRule>
    <cfRule type="cellIs" dxfId="107" priority="4" operator="lessThan">
      <formula>0</formula>
    </cfRule>
  </conditionalFormatting>
  <conditionalFormatting sqref="D5:AA5">
    <cfRule type="cellIs" dxfId="106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8" t="s">
        <v>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188"/>
      <c r="AE1" s="188"/>
      <c r="AF1" s="188"/>
      <c r="AG1" s="188"/>
      <c r="AH1" s="188"/>
      <c r="AI1" s="188"/>
      <c r="AJ1" s="188"/>
      <c r="AK1" s="188"/>
      <c r="AL1" s="188"/>
      <c r="AM1" s="188"/>
      <c r="AN1" s="188"/>
      <c r="AO1" s="188"/>
      <c r="AP1" s="188"/>
      <c r="AQ1" s="188"/>
      <c r="AR1" s="188"/>
      <c r="AS1" s="188"/>
      <c r="AT1" s="188"/>
    </row>
    <row r="2" spans="1:56" ht="7.5" hidden="1" customHeight="1">
      <c r="A2" s="188"/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  <c r="AE2" s="188"/>
      <c r="AF2" s="188"/>
      <c r="AG2" s="188"/>
      <c r="AH2" s="188"/>
      <c r="AI2" s="188"/>
      <c r="AJ2" s="188"/>
      <c r="AK2" s="188"/>
      <c r="AL2" s="188"/>
      <c r="AM2" s="188"/>
      <c r="AN2" s="188"/>
      <c r="AO2" s="188"/>
      <c r="AP2" s="188"/>
      <c r="AQ2" s="188"/>
      <c r="AR2" s="188"/>
      <c r="AS2" s="188"/>
      <c r="AT2" s="188"/>
    </row>
    <row r="3" spans="1:56" ht="18.75">
      <c r="A3" s="189" t="s">
        <v>99</v>
      </c>
      <c r="B3" s="190"/>
      <c r="C3" s="191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2"/>
      <c r="AC3" s="192"/>
      <c r="AD3" s="192"/>
      <c r="AE3" s="192"/>
      <c r="AF3" s="192"/>
      <c r="AG3" s="192"/>
      <c r="AH3" s="192"/>
      <c r="AI3" s="192"/>
      <c r="AJ3" s="192"/>
      <c r="AK3" s="192"/>
      <c r="AL3" s="192"/>
      <c r="AM3" s="192"/>
      <c r="AN3" s="192"/>
      <c r="AO3" s="192"/>
      <c r="AP3" s="192"/>
      <c r="AQ3" s="192"/>
      <c r="AR3" s="192"/>
      <c r="AS3" s="192"/>
      <c r="AT3" s="192"/>
    </row>
    <row r="4" spans="1:56">
      <c r="A4" s="180" t="s">
        <v>1</v>
      </c>
      <c r="B4" s="180"/>
      <c r="C4" s="127"/>
      <c r="D4" s="171">
        <f>'26'!D29</f>
        <v>723272</v>
      </c>
      <c r="E4" s="171">
        <f>'26'!E29</f>
        <v>0</v>
      </c>
      <c r="F4" s="171">
        <f>'26'!F29</f>
        <v>0</v>
      </c>
      <c r="G4" s="171">
        <f>'26'!G29</f>
        <v>0</v>
      </c>
      <c r="H4" s="171">
        <f>'26'!H29</f>
        <v>0</v>
      </c>
      <c r="I4" s="171">
        <f>'26'!I29</f>
        <v>0</v>
      </c>
      <c r="J4" s="171">
        <f>'26'!J29</f>
        <v>0</v>
      </c>
      <c r="K4" s="171">
        <f>'26'!K29</f>
        <v>1700</v>
      </c>
      <c r="L4" s="171">
        <f>'26'!L29</f>
        <v>0</v>
      </c>
      <c r="M4" s="171">
        <f>'26'!M29</f>
        <v>950</v>
      </c>
      <c r="N4" s="171">
        <f>'26'!N29</f>
        <v>0</v>
      </c>
      <c r="O4" s="171">
        <f>'26'!O29</f>
        <v>880</v>
      </c>
      <c r="P4" s="171">
        <f>'26'!P29</f>
        <v>1020</v>
      </c>
      <c r="Q4" s="171">
        <f>'26'!Q29</f>
        <v>0</v>
      </c>
      <c r="R4" s="171">
        <f>'26'!R29</f>
        <v>0</v>
      </c>
      <c r="S4" s="171">
        <f>'26'!S29</f>
        <v>1187</v>
      </c>
      <c r="T4" s="171">
        <f>'26'!T29</f>
        <v>0</v>
      </c>
      <c r="U4" s="171">
        <f>'26'!U29</f>
        <v>0</v>
      </c>
      <c r="V4" s="171">
        <f>'26'!V29</f>
        <v>0</v>
      </c>
      <c r="W4" s="171">
        <f>'26'!W29</f>
        <v>0</v>
      </c>
      <c r="X4" s="171">
        <f>'26'!X29</f>
        <v>0</v>
      </c>
      <c r="Y4" s="171">
        <f>'26'!Y29</f>
        <v>0</v>
      </c>
      <c r="Z4" s="171">
        <f>'26'!Z29</f>
        <v>691</v>
      </c>
      <c r="AA4" s="171">
        <f>'26'!AA29</f>
        <v>149</v>
      </c>
      <c r="AB4" s="4"/>
      <c r="AC4" s="181"/>
      <c r="AD4" s="181"/>
      <c r="AE4" s="181"/>
      <c r="AF4" s="181"/>
      <c r="AG4" s="181"/>
      <c r="AH4" s="181"/>
      <c r="AI4" s="181"/>
      <c r="AJ4" s="181"/>
      <c r="AK4" s="181"/>
      <c r="AL4" s="181"/>
      <c r="AM4" s="181"/>
      <c r="AN4" s="181"/>
      <c r="AO4" s="181"/>
      <c r="AP4" s="181"/>
      <c r="AQ4" s="181"/>
      <c r="AR4" s="181"/>
      <c r="AS4" s="181"/>
      <c r="AT4" s="181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80" t="s">
        <v>2</v>
      </c>
      <c r="B5" s="180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81"/>
      <c r="AD5" s="181"/>
      <c r="AE5" s="181"/>
      <c r="AF5" s="181"/>
      <c r="AG5" s="181"/>
      <c r="AH5" s="181"/>
      <c r="AI5" s="181"/>
      <c r="AJ5" s="181"/>
      <c r="AK5" s="181"/>
      <c r="AL5" s="181"/>
      <c r="AM5" s="181"/>
      <c r="AN5" s="181"/>
      <c r="AO5" s="181"/>
      <c r="AP5" s="181"/>
      <c r="AQ5" s="181"/>
      <c r="AR5" s="181"/>
      <c r="AS5" s="181"/>
      <c r="AT5" s="181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2"/>
      <c r="AW7" s="182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3" t="s">
        <v>70</v>
      </c>
      <c r="B28" s="184"/>
      <c r="C28" s="184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5" t="s">
        <v>71</v>
      </c>
      <c r="B29" s="186"/>
      <c r="C29" s="187"/>
      <c r="D29" s="82">
        <f>D4+D5-D28</f>
        <v>723272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1700</v>
      </c>
      <c r="L29" s="82">
        <f t="shared" si="15"/>
        <v>0</v>
      </c>
      <c r="M29" s="82">
        <f t="shared" si="15"/>
        <v>950</v>
      </c>
      <c r="N29" s="82">
        <f t="shared" si="15"/>
        <v>0</v>
      </c>
      <c r="O29" s="82">
        <f t="shared" si="15"/>
        <v>880</v>
      </c>
      <c r="P29" s="82">
        <f t="shared" si="15"/>
        <v>1020</v>
      </c>
      <c r="Q29" s="82">
        <f t="shared" si="15"/>
        <v>0</v>
      </c>
      <c r="R29" s="82">
        <f t="shared" si="15"/>
        <v>0</v>
      </c>
      <c r="S29" s="82">
        <f t="shared" si="15"/>
        <v>1187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691</v>
      </c>
      <c r="AA29" s="82">
        <f t="shared" si="15"/>
        <v>149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105" priority="26" stopIfTrue="1" operator="greaterThan">
      <formula>0</formula>
    </cfRule>
  </conditionalFormatting>
  <conditionalFormatting sqref="AQ31">
    <cfRule type="cellIs" dxfId="104" priority="24" operator="greaterThan">
      <formula>$AQ$7:$AQ$18&lt;100</formula>
    </cfRule>
    <cfRule type="cellIs" dxfId="103" priority="25" operator="greaterThan">
      <formula>100</formula>
    </cfRule>
  </conditionalFormatting>
  <conditionalFormatting sqref="D29:J29 Q29:AB29 Q28:AA28 K4:P29">
    <cfRule type="cellIs" dxfId="102" priority="23" operator="equal">
      <formula>212030016606640</formula>
    </cfRule>
  </conditionalFormatting>
  <conditionalFormatting sqref="D29:J29 L29:AB29 L28:AA28 K4:K29">
    <cfRule type="cellIs" dxfId="101" priority="21" operator="equal">
      <formula>$K$4</formula>
    </cfRule>
    <cfRule type="cellIs" dxfId="100" priority="22" operator="equal">
      <formula>2120</formula>
    </cfRule>
  </conditionalFormatting>
  <conditionalFormatting sqref="D29:L29 M4:N29">
    <cfRule type="cellIs" dxfId="99" priority="19" operator="equal">
      <formula>$M$4</formula>
    </cfRule>
    <cfRule type="cellIs" dxfId="98" priority="20" operator="equal">
      <formula>300</formula>
    </cfRule>
  </conditionalFormatting>
  <conditionalFormatting sqref="O4:O29">
    <cfRule type="cellIs" dxfId="97" priority="17" operator="equal">
      <formula>$O$4</formula>
    </cfRule>
    <cfRule type="cellIs" dxfId="96" priority="18" operator="equal">
      <formula>1660</formula>
    </cfRule>
  </conditionalFormatting>
  <conditionalFormatting sqref="P4:P29">
    <cfRule type="cellIs" dxfId="95" priority="15" operator="equal">
      <formula>$P$4</formula>
    </cfRule>
    <cfRule type="cellIs" dxfId="94" priority="16" operator="equal">
      <formula>6640</formula>
    </cfRule>
  </conditionalFormatting>
  <conditionalFormatting sqref="AT6:AT28">
    <cfRule type="cellIs" dxfId="93" priority="14" operator="lessThan">
      <formula>0</formula>
    </cfRule>
  </conditionalFormatting>
  <conditionalFormatting sqref="AT7:AT18">
    <cfRule type="cellIs" dxfId="92" priority="11" operator="lessThan">
      <formula>0</formula>
    </cfRule>
    <cfRule type="cellIs" dxfId="91" priority="12" operator="lessThan">
      <formula>0</formula>
    </cfRule>
    <cfRule type="cellIs" dxfId="90" priority="13" operator="lessThan">
      <formula>0</formula>
    </cfRule>
  </conditionalFormatting>
  <conditionalFormatting sqref="L28:AA28 K4:K28">
    <cfRule type="cellIs" dxfId="89" priority="10" operator="equal">
      <formula>$K$4</formula>
    </cfRule>
  </conditionalFormatting>
  <conditionalFormatting sqref="D28:D29 D6:D22 D24:D26 D4:AA4">
    <cfRule type="cellIs" dxfId="88" priority="9" operator="equal">
      <formula>$D$4</formula>
    </cfRule>
  </conditionalFormatting>
  <conditionalFormatting sqref="S4:S29">
    <cfRule type="cellIs" dxfId="87" priority="8" operator="equal">
      <formula>$S$4</formula>
    </cfRule>
  </conditionalFormatting>
  <conditionalFormatting sqref="Z4:Z29">
    <cfRule type="cellIs" dxfId="86" priority="7" operator="equal">
      <formula>$Z$4</formula>
    </cfRule>
  </conditionalFormatting>
  <conditionalFormatting sqref="AA4:AA29">
    <cfRule type="cellIs" dxfId="85" priority="6" operator="equal">
      <formula>$AA$4</formula>
    </cfRule>
  </conditionalFormatting>
  <conditionalFormatting sqref="AB4:AB29">
    <cfRule type="cellIs" dxfId="84" priority="5" operator="equal">
      <formula>$AB$4</formula>
    </cfRule>
  </conditionalFormatting>
  <conditionalFormatting sqref="AT7:AT28">
    <cfRule type="cellIs" dxfId="83" priority="2" operator="lessThan">
      <formula>0</formula>
    </cfRule>
    <cfRule type="cellIs" dxfId="82" priority="3" operator="lessThan">
      <formula>0</formula>
    </cfRule>
    <cfRule type="cellIs" dxfId="81" priority="4" operator="lessThan">
      <formula>0</formula>
    </cfRule>
  </conditionalFormatting>
  <conditionalFormatting sqref="D5:AA5">
    <cfRule type="cellIs" dxfId="80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8" t="s">
        <v>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188"/>
      <c r="AE1" s="188"/>
      <c r="AF1" s="188"/>
      <c r="AG1" s="188"/>
      <c r="AH1" s="188"/>
      <c r="AI1" s="188"/>
      <c r="AJ1" s="188"/>
      <c r="AK1" s="188"/>
      <c r="AL1" s="188"/>
      <c r="AM1" s="188"/>
      <c r="AN1" s="188"/>
      <c r="AO1" s="188"/>
      <c r="AP1" s="188"/>
      <c r="AQ1" s="188"/>
      <c r="AR1" s="188"/>
      <c r="AS1" s="188"/>
      <c r="AT1" s="188"/>
    </row>
    <row r="2" spans="1:56" ht="7.5" hidden="1" customHeight="1">
      <c r="A2" s="188"/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  <c r="AE2" s="188"/>
      <c r="AF2" s="188"/>
      <c r="AG2" s="188"/>
      <c r="AH2" s="188"/>
      <c r="AI2" s="188"/>
      <c r="AJ2" s="188"/>
      <c r="AK2" s="188"/>
      <c r="AL2" s="188"/>
      <c r="AM2" s="188"/>
      <c r="AN2" s="188"/>
      <c r="AO2" s="188"/>
      <c r="AP2" s="188"/>
      <c r="AQ2" s="188"/>
      <c r="AR2" s="188"/>
      <c r="AS2" s="188"/>
      <c r="AT2" s="188"/>
    </row>
    <row r="3" spans="1:56" ht="18.75">
      <c r="A3" s="189" t="s">
        <v>100</v>
      </c>
      <c r="B3" s="190"/>
      <c r="C3" s="191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2"/>
      <c r="AC3" s="192"/>
      <c r="AD3" s="192"/>
      <c r="AE3" s="192"/>
      <c r="AF3" s="192"/>
      <c r="AG3" s="192"/>
      <c r="AH3" s="192"/>
      <c r="AI3" s="192"/>
      <c r="AJ3" s="192"/>
      <c r="AK3" s="192"/>
      <c r="AL3" s="192"/>
      <c r="AM3" s="192"/>
      <c r="AN3" s="192"/>
      <c r="AO3" s="192"/>
      <c r="AP3" s="192"/>
      <c r="AQ3" s="192"/>
      <c r="AR3" s="192"/>
      <c r="AS3" s="192"/>
      <c r="AT3" s="192"/>
    </row>
    <row r="4" spans="1:56">
      <c r="A4" s="180" t="s">
        <v>1</v>
      </c>
      <c r="B4" s="180"/>
      <c r="C4" s="127"/>
      <c r="D4" s="171">
        <f>'27'!D29</f>
        <v>723272</v>
      </c>
      <c r="E4" s="171">
        <f>'27'!E29</f>
        <v>0</v>
      </c>
      <c r="F4" s="171">
        <f>'27'!F29</f>
        <v>0</v>
      </c>
      <c r="G4" s="171">
        <f>'27'!G29</f>
        <v>0</v>
      </c>
      <c r="H4" s="171">
        <f>'27'!H29</f>
        <v>0</v>
      </c>
      <c r="I4" s="171">
        <f>'27'!I29</f>
        <v>0</v>
      </c>
      <c r="J4" s="171">
        <f>'27'!J29</f>
        <v>0</v>
      </c>
      <c r="K4" s="171">
        <f>'27'!K29</f>
        <v>1700</v>
      </c>
      <c r="L4" s="171">
        <f>'27'!L29</f>
        <v>0</v>
      </c>
      <c r="M4" s="171">
        <f>'27'!M29</f>
        <v>950</v>
      </c>
      <c r="N4" s="171">
        <f>'27'!N29</f>
        <v>0</v>
      </c>
      <c r="O4" s="171">
        <f>'27'!O29</f>
        <v>880</v>
      </c>
      <c r="P4" s="171">
        <f>'27'!P29</f>
        <v>1020</v>
      </c>
      <c r="Q4" s="171">
        <f>'27'!Q29</f>
        <v>0</v>
      </c>
      <c r="R4" s="171">
        <f>'27'!R29</f>
        <v>0</v>
      </c>
      <c r="S4" s="171">
        <f>'27'!S29</f>
        <v>1187</v>
      </c>
      <c r="T4" s="171">
        <f>'27'!T29</f>
        <v>0</v>
      </c>
      <c r="U4" s="171">
        <f>'27'!U29</f>
        <v>0</v>
      </c>
      <c r="V4" s="171">
        <f>'27'!V29</f>
        <v>0</v>
      </c>
      <c r="W4" s="171">
        <f>'27'!W29</f>
        <v>0</v>
      </c>
      <c r="X4" s="171">
        <f>'27'!X29</f>
        <v>0</v>
      </c>
      <c r="Y4" s="171">
        <f>'27'!Y29</f>
        <v>0</v>
      </c>
      <c r="Z4" s="171">
        <f>'27'!Z29</f>
        <v>691</v>
      </c>
      <c r="AA4" s="171">
        <f>'27'!AA29</f>
        <v>149</v>
      </c>
      <c r="AB4" s="4"/>
      <c r="AC4" s="181"/>
      <c r="AD4" s="181"/>
      <c r="AE4" s="181"/>
      <c r="AF4" s="181"/>
      <c r="AG4" s="181"/>
      <c r="AH4" s="181"/>
      <c r="AI4" s="181"/>
      <c r="AJ4" s="181"/>
      <c r="AK4" s="181"/>
      <c r="AL4" s="181"/>
      <c r="AM4" s="181"/>
      <c r="AN4" s="181"/>
      <c r="AO4" s="181"/>
      <c r="AP4" s="181"/>
      <c r="AQ4" s="181"/>
      <c r="AR4" s="181"/>
      <c r="AS4" s="181"/>
      <c r="AT4" s="181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80" t="s">
        <v>2</v>
      </c>
      <c r="B5" s="180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81"/>
      <c r="AD5" s="181"/>
      <c r="AE5" s="181"/>
      <c r="AF5" s="181"/>
      <c r="AG5" s="181"/>
      <c r="AH5" s="181"/>
      <c r="AI5" s="181"/>
      <c r="AJ5" s="181"/>
      <c r="AK5" s="181"/>
      <c r="AL5" s="181"/>
      <c r="AM5" s="181"/>
      <c r="AN5" s="181"/>
      <c r="AO5" s="181"/>
      <c r="AP5" s="181"/>
      <c r="AQ5" s="181"/>
      <c r="AR5" s="181"/>
      <c r="AS5" s="181"/>
      <c r="AT5" s="181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2"/>
      <c r="AW7" s="182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3" t="s">
        <v>70</v>
      </c>
      <c r="B28" s="184"/>
      <c r="C28" s="184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5" t="s">
        <v>71</v>
      </c>
      <c r="B29" s="186"/>
      <c r="C29" s="187"/>
      <c r="D29" s="82">
        <f>D4+D5-D28</f>
        <v>723272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1700</v>
      </c>
      <c r="L29" s="82">
        <f t="shared" si="15"/>
        <v>0</v>
      </c>
      <c r="M29" s="82">
        <f t="shared" si="15"/>
        <v>950</v>
      </c>
      <c r="N29" s="82">
        <f t="shared" si="15"/>
        <v>0</v>
      </c>
      <c r="O29" s="82">
        <f t="shared" si="15"/>
        <v>880</v>
      </c>
      <c r="P29" s="82">
        <f t="shared" si="15"/>
        <v>1020</v>
      </c>
      <c r="Q29" s="82">
        <f t="shared" si="15"/>
        <v>0</v>
      </c>
      <c r="R29" s="82">
        <f t="shared" si="15"/>
        <v>0</v>
      </c>
      <c r="S29" s="82">
        <f t="shared" si="15"/>
        <v>1187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691</v>
      </c>
      <c r="AA29" s="82">
        <f t="shared" si="15"/>
        <v>149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79" priority="26" stopIfTrue="1" operator="greaterThan">
      <formula>0</formula>
    </cfRule>
  </conditionalFormatting>
  <conditionalFormatting sqref="AQ31">
    <cfRule type="cellIs" dxfId="78" priority="24" operator="greaterThan">
      <formula>$AQ$7:$AQ$18&lt;100</formula>
    </cfRule>
    <cfRule type="cellIs" dxfId="77" priority="25" operator="greaterThan">
      <formula>100</formula>
    </cfRule>
  </conditionalFormatting>
  <conditionalFormatting sqref="D29:J29 Q29:AB29 Q28:AA28 K4:P29">
    <cfRule type="cellIs" dxfId="76" priority="23" operator="equal">
      <formula>212030016606640</formula>
    </cfRule>
  </conditionalFormatting>
  <conditionalFormatting sqref="D29:J29 L29:AB29 L28:AA28 K4:K29">
    <cfRule type="cellIs" dxfId="75" priority="21" operator="equal">
      <formula>$K$4</formula>
    </cfRule>
    <cfRule type="cellIs" dxfId="74" priority="22" operator="equal">
      <formula>2120</formula>
    </cfRule>
  </conditionalFormatting>
  <conditionalFormatting sqref="D29:L29 M4:N29">
    <cfRule type="cellIs" dxfId="73" priority="19" operator="equal">
      <formula>$M$4</formula>
    </cfRule>
    <cfRule type="cellIs" dxfId="72" priority="20" operator="equal">
      <formula>300</formula>
    </cfRule>
  </conditionalFormatting>
  <conditionalFormatting sqref="O4:O29">
    <cfRule type="cellIs" dxfId="71" priority="17" operator="equal">
      <formula>$O$4</formula>
    </cfRule>
    <cfRule type="cellIs" dxfId="70" priority="18" operator="equal">
      <formula>1660</formula>
    </cfRule>
  </conditionalFormatting>
  <conditionalFormatting sqref="P4:P29">
    <cfRule type="cellIs" dxfId="69" priority="15" operator="equal">
      <formula>$P$4</formula>
    </cfRule>
    <cfRule type="cellIs" dxfId="68" priority="16" operator="equal">
      <formula>6640</formula>
    </cfRule>
  </conditionalFormatting>
  <conditionalFormatting sqref="AT6:AT28">
    <cfRule type="cellIs" dxfId="67" priority="14" operator="lessThan">
      <formula>0</formula>
    </cfRule>
  </conditionalFormatting>
  <conditionalFormatting sqref="AT7:AT18">
    <cfRule type="cellIs" dxfId="66" priority="11" operator="lessThan">
      <formula>0</formula>
    </cfRule>
    <cfRule type="cellIs" dxfId="65" priority="12" operator="lessThan">
      <formula>0</formula>
    </cfRule>
    <cfRule type="cellIs" dxfId="64" priority="13" operator="lessThan">
      <formula>0</formula>
    </cfRule>
  </conditionalFormatting>
  <conditionalFormatting sqref="L28:AA28 K4:K28">
    <cfRule type="cellIs" dxfId="63" priority="10" operator="equal">
      <formula>$K$4</formula>
    </cfRule>
  </conditionalFormatting>
  <conditionalFormatting sqref="D28:D29 D6:D22 D24:D26 D4:AA4">
    <cfRule type="cellIs" dxfId="62" priority="9" operator="equal">
      <formula>$D$4</formula>
    </cfRule>
  </conditionalFormatting>
  <conditionalFormatting sqref="S4:S29">
    <cfRule type="cellIs" dxfId="61" priority="8" operator="equal">
      <formula>$S$4</formula>
    </cfRule>
  </conditionalFormatting>
  <conditionalFormatting sqref="Z4:Z29">
    <cfRule type="cellIs" dxfId="60" priority="7" operator="equal">
      <formula>$Z$4</formula>
    </cfRule>
  </conditionalFormatting>
  <conditionalFormatting sqref="AA4:AA29">
    <cfRule type="cellIs" dxfId="59" priority="6" operator="equal">
      <formula>$AA$4</formula>
    </cfRule>
  </conditionalFormatting>
  <conditionalFormatting sqref="AB4:AB29">
    <cfRule type="cellIs" dxfId="58" priority="5" operator="equal">
      <formula>$AB$4</formula>
    </cfRule>
  </conditionalFormatting>
  <conditionalFormatting sqref="AT7:AT28">
    <cfRule type="cellIs" dxfId="57" priority="2" operator="lessThan">
      <formula>0</formula>
    </cfRule>
    <cfRule type="cellIs" dxfId="56" priority="3" operator="lessThan">
      <formula>0</formula>
    </cfRule>
    <cfRule type="cellIs" dxfId="55" priority="4" operator="lessThan">
      <formula>0</formula>
    </cfRule>
  </conditionalFormatting>
  <conditionalFormatting sqref="D5:AA5">
    <cfRule type="cellIs" dxfId="54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25" activePane="bottomLeft" state="frozen"/>
      <selection pane="bottomLeft" activeCell="AA35" sqref="AA35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8" t="s">
        <v>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188"/>
      <c r="AE1" s="188"/>
      <c r="AF1" s="188"/>
      <c r="AG1" s="188"/>
      <c r="AH1" s="188"/>
      <c r="AI1" s="188"/>
      <c r="AJ1" s="188"/>
      <c r="AK1" s="188"/>
      <c r="AL1" s="188"/>
      <c r="AM1" s="188"/>
      <c r="AN1" s="188"/>
      <c r="AO1" s="188"/>
      <c r="AP1" s="188"/>
      <c r="AQ1" s="188"/>
      <c r="AR1" s="188"/>
      <c r="AS1" s="188"/>
      <c r="AT1" s="188"/>
    </row>
    <row r="2" spans="1:56" ht="7.5" hidden="1" customHeight="1">
      <c r="A2" s="188"/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  <c r="AE2" s="188"/>
      <c r="AF2" s="188"/>
      <c r="AG2" s="188"/>
      <c r="AH2" s="188"/>
      <c r="AI2" s="188"/>
      <c r="AJ2" s="188"/>
      <c r="AK2" s="188"/>
      <c r="AL2" s="188"/>
      <c r="AM2" s="188"/>
      <c r="AN2" s="188"/>
      <c r="AO2" s="188"/>
      <c r="AP2" s="188"/>
      <c r="AQ2" s="188"/>
      <c r="AR2" s="188"/>
      <c r="AS2" s="188"/>
      <c r="AT2" s="188"/>
    </row>
    <row r="3" spans="1:56" ht="18.75">
      <c r="A3" s="189" t="s">
        <v>101</v>
      </c>
      <c r="B3" s="190"/>
      <c r="C3" s="191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2"/>
      <c r="AC3" s="192"/>
      <c r="AD3" s="192"/>
      <c r="AE3" s="192"/>
      <c r="AF3" s="192"/>
      <c r="AG3" s="192"/>
      <c r="AH3" s="192"/>
      <c r="AI3" s="192"/>
      <c r="AJ3" s="192"/>
      <c r="AK3" s="192"/>
      <c r="AL3" s="192"/>
      <c r="AM3" s="192"/>
      <c r="AN3" s="192"/>
      <c r="AO3" s="192"/>
      <c r="AP3" s="192"/>
      <c r="AQ3" s="192"/>
      <c r="AR3" s="192"/>
      <c r="AS3" s="192"/>
      <c r="AT3" s="192"/>
    </row>
    <row r="4" spans="1:56">
      <c r="A4" s="180" t="s">
        <v>1</v>
      </c>
      <c r="B4" s="180"/>
      <c r="C4" s="127"/>
      <c r="D4" s="171">
        <f>'28'!D29</f>
        <v>723272</v>
      </c>
      <c r="E4" s="171">
        <f>'28'!E29</f>
        <v>0</v>
      </c>
      <c r="F4" s="171">
        <f>'28'!F29</f>
        <v>0</v>
      </c>
      <c r="G4" s="171">
        <f>'28'!G29</f>
        <v>0</v>
      </c>
      <c r="H4" s="171">
        <f>'28'!H29</f>
        <v>0</v>
      </c>
      <c r="I4" s="171">
        <f>'28'!I29</f>
        <v>0</v>
      </c>
      <c r="J4" s="171">
        <f>'28'!J29</f>
        <v>0</v>
      </c>
      <c r="K4" s="171">
        <f>'28'!K29</f>
        <v>1700</v>
      </c>
      <c r="L4" s="171">
        <f>'28'!L29</f>
        <v>0</v>
      </c>
      <c r="M4" s="171">
        <f>'28'!M29</f>
        <v>950</v>
      </c>
      <c r="N4" s="171">
        <f>'28'!N29</f>
        <v>0</v>
      </c>
      <c r="O4" s="171">
        <f>'28'!O29</f>
        <v>880</v>
      </c>
      <c r="P4" s="171">
        <f>'28'!P29</f>
        <v>1020</v>
      </c>
      <c r="Q4" s="171">
        <f>'28'!Q29</f>
        <v>0</v>
      </c>
      <c r="R4" s="171">
        <f>'28'!R29</f>
        <v>0</v>
      </c>
      <c r="S4" s="171">
        <f>'28'!S29</f>
        <v>1187</v>
      </c>
      <c r="T4" s="171">
        <f>'28'!T29</f>
        <v>0</v>
      </c>
      <c r="U4" s="171">
        <f>'28'!U29</f>
        <v>0</v>
      </c>
      <c r="V4" s="171">
        <f>'28'!V29</f>
        <v>0</v>
      </c>
      <c r="W4" s="171">
        <f>'28'!W29</f>
        <v>0</v>
      </c>
      <c r="X4" s="171">
        <f>'28'!X29</f>
        <v>0</v>
      </c>
      <c r="Y4" s="171">
        <f>'28'!Y29</f>
        <v>0</v>
      </c>
      <c r="Z4" s="171">
        <f>'28'!Z29</f>
        <v>691</v>
      </c>
      <c r="AA4" s="171">
        <f>'28'!AA29</f>
        <v>149</v>
      </c>
      <c r="AB4" s="4"/>
      <c r="AC4" s="181"/>
      <c r="AD4" s="181"/>
      <c r="AE4" s="181"/>
      <c r="AF4" s="181"/>
      <c r="AG4" s="181"/>
      <c r="AH4" s="181"/>
      <c r="AI4" s="181"/>
      <c r="AJ4" s="181"/>
      <c r="AK4" s="181"/>
      <c r="AL4" s="181"/>
      <c r="AM4" s="181"/>
      <c r="AN4" s="181"/>
      <c r="AO4" s="181"/>
      <c r="AP4" s="181"/>
      <c r="AQ4" s="181"/>
      <c r="AR4" s="181"/>
      <c r="AS4" s="181"/>
      <c r="AT4" s="181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80" t="s">
        <v>2</v>
      </c>
      <c r="B5" s="180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81"/>
      <c r="AD5" s="181"/>
      <c r="AE5" s="181"/>
      <c r="AF5" s="181"/>
      <c r="AG5" s="181"/>
      <c r="AH5" s="181"/>
      <c r="AI5" s="181"/>
      <c r="AJ5" s="181"/>
      <c r="AK5" s="181"/>
      <c r="AL5" s="181"/>
      <c r="AM5" s="181"/>
      <c r="AN5" s="181"/>
      <c r="AO5" s="181"/>
      <c r="AP5" s="181"/>
      <c r="AQ5" s="181"/>
      <c r="AR5" s="181"/>
      <c r="AS5" s="181"/>
      <c r="AT5" s="181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2"/>
      <c r="AW7" s="182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3" t="s">
        <v>70</v>
      </c>
      <c r="B28" s="184"/>
      <c r="C28" s="184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173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5" t="s">
        <v>71</v>
      </c>
      <c r="B29" s="186"/>
      <c r="C29" s="187"/>
      <c r="D29" s="82">
        <f>D4+D5-D28</f>
        <v>723272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1700</v>
      </c>
      <c r="L29" s="82">
        <f t="shared" si="15"/>
        <v>0</v>
      </c>
      <c r="M29" s="82">
        <f t="shared" si="15"/>
        <v>950</v>
      </c>
      <c r="N29" s="82">
        <f t="shared" si="15"/>
        <v>0</v>
      </c>
      <c r="O29" s="82">
        <f t="shared" si="15"/>
        <v>880</v>
      </c>
      <c r="P29" s="82">
        <f t="shared" si="15"/>
        <v>1020</v>
      </c>
      <c r="Q29" s="82">
        <f t="shared" si="15"/>
        <v>0</v>
      </c>
      <c r="R29" s="82">
        <f t="shared" si="15"/>
        <v>0</v>
      </c>
      <c r="S29" s="82">
        <f t="shared" si="15"/>
        <v>1187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691</v>
      </c>
      <c r="AA29" s="82">
        <f t="shared" si="15"/>
        <v>149</v>
      </c>
      <c r="AB29" s="153">
        <f t="shared" si="15"/>
        <v>0</v>
      </c>
      <c r="AC29" s="194"/>
      <c r="AD29" s="194"/>
      <c r="AE29" s="194"/>
      <c r="AF29" s="194"/>
      <c r="AG29" s="194"/>
      <c r="AH29" s="194"/>
      <c r="AI29" s="194"/>
      <c r="AJ29" s="194"/>
      <c r="AK29" s="194"/>
      <c r="AL29" s="194"/>
      <c r="AM29" s="194"/>
      <c r="AN29" s="194"/>
      <c r="AO29" s="194"/>
      <c r="AP29" s="194"/>
      <c r="AQ29" s="194"/>
      <c r="AR29" s="194"/>
      <c r="AS29" s="194"/>
      <c r="AT29" s="194"/>
      <c r="AU29" s="194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  <mergeCell ref="AC29:AU29"/>
  </mergeCells>
  <conditionalFormatting sqref="AP7:AP27">
    <cfRule type="cellIs" dxfId="53" priority="26" stopIfTrue="1" operator="greaterThan">
      <formula>0</formula>
    </cfRule>
  </conditionalFormatting>
  <conditionalFormatting sqref="AQ31">
    <cfRule type="cellIs" dxfId="52" priority="24" operator="greaterThan">
      <formula>$AQ$7:$AQ$18&lt;100</formula>
    </cfRule>
    <cfRule type="cellIs" dxfId="51" priority="25" operator="greaterThan">
      <formula>100</formula>
    </cfRule>
  </conditionalFormatting>
  <conditionalFormatting sqref="D29:J29 Q29:AB29 Q28:AA28 K4:P29">
    <cfRule type="cellIs" dxfId="50" priority="23" operator="equal">
      <formula>212030016606640</formula>
    </cfRule>
  </conditionalFormatting>
  <conditionalFormatting sqref="D29:J29 L29:AB29 L28:AA28 K4:K29">
    <cfRule type="cellIs" dxfId="49" priority="21" operator="equal">
      <formula>$K$4</formula>
    </cfRule>
    <cfRule type="cellIs" dxfId="48" priority="22" operator="equal">
      <formula>2120</formula>
    </cfRule>
  </conditionalFormatting>
  <conditionalFormatting sqref="D29:L29 M4:N29">
    <cfRule type="cellIs" dxfId="47" priority="19" operator="equal">
      <formula>$M$4</formula>
    </cfRule>
    <cfRule type="cellIs" dxfId="46" priority="20" operator="equal">
      <formula>300</formula>
    </cfRule>
  </conditionalFormatting>
  <conditionalFormatting sqref="O4:O29">
    <cfRule type="cellIs" dxfId="45" priority="17" operator="equal">
      <formula>$O$4</formula>
    </cfRule>
    <cfRule type="cellIs" dxfId="44" priority="18" operator="equal">
      <formula>1660</formula>
    </cfRule>
  </conditionalFormatting>
  <conditionalFormatting sqref="P4:P29">
    <cfRule type="cellIs" dxfId="43" priority="15" operator="equal">
      <formula>$P$4</formula>
    </cfRule>
    <cfRule type="cellIs" dxfId="42" priority="16" operator="equal">
      <formula>6640</formula>
    </cfRule>
  </conditionalFormatting>
  <conditionalFormatting sqref="AT6:AT28">
    <cfRule type="cellIs" dxfId="41" priority="14" operator="lessThan">
      <formula>0</formula>
    </cfRule>
  </conditionalFormatting>
  <conditionalFormatting sqref="AT7:AT18">
    <cfRule type="cellIs" dxfId="40" priority="11" operator="lessThan">
      <formula>0</formula>
    </cfRule>
    <cfRule type="cellIs" dxfId="39" priority="12" operator="lessThan">
      <formula>0</formula>
    </cfRule>
    <cfRule type="cellIs" dxfId="38" priority="13" operator="lessThan">
      <formula>0</formula>
    </cfRule>
  </conditionalFormatting>
  <conditionalFormatting sqref="L28:AA28 K4:K28">
    <cfRule type="cellIs" dxfId="37" priority="10" operator="equal">
      <formula>$K$4</formula>
    </cfRule>
  </conditionalFormatting>
  <conditionalFormatting sqref="D28:D29 D6:D22 D24:D26 D4:AA4">
    <cfRule type="cellIs" dxfId="36" priority="9" operator="equal">
      <formula>$D$4</formula>
    </cfRule>
  </conditionalFormatting>
  <conditionalFormatting sqref="S4:S29">
    <cfRule type="cellIs" dxfId="35" priority="8" operator="equal">
      <formula>$S$4</formula>
    </cfRule>
  </conditionalFormatting>
  <conditionalFormatting sqref="Z4:Z29">
    <cfRule type="cellIs" dxfId="34" priority="7" operator="equal">
      <formula>$Z$4</formula>
    </cfRule>
  </conditionalFormatting>
  <conditionalFormatting sqref="AA4:AA29">
    <cfRule type="cellIs" dxfId="33" priority="6" operator="equal">
      <formula>$AA$4</formula>
    </cfRule>
  </conditionalFormatting>
  <conditionalFormatting sqref="AB4:AB29">
    <cfRule type="cellIs" dxfId="32" priority="5" operator="equal">
      <formula>$AB$4</formula>
    </cfRule>
  </conditionalFormatting>
  <conditionalFormatting sqref="AT7:AT28">
    <cfRule type="cellIs" dxfId="31" priority="2" operator="lessThan">
      <formula>0</formula>
    </cfRule>
    <cfRule type="cellIs" dxfId="30" priority="3" operator="lessThan">
      <formula>0</formula>
    </cfRule>
    <cfRule type="cellIs" dxfId="29" priority="4" operator="lessThan">
      <formula>0</formula>
    </cfRule>
  </conditionalFormatting>
  <conditionalFormatting sqref="D5:AA5">
    <cfRule type="cellIs" dxfId="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6" topLeftCell="Z19" activePane="bottomRight" state="frozen"/>
      <selection pane="topRight" activeCell="Z1" sqref="Z1"/>
      <selection pane="bottomLeft" activeCell="A7" sqref="A7"/>
      <selection pane="bottomRight" activeCell="A22" sqref="A22:XFD22"/>
    </sheetView>
  </sheetViews>
  <sheetFormatPr defaultRowHeight="15"/>
  <cols>
    <col min="1" max="1" width="6.140625" style="2" customWidth="1"/>
    <col min="2" max="2" width="16.85546875" style="2" customWidth="1"/>
    <col min="3" max="3" width="1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9.28515625" style="2" customWidth="1"/>
    <col min="14" max="14" width="7.140625" style="2" hidden="1" customWidth="1"/>
    <col min="15" max="15" width="8.28515625" style="2" customWidth="1"/>
    <col min="16" max="16" width="10.425781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8.57031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2.8554687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188" t="s">
        <v>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188"/>
      <c r="AE1" s="188"/>
      <c r="AF1" s="188"/>
      <c r="AG1" s="188"/>
      <c r="AH1" s="188"/>
      <c r="AI1" s="188"/>
      <c r="AJ1" s="188"/>
      <c r="AK1" s="188"/>
      <c r="AL1" s="188"/>
      <c r="AM1" s="188"/>
      <c r="AN1" s="188"/>
      <c r="AO1" s="188"/>
      <c r="AP1" s="188"/>
      <c r="AQ1" s="188"/>
      <c r="AR1" s="188"/>
      <c r="AS1" s="188"/>
      <c r="AT1" s="188"/>
    </row>
    <row r="2" spans="1:56" ht="27.75" customHeight="1" thickBot="1">
      <c r="A2" s="188"/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  <c r="AE2" s="188"/>
      <c r="AF2" s="188"/>
      <c r="AG2" s="188"/>
      <c r="AH2" s="188"/>
      <c r="AI2" s="188"/>
      <c r="AJ2" s="188"/>
      <c r="AK2" s="188"/>
      <c r="AL2" s="188"/>
      <c r="AM2" s="188"/>
      <c r="AN2" s="188"/>
      <c r="AO2" s="188"/>
      <c r="AP2" s="188"/>
      <c r="AQ2" s="188"/>
      <c r="AR2" s="188"/>
      <c r="AS2" s="188"/>
      <c r="AT2" s="188"/>
    </row>
    <row r="3" spans="1:56" ht="18.75">
      <c r="A3" s="189" t="s">
        <v>75</v>
      </c>
      <c r="B3" s="190"/>
      <c r="C3" s="191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2"/>
      <c r="AC3" s="192"/>
      <c r="AD3" s="192"/>
      <c r="AE3" s="192"/>
      <c r="AF3" s="192"/>
      <c r="AG3" s="192"/>
      <c r="AH3" s="192"/>
      <c r="AI3" s="192"/>
      <c r="AJ3" s="192"/>
      <c r="AK3" s="192"/>
      <c r="AL3" s="192"/>
      <c r="AM3" s="192"/>
      <c r="AN3" s="192"/>
      <c r="AO3" s="192"/>
      <c r="AP3" s="192"/>
      <c r="AQ3" s="192"/>
      <c r="AR3" s="192"/>
      <c r="AS3" s="192"/>
      <c r="AT3" s="192"/>
    </row>
    <row r="4" spans="1:56">
      <c r="A4" s="180" t="s">
        <v>1</v>
      </c>
      <c r="B4" s="180"/>
      <c r="C4" s="119"/>
      <c r="D4" s="119">
        <v>597673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118">
        <v>2390</v>
      </c>
      <c r="L4" s="118">
        <v>0</v>
      </c>
      <c r="M4" s="180">
        <v>2350</v>
      </c>
      <c r="N4" s="180"/>
      <c r="O4" s="118">
        <v>1040</v>
      </c>
      <c r="P4" s="118">
        <v>5130</v>
      </c>
      <c r="Q4" s="4">
        <v>0</v>
      </c>
      <c r="R4" s="4">
        <v>0</v>
      </c>
      <c r="S4" s="4">
        <v>2250</v>
      </c>
      <c r="T4" s="4"/>
      <c r="U4" s="4"/>
      <c r="V4" s="4"/>
      <c r="W4" s="4"/>
      <c r="X4" s="4"/>
      <c r="Y4" s="4"/>
      <c r="Z4" s="4">
        <v>703</v>
      </c>
      <c r="AA4" s="4">
        <v>208</v>
      </c>
      <c r="AB4" s="4"/>
      <c r="AC4" s="181"/>
      <c r="AD4" s="181"/>
      <c r="AE4" s="181"/>
      <c r="AF4" s="181"/>
      <c r="AG4" s="181"/>
      <c r="AH4" s="181"/>
      <c r="AI4" s="181"/>
      <c r="AJ4" s="181"/>
      <c r="AK4" s="181"/>
      <c r="AL4" s="181"/>
      <c r="AM4" s="181"/>
      <c r="AN4" s="181"/>
      <c r="AO4" s="181"/>
      <c r="AP4" s="181"/>
      <c r="AQ4" s="181"/>
      <c r="AR4" s="181"/>
      <c r="AS4" s="181"/>
      <c r="AT4" s="181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80" t="s">
        <v>2</v>
      </c>
      <c r="B5" s="180"/>
      <c r="C5" s="119"/>
      <c r="D5" s="119">
        <v>519480</v>
      </c>
      <c r="E5" s="119"/>
      <c r="F5" s="119"/>
      <c r="G5" s="119"/>
      <c r="H5" s="119"/>
      <c r="I5" s="119"/>
      <c r="J5" s="119"/>
      <c r="K5" s="7"/>
      <c r="L5" s="7"/>
      <c r="M5" s="7"/>
      <c r="N5" s="7"/>
      <c r="O5" s="7"/>
      <c r="P5" s="7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8"/>
      <c r="AC5" s="181"/>
      <c r="AD5" s="181"/>
      <c r="AE5" s="181"/>
      <c r="AF5" s="181"/>
      <c r="AG5" s="181"/>
      <c r="AH5" s="181"/>
      <c r="AI5" s="181"/>
      <c r="AJ5" s="181"/>
      <c r="AK5" s="181"/>
      <c r="AL5" s="181"/>
      <c r="AM5" s="181"/>
      <c r="AN5" s="181"/>
      <c r="AO5" s="181"/>
      <c r="AP5" s="181"/>
      <c r="AQ5" s="181"/>
      <c r="AR5" s="181"/>
      <c r="AS5" s="181"/>
      <c r="AT5" s="181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9868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>
        <v>10</v>
      </c>
      <c r="P7" s="37">
        <v>40</v>
      </c>
      <c r="Q7" s="38"/>
      <c r="R7" s="38"/>
      <c r="S7" s="38">
        <v>4</v>
      </c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11082</v>
      </c>
      <c r="AD7" s="38">
        <f t="shared" ref="AD7:AD27" si="0">D7*1</f>
        <v>9868</v>
      </c>
      <c r="AE7" s="40">
        <f t="shared" ref="AE7:AE27" si="1">D7*2.75%</f>
        <v>271.37</v>
      </c>
      <c r="AF7" s="40">
        <f t="shared" ref="AF7:AF27" si="2">AD7*0.95%</f>
        <v>93.745999999999995</v>
      </c>
      <c r="AG7" s="40">
        <f>SUM(E7*999+F7*499+G7*75+H7*50+I7*30+K7*20+L7*19+M7*10+P7*9+N7*10+J7*29+R7*4+Q7*5+O7*9)*2.8%</f>
        <v>12.599999999999998</v>
      </c>
      <c r="AH7" s="40">
        <f t="shared" ref="AH7:AH27" si="3">SUM(E7*999+F7*499+G7*75+H7*50+I7*30+J7*29+K7*20+L7*19+M7*10+N7*10+O7*9+P7*9+Q7*5+R7*4)*0.95%</f>
        <v>4.2749999999999995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272.745</v>
      </c>
      <c r="AP7" s="43"/>
      <c r="AQ7" s="44">
        <v>88</v>
      </c>
      <c r="AR7" s="45">
        <f>AC7-AE7-AG7-AJ7-AK7-AL7-AM7-AN7-AP7-AQ7</f>
        <v>10710.029999999999</v>
      </c>
      <c r="AS7" s="46">
        <f t="shared" ref="AS7:AS19" si="4">AF7+AH7+AI7</f>
        <v>98.021000000000001</v>
      </c>
      <c r="AT7" s="47">
        <f t="shared" ref="AT7:AT19" si="5">AS7-AQ7-AN7</f>
        <v>10.021000000000001</v>
      </c>
      <c r="AU7" s="48"/>
      <c r="AV7" s="182"/>
      <c r="AW7" s="182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>
        <v>3645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3645</v>
      </c>
      <c r="AD8" s="35">
        <f t="shared" si="0"/>
        <v>3645</v>
      </c>
      <c r="AE8" s="52">
        <f t="shared" si="1"/>
        <v>100.2375</v>
      </c>
      <c r="AF8" s="52">
        <f t="shared" si="2"/>
        <v>34.627499999999998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100.2375</v>
      </c>
      <c r="AP8" s="53"/>
      <c r="AQ8" s="44">
        <v>44</v>
      </c>
      <c r="AR8" s="45">
        <f>AC8-AE8-AG8-AJ8-AK8-AL8-AM8-AN8-AP8-AQ8</f>
        <v>3500.7624999999998</v>
      </c>
      <c r="AS8" s="54">
        <f t="shared" si="4"/>
        <v>34.627499999999998</v>
      </c>
      <c r="AT8" s="55">
        <f t="shared" si="5"/>
        <v>-9.3725000000000023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>
        <v>11939</v>
      </c>
      <c r="E9" s="51"/>
      <c r="F9" s="50"/>
      <c r="G9" s="51"/>
      <c r="H9" s="51"/>
      <c r="I9" s="51"/>
      <c r="J9" s="51"/>
      <c r="K9" s="51"/>
      <c r="L9" s="51"/>
      <c r="M9" s="51">
        <v>50</v>
      </c>
      <c r="N9" s="51"/>
      <c r="O9" s="51"/>
      <c r="P9" s="51">
        <v>240</v>
      </c>
      <c r="Q9" s="35"/>
      <c r="R9" s="35"/>
      <c r="S9" s="35">
        <v>4</v>
      </c>
      <c r="T9" s="35"/>
      <c r="U9" s="35"/>
      <c r="V9" s="35"/>
      <c r="W9" s="35"/>
      <c r="X9" s="35"/>
      <c r="Y9" s="35"/>
      <c r="Z9" s="35"/>
      <c r="AA9" s="35">
        <v>5</v>
      </c>
      <c r="AB9" s="35"/>
      <c r="AC9" s="39">
        <f t="shared" si="6"/>
        <v>16273</v>
      </c>
      <c r="AD9" s="35">
        <f t="shared" si="0"/>
        <v>11939</v>
      </c>
      <c r="AE9" s="52">
        <f t="shared" si="1"/>
        <v>328.32249999999999</v>
      </c>
      <c r="AF9" s="52">
        <f t="shared" si="2"/>
        <v>113.4205</v>
      </c>
      <c r="AG9" s="40">
        <f t="shared" si="7"/>
        <v>73.150000000000006</v>
      </c>
      <c r="AH9" s="52">
        <f t="shared" si="3"/>
        <v>25.27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336.29750000000001</v>
      </c>
      <c r="AP9" s="53"/>
      <c r="AQ9" s="44">
        <v>121</v>
      </c>
      <c r="AR9" s="45">
        <f t="shared" ref="AR9:AR27" si="10">AC9-AE9-AG9-AJ9-AK9-AL9-AM9-AN9-AP9-AQ9</f>
        <v>15750.5275</v>
      </c>
      <c r="AS9" s="54">
        <f t="shared" si="4"/>
        <v>138.69050000000001</v>
      </c>
      <c r="AT9" s="55">
        <f t="shared" si="5"/>
        <v>17.690500000000014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>
        <v>4271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3</v>
      </c>
      <c r="T10" s="35"/>
      <c r="U10" s="35"/>
      <c r="V10" s="35"/>
      <c r="W10" s="35"/>
      <c r="X10" s="35"/>
      <c r="Y10" s="35"/>
      <c r="Z10" s="35">
        <v>1</v>
      </c>
      <c r="AA10" s="35"/>
      <c r="AB10" s="35"/>
      <c r="AC10" s="39">
        <f t="shared" si="6"/>
        <v>5035</v>
      </c>
      <c r="AD10" s="35">
        <f>D10*1</f>
        <v>4271</v>
      </c>
      <c r="AE10" s="52">
        <f>D10*2.75%</f>
        <v>117.4525</v>
      </c>
      <c r="AF10" s="52">
        <f>AD10*0.95%</f>
        <v>40.5745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117.4525</v>
      </c>
      <c r="AP10" s="53"/>
      <c r="AQ10" s="44">
        <v>37</v>
      </c>
      <c r="AR10" s="45">
        <f t="shared" si="10"/>
        <v>4880.5474999999997</v>
      </c>
      <c r="AS10" s="54">
        <f>AF10+AH10+AI10</f>
        <v>40.5745</v>
      </c>
      <c r="AT10" s="55">
        <f>AS10-AQ10-AN10</f>
        <v>3.5745000000000005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>
        <v>4937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4937</v>
      </c>
      <c r="AD11" s="35">
        <f t="shared" si="0"/>
        <v>4937</v>
      </c>
      <c r="AE11" s="52">
        <f t="shared" si="1"/>
        <v>135.76750000000001</v>
      </c>
      <c r="AF11" s="52">
        <f t="shared" si="2"/>
        <v>46.901499999999999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135.76750000000001</v>
      </c>
      <c r="AP11" s="53"/>
      <c r="AQ11" s="44">
        <v>41</v>
      </c>
      <c r="AR11" s="45">
        <f t="shared" si="10"/>
        <v>4760.2325000000001</v>
      </c>
      <c r="AS11" s="54">
        <f t="shared" si="4"/>
        <v>46.901499999999999</v>
      </c>
      <c r="AT11" s="55">
        <f t="shared" si="5"/>
        <v>5.9014999999999986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>
        <v>5657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5657</v>
      </c>
      <c r="AD12" s="35">
        <f>D12*1</f>
        <v>5657</v>
      </c>
      <c r="AE12" s="52">
        <f>D12*2.75%</f>
        <v>155.5675</v>
      </c>
      <c r="AF12" s="52">
        <f>AD12*0.95%</f>
        <v>53.741500000000002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155.5675</v>
      </c>
      <c r="AP12" s="53"/>
      <c r="AQ12" s="44">
        <v>31</v>
      </c>
      <c r="AR12" s="45">
        <f t="shared" si="10"/>
        <v>5470.4324999999999</v>
      </c>
      <c r="AS12" s="54">
        <f>AF12+AH12+AI12</f>
        <v>53.741500000000002</v>
      </c>
      <c r="AT12" s="55">
        <f>AS12-AQ12-AN12</f>
        <v>22.741500000000002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>
        <v>4726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>
        <v>50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5176</v>
      </c>
      <c r="AD13" s="35">
        <f t="shared" si="0"/>
        <v>4726</v>
      </c>
      <c r="AE13" s="52">
        <f t="shared" si="1"/>
        <v>129.965</v>
      </c>
      <c r="AF13" s="52">
        <f t="shared" si="2"/>
        <v>44.896999999999998</v>
      </c>
      <c r="AG13" s="40">
        <f t="shared" si="7"/>
        <v>12.375</v>
      </c>
      <c r="AH13" s="52">
        <f t="shared" si="3"/>
        <v>4.2749999999999995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131.34</v>
      </c>
      <c r="AP13" s="53"/>
      <c r="AQ13" s="44">
        <v>43</v>
      </c>
      <c r="AR13" s="45">
        <f t="shared" si="10"/>
        <v>4990.66</v>
      </c>
      <c r="AS13" s="54">
        <f t="shared" si="4"/>
        <v>49.171999999999997</v>
      </c>
      <c r="AT13" s="55">
        <f>AS13-AQ13-AN13</f>
        <v>6.171999999999997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>
        <v>5348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5348</v>
      </c>
      <c r="AD14" s="35">
        <f t="shared" si="0"/>
        <v>5348</v>
      </c>
      <c r="AE14" s="52">
        <f t="shared" si="1"/>
        <v>147.07</v>
      </c>
      <c r="AF14" s="52">
        <f t="shared" si="2"/>
        <v>50.805999999999997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147.07</v>
      </c>
      <c r="AP14" s="53"/>
      <c r="AQ14" s="44">
        <v>80</v>
      </c>
      <c r="AR14" s="45">
        <f>AC14-AE14-AG14-AJ14-AK14-AL14-AM14-AN14-AP14-AQ14</f>
        <v>5120.93</v>
      </c>
      <c r="AS14" s="54">
        <f t="shared" si="4"/>
        <v>50.805999999999997</v>
      </c>
      <c r="AT14" s="61">
        <f t="shared" si="5"/>
        <v>-29.194000000000003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>
        <v>11317</v>
      </c>
      <c r="E15" s="51"/>
      <c r="F15" s="50"/>
      <c r="G15" s="51"/>
      <c r="H15" s="51"/>
      <c r="I15" s="51"/>
      <c r="J15" s="51"/>
      <c r="K15" s="51">
        <v>30</v>
      </c>
      <c r="L15" s="51"/>
      <c r="M15" s="51">
        <v>50</v>
      </c>
      <c r="N15" s="51"/>
      <c r="O15" s="51"/>
      <c r="P15" s="51">
        <v>50</v>
      </c>
      <c r="Q15" s="35"/>
      <c r="R15" s="35"/>
      <c r="S15" s="35">
        <v>12</v>
      </c>
      <c r="T15" s="35"/>
      <c r="U15" s="35"/>
      <c r="V15" s="35"/>
      <c r="W15" s="35"/>
      <c r="X15" s="35"/>
      <c r="Y15" s="35"/>
      <c r="Z15" s="35"/>
      <c r="AA15" s="35">
        <v>5</v>
      </c>
      <c r="AB15" s="35"/>
      <c r="AC15" s="39">
        <f>D15*1+E15*999+F15*499+G15*75+H15*50+I15*30+K15*20+L15*19+M15*10+P15*9+N15*10+J15*29+S15*191+V15*4744+W15*110+X15*450+Y15*110+Z15*191+AA15*182+AB15*182+U15*30+T15*350+R15*4+Q15*5+O15*9</f>
        <v>16069</v>
      </c>
      <c r="AD15" s="35">
        <f t="shared" si="0"/>
        <v>11317</v>
      </c>
      <c r="AE15" s="52">
        <f t="shared" si="1"/>
        <v>311.21750000000003</v>
      </c>
      <c r="AF15" s="52">
        <f t="shared" si="2"/>
        <v>107.5115</v>
      </c>
      <c r="AG15" s="40">
        <f t="shared" si="7"/>
        <v>42.625</v>
      </c>
      <c r="AH15" s="52">
        <f t="shared" si="3"/>
        <v>14.725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314.79250000000002</v>
      </c>
      <c r="AP15" s="53"/>
      <c r="AQ15" s="44">
        <v>100</v>
      </c>
      <c r="AR15" s="45">
        <f t="shared" si="10"/>
        <v>15615.157499999999</v>
      </c>
      <c r="AS15" s="54">
        <f>AF15+AH15+AI15</f>
        <v>122.23649999999999</v>
      </c>
      <c r="AT15" s="55">
        <f>AS15-AQ15-AN15</f>
        <v>22.236499999999992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>
        <v>10238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150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11588</v>
      </c>
      <c r="AD16" s="35">
        <f t="shared" si="0"/>
        <v>10238</v>
      </c>
      <c r="AE16" s="52">
        <f t="shared" si="1"/>
        <v>281.54500000000002</v>
      </c>
      <c r="AF16" s="52">
        <f t="shared" si="2"/>
        <v>97.260999999999996</v>
      </c>
      <c r="AG16" s="40">
        <f t="shared" si="7"/>
        <v>37.125</v>
      </c>
      <c r="AH16" s="52">
        <f t="shared" si="3"/>
        <v>12.824999999999999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285.67</v>
      </c>
      <c r="AP16" s="53"/>
      <c r="AQ16" s="44">
        <v>649</v>
      </c>
      <c r="AR16" s="45">
        <f>AC16-AE16-AG16-AJ16-AK16-AL16-AM16-AN16-AP16-AQ16</f>
        <v>10620.33</v>
      </c>
      <c r="AS16" s="54">
        <f t="shared" si="4"/>
        <v>110.086</v>
      </c>
      <c r="AT16" s="55">
        <f t="shared" si="5"/>
        <v>-538.91399999999999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>
        <v>2973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>
        <v>10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4883</v>
      </c>
      <c r="AD17" s="35">
        <f>D17*1</f>
        <v>2973</v>
      </c>
      <c r="AE17" s="52">
        <f>D17*2.75%</f>
        <v>81.757500000000007</v>
      </c>
      <c r="AF17" s="52">
        <f>AD17*0.95%</f>
        <v>28.243500000000001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81.757500000000007</v>
      </c>
      <c r="AP17" s="53"/>
      <c r="AQ17" s="44">
        <v>51</v>
      </c>
      <c r="AR17" s="45">
        <f>AC17-AE17-AG17-AJ17-AK17-AL17-AM17-AN17-AP17-AQ17</f>
        <v>4750.2425000000003</v>
      </c>
      <c r="AS17" s="54">
        <f>AF17+AH17+AI17</f>
        <v>28.243500000000001</v>
      </c>
      <c r="AT17" s="55">
        <f>AS17-AQ17-AN17</f>
        <v>-22.756499999999999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>
        <v>8015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2</v>
      </c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8397</v>
      </c>
      <c r="AD18" s="35">
        <f>D18*1</f>
        <v>8015</v>
      </c>
      <c r="AE18" s="52">
        <f>D18*2.75%</f>
        <v>220.41249999999999</v>
      </c>
      <c r="AF18" s="52">
        <f>AD18*0.95%</f>
        <v>76.142499999999998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220.41249999999999</v>
      </c>
      <c r="AP18" s="53"/>
      <c r="AQ18" s="44">
        <v>147</v>
      </c>
      <c r="AR18" s="45">
        <f t="shared" si="10"/>
        <v>8029.5874999999996</v>
      </c>
      <c r="AS18" s="54">
        <f>AF18+AH18+AI18</f>
        <v>76.142499999999998</v>
      </c>
      <c r="AT18" s="55">
        <f>AS18-AQ18-AN18</f>
        <v>-70.857500000000002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>
        <v>10205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>
        <v>140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>
        <v>5</v>
      </c>
      <c r="AB19" s="35"/>
      <c r="AC19" s="39">
        <f t="shared" si="6"/>
        <v>12375</v>
      </c>
      <c r="AD19" s="35">
        <f t="shared" si="0"/>
        <v>10205</v>
      </c>
      <c r="AE19" s="52">
        <f t="shared" si="1"/>
        <v>280.63749999999999</v>
      </c>
      <c r="AF19" s="52">
        <f t="shared" si="2"/>
        <v>96.947499999999991</v>
      </c>
      <c r="AG19" s="40">
        <f t="shared" si="7"/>
        <v>34.65</v>
      </c>
      <c r="AH19" s="52">
        <f t="shared" si="3"/>
        <v>11.969999999999999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284.48750000000001</v>
      </c>
      <c r="AP19" s="53"/>
      <c r="AQ19" s="64">
        <v>169</v>
      </c>
      <c r="AR19" s="65">
        <f>AC19-AE19-AG19-AJ19-AK19-AL19-AM19-AN19-AP19-AQ19</f>
        <v>11890.7125</v>
      </c>
      <c r="AS19" s="54">
        <f t="shared" si="4"/>
        <v>108.91749999999999</v>
      </c>
      <c r="AT19" s="66">
        <f t="shared" si="5"/>
        <v>-60.08250000000001</v>
      </c>
      <c r="AU19" s="56"/>
      <c r="AV19" s="120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>
        <v>5138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5138</v>
      </c>
      <c r="AD20" s="35">
        <f t="shared" si="0"/>
        <v>5138</v>
      </c>
      <c r="AE20" s="52">
        <f t="shared" si="1"/>
        <v>141.29499999999999</v>
      </c>
      <c r="AF20" s="52">
        <f t="shared" si="2"/>
        <v>48.811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141.29499999999999</v>
      </c>
      <c r="AP20" s="53"/>
      <c r="AQ20" s="64">
        <v>46</v>
      </c>
      <c r="AR20" s="65">
        <f>AC20-AE20-AG20-AJ20-AK20-AL20-AM20-AN20-AP20-AQ20</f>
        <v>4950.7049999999999</v>
      </c>
      <c r="AS20" s="54">
        <f>AF20+AH20+AI20</f>
        <v>48.811</v>
      </c>
      <c r="AT20" s="66">
        <f>AS20-AQ20-AN20</f>
        <v>2.8109999999999999</v>
      </c>
      <c r="AU20" s="56"/>
      <c r="AV20" s="120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>
        <v>4624</v>
      </c>
      <c r="E21" s="51"/>
      <c r="F21" s="50"/>
      <c r="G21" s="51"/>
      <c r="H21" s="51"/>
      <c r="I21" s="51"/>
      <c r="J21" s="51"/>
      <c r="K21" s="51">
        <v>10</v>
      </c>
      <c r="L21" s="51"/>
      <c r="M21" s="51">
        <v>10</v>
      </c>
      <c r="N21" s="51"/>
      <c r="O21" s="51"/>
      <c r="P21" s="51"/>
      <c r="Q21" s="35"/>
      <c r="R21" s="35"/>
      <c r="S21" s="35">
        <v>15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7789</v>
      </c>
      <c r="AD21" s="35">
        <f t="shared" si="0"/>
        <v>4624</v>
      </c>
      <c r="AE21" s="52">
        <f t="shared" si="1"/>
        <v>127.16</v>
      </c>
      <c r="AF21" s="52">
        <f t="shared" si="2"/>
        <v>43.927999999999997</v>
      </c>
      <c r="AG21" s="40">
        <f t="shared" si="7"/>
        <v>8.25</v>
      </c>
      <c r="AH21" s="52">
        <f t="shared" si="3"/>
        <v>2.85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127.71</v>
      </c>
      <c r="AP21" s="53"/>
      <c r="AQ21" s="64">
        <v>43</v>
      </c>
      <c r="AR21" s="68">
        <f t="shared" si="10"/>
        <v>7610.59</v>
      </c>
      <c r="AS21" s="54">
        <f t="shared" ref="AS21:AS27" si="11">AF21+AH21+AI21</f>
        <v>46.777999999999999</v>
      </c>
      <c r="AT21" s="66">
        <f t="shared" ref="AT21:AT27" si="12">AS21-AQ21-AN21</f>
        <v>3.7779999999999987</v>
      </c>
      <c r="AU21" s="56"/>
      <c r="AV21" s="120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>
        <v>9458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35"/>
      <c r="R22" s="35"/>
      <c r="S22" s="35">
        <v>43</v>
      </c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17671</v>
      </c>
      <c r="AD22" s="35">
        <f t="shared" si="0"/>
        <v>9458</v>
      </c>
      <c r="AE22" s="52">
        <f t="shared" si="1"/>
        <v>260.09500000000003</v>
      </c>
      <c r="AF22" s="52">
        <f t="shared" si="2"/>
        <v>89.850999999999999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260.09500000000003</v>
      </c>
      <c r="AP22" s="53"/>
      <c r="AQ22" s="64">
        <v>90</v>
      </c>
      <c r="AR22" s="68">
        <f>AC22-AE22-AG22-AJ22-AK22-AL22-AM22-AN22-AP22-AQ22</f>
        <v>17320.904999999999</v>
      </c>
      <c r="AS22" s="54">
        <f>AF22+AH22+AI22</f>
        <v>89.850999999999999</v>
      </c>
      <c r="AT22" s="66">
        <f>AS22-AQ22-AN22</f>
        <v>-0.14900000000000091</v>
      </c>
      <c r="AU22" s="56"/>
      <c r="AV22" s="120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50">
        <v>5345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5345</v>
      </c>
      <c r="AD23" s="35">
        <f t="shared" si="0"/>
        <v>5345</v>
      </c>
      <c r="AE23" s="52">
        <f t="shared" si="1"/>
        <v>146.98750000000001</v>
      </c>
      <c r="AF23" s="52">
        <f t="shared" si="2"/>
        <v>50.777499999999996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146.98750000000001</v>
      </c>
      <c r="AP23" s="53"/>
      <c r="AQ23" s="64">
        <v>50</v>
      </c>
      <c r="AR23" s="68">
        <f>AC23-AE23-AG23-AJ23-AK23-AL23-AM23-AN23-AP23-AQ23</f>
        <v>5148.0124999999998</v>
      </c>
      <c r="AS23" s="54">
        <f t="shared" si="11"/>
        <v>50.777499999999996</v>
      </c>
      <c r="AT23" s="66">
        <f t="shared" si="12"/>
        <v>0.77749999999999631</v>
      </c>
      <c r="AU23" s="56"/>
      <c r="AV23" s="120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>
        <v>13159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>
        <v>200</v>
      </c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14959</v>
      </c>
      <c r="AD24" s="35">
        <f t="shared" si="0"/>
        <v>13159</v>
      </c>
      <c r="AE24" s="52">
        <f t="shared" si="1"/>
        <v>361.8725</v>
      </c>
      <c r="AF24" s="52">
        <f t="shared" si="2"/>
        <v>125.01049999999999</v>
      </c>
      <c r="AG24" s="40">
        <f t="shared" si="7"/>
        <v>49.5</v>
      </c>
      <c r="AH24" s="52">
        <f t="shared" si="3"/>
        <v>17.099999999999998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367.3725</v>
      </c>
      <c r="AP24" s="53"/>
      <c r="AQ24" s="64">
        <v>107</v>
      </c>
      <c r="AR24" s="68">
        <f t="shared" si="10"/>
        <v>14440.627500000001</v>
      </c>
      <c r="AS24" s="54">
        <f t="shared" si="11"/>
        <v>142.1105</v>
      </c>
      <c r="AT24" s="66">
        <f t="shared" si="12"/>
        <v>35.110500000000002</v>
      </c>
      <c r="AU24" s="56"/>
      <c r="AV24" s="120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>
        <v>4402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4402</v>
      </c>
      <c r="AD25" s="35">
        <f t="shared" si="0"/>
        <v>4402</v>
      </c>
      <c r="AE25" s="52">
        <f t="shared" si="1"/>
        <v>121.05500000000001</v>
      </c>
      <c r="AF25" s="52">
        <f t="shared" si="2"/>
        <v>41.818999999999996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121.05500000000001</v>
      </c>
      <c r="AP25" s="53"/>
      <c r="AQ25" s="64">
        <v>40</v>
      </c>
      <c r="AR25" s="68">
        <f t="shared" si="10"/>
        <v>4240.9449999999997</v>
      </c>
      <c r="AS25" s="54">
        <f t="shared" si="11"/>
        <v>41.818999999999996</v>
      </c>
      <c r="AT25" s="66">
        <f t="shared" si="12"/>
        <v>1.8189999999999955</v>
      </c>
      <c r="AU25" s="56"/>
      <c r="AV25" s="120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>
        <v>5354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>
        <v>47</v>
      </c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14331</v>
      </c>
      <c r="AD26" s="35">
        <f t="shared" si="0"/>
        <v>5354</v>
      </c>
      <c r="AE26" s="52">
        <f t="shared" si="1"/>
        <v>147.23500000000001</v>
      </c>
      <c r="AF26" s="52">
        <f t="shared" si="2"/>
        <v>50.863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147.23500000000001</v>
      </c>
      <c r="AP26" s="53"/>
      <c r="AQ26" s="64">
        <v>51</v>
      </c>
      <c r="AR26" s="68">
        <f t="shared" si="10"/>
        <v>14132.764999999999</v>
      </c>
      <c r="AS26" s="54">
        <f t="shared" si="11"/>
        <v>50.863</v>
      </c>
      <c r="AT26" s="66">
        <f t="shared" si="12"/>
        <v>-0.13700000000000045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>
        <v>5446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5446</v>
      </c>
      <c r="AD27" s="35">
        <f t="shared" si="0"/>
        <v>5446</v>
      </c>
      <c r="AE27" s="52">
        <f t="shared" si="1"/>
        <v>149.76500000000001</v>
      </c>
      <c r="AF27" s="52">
        <f t="shared" si="2"/>
        <v>51.737000000000002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149.76500000000001</v>
      </c>
      <c r="AP27" s="53"/>
      <c r="AQ27" s="64">
        <v>100</v>
      </c>
      <c r="AR27" s="68">
        <f t="shared" si="10"/>
        <v>5196.2349999999997</v>
      </c>
      <c r="AS27" s="54">
        <f t="shared" si="11"/>
        <v>51.737000000000002</v>
      </c>
      <c r="AT27" s="66">
        <f t="shared" si="12"/>
        <v>-48.262999999999998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3" t="s">
        <v>70</v>
      </c>
      <c r="B28" s="184"/>
      <c r="C28" s="184"/>
      <c r="D28" s="72">
        <f t="shared" ref="D28:K28" si="13">SUM(D7:D27)</f>
        <v>146065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40</v>
      </c>
      <c r="L28" s="72">
        <f t="shared" ref="L28:AT28" si="14">SUM(L7:L27)</f>
        <v>0</v>
      </c>
      <c r="M28" s="72">
        <f t="shared" si="14"/>
        <v>110</v>
      </c>
      <c r="N28" s="72">
        <f t="shared" si="14"/>
        <v>0</v>
      </c>
      <c r="O28" s="72">
        <f t="shared" si="14"/>
        <v>10</v>
      </c>
      <c r="P28" s="72">
        <f t="shared" si="14"/>
        <v>870</v>
      </c>
      <c r="Q28" s="72">
        <f t="shared" si="14"/>
        <v>0</v>
      </c>
      <c r="R28" s="72">
        <f t="shared" si="14"/>
        <v>0</v>
      </c>
      <c r="S28" s="72">
        <f t="shared" si="14"/>
        <v>140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15</v>
      </c>
      <c r="AB28" s="72">
        <f t="shared" si="14"/>
        <v>0</v>
      </c>
      <c r="AC28" s="73">
        <f t="shared" si="14"/>
        <v>185546</v>
      </c>
      <c r="AD28" s="73">
        <f t="shared" si="14"/>
        <v>146065</v>
      </c>
      <c r="AE28" s="73">
        <f t="shared" si="14"/>
        <v>4016.7874999999995</v>
      </c>
      <c r="AF28" s="73">
        <f t="shared" si="14"/>
        <v>1387.6175000000001</v>
      </c>
      <c r="AG28" s="73">
        <f t="shared" si="14"/>
        <v>270.27499999999998</v>
      </c>
      <c r="AH28" s="73">
        <f t="shared" si="14"/>
        <v>93.289999999999992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4045.1125000000002</v>
      </c>
      <c r="AP28" s="73">
        <f t="shared" si="14"/>
        <v>0</v>
      </c>
      <c r="AQ28" s="75">
        <f t="shared" si="14"/>
        <v>2128</v>
      </c>
      <c r="AR28" s="76">
        <f t="shared" si="14"/>
        <v>179130.9375</v>
      </c>
      <c r="AS28" s="76">
        <f t="shared" si="14"/>
        <v>1480.9075</v>
      </c>
      <c r="AT28" s="77">
        <f t="shared" si="14"/>
        <v>-647.09249999999986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5" t="s">
        <v>71</v>
      </c>
      <c r="B29" s="186"/>
      <c r="C29" s="187"/>
      <c r="D29" s="82">
        <f>D4+D5-D28</f>
        <v>971088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2350</v>
      </c>
      <c r="L29" s="82">
        <f t="shared" si="15"/>
        <v>0</v>
      </c>
      <c r="M29" s="82">
        <f t="shared" si="15"/>
        <v>2240</v>
      </c>
      <c r="N29" s="82">
        <f t="shared" si="15"/>
        <v>0</v>
      </c>
      <c r="O29" s="82">
        <f t="shared" si="15"/>
        <v>1030</v>
      </c>
      <c r="P29" s="82">
        <f t="shared" si="15"/>
        <v>4260</v>
      </c>
      <c r="Q29" s="82">
        <f t="shared" si="15"/>
        <v>0</v>
      </c>
      <c r="R29" s="82">
        <f t="shared" si="15"/>
        <v>0</v>
      </c>
      <c r="S29" s="82">
        <f t="shared" si="15"/>
        <v>2110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702</v>
      </c>
      <c r="AA29" s="82">
        <f t="shared" si="15"/>
        <v>193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729" priority="26" stopIfTrue="1" operator="greaterThan">
      <formula>0</formula>
    </cfRule>
  </conditionalFormatting>
  <conditionalFormatting sqref="AQ31">
    <cfRule type="cellIs" dxfId="728" priority="24" operator="greaterThan">
      <formula>$AQ$7:$AQ$18&lt;100</formula>
    </cfRule>
    <cfRule type="cellIs" dxfId="727" priority="25" operator="greaterThan">
      <formula>100</formula>
    </cfRule>
  </conditionalFormatting>
  <conditionalFormatting sqref="D29:J29 Q29:AB29 Q28:AA28 K4:P29">
    <cfRule type="cellIs" dxfId="726" priority="23" operator="equal">
      <formula>212030016606640</formula>
    </cfRule>
  </conditionalFormatting>
  <conditionalFormatting sqref="D29:J29 L29:AB29 L28:AA28 K4:K29">
    <cfRule type="cellIs" dxfId="725" priority="21" operator="equal">
      <formula>$K$4</formula>
    </cfRule>
    <cfRule type="cellIs" dxfId="724" priority="22" operator="equal">
      <formula>2120</formula>
    </cfRule>
  </conditionalFormatting>
  <conditionalFormatting sqref="D29:L29 M4:N29">
    <cfRule type="cellIs" dxfId="723" priority="19" operator="equal">
      <formula>$M$4</formula>
    </cfRule>
    <cfRule type="cellIs" dxfId="722" priority="20" operator="equal">
      <formula>300</formula>
    </cfRule>
  </conditionalFormatting>
  <conditionalFormatting sqref="O4:O29">
    <cfRule type="cellIs" dxfId="721" priority="17" operator="equal">
      <formula>$O$4</formula>
    </cfRule>
    <cfRule type="cellIs" dxfId="720" priority="18" operator="equal">
      <formula>1660</formula>
    </cfRule>
  </conditionalFormatting>
  <conditionalFormatting sqref="P4:P29">
    <cfRule type="cellIs" dxfId="719" priority="15" operator="equal">
      <formula>$P$4</formula>
    </cfRule>
    <cfRule type="cellIs" dxfId="718" priority="16" operator="equal">
      <formula>6640</formula>
    </cfRule>
  </conditionalFormatting>
  <conditionalFormatting sqref="AT6:AT28">
    <cfRule type="cellIs" dxfId="717" priority="14" operator="lessThan">
      <formula>0</formula>
    </cfRule>
  </conditionalFormatting>
  <conditionalFormatting sqref="AT7:AT18">
    <cfRule type="cellIs" dxfId="716" priority="11" operator="lessThan">
      <formula>0</formula>
    </cfRule>
    <cfRule type="cellIs" dxfId="715" priority="12" operator="lessThan">
      <formula>0</formula>
    </cfRule>
    <cfRule type="cellIs" dxfId="714" priority="13" operator="lessThan">
      <formula>0</formula>
    </cfRule>
  </conditionalFormatting>
  <conditionalFormatting sqref="L28:AA28 K4:K28">
    <cfRule type="cellIs" dxfId="713" priority="10" operator="equal">
      <formula>$K$4</formula>
    </cfRule>
  </conditionalFormatting>
  <conditionalFormatting sqref="D4 D6:D26 D28:D29">
    <cfRule type="cellIs" dxfId="712" priority="9" operator="equal">
      <formula>$D$4</formula>
    </cfRule>
  </conditionalFormatting>
  <conditionalFormatting sqref="S4:S29">
    <cfRule type="cellIs" dxfId="711" priority="8" operator="equal">
      <formula>$S$4</formula>
    </cfRule>
  </conditionalFormatting>
  <conditionalFormatting sqref="Z4:Z29">
    <cfRule type="cellIs" dxfId="710" priority="7" operator="equal">
      <formula>$Z$4</formula>
    </cfRule>
  </conditionalFormatting>
  <conditionalFormatting sqref="AA4:AA29">
    <cfRule type="cellIs" dxfId="709" priority="6" operator="equal">
      <formula>$AA$4</formula>
    </cfRule>
  </conditionalFormatting>
  <conditionalFormatting sqref="AB4:AB29">
    <cfRule type="cellIs" dxfId="708" priority="5" operator="equal">
      <formula>$AB$4</formula>
    </cfRule>
  </conditionalFormatting>
  <conditionalFormatting sqref="AT7:AT28">
    <cfRule type="cellIs" dxfId="707" priority="2" operator="lessThan">
      <formula>0</formula>
    </cfRule>
    <cfRule type="cellIs" dxfId="706" priority="3" operator="lessThan">
      <formula>0</formula>
    </cfRule>
    <cfRule type="cellIs" dxfId="705" priority="4" operator="lessThan">
      <formula>0</formula>
    </cfRule>
  </conditionalFormatting>
  <conditionalFormatting sqref="D5:AA5">
    <cfRule type="cellIs" dxfId="704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22" activePane="bottomLeft" state="frozen"/>
      <selection pane="bottomLeft" activeCell="Z36" sqref="Z36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8" t="s">
        <v>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188"/>
      <c r="AE1" s="188"/>
      <c r="AF1" s="188"/>
      <c r="AG1" s="188"/>
      <c r="AH1" s="188"/>
      <c r="AI1" s="188"/>
      <c r="AJ1" s="188"/>
      <c r="AK1" s="188"/>
      <c r="AL1" s="188"/>
      <c r="AM1" s="188"/>
      <c r="AN1" s="188"/>
      <c r="AO1" s="188"/>
      <c r="AP1" s="188"/>
      <c r="AQ1" s="188"/>
      <c r="AR1" s="188"/>
      <c r="AS1" s="188"/>
      <c r="AT1" s="188"/>
    </row>
    <row r="2" spans="1:56" ht="7.5" hidden="1" customHeight="1">
      <c r="A2" s="188"/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  <c r="AE2" s="188"/>
      <c r="AF2" s="188"/>
      <c r="AG2" s="188"/>
      <c r="AH2" s="188"/>
      <c r="AI2" s="188"/>
      <c r="AJ2" s="188"/>
      <c r="AK2" s="188"/>
      <c r="AL2" s="188"/>
      <c r="AM2" s="188"/>
      <c r="AN2" s="188"/>
      <c r="AO2" s="188"/>
      <c r="AP2" s="188"/>
      <c r="AQ2" s="188"/>
      <c r="AR2" s="188"/>
      <c r="AS2" s="188"/>
      <c r="AT2" s="188"/>
    </row>
    <row r="3" spans="1:56" ht="18.75">
      <c r="A3" s="189"/>
      <c r="B3" s="190"/>
      <c r="C3" s="191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2"/>
      <c r="AC3" s="192"/>
      <c r="AD3" s="192"/>
      <c r="AE3" s="192"/>
      <c r="AF3" s="192"/>
      <c r="AG3" s="192"/>
      <c r="AH3" s="192"/>
      <c r="AI3" s="192"/>
      <c r="AJ3" s="192"/>
      <c r="AK3" s="192"/>
      <c r="AL3" s="192"/>
      <c r="AM3" s="192"/>
      <c r="AN3" s="192"/>
      <c r="AO3" s="192"/>
      <c r="AP3" s="192"/>
      <c r="AQ3" s="192"/>
      <c r="AR3" s="192"/>
      <c r="AS3" s="192"/>
      <c r="AT3" s="192"/>
    </row>
    <row r="4" spans="1:56">
      <c r="A4" s="180" t="s">
        <v>1</v>
      </c>
      <c r="B4" s="180"/>
      <c r="C4" s="127"/>
      <c r="D4" s="127">
        <f>'01'!D4</f>
        <v>400599</v>
      </c>
      <c r="E4" s="170">
        <f>'01'!E4</f>
        <v>0</v>
      </c>
      <c r="F4" s="170">
        <f>'01'!F4</f>
        <v>0</v>
      </c>
      <c r="G4" s="170">
        <f>'01'!G4</f>
        <v>0</v>
      </c>
      <c r="H4" s="170">
        <f>'01'!H4</f>
        <v>0</v>
      </c>
      <c r="I4" s="170">
        <f>'01'!I4</f>
        <v>0</v>
      </c>
      <c r="J4" s="170">
        <f>'01'!J4</f>
        <v>0</v>
      </c>
      <c r="K4" s="170">
        <f>'01'!K4</f>
        <v>1580</v>
      </c>
      <c r="L4" s="170">
        <f>'01'!L4</f>
        <v>0</v>
      </c>
      <c r="M4" s="170">
        <f>'01'!M4</f>
        <v>2070</v>
      </c>
      <c r="N4" s="170">
        <f>'01'!N4</f>
        <v>0</v>
      </c>
      <c r="O4" s="170">
        <f>'01'!O4</f>
        <v>1110</v>
      </c>
      <c r="P4" s="170">
        <f>'01'!P4</f>
        <v>2480</v>
      </c>
      <c r="Q4" s="170">
        <f>'01'!Q4</f>
        <v>0</v>
      </c>
      <c r="R4" s="170">
        <f>'01'!R4</f>
        <v>0</v>
      </c>
      <c r="S4" s="170">
        <f>'01'!S4</f>
        <v>746</v>
      </c>
      <c r="T4" s="170">
        <f>'01'!T4</f>
        <v>0</v>
      </c>
      <c r="U4" s="170">
        <f>'01'!U4</f>
        <v>0</v>
      </c>
      <c r="V4" s="170">
        <f>'01'!V4</f>
        <v>0</v>
      </c>
      <c r="W4" s="170">
        <f>'01'!W4</f>
        <v>0</v>
      </c>
      <c r="X4" s="170">
        <f>'01'!X4</f>
        <v>0</v>
      </c>
      <c r="Y4" s="170">
        <f>'01'!Y4</f>
        <v>0</v>
      </c>
      <c r="Z4" s="170">
        <f>'01'!Z4</f>
        <v>206</v>
      </c>
      <c r="AA4" s="170">
        <f>'01'!AA4</f>
        <v>242</v>
      </c>
      <c r="AB4" s="4"/>
      <c r="AC4" s="197"/>
      <c r="AD4" s="198"/>
      <c r="AE4" s="198"/>
      <c r="AF4" s="198"/>
      <c r="AG4" s="198"/>
      <c r="AH4" s="198"/>
      <c r="AI4" s="198"/>
      <c r="AJ4" s="198"/>
      <c r="AK4" s="198"/>
      <c r="AL4" s="198"/>
      <c r="AM4" s="198"/>
      <c r="AN4" s="198"/>
      <c r="AO4" s="198"/>
      <c r="AP4" s="198"/>
      <c r="AQ4" s="198"/>
      <c r="AR4" s="198"/>
      <c r="AS4" s="198"/>
      <c r="AT4" s="198"/>
      <c r="AU4" s="199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80" t="s">
        <v>2</v>
      </c>
      <c r="B5" s="180"/>
      <c r="C5" s="127"/>
      <c r="D5" s="127">
        <f>'01'!D5+'02'!D5+'03'!D5+'04'!D5+'05'!D5+'06'!D5+'07'!D5+'08'!D5+'09'!D5+'10'!D5+'11'!D5+'12'!D5+'13'!D5+'14'!D5+'15'!D5+'16'!D5+'17'!D5+'18'!D5+'19'!D5+'20'!D5+'21'!D5+'22'!D5+'23'!D5+'24'!D5+'25'!D5+'26'!D5+'27'!D5+'28'!D5+'29'!D5</f>
        <v>1545157</v>
      </c>
      <c r="E5" s="170">
        <f>'01'!E5+'02'!E5+'03'!E5+'04'!E5+'05'!E5+'06'!E5+'07'!E5+'08'!E5+'09'!E5+'10'!E5+'11'!E5+'12'!E5+'13'!E5+'14'!E5+'15'!E5+'16'!E5+'17'!E5+'18'!E5+'19'!E5+'20'!E5+'21'!E5+'22'!E5+'23'!E5+'24'!E5+'25'!E5+'26'!E5+'27'!E5+'28'!E5+'29'!E5</f>
        <v>0</v>
      </c>
      <c r="F5" s="170">
        <f>'01'!F5+'02'!F5+'03'!F5+'04'!F5+'05'!F5+'06'!F5+'07'!F5+'08'!F5+'09'!F5+'10'!F5+'11'!F5+'12'!F5+'13'!F5+'14'!F5+'15'!F5+'16'!F5+'17'!F5+'18'!F5+'19'!F5+'20'!F5+'21'!F5+'22'!F5+'23'!F5+'24'!F5+'25'!F5+'26'!F5+'27'!F5+'28'!F5+'29'!F5</f>
        <v>0</v>
      </c>
      <c r="G5" s="170">
        <f>'01'!G5+'02'!G5+'03'!G5+'04'!G5+'05'!G5+'06'!G5+'07'!G5+'08'!G5+'09'!G5+'10'!G5+'11'!G5+'12'!G5+'13'!G5+'14'!G5+'15'!G5+'16'!G5+'17'!G5+'18'!G5+'19'!G5+'20'!G5+'21'!G5+'22'!G5+'23'!G5+'24'!G5+'25'!G5+'26'!G5+'27'!G5+'28'!G5+'29'!G5</f>
        <v>0</v>
      </c>
      <c r="H5" s="170">
        <f>'01'!H5+'02'!H5+'03'!H5+'04'!H5+'05'!H5+'06'!H5+'07'!H5+'08'!H5+'09'!H5+'10'!H5+'11'!H5+'12'!H5+'13'!H5+'14'!H5+'15'!H5+'16'!H5+'17'!H5+'18'!H5+'19'!H5+'20'!H5+'21'!H5+'22'!H5+'23'!H5+'24'!H5+'25'!H5+'26'!H5+'27'!H5+'28'!H5+'29'!H5</f>
        <v>0</v>
      </c>
      <c r="I5" s="170">
        <f>'01'!I5+'02'!I5+'03'!I5+'04'!I5+'05'!I5+'06'!I5+'07'!I5+'08'!I5+'09'!I5+'10'!I5+'11'!I5+'12'!I5+'13'!I5+'14'!I5+'15'!I5+'16'!I5+'17'!I5+'18'!I5+'19'!I5+'20'!I5+'21'!I5+'22'!I5+'23'!I5+'24'!I5+'25'!I5+'26'!I5+'27'!I5+'28'!I5+'29'!I5</f>
        <v>0</v>
      </c>
      <c r="J5" s="170">
        <f>'01'!J5+'02'!J5+'03'!J5+'04'!J5+'05'!J5+'06'!J5+'07'!J5+'08'!J5+'09'!J5+'10'!J5+'11'!J5+'12'!J5+'13'!J5+'14'!J5+'15'!J5+'16'!J5+'17'!J5+'18'!J5+'19'!J5+'20'!J5+'21'!J5+'22'!J5+'23'!J5+'24'!J5+'25'!J5+'26'!J5+'27'!J5+'28'!J5+'29'!J5</f>
        <v>0</v>
      </c>
      <c r="K5" s="170">
        <f>'01'!K5+'02'!K5+'03'!K5+'04'!K5+'05'!K5+'06'!K5+'07'!K5+'08'!K5+'09'!K5+'10'!K5+'11'!K5+'12'!K5+'13'!K5+'14'!K5+'15'!K5+'16'!K5+'17'!K5+'18'!K5+'19'!K5+'20'!K5+'21'!K5+'22'!K5+'23'!K5+'24'!K5+'25'!K5+'26'!K5+'27'!K5+'28'!K5+'29'!K5</f>
        <v>2000</v>
      </c>
      <c r="L5" s="170">
        <f>'01'!L5+'02'!L5+'03'!L5+'04'!L5+'05'!L5+'06'!L5+'07'!L5+'08'!L5+'09'!L5+'10'!L5+'11'!L5+'12'!L5+'13'!L5+'14'!L5+'15'!L5+'16'!L5+'17'!L5+'18'!L5+'19'!L5+'20'!L5+'21'!L5+'22'!L5+'23'!L5+'24'!L5+'25'!L5+'26'!L5+'27'!L5+'28'!L5+'29'!L5</f>
        <v>0</v>
      </c>
      <c r="M5" s="170">
        <f>'01'!M5+'02'!M5+'03'!M5+'04'!M5+'05'!M5+'06'!M5+'07'!M5+'08'!M5+'09'!M5+'10'!M5+'11'!M5+'12'!M5+'13'!M5+'14'!M5+'15'!M5+'16'!M5+'17'!M5+'18'!M5+'19'!M5+'20'!M5+'21'!M5+'22'!M5+'23'!M5+'24'!M5+'25'!M5+'26'!M5+'27'!M5+'28'!M5+'29'!M5</f>
        <v>2000</v>
      </c>
      <c r="N5" s="170">
        <f>'01'!N5+'02'!N5+'03'!N5+'04'!N5+'05'!N5+'06'!N5+'07'!N5+'08'!N5+'09'!N5+'10'!N5+'11'!N5+'12'!N5+'13'!N5+'14'!N5+'15'!N5+'16'!N5+'17'!N5+'18'!N5+'19'!N5+'20'!N5+'21'!N5+'22'!N5+'23'!N5+'24'!N5+'25'!N5+'26'!N5+'27'!N5+'28'!N5+'29'!N5</f>
        <v>0</v>
      </c>
      <c r="O5" s="170">
        <f>'01'!O5+'02'!O5+'03'!O5+'04'!O5+'05'!O5+'06'!O5+'07'!O5+'08'!O5+'09'!O5+'10'!O5+'11'!O5+'12'!O5+'13'!O5+'14'!O5+'15'!O5+'16'!O5+'17'!O5+'18'!O5+'19'!O5+'20'!O5+'21'!O5+'22'!O5+'23'!O5+'24'!O5+'25'!O5+'26'!O5+'27'!O5+'28'!O5+'29'!O5</f>
        <v>0</v>
      </c>
      <c r="P5" s="170">
        <f>'01'!P5+'02'!P5+'03'!P5+'04'!P5+'05'!P5+'06'!P5+'07'!P5+'08'!P5+'09'!P5+'10'!P5+'11'!P5+'12'!P5+'13'!P5+'14'!P5+'15'!P5+'16'!P5+'17'!P5+'18'!P5+'19'!P5+'20'!P5+'21'!P5+'22'!P5+'23'!P5+'24'!P5+'25'!P5+'26'!P5+'27'!P5+'28'!P5+'29'!P5</f>
        <v>5000</v>
      </c>
      <c r="Q5" s="170">
        <f>'01'!Q5+'02'!Q5+'03'!Q5+'04'!Q5+'05'!Q5+'06'!Q5+'07'!Q5+'08'!Q5+'09'!Q5+'10'!Q5+'11'!Q5+'12'!Q5+'13'!Q5+'14'!Q5+'15'!Q5+'16'!Q5+'17'!Q5+'18'!Q5+'19'!Q5+'20'!Q5+'21'!Q5+'22'!Q5+'23'!Q5+'24'!Q5+'25'!Q5+'26'!Q5+'27'!Q5+'28'!Q5+'29'!Q5</f>
        <v>0</v>
      </c>
      <c r="R5" s="170">
        <f>'01'!R5+'02'!R5+'03'!R5+'04'!R5+'05'!R5+'06'!R5+'07'!R5+'08'!R5+'09'!R5+'10'!R5+'11'!R5+'12'!R5+'13'!R5+'14'!R5+'15'!R5+'16'!R5+'17'!R5+'18'!R5+'19'!R5+'20'!R5+'21'!R5+'22'!R5+'23'!R5+'24'!R5+'25'!R5+'26'!R5+'27'!R5+'28'!R5+'29'!R5</f>
        <v>0</v>
      </c>
      <c r="S5" s="170">
        <f>'01'!S5+'02'!S5+'03'!S5+'04'!S5+'05'!S5+'06'!S5+'07'!S5+'08'!S5+'09'!S5+'10'!S5+'11'!S5+'12'!S5+'13'!S5+'14'!S5+'15'!S5+'16'!S5+'17'!S5+'18'!S5+'19'!S5+'20'!S5+'21'!S5+'22'!S5+'23'!S5+'24'!S5+'25'!S5+'26'!S5+'27'!S5+'28'!S5+'29'!S5</f>
        <v>2000</v>
      </c>
      <c r="T5" s="170">
        <f>'01'!T5+'02'!T5+'03'!T5+'04'!T5+'05'!T5+'06'!T5+'07'!T5+'08'!T5+'09'!T5+'10'!T5+'11'!T5+'12'!T5+'13'!T5+'14'!T5+'15'!T5+'16'!T5+'17'!T5+'18'!T5+'19'!T5+'20'!T5+'21'!T5+'22'!T5+'23'!T5+'24'!T5+'25'!T5+'26'!T5+'27'!T5+'28'!T5+'29'!T5</f>
        <v>0</v>
      </c>
      <c r="U5" s="170">
        <f>'01'!U5+'02'!U5+'03'!U5+'04'!U5+'05'!U5+'06'!U5+'07'!U5+'08'!U5+'09'!U5+'10'!U5+'11'!U5+'12'!U5+'13'!U5+'14'!U5+'15'!U5+'16'!U5+'17'!U5+'18'!U5+'19'!U5+'20'!U5+'21'!U5+'22'!U5+'23'!U5+'24'!U5+'25'!U5+'26'!U5+'27'!U5+'28'!U5+'29'!U5</f>
        <v>0</v>
      </c>
      <c r="V5" s="170">
        <f>'01'!V5+'02'!V5+'03'!V5+'04'!V5+'05'!V5+'06'!V5+'07'!V5+'08'!V5+'09'!V5+'10'!V5+'11'!V5+'12'!V5+'13'!V5+'14'!V5+'15'!V5+'16'!V5+'17'!V5+'18'!V5+'19'!V5+'20'!V5+'21'!V5+'22'!V5+'23'!V5+'24'!V5+'25'!V5+'26'!V5+'27'!V5+'28'!V5+'29'!V5</f>
        <v>0</v>
      </c>
      <c r="W5" s="170">
        <f>'01'!W5+'02'!W5+'03'!W5+'04'!W5+'05'!W5+'06'!W5+'07'!W5+'08'!W5+'09'!W5+'10'!W5+'11'!W5+'12'!W5+'13'!W5+'14'!W5+'15'!W5+'16'!W5+'17'!W5+'18'!W5+'19'!W5+'20'!W5+'21'!W5+'22'!W5+'23'!W5+'24'!W5+'25'!W5+'26'!W5+'27'!W5+'28'!W5+'29'!W5</f>
        <v>0</v>
      </c>
      <c r="X5" s="170">
        <f>'01'!X5+'02'!X5+'03'!X5+'04'!X5+'05'!X5+'06'!X5+'07'!X5+'08'!X5+'09'!X5+'10'!X5+'11'!X5+'12'!X5+'13'!X5+'14'!X5+'15'!X5+'16'!X5+'17'!X5+'18'!X5+'19'!X5+'20'!X5+'21'!X5+'22'!X5+'23'!X5+'24'!X5+'25'!X5+'26'!X5+'27'!X5+'28'!X5+'29'!X5</f>
        <v>0</v>
      </c>
      <c r="Y5" s="170">
        <f>'01'!Y5+'02'!Y5+'03'!Y5+'04'!Y5+'05'!Y5+'06'!Y5+'07'!Y5+'08'!Y5+'09'!Y5+'10'!Y5+'11'!Y5+'12'!Y5+'13'!Y5+'14'!Y5+'15'!Y5+'16'!Y5+'17'!Y5+'18'!Y5+'19'!Y5+'20'!Y5+'21'!Y5+'22'!Y5+'23'!Y5+'24'!Y5+'25'!Y5+'26'!Y5+'27'!Y5+'28'!Y5+'29'!Y5</f>
        <v>0</v>
      </c>
      <c r="Z5" s="170">
        <f>'01'!Z5+'02'!Z5+'03'!Z5+'04'!Z5+'05'!Z5+'06'!Z5+'07'!Z5+'08'!Z5+'09'!Z5+'10'!Z5+'11'!Z5+'12'!Z5+'13'!Z5+'14'!Z5+'15'!Z5+'16'!Z5+'17'!Z5+'18'!Z5+'19'!Z5+'20'!Z5+'21'!Z5+'22'!Z5+'23'!Z5+'24'!Z5+'25'!Z5+'26'!Z5+'27'!Z5+'28'!Z5+'29'!Z5</f>
        <v>500</v>
      </c>
      <c r="AA5" s="170">
        <f>'01'!AA5+'02'!AA5+'03'!AA5+'04'!AA5+'05'!AA5+'06'!AA5+'07'!AA5+'08'!AA5+'09'!AA5+'10'!AA5+'11'!AA5+'12'!AA5+'13'!AA5+'14'!AA5+'15'!AA5+'16'!AA5+'17'!AA5+'18'!AA5+'19'!AA5+'20'!AA5+'21'!AA5+'22'!AA5+'23'!AA5+'24'!AA5+'25'!AA5+'26'!AA5+'27'!AA5+'28'!AA5+'29'!AA5</f>
        <v>0</v>
      </c>
      <c r="AB5" s="8"/>
      <c r="AC5" s="197"/>
      <c r="AD5" s="198"/>
      <c r="AE5" s="198"/>
      <c r="AF5" s="198"/>
      <c r="AG5" s="198"/>
      <c r="AH5" s="198"/>
      <c r="AI5" s="198"/>
      <c r="AJ5" s="198"/>
      <c r="AK5" s="198"/>
      <c r="AL5" s="198"/>
      <c r="AM5" s="198"/>
      <c r="AN5" s="198"/>
      <c r="AO5" s="198"/>
      <c r="AP5" s="198"/>
      <c r="AQ5" s="198"/>
      <c r="AR5" s="198"/>
      <c r="AS5" s="198"/>
      <c r="AT5" s="198"/>
      <c r="AU5" s="199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f>'01'!D7+'02'!D7+'03'!D7+'04'!D7+'05'!D7+'06'!D7+'07'!D7+'08'!D7+'09'!D7+'10'!D7+'11'!D7+'12'!D7+'13'!D7+'14'!D7+'15'!D7+'16'!D7+'17'!D7+'18'!D7+'19'!D7+'20'!D7+'21'!D7+'22'!D7+'23'!D7+'24'!D7+'25'!D7+'26'!D7+'27'!D7+'28'!D7+'29'!D7</f>
        <v>70716</v>
      </c>
      <c r="E7" s="36">
        <f>'01'!E7+'02'!E7+'03'!E7+'04'!E7+'05'!E7+'06'!E7+'07'!E7+'08'!E7+'09'!E7+'10'!E7+'11'!E7+'12'!E7+'13'!E7+'14'!E7+'15'!E7+'16'!E7+'17'!E7+'18'!E7+'19'!E7+'20'!E7+'21'!E7+'22'!E7+'23'!E7+'24'!E7+'25'!E7+'26'!E7+'27'!E7+'28'!E7+'29'!E7</f>
        <v>0</v>
      </c>
      <c r="F7" s="36">
        <f>'01'!F7+'02'!F7+'03'!F7+'04'!F7+'05'!F7+'06'!F7+'07'!F7+'08'!F7+'09'!F7+'10'!F7+'11'!F7+'12'!F7+'13'!F7+'14'!F7+'15'!F7+'16'!F7+'17'!F7+'18'!F7+'19'!F7+'20'!F7+'21'!F7+'22'!F7+'23'!F7+'24'!F7+'25'!F7+'26'!F7+'27'!F7+'28'!F7+'29'!F7</f>
        <v>0</v>
      </c>
      <c r="G7" s="36">
        <f>'01'!G7+'02'!G7+'03'!G7+'04'!G7+'05'!G7+'06'!G7+'07'!G7+'08'!G7+'09'!G7+'10'!G7+'11'!G7+'12'!G7+'13'!G7+'14'!G7+'15'!G7+'16'!G7+'17'!G7+'18'!G7+'19'!G7+'20'!G7+'21'!G7+'22'!G7+'23'!G7+'24'!G7+'25'!G7+'26'!G7+'27'!G7+'28'!G7+'29'!G7</f>
        <v>0</v>
      </c>
      <c r="H7" s="36">
        <f>'01'!H7+'02'!H7+'03'!H7+'04'!H7+'05'!H7+'06'!H7+'07'!H7+'08'!H7+'09'!H7+'10'!H7+'11'!H7+'12'!H7+'13'!H7+'14'!H7+'15'!H7+'16'!H7+'17'!H7+'18'!H7+'19'!H7+'20'!H7+'21'!H7+'22'!H7+'23'!H7+'24'!H7+'25'!H7+'26'!H7+'27'!H7+'28'!H7+'29'!H7</f>
        <v>0</v>
      </c>
      <c r="I7" s="36">
        <f>'01'!I7+'02'!I7+'03'!I7+'04'!I7+'05'!I7+'06'!I7+'07'!I7+'08'!I7+'09'!I7+'10'!I7+'11'!I7+'12'!I7+'13'!I7+'14'!I7+'15'!I7+'16'!I7+'17'!I7+'18'!I7+'19'!I7+'20'!I7+'21'!I7+'22'!I7+'23'!I7+'24'!I7+'25'!I7+'26'!I7+'27'!I7+'28'!I7+'29'!I7</f>
        <v>0</v>
      </c>
      <c r="J7" s="36">
        <f>'01'!J7+'02'!J7+'03'!J7+'04'!J7+'05'!J7+'06'!J7+'07'!J7+'08'!J7+'09'!J7+'10'!J7+'11'!J7+'12'!J7+'13'!J7+'14'!J7+'15'!J7+'16'!J7+'17'!J7+'18'!J7+'19'!J7+'20'!J7+'21'!J7+'22'!J7+'23'!J7+'24'!J7+'25'!J7+'26'!J7+'27'!J7+'28'!J7+'29'!J7</f>
        <v>0</v>
      </c>
      <c r="K7" s="36">
        <f>'01'!K7+'02'!K7+'03'!K7+'04'!K7+'05'!K7+'06'!K7+'07'!K7+'08'!K7+'09'!K7+'10'!K7+'11'!K7+'12'!K7+'13'!K7+'14'!K7+'15'!K7+'16'!K7+'17'!K7+'18'!K7+'19'!K7+'20'!K7+'21'!K7+'22'!K7+'23'!K7+'24'!K7+'25'!K7+'26'!K7+'27'!K7+'28'!K7+'29'!K7</f>
        <v>920</v>
      </c>
      <c r="L7" s="36">
        <f>'01'!L7+'02'!L7+'03'!L7+'04'!L7+'05'!L7+'06'!L7+'07'!L7+'08'!L7+'09'!L7+'10'!L7+'11'!L7+'12'!L7+'13'!L7+'14'!L7+'15'!L7+'16'!L7+'17'!L7+'18'!L7+'19'!L7+'20'!L7+'21'!L7+'22'!L7+'23'!L7+'24'!L7+'25'!L7+'26'!L7+'27'!L7+'28'!L7+'29'!L7</f>
        <v>0</v>
      </c>
      <c r="M7" s="36">
        <f>'01'!M7+'02'!M7+'03'!M7+'04'!M7+'05'!M7+'06'!M7+'07'!M7+'08'!M7+'09'!M7+'10'!M7+'11'!M7+'12'!M7+'13'!M7+'14'!M7+'15'!M7+'16'!M7+'17'!M7+'18'!M7+'19'!M7+'20'!M7+'21'!M7+'22'!M7+'23'!M7+'24'!M7+'25'!M7+'26'!M7+'27'!M7+'28'!M7+'29'!M7</f>
        <v>170</v>
      </c>
      <c r="N7" s="36">
        <f>'01'!N7+'02'!N7+'03'!N7+'04'!N7+'05'!N7+'06'!N7+'07'!N7+'08'!N7+'09'!N7+'10'!N7+'11'!N7+'12'!N7+'13'!N7+'14'!N7+'15'!N7+'16'!N7+'17'!N7+'18'!N7+'19'!N7+'20'!N7+'21'!N7+'22'!N7+'23'!N7+'24'!N7+'25'!N7+'26'!N7+'27'!N7+'28'!N7+'29'!N7</f>
        <v>0</v>
      </c>
      <c r="O7" s="36">
        <f>'01'!O7+'02'!O7+'03'!O7+'04'!O7+'05'!O7+'06'!O7+'07'!O7+'08'!O7+'09'!O7+'10'!O7+'11'!O7+'12'!O7+'13'!O7+'14'!O7+'15'!O7+'16'!O7+'17'!O7+'18'!O7+'19'!O7+'20'!O7+'21'!O7+'22'!O7+'23'!O7+'24'!O7+'25'!O7+'26'!O7+'27'!O7+'28'!O7+'29'!O7</f>
        <v>40</v>
      </c>
      <c r="P7" s="36">
        <f>'01'!P7+'02'!P7+'03'!P7+'04'!P7+'05'!P7+'06'!P7+'07'!P7+'08'!P7+'09'!P7+'10'!P7+'11'!P7+'12'!P7+'13'!P7+'14'!P7+'15'!P7+'16'!P7+'17'!P7+'18'!P7+'19'!P7+'20'!P7+'21'!P7+'22'!P7+'23'!P7+'24'!P7+'25'!P7+'26'!P7+'27'!P7+'28'!P7+'29'!P7</f>
        <v>460</v>
      </c>
      <c r="Q7" s="36">
        <f>'01'!Q7+'02'!Q7+'03'!Q7+'04'!Q7+'05'!Q7+'06'!Q7+'07'!Q7+'08'!Q7+'09'!Q7+'10'!Q7+'11'!Q7+'12'!Q7+'13'!Q7+'14'!Q7+'15'!Q7+'16'!Q7+'17'!Q7+'18'!Q7+'19'!Q7+'20'!Q7+'21'!Q7+'22'!Q7+'23'!Q7+'24'!Q7+'25'!Q7+'26'!Q7+'27'!Q7+'28'!Q7+'29'!Q7</f>
        <v>0</v>
      </c>
      <c r="R7" s="36">
        <f>'01'!R7+'02'!R7+'03'!R7+'04'!R7+'05'!R7+'06'!R7+'07'!R7+'08'!R7+'09'!R7+'10'!R7+'11'!R7+'12'!R7+'13'!R7+'14'!R7+'15'!R7+'16'!R7+'17'!R7+'18'!R7+'19'!R7+'20'!R7+'21'!R7+'22'!R7+'23'!R7+'24'!R7+'25'!R7+'26'!R7+'27'!R7+'28'!R7+'29'!R7</f>
        <v>0</v>
      </c>
      <c r="S7" s="36">
        <f>'01'!S7+'02'!S7+'03'!S7+'04'!S7+'05'!S7+'06'!S7+'07'!S7+'08'!S7+'09'!S7+'10'!S7+'11'!S7+'12'!S7+'13'!S7+'14'!S7+'15'!S7+'16'!S7+'17'!S7+'18'!S7+'19'!S7+'20'!S7+'21'!S7+'22'!S7+'23'!S7+'24'!S7+'25'!S7+'26'!S7+'27'!S7+'28'!S7+'29'!S7</f>
        <v>107</v>
      </c>
      <c r="T7" s="36">
        <f>'01'!T7+'02'!T7+'03'!T7+'04'!T7+'05'!T7+'06'!T7+'07'!T7+'08'!T7+'09'!T7+'10'!T7+'11'!T7+'12'!T7+'13'!T7+'14'!T7+'15'!T7+'16'!T7+'17'!T7+'18'!T7+'19'!T7+'20'!T7+'21'!T7+'22'!T7+'23'!T7+'24'!T7+'25'!T7+'26'!T7+'27'!T7+'28'!T7+'29'!T7</f>
        <v>0</v>
      </c>
      <c r="U7" s="36">
        <f>'01'!U7+'02'!U7+'03'!U7+'04'!U7+'05'!U7+'06'!U7+'07'!U7+'08'!U7+'09'!U7+'10'!U7+'11'!U7+'12'!U7+'13'!U7+'14'!U7+'15'!U7+'16'!U7+'17'!U7+'18'!U7+'19'!U7+'20'!U7+'21'!U7+'22'!U7+'23'!U7+'24'!U7+'25'!U7+'26'!U7+'27'!U7+'28'!U7+'29'!U7</f>
        <v>0</v>
      </c>
      <c r="V7" s="36">
        <f>'01'!V7+'02'!V7+'03'!V7+'04'!V7+'05'!V7+'06'!V7+'07'!V7+'08'!V7+'09'!V7+'10'!V7+'11'!V7+'12'!V7+'13'!V7+'14'!V7+'15'!V7+'16'!V7+'17'!V7+'18'!V7+'19'!V7+'20'!V7+'21'!V7+'22'!V7+'23'!V7+'24'!V7+'25'!V7+'26'!V7+'27'!V7+'28'!V7+'29'!V7</f>
        <v>0</v>
      </c>
      <c r="W7" s="36">
        <f>'01'!W7+'02'!W7+'03'!W7+'04'!W7+'05'!W7+'06'!W7+'07'!W7+'08'!W7+'09'!W7+'10'!W7+'11'!W7+'12'!W7+'13'!W7+'14'!W7+'15'!W7+'16'!W7+'17'!W7+'18'!W7+'19'!W7+'20'!W7+'21'!W7+'22'!W7+'23'!W7+'24'!W7+'25'!W7+'26'!W7+'27'!W7+'28'!W7+'29'!W7</f>
        <v>0</v>
      </c>
      <c r="X7" s="36">
        <f>'01'!X7+'02'!X7+'03'!X7+'04'!X7+'05'!X7+'06'!X7+'07'!X7+'08'!X7+'09'!X7+'10'!X7+'11'!X7+'12'!X7+'13'!X7+'14'!X7+'15'!X7+'16'!X7+'17'!X7+'18'!X7+'19'!X7+'20'!X7+'21'!X7+'22'!X7+'23'!X7+'24'!X7+'25'!X7+'26'!X7+'27'!X7+'28'!X7+'29'!X7</f>
        <v>0</v>
      </c>
      <c r="Y7" s="36">
        <f>'01'!Y7+'02'!Y7+'03'!Y7+'04'!Y7+'05'!Y7+'06'!Y7+'07'!Y7+'08'!Y7+'09'!Y7+'10'!Y7+'11'!Y7+'12'!Y7+'13'!Y7+'14'!Y7+'15'!Y7+'16'!Y7+'17'!Y7+'18'!Y7+'19'!Y7+'20'!Y7+'21'!Y7+'22'!Y7+'23'!Y7+'24'!Y7+'25'!Y7+'26'!Y7+'27'!Y7+'28'!Y7+'29'!Y7</f>
        <v>0</v>
      </c>
      <c r="Z7" s="36">
        <f>'01'!Z7+'02'!Z7+'03'!Z7+'04'!Z7+'05'!Z7+'06'!Z7+'07'!Z7+'08'!Z7+'09'!Z7+'10'!Z7+'11'!Z7+'12'!Z7+'13'!Z7+'14'!Z7+'15'!Z7+'16'!Z7+'17'!Z7+'18'!Z7+'19'!Z7+'20'!Z7+'21'!Z7+'22'!Z7+'23'!Z7+'24'!Z7+'25'!Z7+'26'!Z7+'27'!Z7+'28'!Z7+'29'!Z7</f>
        <v>1</v>
      </c>
      <c r="AA7" s="36">
        <f>'01'!AA7+'02'!AA7+'03'!AA7+'04'!AA7+'05'!AA7+'06'!AA7+'07'!AA7+'08'!AA7+'09'!AA7+'10'!AA7+'11'!AA7+'12'!AA7+'13'!AA7+'14'!AA7+'15'!AA7+'16'!AA7+'17'!AA7+'18'!AA7+'19'!AA7+'20'!AA7+'21'!AA7+'22'!AA7+'23'!AA7+'24'!AA7+'25'!AA7+'26'!AA7+'27'!AA7+'28'!AA7+'29'!AA7</f>
        <v>11</v>
      </c>
      <c r="AB7" s="38"/>
      <c r="AC7" s="39">
        <f>D7*1+E7*999+F7*499+G7*75+H7*50+I7*30+K7*20+L7*19+M7*10+P7*9+N7*10+J7*29+S7*191+V7*4744+W7*110+X7*450+Y7*110+Z7*191+AA7*182+AB7*182+U7*30+T7*350+R7*4+Q7*5+O7*9</f>
        <v>117946</v>
      </c>
      <c r="AD7" s="38">
        <f t="shared" ref="AD7:AD27" si="0">D7*1</f>
        <v>70716</v>
      </c>
      <c r="AE7" s="40">
        <f t="shared" ref="AE7:AE27" si="1">D7*2.75%</f>
        <v>1944.69</v>
      </c>
      <c r="AF7" s="40">
        <f t="shared" ref="AF7:AF27" si="2">AD7*0.95%</f>
        <v>671.80200000000002</v>
      </c>
      <c r="AG7" s="40">
        <f>SUM(E7*999+F7*499+G7*75+H7*50+I7*30+K7*20+L7*19+M7*10+P7*9+N7*10+J7*29+R7*4+Q7*5+O7*9)*2.8%</f>
        <v>688.8</v>
      </c>
      <c r="AH7" s="40">
        <f t="shared" ref="AH7:AH27" si="3">SUM(E7*999+F7*499+G7*75+H7*50+I7*30+J7*29+K7*20+L7*19+M7*10+N7*10+O7*9+P7*9+Q7*5+R7*4)*0.95%</f>
        <v>233.7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1988.415</v>
      </c>
      <c r="AP7" s="43"/>
      <c r="AQ7" s="44">
        <f>'01'!AQ7+'02'!AQ7+'03'!AQ7+'04'!AQ7+'05'!AQ7+'06'!AQ7+'07'!AQ7+'08'!AQ7+'09'!AQ7+'10'!AQ7+'11'!AQ7+'12'!AQ7+'13'!AQ7+'14'!AQ7+'15'!AQ7+'16'!AQ7+'17'!AQ7+'18'!AQ7+'19'!AQ7+'20'!AQ7+'21'!AQ7+'22'!AQ7+'23'!AQ7+'24'!AQ7+'25'!AQ7+'26'!AQ7+'27'!AQ7+'28'!AQ7+'29'!AQ7</f>
        <v>596</v>
      </c>
      <c r="AR7" s="45">
        <f>AC7-AE7-AG7-AJ7-AK7-AL7-AM7-AN7-AP7-AQ7</f>
        <v>114716.51</v>
      </c>
      <c r="AS7" s="46">
        <f t="shared" ref="AS7:AS19" si="4">AF7+AH7+AI7</f>
        <v>905.50199999999995</v>
      </c>
      <c r="AT7" s="47">
        <f t="shared" ref="AT7:AT19" si="5">AS7-AQ7-AN7</f>
        <v>309.50199999999995</v>
      </c>
      <c r="AU7" s="48"/>
      <c r="AV7" s="182"/>
      <c r="AW7" s="182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36">
        <f>'01'!D8+'02'!D8+'03'!D8+'04'!D8+'05'!D8+'06'!D8+'07'!D8+'08'!D8+'09'!D8+'10'!D8+'11'!D8+'12'!D8+'13'!D8+'14'!D8+'15'!D8+'16'!D8+'17'!D8+'18'!D8+'19'!D8+'20'!D8+'21'!D8+'22'!D8+'23'!D8+'24'!D8+'25'!D8+'26'!D8+'27'!D8+'28'!D8+'29'!D8</f>
        <v>32558</v>
      </c>
      <c r="E8" s="36">
        <f>'01'!E8+'02'!E8+'03'!E8+'04'!E8+'05'!E8+'06'!E8+'07'!E8+'08'!E8+'09'!E8+'10'!E8+'11'!E8+'12'!E8+'13'!E8+'14'!E8+'15'!E8+'16'!E8+'17'!E8+'18'!E8+'19'!E8+'20'!E8+'21'!E8+'22'!E8+'23'!E8+'24'!E8+'25'!E8+'26'!E8+'27'!E8+'28'!E8+'29'!E8</f>
        <v>0</v>
      </c>
      <c r="F8" s="36">
        <f>'01'!F8+'02'!F8+'03'!F8+'04'!F8+'05'!F8+'06'!F8+'07'!F8+'08'!F8+'09'!F8+'10'!F8+'11'!F8+'12'!F8+'13'!F8+'14'!F8+'15'!F8+'16'!F8+'17'!F8+'18'!F8+'19'!F8+'20'!F8+'21'!F8+'22'!F8+'23'!F8+'24'!F8+'25'!F8+'26'!F8+'27'!F8+'28'!F8+'29'!F8</f>
        <v>0</v>
      </c>
      <c r="G8" s="36">
        <f>'01'!G8+'02'!G8+'03'!G8+'04'!G8+'05'!G8+'06'!G8+'07'!G8+'08'!G8+'09'!G8+'10'!G8+'11'!G8+'12'!G8+'13'!G8+'14'!G8+'15'!G8+'16'!G8+'17'!G8+'18'!G8+'19'!G8+'20'!G8+'21'!G8+'22'!G8+'23'!G8+'24'!G8+'25'!G8+'26'!G8+'27'!G8+'28'!G8+'29'!G8</f>
        <v>0</v>
      </c>
      <c r="H8" s="36">
        <f>'01'!H8+'02'!H8+'03'!H8+'04'!H8+'05'!H8+'06'!H8+'07'!H8+'08'!H8+'09'!H8+'10'!H8+'11'!H8+'12'!H8+'13'!H8+'14'!H8+'15'!H8+'16'!H8+'17'!H8+'18'!H8+'19'!H8+'20'!H8+'21'!H8+'22'!H8+'23'!H8+'24'!H8+'25'!H8+'26'!H8+'27'!H8+'28'!H8+'29'!H8</f>
        <v>0</v>
      </c>
      <c r="I8" s="36">
        <f>'01'!I8+'02'!I8+'03'!I8+'04'!I8+'05'!I8+'06'!I8+'07'!I8+'08'!I8+'09'!I8+'10'!I8+'11'!I8+'12'!I8+'13'!I8+'14'!I8+'15'!I8+'16'!I8+'17'!I8+'18'!I8+'19'!I8+'20'!I8+'21'!I8+'22'!I8+'23'!I8+'24'!I8+'25'!I8+'26'!I8+'27'!I8+'28'!I8+'29'!I8</f>
        <v>0</v>
      </c>
      <c r="J8" s="36">
        <f>'01'!J8+'02'!J8+'03'!J8+'04'!J8+'05'!J8+'06'!J8+'07'!J8+'08'!J8+'09'!J8+'10'!J8+'11'!J8+'12'!J8+'13'!J8+'14'!J8+'15'!J8+'16'!J8+'17'!J8+'18'!J8+'19'!J8+'20'!J8+'21'!J8+'22'!J8+'23'!J8+'24'!J8+'25'!J8+'26'!J8+'27'!J8+'28'!J8+'29'!J8</f>
        <v>0</v>
      </c>
      <c r="K8" s="36">
        <f>'01'!K8+'02'!K8+'03'!K8+'04'!K8+'05'!K8+'06'!K8+'07'!K8+'08'!K8+'09'!K8+'10'!K8+'11'!K8+'12'!K8+'13'!K8+'14'!K8+'15'!K8+'16'!K8+'17'!K8+'18'!K8+'19'!K8+'20'!K8+'21'!K8+'22'!K8+'23'!K8+'24'!K8+'25'!K8+'26'!K8+'27'!K8+'28'!K8+'29'!K8</f>
        <v>0</v>
      </c>
      <c r="L8" s="36">
        <f>'01'!L8+'02'!L8+'03'!L8+'04'!L8+'05'!L8+'06'!L8+'07'!L8+'08'!L8+'09'!L8+'10'!L8+'11'!L8+'12'!L8+'13'!L8+'14'!L8+'15'!L8+'16'!L8+'17'!L8+'18'!L8+'19'!L8+'20'!L8+'21'!L8+'22'!L8+'23'!L8+'24'!L8+'25'!L8+'26'!L8+'27'!L8+'28'!L8+'29'!L8</f>
        <v>0</v>
      </c>
      <c r="M8" s="36">
        <f>'01'!M8+'02'!M8+'03'!M8+'04'!M8+'05'!M8+'06'!M8+'07'!M8+'08'!M8+'09'!M8+'10'!M8+'11'!M8+'12'!M8+'13'!M8+'14'!M8+'15'!M8+'16'!M8+'17'!M8+'18'!M8+'19'!M8+'20'!M8+'21'!M8+'22'!M8+'23'!M8+'24'!M8+'25'!M8+'26'!M8+'27'!M8+'28'!M8+'29'!M8</f>
        <v>280</v>
      </c>
      <c r="N8" s="36">
        <f>'01'!N8+'02'!N8+'03'!N8+'04'!N8+'05'!N8+'06'!N8+'07'!N8+'08'!N8+'09'!N8+'10'!N8+'11'!N8+'12'!N8+'13'!N8+'14'!N8+'15'!N8+'16'!N8+'17'!N8+'18'!N8+'19'!N8+'20'!N8+'21'!N8+'22'!N8+'23'!N8+'24'!N8+'25'!N8+'26'!N8+'27'!N8+'28'!N8+'29'!N8</f>
        <v>0</v>
      </c>
      <c r="O8" s="36">
        <f>'01'!O8+'02'!O8+'03'!O8+'04'!O8+'05'!O8+'06'!O8+'07'!O8+'08'!O8+'09'!O8+'10'!O8+'11'!O8+'12'!O8+'13'!O8+'14'!O8+'15'!O8+'16'!O8+'17'!O8+'18'!O8+'19'!O8+'20'!O8+'21'!O8+'22'!O8+'23'!O8+'24'!O8+'25'!O8+'26'!O8+'27'!O8+'28'!O8+'29'!O8</f>
        <v>0</v>
      </c>
      <c r="P8" s="36">
        <f>'01'!P8+'02'!P8+'03'!P8+'04'!P8+'05'!P8+'06'!P8+'07'!P8+'08'!P8+'09'!P8+'10'!P8+'11'!P8+'12'!P8+'13'!P8+'14'!P8+'15'!P8+'16'!P8+'17'!P8+'18'!P8+'19'!P8+'20'!P8+'21'!P8+'22'!P8+'23'!P8+'24'!P8+'25'!P8+'26'!P8+'27'!P8+'28'!P8+'29'!P8</f>
        <v>260</v>
      </c>
      <c r="Q8" s="36">
        <f>'01'!Q8+'02'!Q8+'03'!Q8+'04'!Q8+'05'!Q8+'06'!Q8+'07'!Q8+'08'!Q8+'09'!Q8+'10'!Q8+'11'!Q8+'12'!Q8+'13'!Q8+'14'!Q8+'15'!Q8+'16'!Q8+'17'!Q8+'18'!Q8+'19'!Q8+'20'!Q8+'21'!Q8+'22'!Q8+'23'!Q8+'24'!Q8+'25'!Q8+'26'!Q8+'27'!Q8+'28'!Q8+'29'!Q8</f>
        <v>0</v>
      </c>
      <c r="R8" s="36">
        <f>'01'!R8+'02'!R8+'03'!R8+'04'!R8+'05'!R8+'06'!R8+'07'!R8+'08'!R8+'09'!R8+'10'!R8+'11'!R8+'12'!R8+'13'!R8+'14'!R8+'15'!R8+'16'!R8+'17'!R8+'18'!R8+'19'!R8+'20'!R8+'21'!R8+'22'!R8+'23'!R8+'24'!R8+'25'!R8+'26'!R8+'27'!R8+'28'!R8+'29'!R8</f>
        <v>0</v>
      </c>
      <c r="S8" s="36">
        <f>'01'!S8+'02'!S8+'03'!S8+'04'!S8+'05'!S8+'06'!S8+'07'!S8+'08'!S8+'09'!S8+'10'!S8+'11'!S8+'12'!S8+'13'!S8+'14'!S8+'15'!S8+'16'!S8+'17'!S8+'18'!S8+'19'!S8+'20'!S8+'21'!S8+'22'!S8+'23'!S8+'24'!S8+'25'!S8+'26'!S8+'27'!S8+'28'!S8+'29'!S8</f>
        <v>2</v>
      </c>
      <c r="T8" s="36">
        <f>'01'!T8+'02'!T8+'03'!T8+'04'!T8+'05'!T8+'06'!T8+'07'!T8+'08'!T8+'09'!T8+'10'!T8+'11'!T8+'12'!T8+'13'!T8+'14'!T8+'15'!T8+'16'!T8+'17'!T8+'18'!T8+'19'!T8+'20'!T8+'21'!T8+'22'!T8+'23'!T8+'24'!T8+'25'!T8+'26'!T8+'27'!T8+'28'!T8+'29'!T8</f>
        <v>0</v>
      </c>
      <c r="U8" s="36">
        <f>'01'!U8+'02'!U8+'03'!U8+'04'!U8+'05'!U8+'06'!U8+'07'!U8+'08'!U8+'09'!U8+'10'!U8+'11'!U8+'12'!U8+'13'!U8+'14'!U8+'15'!U8+'16'!U8+'17'!U8+'18'!U8+'19'!U8+'20'!U8+'21'!U8+'22'!U8+'23'!U8+'24'!U8+'25'!U8+'26'!U8+'27'!U8+'28'!U8+'29'!U8</f>
        <v>0</v>
      </c>
      <c r="V8" s="36">
        <f>'01'!V8+'02'!V8+'03'!V8+'04'!V8+'05'!V8+'06'!V8+'07'!V8+'08'!V8+'09'!V8+'10'!V8+'11'!V8+'12'!V8+'13'!V8+'14'!V8+'15'!V8+'16'!V8+'17'!V8+'18'!V8+'19'!V8+'20'!V8+'21'!V8+'22'!V8+'23'!V8+'24'!V8+'25'!V8+'26'!V8+'27'!V8+'28'!V8+'29'!V8</f>
        <v>0</v>
      </c>
      <c r="W8" s="36">
        <f>'01'!W8+'02'!W8+'03'!W8+'04'!W8+'05'!W8+'06'!W8+'07'!W8+'08'!W8+'09'!W8+'10'!W8+'11'!W8+'12'!W8+'13'!W8+'14'!W8+'15'!W8+'16'!W8+'17'!W8+'18'!W8+'19'!W8+'20'!W8+'21'!W8+'22'!W8+'23'!W8+'24'!W8+'25'!W8+'26'!W8+'27'!W8+'28'!W8+'29'!W8</f>
        <v>0</v>
      </c>
      <c r="X8" s="36">
        <f>'01'!X8+'02'!X8+'03'!X8+'04'!X8+'05'!X8+'06'!X8+'07'!X8+'08'!X8+'09'!X8+'10'!X8+'11'!X8+'12'!X8+'13'!X8+'14'!X8+'15'!X8+'16'!X8+'17'!X8+'18'!X8+'19'!X8+'20'!X8+'21'!X8+'22'!X8+'23'!X8+'24'!X8+'25'!X8+'26'!X8+'27'!X8+'28'!X8+'29'!X8</f>
        <v>0</v>
      </c>
      <c r="Y8" s="36">
        <f>'01'!Y8+'02'!Y8+'03'!Y8+'04'!Y8+'05'!Y8+'06'!Y8+'07'!Y8+'08'!Y8+'09'!Y8+'10'!Y8+'11'!Y8+'12'!Y8+'13'!Y8+'14'!Y8+'15'!Y8+'16'!Y8+'17'!Y8+'18'!Y8+'19'!Y8+'20'!Y8+'21'!Y8+'22'!Y8+'23'!Y8+'24'!Y8+'25'!Y8+'26'!Y8+'27'!Y8+'28'!Y8+'29'!Y8</f>
        <v>0</v>
      </c>
      <c r="Z8" s="36">
        <f>'01'!Z8+'02'!Z8+'03'!Z8+'04'!Z8+'05'!Z8+'06'!Z8+'07'!Z8+'08'!Z8+'09'!Z8+'10'!Z8+'11'!Z8+'12'!Z8+'13'!Z8+'14'!Z8+'15'!Z8+'16'!Z8+'17'!Z8+'18'!Z8+'19'!Z8+'20'!Z8+'21'!Z8+'22'!Z8+'23'!Z8+'24'!Z8+'25'!Z8+'26'!Z8+'27'!Z8+'28'!Z8+'29'!Z8</f>
        <v>0</v>
      </c>
      <c r="AA8" s="36">
        <f>'01'!AA8+'02'!AA8+'03'!AA8+'04'!AA8+'05'!AA8+'06'!AA8+'07'!AA8+'08'!AA8+'09'!AA8+'10'!AA8+'11'!AA8+'12'!AA8+'13'!AA8+'14'!AA8+'15'!AA8+'16'!AA8+'17'!AA8+'18'!AA8+'19'!AA8+'20'!AA8+'21'!AA8+'22'!AA8+'23'!AA8+'24'!AA8+'25'!AA8+'26'!AA8+'27'!AA8+'28'!AA8+'29'!AA8</f>
        <v>5</v>
      </c>
      <c r="AB8" s="35"/>
      <c r="AC8" s="39">
        <f t="shared" ref="AC8:AC27" si="6">D8*1+E8*999+F8*499+G8*75+H8*50+I8*30+K8*20+L8*19+M8*10+P8*9+N8*10+J8*29+S8*191+V8*4744+W8*110+X8*450+Y8*110+Z8*191+AA8*182+AB8*182+U8*30+T8*350+R8*4+Q8*5+O8*9</f>
        <v>38990</v>
      </c>
      <c r="AD8" s="35">
        <f t="shared" si="0"/>
        <v>32558</v>
      </c>
      <c r="AE8" s="52">
        <f t="shared" si="1"/>
        <v>895.34500000000003</v>
      </c>
      <c r="AF8" s="52">
        <f t="shared" si="2"/>
        <v>309.30099999999999</v>
      </c>
      <c r="AG8" s="40">
        <f t="shared" ref="AG8:AG27" si="7">SUM(E8*999+F8*499+G8*75+H8*50+I8*30+K8*20+L8*19+M8*10+P8*9+N8*10+J8*29+R8*4+Q8*5+O8*9)*2.75%</f>
        <v>141.35</v>
      </c>
      <c r="AH8" s="52">
        <f t="shared" si="3"/>
        <v>48.83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910.19500000000005</v>
      </c>
      <c r="AP8" s="53"/>
      <c r="AQ8" s="44">
        <f>'01'!AQ8+'02'!AQ8+'03'!AQ8+'04'!AQ8+'05'!AQ8+'06'!AQ8+'07'!AQ8+'08'!AQ8+'09'!AQ8+'10'!AQ8+'11'!AQ8+'12'!AQ8+'13'!AQ8+'14'!AQ8+'15'!AQ8+'16'!AQ8+'17'!AQ8+'18'!AQ8+'19'!AQ8+'20'!AQ8+'21'!AQ8+'22'!AQ8+'23'!AQ8+'24'!AQ8+'25'!AQ8+'26'!AQ8+'27'!AQ8+'28'!AQ8+'29'!AQ8</f>
        <v>435</v>
      </c>
      <c r="AR8" s="45">
        <f>AC8-AE8-AG8-AJ8-AK8-AL8-AM8-AN8-AP8-AQ8</f>
        <v>37518.305</v>
      </c>
      <c r="AS8" s="54">
        <f t="shared" si="4"/>
        <v>358.13099999999997</v>
      </c>
      <c r="AT8" s="55">
        <f t="shared" si="5"/>
        <v>-76.869000000000028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36">
        <f>'01'!D9+'02'!D9+'03'!D9+'04'!D9+'05'!D9+'06'!D9+'07'!D9+'08'!D9+'09'!D9+'10'!D9+'11'!D9+'12'!D9+'13'!D9+'14'!D9+'15'!D9+'16'!D9+'17'!D9+'18'!D9+'19'!D9+'20'!D9+'21'!D9+'22'!D9+'23'!D9+'24'!D9+'25'!D9+'26'!D9+'27'!D9+'28'!D9+'29'!D9</f>
        <v>97955</v>
      </c>
      <c r="E9" s="36">
        <f>'01'!E9+'02'!E9+'03'!E9+'04'!E9+'05'!E9+'06'!E9+'07'!E9+'08'!E9+'09'!E9+'10'!E9+'11'!E9+'12'!E9+'13'!E9+'14'!E9+'15'!E9+'16'!E9+'17'!E9+'18'!E9+'19'!E9+'20'!E9+'21'!E9+'22'!E9+'23'!E9+'24'!E9+'25'!E9+'26'!E9+'27'!E9+'28'!E9+'29'!E9</f>
        <v>0</v>
      </c>
      <c r="F9" s="36">
        <f>'01'!F9+'02'!F9+'03'!F9+'04'!F9+'05'!F9+'06'!F9+'07'!F9+'08'!F9+'09'!F9+'10'!F9+'11'!F9+'12'!F9+'13'!F9+'14'!F9+'15'!F9+'16'!F9+'17'!F9+'18'!F9+'19'!F9+'20'!F9+'21'!F9+'22'!F9+'23'!F9+'24'!F9+'25'!F9+'26'!F9+'27'!F9+'28'!F9+'29'!F9</f>
        <v>0</v>
      </c>
      <c r="G9" s="36">
        <f>'01'!G9+'02'!G9+'03'!G9+'04'!G9+'05'!G9+'06'!G9+'07'!G9+'08'!G9+'09'!G9+'10'!G9+'11'!G9+'12'!G9+'13'!G9+'14'!G9+'15'!G9+'16'!G9+'17'!G9+'18'!G9+'19'!G9+'20'!G9+'21'!G9+'22'!G9+'23'!G9+'24'!G9+'25'!G9+'26'!G9+'27'!G9+'28'!G9+'29'!G9</f>
        <v>0</v>
      </c>
      <c r="H9" s="36">
        <f>'01'!H9+'02'!H9+'03'!H9+'04'!H9+'05'!H9+'06'!H9+'07'!H9+'08'!H9+'09'!H9+'10'!H9+'11'!H9+'12'!H9+'13'!H9+'14'!H9+'15'!H9+'16'!H9+'17'!H9+'18'!H9+'19'!H9+'20'!H9+'21'!H9+'22'!H9+'23'!H9+'24'!H9+'25'!H9+'26'!H9+'27'!H9+'28'!H9+'29'!H9</f>
        <v>0</v>
      </c>
      <c r="I9" s="36">
        <f>'01'!I9+'02'!I9+'03'!I9+'04'!I9+'05'!I9+'06'!I9+'07'!I9+'08'!I9+'09'!I9+'10'!I9+'11'!I9+'12'!I9+'13'!I9+'14'!I9+'15'!I9+'16'!I9+'17'!I9+'18'!I9+'19'!I9+'20'!I9+'21'!I9+'22'!I9+'23'!I9+'24'!I9+'25'!I9+'26'!I9+'27'!I9+'28'!I9+'29'!I9</f>
        <v>0</v>
      </c>
      <c r="J9" s="36">
        <f>'01'!J9+'02'!J9+'03'!J9+'04'!J9+'05'!J9+'06'!J9+'07'!J9+'08'!J9+'09'!J9+'10'!J9+'11'!J9+'12'!J9+'13'!J9+'14'!J9+'15'!J9+'16'!J9+'17'!J9+'18'!J9+'19'!J9+'20'!J9+'21'!J9+'22'!J9+'23'!J9+'24'!J9+'25'!J9+'26'!J9+'27'!J9+'28'!J9+'29'!J9</f>
        <v>0</v>
      </c>
      <c r="K9" s="36">
        <f>'01'!K9+'02'!K9+'03'!K9+'04'!K9+'05'!K9+'06'!K9+'07'!K9+'08'!K9+'09'!K9+'10'!K9+'11'!K9+'12'!K9+'13'!K9+'14'!K9+'15'!K9+'16'!K9+'17'!K9+'18'!K9+'19'!K9+'20'!K9+'21'!K9+'22'!K9+'23'!K9+'24'!K9+'25'!K9+'26'!K9+'27'!K9+'28'!K9+'29'!K9</f>
        <v>160</v>
      </c>
      <c r="L9" s="36">
        <f>'01'!L9+'02'!L9+'03'!L9+'04'!L9+'05'!L9+'06'!L9+'07'!L9+'08'!L9+'09'!L9+'10'!L9+'11'!L9+'12'!L9+'13'!L9+'14'!L9+'15'!L9+'16'!L9+'17'!L9+'18'!L9+'19'!L9+'20'!L9+'21'!L9+'22'!L9+'23'!L9+'24'!L9+'25'!L9+'26'!L9+'27'!L9+'28'!L9+'29'!L9</f>
        <v>0</v>
      </c>
      <c r="M9" s="36">
        <f>'01'!M9+'02'!M9+'03'!M9+'04'!M9+'05'!M9+'06'!M9+'07'!M9+'08'!M9+'09'!M9+'10'!M9+'11'!M9+'12'!M9+'13'!M9+'14'!M9+'15'!M9+'16'!M9+'17'!M9+'18'!M9+'19'!M9+'20'!M9+'21'!M9+'22'!M9+'23'!M9+'24'!M9+'25'!M9+'26'!M9+'27'!M9+'28'!M9+'29'!M9</f>
        <v>470</v>
      </c>
      <c r="N9" s="36">
        <f>'01'!N9+'02'!N9+'03'!N9+'04'!N9+'05'!N9+'06'!N9+'07'!N9+'08'!N9+'09'!N9+'10'!N9+'11'!N9+'12'!N9+'13'!N9+'14'!N9+'15'!N9+'16'!N9+'17'!N9+'18'!N9+'19'!N9+'20'!N9+'21'!N9+'22'!N9+'23'!N9+'24'!N9+'25'!N9+'26'!N9+'27'!N9+'28'!N9+'29'!N9</f>
        <v>0</v>
      </c>
      <c r="O9" s="36">
        <f>'01'!O9+'02'!O9+'03'!O9+'04'!O9+'05'!O9+'06'!O9+'07'!O9+'08'!O9+'09'!O9+'10'!O9+'11'!O9+'12'!O9+'13'!O9+'14'!O9+'15'!O9+'16'!O9+'17'!O9+'18'!O9+'19'!O9+'20'!O9+'21'!O9+'22'!O9+'23'!O9+'24'!O9+'25'!O9+'26'!O9+'27'!O9+'28'!O9+'29'!O9</f>
        <v>0</v>
      </c>
      <c r="P9" s="36">
        <f>'01'!P9+'02'!P9+'03'!P9+'04'!P9+'05'!P9+'06'!P9+'07'!P9+'08'!P9+'09'!P9+'10'!P9+'11'!P9+'12'!P9+'13'!P9+'14'!P9+'15'!P9+'16'!P9+'17'!P9+'18'!P9+'19'!P9+'20'!P9+'21'!P9+'22'!P9+'23'!P9+'24'!P9+'25'!P9+'26'!P9+'27'!P9+'28'!P9+'29'!P9</f>
        <v>1450</v>
      </c>
      <c r="Q9" s="36">
        <f>'01'!Q9+'02'!Q9+'03'!Q9+'04'!Q9+'05'!Q9+'06'!Q9+'07'!Q9+'08'!Q9+'09'!Q9+'10'!Q9+'11'!Q9+'12'!Q9+'13'!Q9+'14'!Q9+'15'!Q9+'16'!Q9+'17'!Q9+'18'!Q9+'19'!Q9+'20'!Q9+'21'!Q9+'22'!Q9+'23'!Q9+'24'!Q9+'25'!Q9+'26'!Q9+'27'!Q9+'28'!Q9+'29'!Q9</f>
        <v>0</v>
      </c>
      <c r="R9" s="36">
        <f>'01'!R9+'02'!R9+'03'!R9+'04'!R9+'05'!R9+'06'!R9+'07'!R9+'08'!R9+'09'!R9+'10'!R9+'11'!R9+'12'!R9+'13'!R9+'14'!R9+'15'!R9+'16'!R9+'17'!R9+'18'!R9+'19'!R9+'20'!R9+'21'!R9+'22'!R9+'23'!R9+'24'!R9+'25'!R9+'26'!R9+'27'!R9+'28'!R9+'29'!R9</f>
        <v>0</v>
      </c>
      <c r="S9" s="36">
        <f>'01'!S9+'02'!S9+'03'!S9+'04'!S9+'05'!S9+'06'!S9+'07'!S9+'08'!S9+'09'!S9+'10'!S9+'11'!S9+'12'!S9+'13'!S9+'14'!S9+'15'!S9+'16'!S9+'17'!S9+'18'!S9+'19'!S9+'20'!S9+'21'!S9+'22'!S9+'23'!S9+'24'!S9+'25'!S9+'26'!S9+'27'!S9+'28'!S9+'29'!S9</f>
        <v>16</v>
      </c>
      <c r="T9" s="36">
        <f>'01'!T9+'02'!T9+'03'!T9+'04'!T9+'05'!T9+'06'!T9+'07'!T9+'08'!T9+'09'!T9+'10'!T9+'11'!T9+'12'!T9+'13'!T9+'14'!T9+'15'!T9+'16'!T9+'17'!T9+'18'!T9+'19'!T9+'20'!T9+'21'!T9+'22'!T9+'23'!T9+'24'!T9+'25'!T9+'26'!T9+'27'!T9+'28'!T9+'29'!T9</f>
        <v>0</v>
      </c>
      <c r="U9" s="36">
        <f>'01'!U9+'02'!U9+'03'!U9+'04'!U9+'05'!U9+'06'!U9+'07'!U9+'08'!U9+'09'!U9+'10'!U9+'11'!U9+'12'!U9+'13'!U9+'14'!U9+'15'!U9+'16'!U9+'17'!U9+'18'!U9+'19'!U9+'20'!U9+'21'!U9+'22'!U9+'23'!U9+'24'!U9+'25'!U9+'26'!U9+'27'!U9+'28'!U9+'29'!U9</f>
        <v>0</v>
      </c>
      <c r="V9" s="36">
        <f>'01'!V9+'02'!V9+'03'!V9+'04'!V9+'05'!V9+'06'!V9+'07'!V9+'08'!V9+'09'!V9+'10'!V9+'11'!V9+'12'!V9+'13'!V9+'14'!V9+'15'!V9+'16'!V9+'17'!V9+'18'!V9+'19'!V9+'20'!V9+'21'!V9+'22'!V9+'23'!V9+'24'!V9+'25'!V9+'26'!V9+'27'!V9+'28'!V9+'29'!V9</f>
        <v>0</v>
      </c>
      <c r="W9" s="36">
        <f>'01'!W9+'02'!W9+'03'!W9+'04'!W9+'05'!W9+'06'!W9+'07'!W9+'08'!W9+'09'!W9+'10'!W9+'11'!W9+'12'!W9+'13'!W9+'14'!W9+'15'!W9+'16'!W9+'17'!W9+'18'!W9+'19'!W9+'20'!W9+'21'!W9+'22'!W9+'23'!W9+'24'!W9+'25'!W9+'26'!W9+'27'!W9+'28'!W9+'29'!W9</f>
        <v>0</v>
      </c>
      <c r="X9" s="36">
        <f>'01'!X9+'02'!X9+'03'!X9+'04'!X9+'05'!X9+'06'!X9+'07'!X9+'08'!X9+'09'!X9+'10'!X9+'11'!X9+'12'!X9+'13'!X9+'14'!X9+'15'!X9+'16'!X9+'17'!X9+'18'!X9+'19'!X9+'20'!X9+'21'!X9+'22'!X9+'23'!X9+'24'!X9+'25'!X9+'26'!X9+'27'!X9+'28'!X9+'29'!X9</f>
        <v>0</v>
      </c>
      <c r="Y9" s="36">
        <f>'01'!Y9+'02'!Y9+'03'!Y9+'04'!Y9+'05'!Y9+'06'!Y9+'07'!Y9+'08'!Y9+'09'!Y9+'10'!Y9+'11'!Y9+'12'!Y9+'13'!Y9+'14'!Y9+'15'!Y9+'16'!Y9+'17'!Y9+'18'!Y9+'19'!Y9+'20'!Y9+'21'!Y9+'22'!Y9+'23'!Y9+'24'!Y9+'25'!Y9+'26'!Y9+'27'!Y9+'28'!Y9+'29'!Y9</f>
        <v>0</v>
      </c>
      <c r="Z9" s="36">
        <f>'01'!Z9+'02'!Z9+'03'!Z9+'04'!Z9+'05'!Z9+'06'!Z9+'07'!Z9+'08'!Z9+'09'!Z9+'10'!Z9+'11'!Z9+'12'!Z9+'13'!Z9+'14'!Z9+'15'!Z9+'16'!Z9+'17'!Z9+'18'!Z9+'19'!Z9+'20'!Z9+'21'!Z9+'22'!Z9+'23'!Z9+'24'!Z9+'25'!Z9+'26'!Z9+'27'!Z9+'28'!Z9+'29'!Z9</f>
        <v>0</v>
      </c>
      <c r="AA9" s="36">
        <f>'01'!AA9+'02'!AA9+'03'!AA9+'04'!AA9+'05'!AA9+'06'!AA9+'07'!AA9+'08'!AA9+'09'!AA9+'10'!AA9+'11'!AA9+'12'!AA9+'13'!AA9+'14'!AA9+'15'!AA9+'16'!AA9+'17'!AA9+'18'!AA9+'19'!AA9+'20'!AA9+'21'!AA9+'22'!AA9+'23'!AA9+'24'!AA9+'25'!AA9+'26'!AA9+'27'!AA9+'28'!AA9+'29'!AA9</f>
        <v>9</v>
      </c>
      <c r="AB9" s="35"/>
      <c r="AC9" s="39">
        <f t="shared" si="6"/>
        <v>123599</v>
      </c>
      <c r="AD9" s="35">
        <f t="shared" si="0"/>
        <v>97955</v>
      </c>
      <c r="AE9" s="52">
        <f t="shared" si="1"/>
        <v>2693.7624999999998</v>
      </c>
      <c r="AF9" s="52">
        <f t="shared" si="2"/>
        <v>930.57249999999999</v>
      </c>
      <c r="AG9" s="40">
        <f t="shared" si="7"/>
        <v>576.125</v>
      </c>
      <c r="AH9" s="52">
        <f t="shared" si="3"/>
        <v>199.02500000000001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2750.9625000000001</v>
      </c>
      <c r="AP9" s="53"/>
      <c r="AQ9" s="44">
        <f>'01'!AQ9+'02'!AQ9+'03'!AQ9+'04'!AQ9+'05'!AQ9+'06'!AQ9+'07'!AQ9+'08'!AQ9+'09'!AQ9+'10'!AQ9+'11'!AQ9+'12'!AQ9+'13'!AQ9+'14'!AQ9+'15'!AQ9+'16'!AQ9+'17'!AQ9+'18'!AQ9+'19'!AQ9+'20'!AQ9+'21'!AQ9+'22'!AQ9+'23'!AQ9+'24'!AQ9+'25'!AQ9+'26'!AQ9+'27'!AQ9+'28'!AQ9+'29'!AQ9</f>
        <v>928</v>
      </c>
      <c r="AR9" s="45">
        <f t="shared" ref="AR9:AR27" si="10">AC9-AE9-AG9-AJ9-AK9-AL9-AM9-AN9-AP9-AQ9</f>
        <v>119401.1125</v>
      </c>
      <c r="AS9" s="54">
        <f t="shared" si="4"/>
        <v>1129.5975000000001</v>
      </c>
      <c r="AT9" s="55">
        <f t="shared" si="5"/>
        <v>201.59750000000008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36">
        <f>'01'!D10+'02'!D10+'03'!D10+'04'!D10+'05'!D10+'06'!D10+'07'!D10+'08'!D10+'09'!D10+'10'!D10+'11'!D10+'12'!D10+'13'!D10+'14'!D10+'15'!D10+'16'!D10+'17'!D10+'18'!D10+'19'!D10+'20'!D10+'21'!D10+'22'!D10+'23'!D10+'24'!D10+'25'!D10+'26'!D10+'27'!D10+'28'!D10+'29'!D10</f>
        <v>30133</v>
      </c>
      <c r="E10" s="36">
        <f>'01'!E10+'02'!E10+'03'!E10+'04'!E10+'05'!E10+'06'!E10+'07'!E10+'08'!E10+'09'!E10+'10'!E10+'11'!E10+'12'!E10+'13'!E10+'14'!E10+'15'!E10+'16'!E10+'17'!E10+'18'!E10+'19'!E10+'20'!E10+'21'!E10+'22'!E10+'23'!E10+'24'!E10+'25'!E10+'26'!E10+'27'!E10+'28'!E10+'29'!E10</f>
        <v>0</v>
      </c>
      <c r="F10" s="36">
        <f>'01'!F10+'02'!F10+'03'!F10+'04'!F10+'05'!F10+'06'!F10+'07'!F10+'08'!F10+'09'!F10+'10'!F10+'11'!F10+'12'!F10+'13'!F10+'14'!F10+'15'!F10+'16'!F10+'17'!F10+'18'!F10+'19'!F10+'20'!F10+'21'!F10+'22'!F10+'23'!F10+'24'!F10+'25'!F10+'26'!F10+'27'!F10+'28'!F10+'29'!F10</f>
        <v>0</v>
      </c>
      <c r="G10" s="36">
        <f>'01'!G10+'02'!G10+'03'!G10+'04'!G10+'05'!G10+'06'!G10+'07'!G10+'08'!G10+'09'!G10+'10'!G10+'11'!G10+'12'!G10+'13'!G10+'14'!G10+'15'!G10+'16'!G10+'17'!G10+'18'!G10+'19'!G10+'20'!G10+'21'!G10+'22'!G10+'23'!G10+'24'!G10+'25'!G10+'26'!G10+'27'!G10+'28'!G10+'29'!G10</f>
        <v>0</v>
      </c>
      <c r="H10" s="36">
        <f>'01'!H10+'02'!H10+'03'!H10+'04'!H10+'05'!H10+'06'!H10+'07'!H10+'08'!H10+'09'!H10+'10'!H10+'11'!H10+'12'!H10+'13'!H10+'14'!H10+'15'!H10+'16'!H10+'17'!H10+'18'!H10+'19'!H10+'20'!H10+'21'!H10+'22'!H10+'23'!H10+'24'!H10+'25'!H10+'26'!H10+'27'!H10+'28'!H10+'29'!H10</f>
        <v>0</v>
      </c>
      <c r="I10" s="36">
        <f>'01'!I10+'02'!I10+'03'!I10+'04'!I10+'05'!I10+'06'!I10+'07'!I10+'08'!I10+'09'!I10+'10'!I10+'11'!I10+'12'!I10+'13'!I10+'14'!I10+'15'!I10+'16'!I10+'17'!I10+'18'!I10+'19'!I10+'20'!I10+'21'!I10+'22'!I10+'23'!I10+'24'!I10+'25'!I10+'26'!I10+'27'!I10+'28'!I10+'29'!I10</f>
        <v>0</v>
      </c>
      <c r="J10" s="36">
        <f>'01'!J10+'02'!J10+'03'!J10+'04'!J10+'05'!J10+'06'!J10+'07'!J10+'08'!J10+'09'!J10+'10'!J10+'11'!J10+'12'!J10+'13'!J10+'14'!J10+'15'!J10+'16'!J10+'17'!J10+'18'!J10+'19'!J10+'20'!J10+'21'!J10+'22'!J10+'23'!J10+'24'!J10+'25'!J10+'26'!J10+'27'!J10+'28'!J10+'29'!J10</f>
        <v>0</v>
      </c>
      <c r="K10" s="36">
        <f>'01'!K10+'02'!K10+'03'!K10+'04'!K10+'05'!K10+'06'!K10+'07'!K10+'08'!K10+'09'!K10+'10'!K10+'11'!K10+'12'!K10+'13'!K10+'14'!K10+'15'!K10+'16'!K10+'17'!K10+'18'!K10+'19'!K10+'20'!K10+'21'!K10+'22'!K10+'23'!K10+'24'!K10+'25'!K10+'26'!K10+'27'!K10+'28'!K10+'29'!K10</f>
        <v>20</v>
      </c>
      <c r="L10" s="36">
        <f>'01'!L10+'02'!L10+'03'!L10+'04'!L10+'05'!L10+'06'!L10+'07'!L10+'08'!L10+'09'!L10+'10'!L10+'11'!L10+'12'!L10+'13'!L10+'14'!L10+'15'!L10+'16'!L10+'17'!L10+'18'!L10+'19'!L10+'20'!L10+'21'!L10+'22'!L10+'23'!L10+'24'!L10+'25'!L10+'26'!L10+'27'!L10+'28'!L10+'29'!L10</f>
        <v>0</v>
      </c>
      <c r="M10" s="36">
        <f>'01'!M10+'02'!M10+'03'!M10+'04'!M10+'05'!M10+'06'!M10+'07'!M10+'08'!M10+'09'!M10+'10'!M10+'11'!M10+'12'!M10+'13'!M10+'14'!M10+'15'!M10+'16'!M10+'17'!M10+'18'!M10+'19'!M10+'20'!M10+'21'!M10+'22'!M10+'23'!M10+'24'!M10+'25'!M10+'26'!M10+'27'!M10+'28'!M10+'29'!M10</f>
        <v>20</v>
      </c>
      <c r="N10" s="36">
        <f>'01'!N10+'02'!N10+'03'!N10+'04'!N10+'05'!N10+'06'!N10+'07'!N10+'08'!N10+'09'!N10+'10'!N10+'11'!N10+'12'!N10+'13'!N10+'14'!N10+'15'!N10+'16'!N10+'17'!N10+'18'!N10+'19'!N10+'20'!N10+'21'!N10+'22'!N10+'23'!N10+'24'!N10+'25'!N10+'26'!N10+'27'!N10+'28'!N10+'29'!N10</f>
        <v>0</v>
      </c>
      <c r="O10" s="36">
        <f>'01'!O10+'02'!O10+'03'!O10+'04'!O10+'05'!O10+'06'!O10+'07'!O10+'08'!O10+'09'!O10+'10'!O10+'11'!O10+'12'!O10+'13'!O10+'14'!O10+'15'!O10+'16'!O10+'17'!O10+'18'!O10+'19'!O10+'20'!O10+'21'!O10+'22'!O10+'23'!O10+'24'!O10+'25'!O10+'26'!O10+'27'!O10+'28'!O10+'29'!O10</f>
        <v>0</v>
      </c>
      <c r="P10" s="36">
        <f>'01'!P10+'02'!P10+'03'!P10+'04'!P10+'05'!P10+'06'!P10+'07'!P10+'08'!P10+'09'!P10+'10'!P10+'11'!P10+'12'!P10+'13'!P10+'14'!P10+'15'!P10+'16'!P10+'17'!P10+'18'!P10+'19'!P10+'20'!P10+'21'!P10+'22'!P10+'23'!P10+'24'!P10+'25'!P10+'26'!P10+'27'!P10+'28'!P10+'29'!P10</f>
        <v>50</v>
      </c>
      <c r="Q10" s="36">
        <f>'01'!Q10+'02'!Q10+'03'!Q10+'04'!Q10+'05'!Q10+'06'!Q10+'07'!Q10+'08'!Q10+'09'!Q10+'10'!Q10+'11'!Q10+'12'!Q10+'13'!Q10+'14'!Q10+'15'!Q10+'16'!Q10+'17'!Q10+'18'!Q10+'19'!Q10+'20'!Q10+'21'!Q10+'22'!Q10+'23'!Q10+'24'!Q10+'25'!Q10+'26'!Q10+'27'!Q10+'28'!Q10+'29'!Q10</f>
        <v>0</v>
      </c>
      <c r="R10" s="36">
        <f>'01'!R10+'02'!R10+'03'!R10+'04'!R10+'05'!R10+'06'!R10+'07'!R10+'08'!R10+'09'!R10+'10'!R10+'11'!R10+'12'!R10+'13'!R10+'14'!R10+'15'!R10+'16'!R10+'17'!R10+'18'!R10+'19'!R10+'20'!R10+'21'!R10+'22'!R10+'23'!R10+'24'!R10+'25'!R10+'26'!R10+'27'!R10+'28'!R10+'29'!R10</f>
        <v>0</v>
      </c>
      <c r="S10" s="36">
        <f>'01'!S10+'02'!S10+'03'!S10+'04'!S10+'05'!S10+'06'!S10+'07'!S10+'08'!S10+'09'!S10+'10'!S10+'11'!S10+'12'!S10+'13'!S10+'14'!S10+'15'!S10+'16'!S10+'17'!S10+'18'!S10+'19'!S10+'20'!S10+'21'!S10+'22'!S10+'23'!S10+'24'!S10+'25'!S10+'26'!S10+'27'!S10+'28'!S10+'29'!S10</f>
        <v>41</v>
      </c>
      <c r="T10" s="36">
        <f>'01'!T10+'02'!T10+'03'!T10+'04'!T10+'05'!T10+'06'!T10+'07'!T10+'08'!T10+'09'!T10+'10'!T10+'11'!T10+'12'!T10+'13'!T10+'14'!T10+'15'!T10+'16'!T10+'17'!T10+'18'!T10+'19'!T10+'20'!T10+'21'!T10+'22'!T10+'23'!T10+'24'!T10+'25'!T10+'26'!T10+'27'!T10+'28'!T10+'29'!T10</f>
        <v>0</v>
      </c>
      <c r="U10" s="36">
        <f>'01'!U10+'02'!U10+'03'!U10+'04'!U10+'05'!U10+'06'!U10+'07'!U10+'08'!U10+'09'!U10+'10'!U10+'11'!U10+'12'!U10+'13'!U10+'14'!U10+'15'!U10+'16'!U10+'17'!U10+'18'!U10+'19'!U10+'20'!U10+'21'!U10+'22'!U10+'23'!U10+'24'!U10+'25'!U10+'26'!U10+'27'!U10+'28'!U10+'29'!U10</f>
        <v>0</v>
      </c>
      <c r="V10" s="36">
        <f>'01'!V10+'02'!V10+'03'!V10+'04'!V10+'05'!V10+'06'!V10+'07'!V10+'08'!V10+'09'!V10+'10'!V10+'11'!V10+'12'!V10+'13'!V10+'14'!V10+'15'!V10+'16'!V10+'17'!V10+'18'!V10+'19'!V10+'20'!V10+'21'!V10+'22'!V10+'23'!V10+'24'!V10+'25'!V10+'26'!V10+'27'!V10+'28'!V10+'29'!V10</f>
        <v>0</v>
      </c>
      <c r="W10" s="36">
        <f>'01'!W10+'02'!W10+'03'!W10+'04'!W10+'05'!W10+'06'!W10+'07'!W10+'08'!W10+'09'!W10+'10'!W10+'11'!W10+'12'!W10+'13'!W10+'14'!W10+'15'!W10+'16'!W10+'17'!W10+'18'!W10+'19'!W10+'20'!W10+'21'!W10+'22'!W10+'23'!W10+'24'!W10+'25'!W10+'26'!W10+'27'!W10+'28'!W10+'29'!W10</f>
        <v>0</v>
      </c>
      <c r="X10" s="36">
        <f>'01'!X10+'02'!X10+'03'!X10+'04'!X10+'05'!X10+'06'!X10+'07'!X10+'08'!X10+'09'!X10+'10'!X10+'11'!X10+'12'!X10+'13'!X10+'14'!X10+'15'!X10+'16'!X10+'17'!X10+'18'!X10+'19'!X10+'20'!X10+'21'!X10+'22'!X10+'23'!X10+'24'!X10+'25'!X10+'26'!X10+'27'!X10+'28'!X10+'29'!X10</f>
        <v>0</v>
      </c>
      <c r="Y10" s="36">
        <f>'01'!Y10+'02'!Y10+'03'!Y10+'04'!Y10+'05'!Y10+'06'!Y10+'07'!Y10+'08'!Y10+'09'!Y10+'10'!Y10+'11'!Y10+'12'!Y10+'13'!Y10+'14'!Y10+'15'!Y10+'16'!Y10+'17'!Y10+'18'!Y10+'19'!Y10+'20'!Y10+'21'!Y10+'22'!Y10+'23'!Y10+'24'!Y10+'25'!Y10+'26'!Y10+'27'!Y10+'28'!Y10+'29'!Y10</f>
        <v>0</v>
      </c>
      <c r="Z10" s="36">
        <f>'01'!Z10+'02'!Z10+'03'!Z10+'04'!Z10+'05'!Z10+'06'!Z10+'07'!Z10+'08'!Z10+'09'!Z10+'10'!Z10+'11'!Z10+'12'!Z10+'13'!Z10+'14'!Z10+'15'!Z10+'16'!Z10+'17'!Z10+'18'!Z10+'19'!Z10+'20'!Z10+'21'!Z10+'22'!Z10+'23'!Z10+'24'!Z10+'25'!Z10+'26'!Z10+'27'!Z10+'28'!Z10+'29'!Z10</f>
        <v>2</v>
      </c>
      <c r="AA10" s="36">
        <f>'01'!AA10+'02'!AA10+'03'!AA10+'04'!AA10+'05'!AA10+'06'!AA10+'07'!AA10+'08'!AA10+'09'!AA10+'10'!AA10+'11'!AA10+'12'!AA10+'13'!AA10+'14'!AA10+'15'!AA10+'16'!AA10+'17'!AA10+'18'!AA10+'19'!AA10+'20'!AA10+'21'!AA10+'22'!AA10+'23'!AA10+'24'!AA10+'25'!AA10+'26'!AA10+'27'!AA10+'28'!AA10+'29'!AA10</f>
        <v>2</v>
      </c>
      <c r="AB10" s="35"/>
      <c r="AC10" s="39">
        <f t="shared" si="6"/>
        <v>39760</v>
      </c>
      <c r="AD10" s="35">
        <f>D10*1</f>
        <v>30133</v>
      </c>
      <c r="AE10" s="52">
        <f>D10*2.75%</f>
        <v>828.65750000000003</v>
      </c>
      <c r="AF10" s="52">
        <f>AD10*0.95%</f>
        <v>286.26349999999996</v>
      </c>
      <c r="AG10" s="40">
        <f t="shared" si="7"/>
        <v>28.875</v>
      </c>
      <c r="AH10" s="52">
        <f t="shared" si="3"/>
        <v>9.9749999999999996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831.13250000000005</v>
      </c>
      <c r="AP10" s="53"/>
      <c r="AQ10" s="44">
        <f>'01'!AQ10+'02'!AQ10+'03'!AQ10+'04'!AQ10+'05'!AQ10+'06'!AQ10+'07'!AQ10+'08'!AQ10+'09'!AQ10+'10'!AQ10+'11'!AQ10+'12'!AQ10+'13'!AQ10+'14'!AQ10+'15'!AQ10+'16'!AQ10+'17'!AQ10+'18'!AQ10+'19'!AQ10+'20'!AQ10+'21'!AQ10+'22'!AQ10+'23'!AQ10+'24'!AQ10+'25'!AQ10+'26'!AQ10+'27'!AQ10+'28'!AQ10+'29'!AQ10</f>
        <v>226</v>
      </c>
      <c r="AR10" s="45">
        <f t="shared" si="10"/>
        <v>38676.467499999999</v>
      </c>
      <c r="AS10" s="54">
        <f>AF10+AH10+AI10</f>
        <v>296.23849999999999</v>
      </c>
      <c r="AT10" s="55">
        <f>AS10-AQ10-AN10</f>
        <v>70.238499999999988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36">
        <f>'01'!D11+'02'!D11+'03'!D11+'04'!D11+'05'!D11+'06'!D11+'07'!D11+'08'!D11+'09'!D11+'10'!D11+'11'!D11+'12'!D11+'13'!D11+'14'!D11+'15'!D11+'16'!D11+'17'!D11+'18'!D11+'19'!D11+'20'!D11+'21'!D11+'22'!D11+'23'!D11+'24'!D11+'25'!D11+'26'!D11+'27'!D11+'28'!D11+'29'!D11</f>
        <v>34759</v>
      </c>
      <c r="E11" s="36">
        <f>'01'!E11+'02'!E11+'03'!E11+'04'!E11+'05'!E11+'06'!E11+'07'!E11+'08'!E11+'09'!E11+'10'!E11+'11'!E11+'12'!E11+'13'!E11+'14'!E11+'15'!E11+'16'!E11+'17'!E11+'18'!E11+'19'!E11+'20'!E11+'21'!E11+'22'!E11+'23'!E11+'24'!E11+'25'!E11+'26'!E11+'27'!E11+'28'!E11+'29'!E11</f>
        <v>0</v>
      </c>
      <c r="F11" s="36">
        <f>'01'!F11+'02'!F11+'03'!F11+'04'!F11+'05'!F11+'06'!F11+'07'!F11+'08'!F11+'09'!F11+'10'!F11+'11'!F11+'12'!F11+'13'!F11+'14'!F11+'15'!F11+'16'!F11+'17'!F11+'18'!F11+'19'!F11+'20'!F11+'21'!F11+'22'!F11+'23'!F11+'24'!F11+'25'!F11+'26'!F11+'27'!F11+'28'!F11+'29'!F11</f>
        <v>0</v>
      </c>
      <c r="G11" s="36">
        <f>'01'!G11+'02'!G11+'03'!G11+'04'!G11+'05'!G11+'06'!G11+'07'!G11+'08'!G11+'09'!G11+'10'!G11+'11'!G11+'12'!G11+'13'!G11+'14'!G11+'15'!G11+'16'!G11+'17'!G11+'18'!G11+'19'!G11+'20'!G11+'21'!G11+'22'!G11+'23'!G11+'24'!G11+'25'!G11+'26'!G11+'27'!G11+'28'!G11+'29'!G11</f>
        <v>0</v>
      </c>
      <c r="H11" s="36">
        <f>'01'!H11+'02'!H11+'03'!H11+'04'!H11+'05'!H11+'06'!H11+'07'!H11+'08'!H11+'09'!H11+'10'!H11+'11'!H11+'12'!H11+'13'!H11+'14'!H11+'15'!H11+'16'!H11+'17'!H11+'18'!H11+'19'!H11+'20'!H11+'21'!H11+'22'!H11+'23'!H11+'24'!H11+'25'!H11+'26'!H11+'27'!H11+'28'!H11+'29'!H11</f>
        <v>0</v>
      </c>
      <c r="I11" s="36">
        <f>'01'!I11+'02'!I11+'03'!I11+'04'!I11+'05'!I11+'06'!I11+'07'!I11+'08'!I11+'09'!I11+'10'!I11+'11'!I11+'12'!I11+'13'!I11+'14'!I11+'15'!I11+'16'!I11+'17'!I11+'18'!I11+'19'!I11+'20'!I11+'21'!I11+'22'!I11+'23'!I11+'24'!I11+'25'!I11+'26'!I11+'27'!I11+'28'!I11+'29'!I11</f>
        <v>0</v>
      </c>
      <c r="J11" s="36">
        <f>'01'!J11+'02'!J11+'03'!J11+'04'!J11+'05'!J11+'06'!J11+'07'!J11+'08'!J11+'09'!J11+'10'!J11+'11'!J11+'12'!J11+'13'!J11+'14'!J11+'15'!J11+'16'!J11+'17'!J11+'18'!J11+'19'!J11+'20'!J11+'21'!J11+'22'!J11+'23'!J11+'24'!J11+'25'!J11+'26'!J11+'27'!J11+'28'!J11+'29'!J11</f>
        <v>0</v>
      </c>
      <c r="K11" s="36">
        <f>'01'!K11+'02'!K11+'03'!K11+'04'!K11+'05'!K11+'06'!K11+'07'!K11+'08'!K11+'09'!K11+'10'!K11+'11'!K11+'12'!K11+'13'!K11+'14'!K11+'15'!K11+'16'!K11+'17'!K11+'18'!K11+'19'!K11+'20'!K11+'21'!K11+'22'!K11+'23'!K11+'24'!K11+'25'!K11+'26'!K11+'27'!K11+'28'!K11+'29'!K11</f>
        <v>0</v>
      </c>
      <c r="L11" s="36">
        <f>'01'!L11+'02'!L11+'03'!L11+'04'!L11+'05'!L11+'06'!L11+'07'!L11+'08'!L11+'09'!L11+'10'!L11+'11'!L11+'12'!L11+'13'!L11+'14'!L11+'15'!L11+'16'!L11+'17'!L11+'18'!L11+'19'!L11+'20'!L11+'21'!L11+'22'!L11+'23'!L11+'24'!L11+'25'!L11+'26'!L11+'27'!L11+'28'!L11+'29'!L11</f>
        <v>0</v>
      </c>
      <c r="M11" s="36">
        <f>'01'!M11+'02'!M11+'03'!M11+'04'!M11+'05'!M11+'06'!M11+'07'!M11+'08'!M11+'09'!M11+'10'!M11+'11'!M11+'12'!M11+'13'!M11+'14'!M11+'15'!M11+'16'!M11+'17'!M11+'18'!M11+'19'!M11+'20'!M11+'21'!M11+'22'!M11+'23'!M11+'24'!M11+'25'!M11+'26'!M11+'27'!M11+'28'!M11+'29'!M11</f>
        <v>100</v>
      </c>
      <c r="N11" s="36">
        <f>'01'!N11+'02'!N11+'03'!N11+'04'!N11+'05'!N11+'06'!N11+'07'!N11+'08'!N11+'09'!N11+'10'!N11+'11'!N11+'12'!N11+'13'!N11+'14'!N11+'15'!N11+'16'!N11+'17'!N11+'18'!N11+'19'!N11+'20'!N11+'21'!N11+'22'!N11+'23'!N11+'24'!N11+'25'!N11+'26'!N11+'27'!N11+'28'!N11+'29'!N11</f>
        <v>0</v>
      </c>
      <c r="O11" s="36">
        <f>'01'!O11+'02'!O11+'03'!O11+'04'!O11+'05'!O11+'06'!O11+'07'!O11+'08'!O11+'09'!O11+'10'!O11+'11'!O11+'12'!O11+'13'!O11+'14'!O11+'15'!O11+'16'!O11+'17'!O11+'18'!O11+'19'!O11+'20'!O11+'21'!O11+'22'!O11+'23'!O11+'24'!O11+'25'!O11+'26'!O11+'27'!O11+'28'!O11+'29'!O11</f>
        <v>0</v>
      </c>
      <c r="P11" s="36">
        <f>'01'!P11+'02'!P11+'03'!P11+'04'!P11+'05'!P11+'06'!P11+'07'!P11+'08'!P11+'09'!P11+'10'!P11+'11'!P11+'12'!P11+'13'!P11+'14'!P11+'15'!P11+'16'!P11+'17'!P11+'18'!P11+'19'!P11+'20'!P11+'21'!P11+'22'!P11+'23'!P11+'24'!P11+'25'!P11+'26'!P11+'27'!P11+'28'!P11+'29'!P11</f>
        <v>300</v>
      </c>
      <c r="Q11" s="36">
        <f>'01'!Q11+'02'!Q11+'03'!Q11+'04'!Q11+'05'!Q11+'06'!Q11+'07'!Q11+'08'!Q11+'09'!Q11+'10'!Q11+'11'!Q11+'12'!Q11+'13'!Q11+'14'!Q11+'15'!Q11+'16'!Q11+'17'!Q11+'18'!Q11+'19'!Q11+'20'!Q11+'21'!Q11+'22'!Q11+'23'!Q11+'24'!Q11+'25'!Q11+'26'!Q11+'27'!Q11+'28'!Q11+'29'!Q11</f>
        <v>0</v>
      </c>
      <c r="R11" s="36">
        <f>'01'!R11+'02'!R11+'03'!R11+'04'!R11+'05'!R11+'06'!R11+'07'!R11+'08'!R11+'09'!R11+'10'!R11+'11'!R11+'12'!R11+'13'!R11+'14'!R11+'15'!R11+'16'!R11+'17'!R11+'18'!R11+'19'!R11+'20'!R11+'21'!R11+'22'!R11+'23'!R11+'24'!R11+'25'!R11+'26'!R11+'27'!R11+'28'!R11+'29'!R11</f>
        <v>0</v>
      </c>
      <c r="S11" s="36">
        <f>'01'!S11+'02'!S11+'03'!S11+'04'!S11+'05'!S11+'06'!S11+'07'!S11+'08'!S11+'09'!S11+'10'!S11+'11'!S11+'12'!S11+'13'!S11+'14'!S11+'15'!S11+'16'!S11+'17'!S11+'18'!S11+'19'!S11+'20'!S11+'21'!S11+'22'!S11+'23'!S11+'24'!S11+'25'!S11+'26'!S11+'27'!S11+'28'!S11+'29'!S11</f>
        <v>41</v>
      </c>
      <c r="T11" s="36">
        <f>'01'!T11+'02'!T11+'03'!T11+'04'!T11+'05'!T11+'06'!T11+'07'!T11+'08'!T11+'09'!T11+'10'!T11+'11'!T11+'12'!T11+'13'!T11+'14'!T11+'15'!T11+'16'!T11+'17'!T11+'18'!T11+'19'!T11+'20'!T11+'21'!T11+'22'!T11+'23'!T11+'24'!T11+'25'!T11+'26'!T11+'27'!T11+'28'!T11+'29'!T11</f>
        <v>0</v>
      </c>
      <c r="U11" s="36">
        <f>'01'!U11+'02'!U11+'03'!U11+'04'!U11+'05'!U11+'06'!U11+'07'!U11+'08'!U11+'09'!U11+'10'!U11+'11'!U11+'12'!U11+'13'!U11+'14'!U11+'15'!U11+'16'!U11+'17'!U11+'18'!U11+'19'!U11+'20'!U11+'21'!U11+'22'!U11+'23'!U11+'24'!U11+'25'!U11+'26'!U11+'27'!U11+'28'!U11+'29'!U11</f>
        <v>0</v>
      </c>
      <c r="V11" s="36">
        <f>'01'!V11+'02'!V11+'03'!V11+'04'!V11+'05'!V11+'06'!V11+'07'!V11+'08'!V11+'09'!V11+'10'!V11+'11'!V11+'12'!V11+'13'!V11+'14'!V11+'15'!V11+'16'!V11+'17'!V11+'18'!V11+'19'!V11+'20'!V11+'21'!V11+'22'!V11+'23'!V11+'24'!V11+'25'!V11+'26'!V11+'27'!V11+'28'!V11+'29'!V11</f>
        <v>0</v>
      </c>
      <c r="W11" s="36">
        <f>'01'!W11+'02'!W11+'03'!W11+'04'!W11+'05'!W11+'06'!W11+'07'!W11+'08'!W11+'09'!W11+'10'!W11+'11'!W11+'12'!W11+'13'!W11+'14'!W11+'15'!W11+'16'!W11+'17'!W11+'18'!W11+'19'!W11+'20'!W11+'21'!W11+'22'!W11+'23'!W11+'24'!W11+'25'!W11+'26'!W11+'27'!W11+'28'!W11+'29'!W11</f>
        <v>0</v>
      </c>
      <c r="X11" s="36">
        <f>'01'!X11+'02'!X11+'03'!X11+'04'!X11+'05'!X11+'06'!X11+'07'!X11+'08'!X11+'09'!X11+'10'!X11+'11'!X11+'12'!X11+'13'!X11+'14'!X11+'15'!X11+'16'!X11+'17'!X11+'18'!X11+'19'!X11+'20'!X11+'21'!X11+'22'!X11+'23'!X11+'24'!X11+'25'!X11+'26'!X11+'27'!X11+'28'!X11+'29'!X11</f>
        <v>0</v>
      </c>
      <c r="Y11" s="36">
        <f>'01'!Y11+'02'!Y11+'03'!Y11+'04'!Y11+'05'!Y11+'06'!Y11+'07'!Y11+'08'!Y11+'09'!Y11+'10'!Y11+'11'!Y11+'12'!Y11+'13'!Y11+'14'!Y11+'15'!Y11+'16'!Y11+'17'!Y11+'18'!Y11+'19'!Y11+'20'!Y11+'21'!Y11+'22'!Y11+'23'!Y11+'24'!Y11+'25'!Y11+'26'!Y11+'27'!Y11+'28'!Y11+'29'!Y11</f>
        <v>0</v>
      </c>
      <c r="Z11" s="36">
        <f>'01'!Z11+'02'!Z11+'03'!Z11+'04'!Z11+'05'!Z11+'06'!Z11+'07'!Z11+'08'!Z11+'09'!Z11+'10'!Z11+'11'!Z11+'12'!Z11+'13'!Z11+'14'!Z11+'15'!Z11+'16'!Z11+'17'!Z11+'18'!Z11+'19'!Z11+'20'!Z11+'21'!Z11+'22'!Z11+'23'!Z11+'24'!Z11+'25'!Z11+'26'!Z11+'27'!Z11+'28'!Z11+'29'!Z11</f>
        <v>0</v>
      </c>
      <c r="AA11" s="36">
        <f>'01'!AA11+'02'!AA11+'03'!AA11+'04'!AA11+'05'!AA11+'06'!AA11+'07'!AA11+'08'!AA11+'09'!AA11+'10'!AA11+'11'!AA11+'12'!AA11+'13'!AA11+'14'!AA11+'15'!AA11+'16'!AA11+'17'!AA11+'18'!AA11+'19'!AA11+'20'!AA11+'21'!AA11+'22'!AA11+'23'!AA11+'24'!AA11+'25'!AA11+'26'!AA11+'27'!AA11+'28'!AA11+'29'!AA11</f>
        <v>0</v>
      </c>
      <c r="AB11" s="35"/>
      <c r="AC11" s="39">
        <f t="shared" si="6"/>
        <v>46290</v>
      </c>
      <c r="AD11" s="35">
        <f t="shared" si="0"/>
        <v>34759</v>
      </c>
      <c r="AE11" s="52">
        <f t="shared" si="1"/>
        <v>955.87250000000006</v>
      </c>
      <c r="AF11" s="52">
        <f t="shared" si="2"/>
        <v>330.21049999999997</v>
      </c>
      <c r="AG11" s="40">
        <f t="shared" si="7"/>
        <v>101.75</v>
      </c>
      <c r="AH11" s="52">
        <f t="shared" si="3"/>
        <v>35.15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966.87250000000006</v>
      </c>
      <c r="AP11" s="53"/>
      <c r="AQ11" s="44">
        <f>'01'!AQ11+'02'!AQ11+'03'!AQ11+'04'!AQ11+'05'!AQ11+'06'!AQ11+'07'!AQ11+'08'!AQ11+'09'!AQ11+'10'!AQ11+'11'!AQ11+'12'!AQ11+'13'!AQ11+'14'!AQ11+'15'!AQ11+'16'!AQ11+'17'!AQ11+'18'!AQ11+'19'!AQ11+'20'!AQ11+'21'!AQ11+'22'!AQ11+'23'!AQ11+'24'!AQ11+'25'!AQ11+'26'!AQ11+'27'!AQ11+'28'!AQ11+'29'!AQ11</f>
        <v>290</v>
      </c>
      <c r="AR11" s="45">
        <f t="shared" si="10"/>
        <v>44942.377500000002</v>
      </c>
      <c r="AS11" s="54">
        <f t="shared" si="4"/>
        <v>365.36049999999994</v>
      </c>
      <c r="AT11" s="55">
        <f t="shared" si="5"/>
        <v>75.360499999999945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36">
        <f>'01'!D12+'02'!D12+'03'!D12+'04'!D12+'05'!D12+'06'!D12+'07'!D12+'08'!D12+'09'!D12+'10'!D12+'11'!D12+'12'!D12+'13'!D12+'14'!D12+'15'!D12+'16'!D12+'17'!D12+'18'!D12+'19'!D12+'20'!D12+'21'!D12+'22'!D12+'23'!D12+'24'!D12+'25'!D12+'26'!D12+'27'!D12+'28'!D12+'29'!D12</f>
        <v>47409</v>
      </c>
      <c r="E12" s="36">
        <f>'01'!E12+'02'!E12+'03'!E12+'04'!E12+'05'!E12+'06'!E12+'07'!E12+'08'!E12+'09'!E12+'10'!E12+'11'!E12+'12'!E12+'13'!E12+'14'!E12+'15'!E12+'16'!E12+'17'!E12+'18'!E12+'19'!E12+'20'!E12+'21'!E12+'22'!E12+'23'!E12+'24'!E12+'25'!E12+'26'!E12+'27'!E12+'28'!E12+'29'!E12</f>
        <v>0</v>
      </c>
      <c r="F12" s="36">
        <f>'01'!F12+'02'!F12+'03'!F12+'04'!F12+'05'!F12+'06'!F12+'07'!F12+'08'!F12+'09'!F12+'10'!F12+'11'!F12+'12'!F12+'13'!F12+'14'!F12+'15'!F12+'16'!F12+'17'!F12+'18'!F12+'19'!F12+'20'!F12+'21'!F12+'22'!F12+'23'!F12+'24'!F12+'25'!F12+'26'!F12+'27'!F12+'28'!F12+'29'!F12</f>
        <v>0</v>
      </c>
      <c r="G12" s="36">
        <f>'01'!G12+'02'!G12+'03'!G12+'04'!G12+'05'!G12+'06'!G12+'07'!G12+'08'!G12+'09'!G12+'10'!G12+'11'!G12+'12'!G12+'13'!G12+'14'!G12+'15'!G12+'16'!G12+'17'!G12+'18'!G12+'19'!G12+'20'!G12+'21'!G12+'22'!G12+'23'!G12+'24'!G12+'25'!G12+'26'!G12+'27'!G12+'28'!G12+'29'!G12</f>
        <v>0</v>
      </c>
      <c r="H12" s="36">
        <f>'01'!H12+'02'!H12+'03'!H12+'04'!H12+'05'!H12+'06'!H12+'07'!H12+'08'!H12+'09'!H12+'10'!H12+'11'!H12+'12'!H12+'13'!H12+'14'!H12+'15'!H12+'16'!H12+'17'!H12+'18'!H12+'19'!H12+'20'!H12+'21'!H12+'22'!H12+'23'!H12+'24'!H12+'25'!H12+'26'!H12+'27'!H12+'28'!H12+'29'!H12</f>
        <v>0</v>
      </c>
      <c r="I12" s="36">
        <f>'01'!I12+'02'!I12+'03'!I12+'04'!I12+'05'!I12+'06'!I12+'07'!I12+'08'!I12+'09'!I12+'10'!I12+'11'!I12+'12'!I12+'13'!I12+'14'!I12+'15'!I12+'16'!I12+'17'!I12+'18'!I12+'19'!I12+'20'!I12+'21'!I12+'22'!I12+'23'!I12+'24'!I12+'25'!I12+'26'!I12+'27'!I12+'28'!I12+'29'!I12</f>
        <v>0</v>
      </c>
      <c r="J12" s="36">
        <f>'01'!J12+'02'!J12+'03'!J12+'04'!J12+'05'!J12+'06'!J12+'07'!J12+'08'!J12+'09'!J12+'10'!J12+'11'!J12+'12'!J12+'13'!J12+'14'!J12+'15'!J12+'16'!J12+'17'!J12+'18'!J12+'19'!J12+'20'!J12+'21'!J12+'22'!J12+'23'!J12+'24'!J12+'25'!J12+'26'!J12+'27'!J12+'28'!J12+'29'!J12</f>
        <v>0</v>
      </c>
      <c r="K12" s="36">
        <f>'01'!K12+'02'!K12+'03'!K12+'04'!K12+'05'!K12+'06'!K12+'07'!K12+'08'!K12+'09'!K12+'10'!K12+'11'!K12+'12'!K12+'13'!K12+'14'!K12+'15'!K12+'16'!K12+'17'!K12+'18'!K12+'19'!K12+'20'!K12+'21'!K12+'22'!K12+'23'!K12+'24'!K12+'25'!K12+'26'!K12+'27'!K12+'28'!K12+'29'!K12</f>
        <v>30</v>
      </c>
      <c r="L12" s="36">
        <f>'01'!L12+'02'!L12+'03'!L12+'04'!L12+'05'!L12+'06'!L12+'07'!L12+'08'!L12+'09'!L12+'10'!L12+'11'!L12+'12'!L12+'13'!L12+'14'!L12+'15'!L12+'16'!L12+'17'!L12+'18'!L12+'19'!L12+'20'!L12+'21'!L12+'22'!L12+'23'!L12+'24'!L12+'25'!L12+'26'!L12+'27'!L12+'28'!L12+'29'!L12</f>
        <v>0</v>
      </c>
      <c r="M12" s="36">
        <f>'01'!M12+'02'!M12+'03'!M12+'04'!M12+'05'!M12+'06'!M12+'07'!M12+'08'!M12+'09'!M12+'10'!M12+'11'!M12+'12'!M12+'13'!M12+'14'!M12+'15'!M12+'16'!M12+'17'!M12+'18'!M12+'19'!M12+'20'!M12+'21'!M12+'22'!M12+'23'!M12+'24'!M12+'25'!M12+'26'!M12+'27'!M12+'28'!M12+'29'!M12</f>
        <v>80</v>
      </c>
      <c r="N12" s="36">
        <f>'01'!N12+'02'!N12+'03'!N12+'04'!N12+'05'!N12+'06'!N12+'07'!N12+'08'!N12+'09'!N12+'10'!N12+'11'!N12+'12'!N12+'13'!N12+'14'!N12+'15'!N12+'16'!N12+'17'!N12+'18'!N12+'19'!N12+'20'!N12+'21'!N12+'22'!N12+'23'!N12+'24'!N12+'25'!N12+'26'!N12+'27'!N12+'28'!N12+'29'!N12</f>
        <v>0</v>
      </c>
      <c r="O12" s="36">
        <f>'01'!O12+'02'!O12+'03'!O12+'04'!O12+'05'!O12+'06'!O12+'07'!O12+'08'!O12+'09'!O12+'10'!O12+'11'!O12+'12'!O12+'13'!O12+'14'!O12+'15'!O12+'16'!O12+'17'!O12+'18'!O12+'19'!O12+'20'!O12+'21'!O12+'22'!O12+'23'!O12+'24'!O12+'25'!O12+'26'!O12+'27'!O12+'28'!O12+'29'!O12</f>
        <v>0</v>
      </c>
      <c r="P12" s="36">
        <f>'01'!P12+'02'!P12+'03'!P12+'04'!P12+'05'!P12+'06'!P12+'07'!P12+'08'!P12+'09'!P12+'10'!P12+'11'!P12+'12'!P12+'13'!P12+'14'!P12+'15'!P12+'16'!P12+'17'!P12+'18'!P12+'19'!P12+'20'!P12+'21'!P12+'22'!P12+'23'!P12+'24'!P12+'25'!P12+'26'!P12+'27'!P12+'28'!P12+'29'!P12</f>
        <v>150</v>
      </c>
      <c r="Q12" s="36">
        <f>'01'!Q12+'02'!Q12+'03'!Q12+'04'!Q12+'05'!Q12+'06'!Q12+'07'!Q12+'08'!Q12+'09'!Q12+'10'!Q12+'11'!Q12+'12'!Q12+'13'!Q12+'14'!Q12+'15'!Q12+'16'!Q12+'17'!Q12+'18'!Q12+'19'!Q12+'20'!Q12+'21'!Q12+'22'!Q12+'23'!Q12+'24'!Q12+'25'!Q12+'26'!Q12+'27'!Q12+'28'!Q12+'29'!Q12</f>
        <v>0</v>
      </c>
      <c r="R12" s="36">
        <f>'01'!R12+'02'!R12+'03'!R12+'04'!R12+'05'!R12+'06'!R12+'07'!R12+'08'!R12+'09'!R12+'10'!R12+'11'!R12+'12'!R12+'13'!R12+'14'!R12+'15'!R12+'16'!R12+'17'!R12+'18'!R12+'19'!R12+'20'!R12+'21'!R12+'22'!R12+'23'!R12+'24'!R12+'25'!R12+'26'!R12+'27'!R12+'28'!R12+'29'!R12</f>
        <v>0</v>
      </c>
      <c r="S12" s="36">
        <f>'01'!S12+'02'!S12+'03'!S12+'04'!S12+'05'!S12+'06'!S12+'07'!S12+'08'!S12+'09'!S12+'10'!S12+'11'!S12+'12'!S12+'13'!S12+'14'!S12+'15'!S12+'16'!S12+'17'!S12+'18'!S12+'19'!S12+'20'!S12+'21'!S12+'22'!S12+'23'!S12+'24'!S12+'25'!S12+'26'!S12+'27'!S12+'28'!S12+'29'!S12</f>
        <v>211</v>
      </c>
      <c r="T12" s="36">
        <f>'01'!T12+'02'!T12+'03'!T12+'04'!T12+'05'!T12+'06'!T12+'07'!T12+'08'!T12+'09'!T12+'10'!T12+'11'!T12+'12'!T12+'13'!T12+'14'!T12+'15'!T12+'16'!T12+'17'!T12+'18'!T12+'19'!T12+'20'!T12+'21'!T12+'22'!T12+'23'!T12+'24'!T12+'25'!T12+'26'!T12+'27'!T12+'28'!T12+'29'!T12</f>
        <v>0</v>
      </c>
      <c r="U12" s="36">
        <f>'01'!U12+'02'!U12+'03'!U12+'04'!U12+'05'!U12+'06'!U12+'07'!U12+'08'!U12+'09'!U12+'10'!U12+'11'!U12+'12'!U12+'13'!U12+'14'!U12+'15'!U12+'16'!U12+'17'!U12+'18'!U12+'19'!U12+'20'!U12+'21'!U12+'22'!U12+'23'!U12+'24'!U12+'25'!U12+'26'!U12+'27'!U12+'28'!U12+'29'!U12</f>
        <v>0</v>
      </c>
      <c r="V12" s="36">
        <f>'01'!V12+'02'!V12+'03'!V12+'04'!V12+'05'!V12+'06'!V12+'07'!V12+'08'!V12+'09'!V12+'10'!V12+'11'!V12+'12'!V12+'13'!V12+'14'!V12+'15'!V12+'16'!V12+'17'!V12+'18'!V12+'19'!V12+'20'!V12+'21'!V12+'22'!V12+'23'!V12+'24'!V12+'25'!V12+'26'!V12+'27'!V12+'28'!V12+'29'!V12</f>
        <v>0</v>
      </c>
      <c r="W12" s="36">
        <f>'01'!W12+'02'!W12+'03'!W12+'04'!W12+'05'!W12+'06'!W12+'07'!W12+'08'!W12+'09'!W12+'10'!W12+'11'!W12+'12'!W12+'13'!W12+'14'!W12+'15'!W12+'16'!W12+'17'!W12+'18'!W12+'19'!W12+'20'!W12+'21'!W12+'22'!W12+'23'!W12+'24'!W12+'25'!W12+'26'!W12+'27'!W12+'28'!W12+'29'!W12</f>
        <v>0</v>
      </c>
      <c r="X12" s="36">
        <f>'01'!X12+'02'!X12+'03'!X12+'04'!X12+'05'!X12+'06'!X12+'07'!X12+'08'!X12+'09'!X12+'10'!X12+'11'!X12+'12'!X12+'13'!X12+'14'!X12+'15'!X12+'16'!X12+'17'!X12+'18'!X12+'19'!X12+'20'!X12+'21'!X12+'22'!X12+'23'!X12+'24'!X12+'25'!X12+'26'!X12+'27'!X12+'28'!X12+'29'!X12</f>
        <v>0</v>
      </c>
      <c r="Y12" s="36">
        <f>'01'!Y12+'02'!Y12+'03'!Y12+'04'!Y12+'05'!Y12+'06'!Y12+'07'!Y12+'08'!Y12+'09'!Y12+'10'!Y12+'11'!Y12+'12'!Y12+'13'!Y12+'14'!Y12+'15'!Y12+'16'!Y12+'17'!Y12+'18'!Y12+'19'!Y12+'20'!Y12+'21'!Y12+'22'!Y12+'23'!Y12+'24'!Y12+'25'!Y12+'26'!Y12+'27'!Y12+'28'!Y12+'29'!Y12</f>
        <v>0</v>
      </c>
      <c r="Z12" s="36">
        <f>'01'!Z12+'02'!Z12+'03'!Z12+'04'!Z12+'05'!Z12+'06'!Z12+'07'!Z12+'08'!Z12+'09'!Z12+'10'!Z12+'11'!Z12+'12'!Z12+'13'!Z12+'14'!Z12+'15'!Z12+'16'!Z12+'17'!Z12+'18'!Z12+'19'!Z12+'20'!Z12+'21'!Z12+'22'!Z12+'23'!Z12+'24'!Z12+'25'!Z12+'26'!Z12+'27'!Z12+'28'!Z12+'29'!Z12</f>
        <v>0</v>
      </c>
      <c r="AA12" s="36">
        <f>'01'!AA12+'02'!AA12+'03'!AA12+'04'!AA12+'05'!AA12+'06'!AA12+'07'!AA12+'08'!AA12+'09'!AA12+'10'!AA12+'11'!AA12+'12'!AA12+'13'!AA12+'14'!AA12+'15'!AA12+'16'!AA12+'17'!AA12+'18'!AA12+'19'!AA12+'20'!AA12+'21'!AA12+'22'!AA12+'23'!AA12+'24'!AA12+'25'!AA12+'26'!AA12+'27'!AA12+'28'!AA12+'29'!AA12</f>
        <v>10</v>
      </c>
      <c r="AB12" s="35"/>
      <c r="AC12" s="39">
        <f>D12*1+E12*999+F12*499+G12*75+H12*50+I12*30+K12*20+L12*19+M12*10+P12*9+N12*10+J12*29+S12*191+V12*4744+W12*110+X12*450+Y12*110+Z12*191+AA12*182+AB12*182+U12*30+T12*350+R12*4+Q12*5+O12*9</f>
        <v>92280</v>
      </c>
      <c r="AD12" s="35">
        <f>D12*1</f>
        <v>47409</v>
      </c>
      <c r="AE12" s="52">
        <f>D12*2.75%</f>
        <v>1303.7474999999999</v>
      </c>
      <c r="AF12" s="52">
        <f>AD12*0.95%</f>
        <v>450.38549999999998</v>
      </c>
      <c r="AG12" s="40">
        <f t="shared" si="7"/>
        <v>75.625</v>
      </c>
      <c r="AH12" s="52">
        <f t="shared" si="3"/>
        <v>26.125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1310.8975</v>
      </c>
      <c r="AP12" s="53"/>
      <c r="AQ12" s="44">
        <f>'01'!AQ12+'02'!AQ12+'03'!AQ12+'04'!AQ12+'05'!AQ12+'06'!AQ12+'07'!AQ12+'08'!AQ12+'09'!AQ12+'10'!AQ12+'11'!AQ12+'12'!AQ12+'13'!AQ12+'14'!AQ12+'15'!AQ12+'16'!AQ12+'17'!AQ12+'18'!AQ12+'19'!AQ12+'20'!AQ12+'21'!AQ12+'22'!AQ12+'23'!AQ12+'24'!AQ12+'25'!AQ12+'26'!AQ12+'27'!AQ12+'28'!AQ12+'29'!AQ12</f>
        <v>312</v>
      </c>
      <c r="AR12" s="45">
        <f t="shared" si="10"/>
        <v>90588.627500000002</v>
      </c>
      <c r="AS12" s="54">
        <f>AF12+AH12+AI12</f>
        <v>476.51049999999998</v>
      </c>
      <c r="AT12" s="55">
        <f>AS12-AQ12-AN12</f>
        <v>164.51049999999998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36">
        <f>'01'!D13+'02'!D13+'03'!D13+'04'!D13+'05'!D13+'06'!D13+'07'!D13+'08'!D13+'09'!D13+'10'!D13+'11'!D13+'12'!D13+'13'!D13+'14'!D13+'15'!D13+'16'!D13+'17'!D13+'18'!D13+'19'!D13+'20'!D13+'21'!D13+'22'!D13+'23'!D13+'24'!D13+'25'!D13+'26'!D13+'27'!D13+'28'!D13+'29'!D13</f>
        <v>31523</v>
      </c>
      <c r="E13" s="36">
        <f>'01'!E13+'02'!E13+'03'!E13+'04'!E13+'05'!E13+'06'!E13+'07'!E13+'08'!E13+'09'!E13+'10'!E13+'11'!E13+'12'!E13+'13'!E13+'14'!E13+'15'!E13+'16'!E13+'17'!E13+'18'!E13+'19'!E13+'20'!E13+'21'!E13+'22'!E13+'23'!E13+'24'!E13+'25'!E13+'26'!E13+'27'!E13+'28'!E13+'29'!E13</f>
        <v>0</v>
      </c>
      <c r="F13" s="36">
        <f>'01'!F13+'02'!F13+'03'!F13+'04'!F13+'05'!F13+'06'!F13+'07'!F13+'08'!F13+'09'!F13+'10'!F13+'11'!F13+'12'!F13+'13'!F13+'14'!F13+'15'!F13+'16'!F13+'17'!F13+'18'!F13+'19'!F13+'20'!F13+'21'!F13+'22'!F13+'23'!F13+'24'!F13+'25'!F13+'26'!F13+'27'!F13+'28'!F13+'29'!F13</f>
        <v>0</v>
      </c>
      <c r="G13" s="36">
        <f>'01'!G13+'02'!G13+'03'!G13+'04'!G13+'05'!G13+'06'!G13+'07'!G13+'08'!G13+'09'!G13+'10'!G13+'11'!G13+'12'!G13+'13'!G13+'14'!G13+'15'!G13+'16'!G13+'17'!G13+'18'!G13+'19'!G13+'20'!G13+'21'!G13+'22'!G13+'23'!G13+'24'!G13+'25'!G13+'26'!G13+'27'!G13+'28'!G13+'29'!G13</f>
        <v>0</v>
      </c>
      <c r="H13" s="36">
        <f>'01'!H13+'02'!H13+'03'!H13+'04'!H13+'05'!H13+'06'!H13+'07'!H13+'08'!H13+'09'!H13+'10'!H13+'11'!H13+'12'!H13+'13'!H13+'14'!H13+'15'!H13+'16'!H13+'17'!H13+'18'!H13+'19'!H13+'20'!H13+'21'!H13+'22'!H13+'23'!H13+'24'!H13+'25'!H13+'26'!H13+'27'!H13+'28'!H13+'29'!H13</f>
        <v>0</v>
      </c>
      <c r="I13" s="36">
        <f>'01'!I13+'02'!I13+'03'!I13+'04'!I13+'05'!I13+'06'!I13+'07'!I13+'08'!I13+'09'!I13+'10'!I13+'11'!I13+'12'!I13+'13'!I13+'14'!I13+'15'!I13+'16'!I13+'17'!I13+'18'!I13+'19'!I13+'20'!I13+'21'!I13+'22'!I13+'23'!I13+'24'!I13+'25'!I13+'26'!I13+'27'!I13+'28'!I13+'29'!I13</f>
        <v>0</v>
      </c>
      <c r="J13" s="36">
        <f>'01'!J13+'02'!J13+'03'!J13+'04'!J13+'05'!J13+'06'!J13+'07'!J13+'08'!J13+'09'!J13+'10'!J13+'11'!J13+'12'!J13+'13'!J13+'14'!J13+'15'!J13+'16'!J13+'17'!J13+'18'!J13+'19'!J13+'20'!J13+'21'!J13+'22'!J13+'23'!J13+'24'!J13+'25'!J13+'26'!J13+'27'!J13+'28'!J13+'29'!J13</f>
        <v>0</v>
      </c>
      <c r="K13" s="36">
        <f>'01'!K13+'02'!K13+'03'!K13+'04'!K13+'05'!K13+'06'!K13+'07'!K13+'08'!K13+'09'!K13+'10'!K13+'11'!K13+'12'!K13+'13'!K13+'14'!K13+'15'!K13+'16'!K13+'17'!K13+'18'!K13+'19'!K13+'20'!K13+'21'!K13+'22'!K13+'23'!K13+'24'!K13+'25'!K13+'26'!K13+'27'!K13+'28'!K13+'29'!K13</f>
        <v>0</v>
      </c>
      <c r="L13" s="36">
        <f>'01'!L13+'02'!L13+'03'!L13+'04'!L13+'05'!L13+'06'!L13+'07'!L13+'08'!L13+'09'!L13+'10'!L13+'11'!L13+'12'!L13+'13'!L13+'14'!L13+'15'!L13+'16'!L13+'17'!L13+'18'!L13+'19'!L13+'20'!L13+'21'!L13+'22'!L13+'23'!L13+'24'!L13+'25'!L13+'26'!L13+'27'!L13+'28'!L13+'29'!L13</f>
        <v>0</v>
      </c>
      <c r="M13" s="36">
        <f>'01'!M13+'02'!M13+'03'!M13+'04'!M13+'05'!M13+'06'!M13+'07'!M13+'08'!M13+'09'!M13+'10'!M13+'11'!M13+'12'!M13+'13'!M13+'14'!M13+'15'!M13+'16'!M13+'17'!M13+'18'!M13+'19'!M13+'20'!M13+'21'!M13+'22'!M13+'23'!M13+'24'!M13+'25'!M13+'26'!M13+'27'!M13+'28'!M13+'29'!M13</f>
        <v>20</v>
      </c>
      <c r="N13" s="36">
        <f>'01'!N13+'02'!N13+'03'!N13+'04'!N13+'05'!N13+'06'!N13+'07'!N13+'08'!N13+'09'!N13+'10'!N13+'11'!N13+'12'!N13+'13'!N13+'14'!N13+'15'!N13+'16'!N13+'17'!N13+'18'!N13+'19'!N13+'20'!N13+'21'!N13+'22'!N13+'23'!N13+'24'!N13+'25'!N13+'26'!N13+'27'!N13+'28'!N13+'29'!N13</f>
        <v>0</v>
      </c>
      <c r="O13" s="36">
        <f>'01'!O13+'02'!O13+'03'!O13+'04'!O13+'05'!O13+'06'!O13+'07'!O13+'08'!O13+'09'!O13+'10'!O13+'11'!O13+'12'!O13+'13'!O13+'14'!O13+'15'!O13+'16'!O13+'17'!O13+'18'!O13+'19'!O13+'20'!O13+'21'!O13+'22'!O13+'23'!O13+'24'!O13+'25'!O13+'26'!O13+'27'!O13+'28'!O13+'29'!O13</f>
        <v>20</v>
      </c>
      <c r="P13" s="36">
        <f>'01'!P13+'02'!P13+'03'!P13+'04'!P13+'05'!P13+'06'!P13+'07'!P13+'08'!P13+'09'!P13+'10'!P13+'11'!P13+'12'!P13+'13'!P13+'14'!P13+'15'!P13+'16'!P13+'17'!P13+'18'!P13+'19'!P13+'20'!P13+'21'!P13+'22'!P13+'23'!P13+'24'!P13+'25'!P13+'26'!P13+'27'!P13+'28'!P13+'29'!P13</f>
        <v>110</v>
      </c>
      <c r="Q13" s="36">
        <f>'01'!Q13+'02'!Q13+'03'!Q13+'04'!Q13+'05'!Q13+'06'!Q13+'07'!Q13+'08'!Q13+'09'!Q13+'10'!Q13+'11'!Q13+'12'!Q13+'13'!Q13+'14'!Q13+'15'!Q13+'16'!Q13+'17'!Q13+'18'!Q13+'19'!Q13+'20'!Q13+'21'!Q13+'22'!Q13+'23'!Q13+'24'!Q13+'25'!Q13+'26'!Q13+'27'!Q13+'28'!Q13+'29'!Q13</f>
        <v>0</v>
      </c>
      <c r="R13" s="36">
        <f>'01'!R13+'02'!R13+'03'!R13+'04'!R13+'05'!R13+'06'!R13+'07'!R13+'08'!R13+'09'!R13+'10'!R13+'11'!R13+'12'!R13+'13'!R13+'14'!R13+'15'!R13+'16'!R13+'17'!R13+'18'!R13+'19'!R13+'20'!R13+'21'!R13+'22'!R13+'23'!R13+'24'!R13+'25'!R13+'26'!R13+'27'!R13+'28'!R13+'29'!R13</f>
        <v>0</v>
      </c>
      <c r="S13" s="36">
        <f>'01'!S13+'02'!S13+'03'!S13+'04'!S13+'05'!S13+'06'!S13+'07'!S13+'08'!S13+'09'!S13+'10'!S13+'11'!S13+'12'!S13+'13'!S13+'14'!S13+'15'!S13+'16'!S13+'17'!S13+'18'!S13+'19'!S13+'20'!S13+'21'!S13+'22'!S13+'23'!S13+'24'!S13+'25'!S13+'26'!S13+'27'!S13+'28'!S13+'29'!S13</f>
        <v>10</v>
      </c>
      <c r="T13" s="36">
        <f>'01'!T13+'02'!T13+'03'!T13+'04'!T13+'05'!T13+'06'!T13+'07'!T13+'08'!T13+'09'!T13+'10'!T13+'11'!T13+'12'!T13+'13'!T13+'14'!T13+'15'!T13+'16'!T13+'17'!T13+'18'!T13+'19'!T13+'20'!T13+'21'!T13+'22'!T13+'23'!T13+'24'!T13+'25'!T13+'26'!T13+'27'!T13+'28'!T13+'29'!T13</f>
        <v>0</v>
      </c>
      <c r="U13" s="36">
        <f>'01'!U13+'02'!U13+'03'!U13+'04'!U13+'05'!U13+'06'!U13+'07'!U13+'08'!U13+'09'!U13+'10'!U13+'11'!U13+'12'!U13+'13'!U13+'14'!U13+'15'!U13+'16'!U13+'17'!U13+'18'!U13+'19'!U13+'20'!U13+'21'!U13+'22'!U13+'23'!U13+'24'!U13+'25'!U13+'26'!U13+'27'!U13+'28'!U13+'29'!U13</f>
        <v>0</v>
      </c>
      <c r="V13" s="36">
        <f>'01'!V13+'02'!V13+'03'!V13+'04'!V13+'05'!V13+'06'!V13+'07'!V13+'08'!V13+'09'!V13+'10'!V13+'11'!V13+'12'!V13+'13'!V13+'14'!V13+'15'!V13+'16'!V13+'17'!V13+'18'!V13+'19'!V13+'20'!V13+'21'!V13+'22'!V13+'23'!V13+'24'!V13+'25'!V13+'26'!V13+'27'!V13+'28'!V13+'29'!V13</f>
        <v>0</v>
      </c>
      <c r="W13" s="36">
        <f>'01'!W13+'02'!W13+'03'!W13+'04'!W13+'05'!W13+'06'!W13+'07'!W13+'08'!W13+'09'!W13+'10'!W13+'11'!W13+'12'!W13+'13'!W13+'14'!W13+'15'!W13+'16'!W13+'17'!W13+'18'!W13+'19'!W13+'20'!W13+'21'!W13+'22'!W13+'23'!W13+'24'!W13+'25'!W13+'26'!W13+'27'!W13+'28'!W13+'29'!W13</f>
        <v>0</v>
      </c>
      <c r="X13" s="36">
        <f>'01'!X13+'02'!X13+'03'!X13+'04'!X13+'05'!X13+'06'!X13+'07'!X13+'08'!X13+'09'!X13+'10'!X13+'11'!X13+'12'!X13+'13'!X13+'14'!X13+'15'!X13+'16'!X13+'17'!X13+'18'!X13+'19'!X13+'20'!X13+'21'!X13+'22'!X13+'23'!X13+'24'!X13+'25'!X13+'26'!X13+'27'!X13+'28'!X13+'29'!X13</f>
        <v>0</v>
      </c>
      <c r="Y13" s="36">
        <f>'01'!Y13+'02'!Y13+'03'!Y13+'04'!Y13+'05'!Y13+'06'!Y13+'07'!Y13+'08'!Y13+'09'!Y13+'10'!Y13+'11'!Y13+'12'!Y13+'13'!Y13+'14'!Y13+'15'!Y13+'16'!Y13+'17'!Y13+'18'!Y13+'19'!Y13+'20'!Y13+'21'!Y13+'22'!Y13+'23'!Y13+'24'!Y13+'25'!Y13+'26'!Y13+'27'!Y13+'28'!Y13+'29'!Y13</f>
        <v>0</v>
      </c>
      <c r="Z13" s="36">
        <f>'01'!Z13+'02'!Z13+'03'!Z13+'04'!Z13+'05'!Z13+'06'!Z13+'07'!Z13+'08'!Z13+'09'!Z13+'10'!Z13+'11'!Z13+'12'!Z13+'13'!Z13+'14'!Z13+'15'!Z13+'16'!Z13+'17'!Z13+'18'!Z13+'19'!Z13+'20'!Z13+'21'!Z13+'22'!Z13+'23'!Z13+'24'!Z13+'25'!Z13+'26'!Z13+'27'!Z13+'28'!Z13+'29'!Z13</f>
        <v>0</v>
      </c>
      <c r="AA13" s="36">
        <f>'01'!AA13+'02'!AA13+'03'!AA13+'04'!AA13+'05'!AA13+'06'!AA13+'07'!AA13+'08'!AA13+'09'!AA13+'10'!AA13+'11'!AA13+'12'!AA13+'13'!AA13+'14'!AA13+'15'!AA13+'16'!AA13+'17'!AA13+'18'!AA13+'19'!AA13+'20'!AA13+'21'!AA13+'22'!AA13+'23'!AA13+'24'!AA13+'25'!AA13+'26'!AA13+'27'!AA13+'28'!AA13+'29'!AA13</f>
        <v>0</v>
      </c>
      <c r="AB13" s="35"/>
      <c r="AC13" s="39">
        <f>D13*1+E13*999+F13*499+G13*75+H13*50+I13*30+K13*20+L13*19+M13*10+P13*9+N13*10+J13*29+S13*191+V13*4744+W13*110+X13*450+Y13*110+Z13*191+AA13*182+AB13*182+U13*30+T13*350+R13*4+Q13*5+O13*9</f>
        <v>34803</v>
      </c>
      <c r="AD13" s="35">
        <f t="shared" si="0"/>
        <v>31523</v>
      </c>
      <c r="AE13" s="52">
        <f t="shared" si="1"/>
        <v>866.88250000000005</v>
      </c>
      <c r="AF13" s="52">
        <f t="shared" si="2"/>
        <v>299.46850000000001</v>
      </c>
      <c r="AG13" s="40">
        <f t="shared" si="7"/>
        <v>37.674999999999997</v>
      </c>
      <c r="AH13" s="52">
        <f t="shared" si="3"/>
        <v>13.014999999999999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871.00750000000005</v>
      </c>
      <c r="AP13" s="53"/>
      <c r="AQ13" s="44">
        <f>'01'!AQ13+'02'!AQ13+'03'!AQ13+'04'!AQ13+'05'!AQ13+'06'!AQ13+'07'!AQ13+'08'!AQ13+'09'!AQ13+'10'!AQ13+'11'!AQ13+'12'!AQ13+'13'!AQ13+'14'!AQ13+'15'!AQ13+'16'!AQ13+'17'!AQ13+'18'!AQ13+'19'!AQ13+'20'!AQ13+'21'!AQ13+'22'!AQ13+'23'!AQ13+'24'!AQ13+'25'!AQ13+'26'!AQ13+'27'!AQ13+'28'!AQ13+'29'!AQ13</f>
        <v>278</v>
      </c>
      <c r="AR13" s="45">
        <f t="shared" si="10"/>
        <v>33620.442499999997</v>
      </c>
      <c r="AS13" s="54">
        <f t="shared" si="4"/>
        <v>312.48349999999999</v>
      </c>
      <c r="AT13" s="55">
        <f>AS13-AQ13-AN13</f>
        <v>34.483499999999992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36">
        <f>'01'!D14+'02'!D14+'03'!D14+'04'!D14+'05'!D14+'06'!D14+'07'!D14+'08'!D14+'09'!D14+'10'!D14+'11'!D14+'12'!D14+'13'!D14+'14'!D14+'15'!D14+'16'!D14+'17'!D14+'18'!D14+'19'!D14+'20'!D14+'21'!D14+'22'!D14+'23'!D14+'24'!D14+'25'!D14+'26'!D14+'27'!D14+'28'!D14+'29'!D14</f>
        <v>66717</v>
      </c>
      <c r="E14" s="36">
        <f>'01'!E14+'02'!E14+'03'!E14+'04'!E14+'05'!E14+'06'!E14+'07'!E14+'08'!E14+'09'!E14+'10'!E14+'11'!E14+'12'!E14+'13'!E14+'14'!E14+'15'!E14+'16'!E14+'17'!E14+'18'!E14+'19'!E14+'20'!E14+'21'!E14+'22'!E14+'23'!E14+'24'!E14+'25'!E14+'26'!E14+'27'!E14+'28'!E14+'29'!E14</f>
        <v>0</v>
      </c>
      <c r="F14" s="36">
        <f>'01'!F14+'02'!F14+'03'!F14+'04'!F14+'05'!F14+'06'!F14+'07'!F14+'08'!F14+'09'!F14+'10'!F14+'11'!F14+'12'!F14+'13'!F14+'14'!F14+'15'!F14+'16'!F14+'17'!F14+'18'!F14+'19'!F14+'20'!F14+'21'!F14+'22'!F14+'23'!F14+'24'!F14+'25'!F14+'26'!F14+'27'!F14+'28'!F14+'29'!F14</f>
        <v>0</v>
      </c>
      <c r="G14" s="36">
        <f>'01'!G14+'02'!G14+'03'!G14+'04'!G14+'05'!G14+'06'!G14+'07'!G14+'08'!G14+'09'!G14+'10'!G14+'11'!G14+'12'!G14+'13'!G14+'14'!G14+'15'!G14+'16'!G14+'17'!G14+'18'!G14+'19'!G14+'20'!G14+'21'!G14+'22'!G14+'23'!G14+'24'!G14+'25'!G14+'26'!G14+'27'!G14+'28'!G14+'29'!G14</f>
        <v>0</v>
      </c>
      <c r="H14" s="36">
        <f>'01'!H14+'02'!H14+'03'!H14+'04'!H14+'05'!H14+'06'!H14+'07'!H14+'08'!H14+'09'!H14+'10'!H14+'11'!H14+'12'!H14+'13'!H14+'14'!H14+'15'!H14+'16'!H14+'17'!H14+'18'!H14+'19'!H14+'20'!H14+'21'!H14+'22'!H14+'23'!H14+'24'!H14+'25'!H14+'26'!H14+'27'!H14+'28'!H14+'29'!H14</f>
        <v>0</v>
      </c>
      <c r="I14" s="36">
        <f>'01'!I14+'02'!I14+'03'!I14+'04'!I14+'05'!I14+'06'!I14+'07'!I14+'08'!I14+'09'!I14+'10'!I14+'11'!I14+'12'!I14+'13'!I14+'14'!I14+'15'!I14+'16'!I14+'17'!I14+'18'!I14+'19'!I14+'20'!I14+'21'!I14+'22'!I14+'23'!I14+'24'!I14+'25'!I14+'26'!I14+'27'!I14+'28'!I14+'29'!I14</f>
        <v>0</v>
      </c>
      <c r="J14" s="36">
        <f>'01'!J14+'02'!J14+'03'!J14+'04'!J14+'05'!J14+'06'!J14+'07'!J14+'08'!J14+'09'!J14+'10'!J14+'11'!J14+'12'!J14+'13'!J14+'14'!J14+'15'!J14+'16'!J14+'17'!J14+'18'!J14+'19'!J14+'20'!J14+'21'!J14+'22'!J14+'23'!J14+'24'!J14+'25'!J14+'26'!J14+'27'!J14+'28'!J14+'29'!J14</f>
        <v>0</v>
      </c>
      <c r="K14" s="36">
        <f>'01'!K14+'02'!K14+'03'!K14+'04'!K14+'05'!K14+'06'!K14+'07'!K14+'08'!K14+'09'!K14+'10'!K14+'11'!K14+'12'!K14+'13'!K14+'14'!K14+'15'!K14+'16'!K14+'17'!K14+'18'!K14+'19'!K14+'20'!K14+'21'!K14+'22'!K14+'23'!K14+'24'!K14+'25'!K14+'26'!K14+'27'!K14+'28'!K14+'29'!K14</f>
        <v>130</v>
      </c>
      <c r="L14" s="36">
        <f>'01'!L14+'02'!L14+'03'!L14+'04'!L14+'05'!L14+'06'!L14+'07'!L14+'08'!L14+'09'!L14+'10'!L14+'11'!L14+'12'!L14+'13'!L14+'14'!L14+'15'!L14+'16'!L14+'17'!L14+'18'!L14+'19'!L14+'20'!L14+'21'!L14+'22'!L14+'23'!L14+'24'!L14+'25'!L14+'26'!L14+'27'!L14+'28'!L14+'29'!L14</f>
        <v>0</v>
      </c>
      <c r="M14" s="36">
        <f>'01'!M14+'02'!M14+'03'!M14+'04'!M14+'05'!M14+'06'!M14+'07'!M14+'08'!M14+'09'!M14+'10'!M14+'11'!M14+'12'!M14+'13'!M14+'14'!M14+'15'!M14+'16'!M14+'17'!M14+'18'!M14+'19'!M14+'20'!M14+'21'!M14+'22'!M14+'23'!M14+'24'!M14+'25'!M14+'26'!M14+'27'!M14+'28'!M14+'29'!M14</f>
        <v>100</v>
      </c>
      <c r="N14" s="36">
        <f>'01'!N14+'02'!N14+'03'!N14+'04'!N14+'05'!N14+'06'!N14+'07'!N14+'08'!N14+'09'!N14+'10'!N14+'11'!N14+'12'!N14+'13'!N14+'14'!N14+'15'!N14+'16'!N14+'17'!N14+'18'!N14+'19'!N14+'20'!N14+'21'!N14+'22'!N14+'23'!N14+'24'!N14+'25'!N14+'26'!N14+'27'!N14+'28'!N14+'29'!N14</f>
        <v>0</v>
      </c>
      <c r="O14" s="36">
        <f>'01'!O14+'02'!O14+'03'!O14+'04'!O14+'05'!O14+'06'!O14+'07'!O14+'08'!O14+'09'!O14+'10'!O14+'11'!O14+'12'!O14+'13'!O14+'14'!O14+'15'!O14+'16'!O14+'17'!O14+'18'!O14+'19'!O14+'20'!O14+'21'!O14+'22'!O14+'23'!O14+'24'!O14+'25'!O14+'26'!O14+'27'!O14+'28'!O14+'29'!O14</f>
        <v>0</v>
      </c>
      <c r="P14" s="36">
        <f>'01'!P14+'02'!P14+'03'!P14+'04'!P14+'05'!P14+'06'!P14+'07'!P14+'08'!P14+'09'!P14+'10'!P14+'11'!P14+'12'!P14+'13'!P14+'14'!P14+'15'!P14+'16'!P14+'17'!P14+'18'!P14+'19'!P14+'20'!P14+'21'!P14+'22'!P14+'23'!P14+'24'!P14+'25'!P14+'26'!P14+'27'!P14+'28'!P14+'29'!P14</f>
        <v>500</v>
      </c>
      <c r="Q14" s="36">
        <f>'01'!Q14+'02'!Q14+'03'!Q14+'04'!Q14+'05'!Q14+'06'!Q14+'07'!Q14+'08'!Q14+'09'!Q14+'10'!Q14+'11'!Q14+'12'!Q14+'13'!Q14+'14'!Q14+'15'!Q14+'16'!Q14+'17'!Q14+'18'!Q14+'19'!Q14+'20'!Q14+'21'!Q14+'22'!Q14+'23'!Q14+'24'!Q14+'25'!Q14+'26'!Q14+'27'!Q14+'28'!Q14+'29'!Q14</f>
        <v>0</v>
      </c>
      <c r="R14" s="36">
        <f>'01'!R14+'02'!R14+'03'!R14+'04'!R14+'05'!R14+'06'!R14+'07'!R14+'08'!R14+'09'!R14+'10'!R14+'11'!R14+'12'!R14+'13'!R14+'14'!R14+'15'!R14+'16'!R14+'17'!R14+'18'!R14+'19'!R14+'20'!R14+'21'!R14+'22'!R14+'23'!R14+'24'!R14+'25'!R14+'26'!R14+'27'!R14+'28'!R14+'29'!R14</f>
        <v>0</v>
      </c>
      <c r="S14" s="36">
        <f>'01'!S14+'02'!S14+'03'!S14+'04'!S14+'05'!S14+'06'!S14+'07'!S14+'08'!S14+'09'!S14+'10'!S14+'11'!S14+'12'!S14+'13'!S14+'14'!S14+'15'!S14+'16'!S14+'17'!S14+'18'!S14+'19'!S14+'20'!S14+'21'!S14+'22'!S14+'23'!S14+'24'!S14+'25'!S14+'26'!S14+'27'!S14+'28'!S14+'29'!S14</f>
        <v>50</v>
      </c>
      <c r="T14" s="36">
        <f>'01'!T14+'02'!T14+'03'!T14+'04'!T14+'05'!T14+'06'!T14+'07'!T14+'08'!T14+'09'!T14+'10'!T14+'11'!T14+'12'!T14+'13'!T14+'14'!T14+'15'!T14+'16'!T14+'17'!T14+'18'!T14+'19'!T14+'20'!T14+'21'!T14+'22'!T14+'23'!T14+'24'!T14+'25'!T14+'26'!T14+'27'!T14+'28'!T14+'29'!T14</f>
        <v>0</v>
      </c>
      <c r="U14" s="36">
        <f>'01'!U14+'02'!U14+'03'!U14+'04'!U14+'05'!U14+'06'!U14+'07'!U14+'08'!U14+'09'!U14+'10'!U14+'11'!U14+'12'!U14+'13'!U14+'14'!U14+'15'!U14+'16'!U14+'17'!U14+'18'!U14+'19'!U14+'20'!U14+'21'!U14+'22'!U14+'23'!U14+'24'!U14+'25'!U14+'26'!U14+'27'!U14+'28'!U14+'29'!U14</f>
        <v>0</v>
      </c>
      <c r="V14" s="36">
        <f>'01'!V14+'02'!V14+'03'!V14+'04'!V14+'05'!V14+'06'!V14+'07'!V14+'08'!V14+'09'!V14+'10'!V14+'11'!V14+'12'!V14+'13'!V14+'14'!V14+'15'!V14+'16'!V14+'17'!V14+'18'!V14+'19'!V14+'20'!V14+'21'!V14+'22'!V14+'23'!V14+'24'!V14+'25'!V14+'26'!V14+'27'!V14+'28'!V14+'29'!V14</f>
        <v>0</v>
      </c>
      <c r="W14" s="36">
        <f>'01'!W14+'02'!W14+'03'!W14+'04'!W14+'05'!W14+'06'!W14+'07'!W14+'08'!W14+'09'!W14+'10'!W14+'11'!W14+'12'!W14+'13'!W14+'14'!W14+'15'!W14+'16'!W14+'17'!W14+'18'!W14+'19'!W14+'20'!W14+'21'!W14+'22'!W14+'23'!W14+'24'!W14+'25'!W14+'26'!W14+'27'!W14+'28'!W14+'29'!W14</f>
        <v>0</v>
      </c>
      <c r="X14" s="36">
        <f>'01'!X14+'02'!X14+'03'!X14+'04'!X14+'05'!X14+'06'!X14+'07'!X14+'08'!X14+'09'!X14+'10'!X14+'11'!X14+'12'!X14+'13'!X14+'14'!X14+'15'!X14+'16'!X14+'17'!X14+'18'!X14+'19'!X14+'20'!X14+'21'!X14+'22'!X14+'23'!X14+'24'!X14+'25'!X14+'26'!X14+'27'!X14+'28'!X14+'29'!X14</f>
        <v>0</v>
      </c>
      <c r="Y14" s="36">
        <f>'01'!Y14+'02'!Y14+'03'!Y14+'04'!Y14+'05'!Y14+'06'!Y14+'07'!Y14+'08'!Y14+'09'!Y14+'10'!Y14+'11'!Y14+'12'!Y14+'13'!Y14+'14'!Y14+'15'!Y14+'16'!Y14+'17'!Y14+'18'!Y14+'19'!Y14+'20'!Y14+'21'!Y14+'22'!Y14+'23'!Y14+'24'!Y14+'25'!Y14+'26'!Y14+'27'!Y14+'28'!Y14+'29'!Y14</f>
        <v>0</v>
      </c>
      <c r="Z14" s="36">
        <f>'01'!Z14+'02'!Z14+'03'!Z14+'04'!Z14+'05'!Z14+'06'!Z14+'07'!Z14+'08'!Z14+'09'!Z14+'10'!Z14+'11'!Z14+'12'!Z14+'13'!Z14+'14'!Z14+'15'!Z14+'16'!Z14+'17'!Z14+'18'!Z14+'19'!Z14+'20'!Z14+'21'!Z14+'22'!Z14+'23'!Z14+'24'!Z14+'25'!Z14+'26'!Z14+'27'!Z14+'28'!Z14+'29'!Z14</f>
        <v>0</v>
      </c>
      <c r="AA14" s="36">
        <f>'01'!AA14+'02'!AA14+'03'!AA14+'04'!AA14+'05'!AA14+'06'!AA14+'07'!AA14+'08'!AA14+'09'!AA14+'10'!AA14+'11'!AA14+'12'!AA14+'13'!AA14+'14'!AA14+'15'!AA14+'16'!AA14+'17'!AA14+'18'!AA14+'19'!AA14+'20'!AA14+'21'!AA14+'22'!AA14+'23'!AA14+'24'!AA14+'25'!AA14+'26'!AA14+'27'!AA14+'28'!AA14+'29'!AA14</f>
        <v>5</v>
      </c>
      <c r="AB14" s="35"/>
      <c r="AC14" s="39">
        <f>D14*1+E14*999+F14*499+G14*75+H14*50+I14*30+K14*20+L14*19+M14*10+P14*9+N14*10+J14*29+S14*191+V14*4744+W14*110+X14*450+Y14*110+Z14*191+AA14*182+AB14*182+U14*30+T14*350+R14*4+Q14*5+O14*9</f>
        <v>85277</v>
      </c>
      <c r="AD14" s="35">
        <f t="shared" si="0"/>
        <v>66717</v>
      </c>
      <c r="AE14" s="52">
        <f t="shared" si="1"/>
        <v>1834.7175</v>
      </c>
      <c r="AF14" s="52">
        <f t="shared" si="2"/>
        <v>633.81150000000002</v>
      </c>
      <c r="AG14" s="40">
        <f t="shared" si="7"/>
        <v>222.75</v>
      </c>
      <c r="AH14" s="52">
        <f t="shared" si="3"/>
        <v>76.95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1854.7925</v>
      </c>
      <c r="AP14" s="53"/>
      <c r="AQ14" s="44">
        <f>'01'!AQ14+'02'!AQ14+'03'!AQ14+'04'!AQ14+'05'!AQ14+'06'!AQ14+'07'!AQ14+'08'!AQ14+'09'!AQ14+'10'!AQ14+'11'!AQ14+'12'!AQ14+'13'!AQ14+'14'!AQ14+'15'!AQ14+'16'!AQ14+'17'!AQ14+'18'!AQ14+'19'!AQ14+'20'!AQ14+'21'!AQ14+'22'!AQ14+'23'!AQ14+'24'!AQ14+'25'!AQ14+'26'!AQ14+'27'!AQ14+'28'!AQ14+'29'!AQ14</f>
        <v>666</v>
      </c>
      <c r="AR14" s="45">
        <f>AC14-AE14-AG14-AJ14-AK14-AL14-AM14-AN14-AP14-AQ14</f>
        <v>82553.532500000001</v>
      </c>
      <c r="AS14" s="54">
        <f t="shared" si="4"/>
        <v>710.76150000000007</v>
      </c>
      <c r="AT14" s="61">
        <f t="shared" si="5"/>
        <v>44.761500000000069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36">
        <f>'01'!D15+'02'!D15+'03'!D15+'04'!D15+'05'!D15+'06'!D15+'07'!D15+'08'!D15+'09'!D15+'10'!D15+'11'!D15+'12'!D15+'13'!D15+'14'!D15+'15'!D15+'16'!D15+'17'!D15+'18'!D15+'19'!D15+'20'!D15+'21'!D15+'22'!D15+'23'!D15+'24'!D15+'25'!D15+'26'!D15+'27'!D15+'28'!D15+'29'!D15</f>
        <v>113127</v>
      </c>
      <c r="E15" s="36">
        <f>'01'!E15+'02'!E15+'03'!E15+'04'!E15+'05'!E15+'06'!E15+'07'!E15+'08'!E15+'09'!E15+'10'!E15+'11'!E15+'12'!E15+'13'!E15+'14'!E15+'15'!E15+'16'!E15+'17'!E15+'18'!E15+'19'!E15+'20'!E15+'21'!E15+'22'!E15+'23'!E15+'24'!E15+'25'!E15+'26'!E15+'27'!E15+'28'!E15+'29'!E15</f>
        <v>0</v>
      </c>
      <c r="F15" s="36">
        <f>'01'!F15+'02'!F15+'03'!F15+'04'!F15+'05'!F15+'06'!F15+'07'!F15+'08'!F15+'09'!F15+'10'!F15+'11'!F15+'12'!F15+'13'!F15+'14'!F15+'15'!F15+'16'!F15+'17'!F15+'18'!F15+'19'!F15+'20'!F15+'21'!F15+'22'!F15+'23'!F15+'24'!F15+'25'!F15+'26'!F15+'27'!F15+'28'!F15+'29'!F15</f>
        <v>0</v>
      </c>
      <c r="G15" s="36">
        <f>'01'!G15+'02'!G15+'03'!G15+'04'!G15+'05'!G15+'06'!G15+'07'!G15+'08'!G15+'09'!G15+'10'!G15+'11'!G15+'12'!G15+'13'!G15+'14'!G15+'15'!G15+'16'!G15+'17'!G15+'18'!G15+'19'!G15+'20'!G15+'21'!G15+'22'!G15+'23'!G15+'24'!G15+'25'!G15+'26'!G15+'27'!G15+'28'!G15+'29'!G15</f>
        <v>0</v>
      </c>
      <c r="H15" s="36">
        <f>'01'!H15+'02'!H15+'03'!H15+'04'!H15+'05'!H15+'06'!H15+'07'!H15+'08'!H15+'09'!H15+'10'!H15+'11'!H15+'12'!H15+'13'!H15+'14'!H15+'15'!H15+'16'!H15+'17'!H15+'18'!H15+'19'!H15+'20'!H15+'21'!H15+'22'!H15+'23'!H15+'24'!H15+'25'!H15+'26'!H15+'27'!H15+'28'!H15+'29'!H15</f>
        <v>0</v>
      </c>
      <c r="I15" s="36">
        <f>'01'!I15+'02'!I15+'03'!I15+'04'!I15+'05'!I15+'06'!I15+'07'!I15+'08'!I15+'09'!I15+'10'!I15+'11'!I15+'12'!I15+'13'!I15+'14'!I15+'15'!I15+'16'!I15+'17'!I15+'18'!I15+'19'!I15+'20'!I15+'21'!I15+'22'!I15+'23'!I15+'24'!I15+'25'!I15+'26'!I15+'27'!I15+'28'!I15+'29'!I15</f>
        <v>0</v>
      </c>
      <c r="J15" s="36">
        <f>'01'!J15+'02'!J15+'03'!J15+'04'!J15+'05'!J15+'06'!J15+'07'!J15+'08'!J15+'09'!J15+'10'!J15+'11'!J15+'12'!J15+'13'!J15+'14'!J15+'15'!J15+'16'!J15+'17'!J15+'18'!J15+'19'!J15+'20'!J15+'21'!J15+'22'!J15+'23'!J15+'24'!J15+'25'!J15+'26'!J15+'27'!J15+'28'!J15+'29'!J15</f>
        <v>0</v>
      </c>
      <c r="K15" s="36">
        <f>'01'!K15+'02'!K15+'03'!K15+'04'!K15+'05'!K15+'06'!K15+'07'!K15+'08'!K15+'09'!K15+'10'!K15+'11'!K15+'12'!K15+'13'!K15+'14'!K15+'15'!K15+'16'!K15+'17'!K15+'18'!K15+'19'!K15+'20'!K15+'21'!K15+'22'!K15+'23'!K15+'24'!K15+'25'!K15+'26'!K15+'27'!K15+'28'!K15+'29'!K15</f>
        <v>70</v>
      </c>
      <c r="L15" s="36">
        <f>'01'!L15+'02'!L15+'03'!L15+'04'!L15+'05'!L15+'06'!L15+'07'!L15+'08'!L15+'09'!L15+'10'!L15+'11'!L15+'12'!L15+'13'!L15+'14'!L15+'15'!L15+'16'!L15+'17'!L15+'18'!L15+'19'!L15+'20'!L15+'21'!L15+'22'!L15+'23'!L15+'24'!L15+'25'!L15+'26'!L15+'27'!L15+'28'!L15+'29'!L15</f>
        <v>0</v>
      </c>
      <c r="M15" s="36">
        <f>'01'!M15+'02'!M15+'03'!M15+'04'!M15+'05'!M15+'06'!M15+'07'!M15+'08'!M15+'09'!M15+'10'!M15+'11'!M15+'12'!M15+'13'!M15+'14'!M15+'15'!M15+'16'!M15+'17'!M15+'18'!M15+'19'!M15+'20'!M15+'21'!M15+'22'!M15+'23'!M15+'24'!M15+'25'!M15+'26'!M15+'27'!M15+'28'!M15+'29'!M15</f>
        <v>90</v>
      </c>
      <c r="N15" s="36">
        <f>'01'!N15+'02'!N15+'03'!N15+'04'!N15+'05'!N15+'06'!N15+'07'!N15+'08'!N15+'09'!N15+'10'!N15+'11'!N15+'12'!N15+'13'!N15+'14'!N15+'15'!N15+'16'!N15+'17'!N15+'18'!N15+'19'!N15+'20'!N15+'21'!N15+'22'!N15+'23'!N15+'24'!N15+'25'!N15+'26'!N15+'27'!N15+'28'!N15+'29'!N15</f>
        <v>0</v>
      </c>
      <c r="O15" s="36">
        <f>'01'!O15+'02'!O15+'03'!O15+'04'!O15+'05'!O15+'06'!O15+'07'!O15+'08'!O15+'09'!O15+'10'!O15+'11'!O15+'12'!O15+'13'!O15+'14'!O15+'15'!O15+'16'!O15+'17'!O15+'18'!O15+'19'!O15+'20'!O15+'21'!O15+'22'!O15+'23'!O15+'24'!O15+'25'!O15+'26'!O15+'27'!O15+'28'!O15+'29'!O15</f>
        <v>0</v>
      </c>
      <c r="P15" s="36">
        <f>'01'!P15+'02'!P15+'03'!P15+'04'!P15+'05'!P15+'06'!P15+'07'!P15+'08'!P15+'09'!P15+'10'!P15+'11'!P15+'12'!P15+'13'!P15+'14'!P15+'15'!P15+'16'!P15+'17'!P15+'18'!P15+'19'!P15+'20'!P15+'21'!P15+'22'!P15+'23'!P15+'24'!P15+'25'!P15+'26'!P15+'27'!P15+'28'!P15+'29'!P15</f>
        <v>150</v>
      </c>
      <c r="Q15" s="36">
        <f>'01'!Q15+'02'!Q15+'03'!Q15+'04'!Q15+'05'!Q15+'06'!Q15+'07'!Q15+'08'!Q15+'09'!Q15+'10'!Q15+'11'!Q15+'12'!Q15+'13'!Q15+'14'!Q15+'15'!Q15+'16'!Q15+'17'!Q15+'18'!Q15+'19'!Q15+'20'!Q15+'21'!Q15+'22'!Q15+'23'!Q15+'24'!Q15+'25'!Q15+'26'!Q15+'27'!Q15+'28'!Q15+'29'!Q15</f>
        <v>0</v>
      </c>
      <c r="R15" s="36">
        <f>'01'!R15+'02'!R15+'03'!R15+'04'!R15+'05'!R15+'06'!R15+'07'!R15+'08'!R15+'09'!R15+'10'!R15+'11'!R15+'12'!R15+'13'!R15+'14'!R15+'15'!R15+'16'!R15+'17'!R15+'18'!R15+'19'!R15+'20'!R15+'21'!R15+'22'!R15+'23'!R15+'24'!R15+'25'!R15+'26'!R15+'27'!R15+'28'!R15+'29'!R15</f>
        <v>0</v>
      </c>
      <c r="S15" s="36">
        <f>'01'!S15+'02'!S15+'03'!S15+'04'!S15+'05'!S15+'06'!S15+'07'!S15+'08'!S15+'09'!S15+'10'!S15+'11'!S15+'12'!S15+'13'!S15+'14'!S15+'15'!S15+'16'!S15+'17'!S15+'18'!S15+'19'!S15+'20'!S15+'21'!S15+'22'!S15+'23'!S15+'24'!S15+'25'!S15+'26'!S15+'27'!S15+'28'!S15+'29'!S15</f>
        <v>113</v>
      </c>
      <c r="T15" s="36">
        <f>'01'!T15+'02'!T15+'03'!T15+'04'!T15+'05'!T15+'06'!T15+'07'!T15+'08'!T15+'09'!T15+'10'!T15+'11'!T15+'12'!T15+'13'!T15+'14'!T15+'15'!T15+'16'!T15+'17'!T15+'18'!T15+'19'!T15+'20'!T15+'21'!T15+'22'!T15+'23'!T15+'24'!T15+'25'!T15+'26'!T15+'27'!T15+'28'!T15+'29'!T15</f>
        <v>0</v>
      </c>
      <c r="U15" s="36">
        <f>'01'!U15+'02'!U15+'03'!U15+'04'!U15+'05'!U15+'06'!U15+'07'!U15+'08'!U15+'09'!U15+'10'!U15+'11'!U15+'12'!U15+'13'!U15+'14'!U15+'15'!U15+'16'!U15+'17'!U15+'18'!U15+'19'!U15+'20'!U15+'21'!U15+'22'!U15+'23'!U15+'24'!U15+'25'!U15+'26'!U15+'27'!U15+'28'!U15+'29'!U15</f>
        <v>0</v>
      </c>
      <c r="V15" s="36">
        <f>'01'!V15+'02'!V15+'03'!V15+'04'!V15+'05'!V15+'06'!V15+'07'!V15+'08'!V15+'09'!V15+'10'!V15+'11'!V15+'12'!V15+'13'!V15+'14'!V15+'15'!V15+'16'!V15+'17'!V15+'18'!V15+'19'!V15+'20'!V15+'21'!V15+'22'!V15+'23'!V15+'24'!V15+'25'!V15+'26'!V15+'27'!V15+'28'!V15+'29'!V15</f>
        <v>0</v>
      </c>
      <c r="W15" s="36">
        <f>'01'!W15+'02'!W15+'03'!W15+'04'!W15+'05'!W15+'06'!W15+'07'!W15+'08'!W15+'09'!W15+'10'!W15+'11'!W15+'12'!W15+'13'!W15+'14'!W15+'15'!W15+'16'!W15+'17'!W15+'18'!W15+'19'!W15+'20'!W15+'21'!W15+'22'!W15+'23'!W15+'24'!W15+'25'!W15+'26'!W15+'27'!W15+'28'!W15+'29'!W15</f>
        <v>0</v>
      </c>
      <c r="X15" s="36">
        <f>'01'!X15+'02'!X15+'03'!X15+'04'!X15+'05'!X15+'06'!X15+'07'!X15+'08'!X15+'09'!X15+'10'!X15+'11'!X15+'12'!X15+'13'!X15+'14'!X15+'15'!X15+'16'!X15+'17'!X15+'18'!X15+'19'!X15+'20'!X15+'21'!X15+'22'!X15+'23'!X15+'24'!X15+'25'!X15+'26'!X15+'27'!X15+'28'!X15+'29'!X15</f>
        <v>0</v>
      </c>
      <c r="Y15" s="36">
        <f>'01'!Y15+'02'!Y15+'03'!Y15+'04'!Y15+'05'!Y15+'06'!Y15+'07'!Y15+'08'!Y15+'09'!Y15+'10'!Y15+'11'!Y15+'12'!Y15+'13'!Y15+'14'!Y15+'15'!Y15+'16'!Y15+'17'!Y15+'18'!Y15+'19'!Y15+'20'!Y15+'21'!Y15+'22'!Y15+'23'!Y15+'24'!Y15+'25'!Y15+'26'!Y15+'27'!Y15+'28'!Y15+'29'!Y15</f>
        <v>0</v>
      </c>
      <c r="Z15" s="36">
        <f>'01'!Z15+'02'!Z15+'03'!Z15+'04'!Z15+'05'!Z15+'06'!Z15+'07'!Z15+'08'!Z15+'09'!Z15+'10'!Z15+'11'!Z15+'12'!Z15+'13'!Z15+'14'!Z15+'15'!Z15+'16'!Z15+'17'!Z15+'18'!Z15+'19'!Z15+'20'!Z15+'21'!Z15+'22'!Z15+'23'!Z15+'24'!Z15+'25'!Z15+'26'!Z15+'27'!Z15+'28'!Z15+'29'!Z15</f>
        <v>2</v>
      </c>
      <c r="AA15" s="36">
        <f>'01'!AA15+'02'!AA15+'03'!AA15+'04'!AA15+'05'!AA15+'06'!AA15+'07'!AA15+'08'!AA15+'09'!AA15+'10'!AA15+'11'!AA15+'12'!AA15+'13'!AA15+'14'!AA15+'15'!AA15+'16'!AA15+'17'!AA15+'18'!AA15+'19'!AA15+'20'!AA15+'21'!AA15+'22'!AA15+'23'!AA15+'24'!AA15+'25'!AA15+'26'!AA15+'27'!AA15+'28'!AA15+'29'!AA15</f>
        <v>15</v>
      </c>
      <c r="AB15" s="35"/>
      <c r="AC15" s="39">
        <f>D15*1+E15*999+F15*499+G15*75+H15*50+I15*30+K15*20+L15*19+M15*10+P15*9+N15*10+J15*29+S15*191+V15*4744+W15*110+X15*450+Y15*110+Z15*191+AA15*182+AB15*182+U15*30+T15*350+R15*4+Q15*5+O15*9</f>
        <v>141472</v>
      </c>
      <c r="AD15" s="35">
        <f t="shared" si="0"/>
        <v>113127</v>
      </c>
      <c r="AE15" s="52">
        <f t="shared" si="1"/>
        <v>3110.9924999999998</v>
      </c>
      <c r="AF15" s="52">
        <f t="shared" si="2"/>
        <v>1074.7065</v>
      </c>
      <c r="AG15" s="40">
        <f t="shared" si="7"/>
        <v>100.375</v>
      </c>
      <c r="AH15" s="52">
        <f t="shared" si="3"/>
        <v>34.674999999999997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3119.5174999999999</v>
      </c>
      <c r="AP15" s="53"/>
      <c r="AQ15" s="44">
        <f>'01'!AQ15+'02'!AQ15+'03'!AQ15+'04'!AQ15+'05'!AQ15+'06'!AQ15+'07'!AQ15+'08'!AQ15+'09'!AQ15+'10'!AQ15+'11'!AQ15+'12'!AQ15+'13'!AQ15+'14'!AQ15+'15'!AQ15+'16'!AQ15+'17'!AQ15+'18'!AQ15+'19'!AQ15+'20'!AQ15+'21'!AQ15+'22'!AQ15+'23'!AQ15+'24'!AQ15+'25'!AQ15+'26'!AQ15+'27'!AQ15+'28'!AQ15+'29'!AQ15</f>
        <v>965</v>
      </c>
      <c r="AR15" s="45">
        <f t="shared" si="10"/>
        <v>137295.63250000001</v>
      </c>
      <c r="AS15" s="54">
        <f>AF15+AH15+AI15</f>
        <v>1109.3815</v>
      </c>
      <c r="AT15" s="55">
        <f>AS15-AQ15-AN15</f>
        <v>144.38149999999996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36">
        <f>'01'!D16+'02'!D16+'03'!D16+'04'!D16+'05'!D16+'06'!D16+'07'!D16+'08'!D16+'09'!D16+'10'!D16+'11'!D16+'12'!D16+'13'!D16+'14'!D16+'15'!D16+'16'!D16+'17'!D16+'18'!D16+'19'!D16+'20'!D16+'21'!D16+'22'!D16+'23'!D16+'24'!D16+'25'!D16+'26'!D16+'27'!D16+'28'!D16+'29'!D16</f>
        <v>95521</v>
      </c>
      <c r="E16" s="36">
        <f>'01'!E16+'02'!E16+'03'!E16+'04'!E16+'05'!E16+'06'!E16+'07'!E16+'08'!E16+'09'!E16+'10'!E16+'11'!E16+'12'!E16+'13'!E16+'14'!E16+'15'!E16+'16'!E16+'17'!E16+'18'!E16+'19'!E16+'20'!E16+'21'!E16+'22'!E16+'23'!E16+'24'!E16+'25'!E16+'26'!E16+'27'!E16+'28'!E16+'29'!E16</f>
        <v>0</v>
      </c>
      <c r="F16" s="36">
        <f>'01'!F16+'02'!F16+'03'!F16+'04'!F16+'05'!F16+'06'!F16+'07'!F16+'08'!F16+'09'!F16+'10'!F16+'11'!F16+'12'!F16+'13'!F16+'14'!F16+'15'!F16+'16'!F16+'17'!F16+'18'!F16+'19'!F16+'20'!F16+'21'!F16+'22'!F16+'23'!F16+'24'!F16+'25'!F16+'26'!F16+'27'!F16+'28'!F16+'29'!F16</f>
        <v>0</v>
      </c>
      <c r="G16" s="36">
        <f>'01'!G16+'02'!G16+'03'!G16+'04'!G16+'05'!G16+'06'!G16+'07'!G16+'08'!G16+'09'!G16+'10'!G16+'11'!G16+'12'!G16+'13'!G16+'14'!G16+'15'!G16+'16'!G16+'17'!G16+'18'!G16+'19'!G16+'20'!G16+'21'!G16+'22'!G16+'23'!G16+'24'!G16+'25'!G16+'26'!G16+'27'!G16+'28'!G16+'29'!G16</f>
        <v>0</v>
      </c>
      <c r="H16" s="36">
        <f>'01'!H16+'02'!H16+'03'!H16+'04'!H16+'05'!H16+'06'!H16+'07'!H16+'08'!H16+'09'!H16+'10'!H16+'11'!H16+'12'!H16+'13'!H16+'14'!H16+'15'!H16+'16'!H16+'17'!H16+'18'!H16+'19'!H16+'20'!H16+'21'!H16+'22'!H16+'23'!H16+'24'!H16+'25'!H16+'26'!H16+'27'!H16+'28'!H16+'29'!H16</f>
        <v>0</v>
      </c>
      <c r="I16" s="36">
        <f>'01'!I16+'02'!I16+'03'!I16+'04'!I16+'05'!I16+'06'!I16+'07'!I16+'08'!I16+'09'!I16+'10'!I16+'11'!I16+'12'!I16+'13'!I16+'14'!I16+'15'!I16+'16'!I16+'17'!I16+'18'!I16+'19'!I16+'20'!I16+'21'!I16+'22'!I16+'23'!I16+'24'!I16+'25'!I16+'26'!I16+'27'!I16+'28'!I16+'29'!I16</f>
        <v>0</v>
      </c>
      <c r="J16" s="36">
        <f>'01'!J16+'02'!J16+'03'!J16+'04'!J16+'05'!J16+'06'!J16+'07'!J16+'08'!J16+'09'!J16+'10'!J16+'11'!J16+'12'!J16+'13'!J16+'14'!J16+'15'!J16+'16'!J16+'17'!J16+'18'!J16+'19'!J16+'20'!J16+'21'!J16+'22'!J16+'23'!J16+'24'!J16+'25'!J16+'26'!J16+'27'!J16+'28'!J16+'29'!J16</f>
        <v>0</v>
      </c>
      <c r="K16" s="36">
        <f>'01'!K16+'02'!K16+'03'!K16+'04'!K16+'05'!K16+'06'!K16+'07'!K16+'08'!K16+'09'!K16+'10'!K16+'11'!K16+'12'!K16+'13'!K16+'14'!K16+'15'!K16+'16'!K16+'17'!K16+'18'!K16+'19'!K16+'20'!K16+'21'!K16+'22'!K16+'23'!K16+'24'!K16+'25'!K16+'26'!K16+'27'!K16+'28'!K16+'29'!K16</f>
        <v>20</v>
      </c>
      <c r="L16" s="36">
        <f>'01'!L16+'02'!L16+'03'!L16+'04'!L16+'05'!L16+'06'!L16+'07'!L16+'08'!L16+'09'!L16+'10'!L16+'11'!L16+'12'!L16+'13'!L16+'14'!L16+'15'!L16+'16'!L16+'17'!L16+'18'!L16+'19'!L16+'20'!L16+'21'!L16+'22'!L16+'23'!L16+'24'!L16+'25'!L16+'26'!L16+'27'!L16+'28'!L16+'29'!L16</f>
        <v>0</v>
      </c>
      <c r="M16" s="36">
        <f>'01'!M16+'02'!M16+'03'!M16+'04'!M16+'05'!M16+'06'!M16+'07'!M16+'08'!M16+'09'!M16+'10'!M16+'11'!M16+'12'!M16+'13'!M16+'14'!M16+'15'!M16+'16'!M16+'17'!M16+'18'!M16+'19'!M16+'20'!M16+'21'!M16+'22'!M16+'23'!M16+'24'!M16+'25'!M16+'26'!M16+'27'!M16+'28'!M16+'29'!M16</f>
        <v>190</v>
      </c>
      <c r="N16" s="36">
        <f>'01'!N16+'02'!N16+'03'!N16+'04'!N16+'05'!N16+'06'!N16+'07'!N16+'08'!N16+'09'!N16+'10'!N16+'11'!N16+'12'!N16+'13'!N16+'14'!N16+'15'!N16+'16'!N16+'17'!N16+'18'!N16+'19'!N16+'20'!N16+'21'!N16+'22'!N16+'23'!N16+'24'!N16+'25'!N16+'26'!N16+'27'!N16+'28'!N16+'29'!N16</f>
        <v>0</v>
      </c>
      <c r="O16" s="36">
        <f>'01'!O16+'02'!O16+'03'!O16+'04'!O16+'05'!O16+'06'!O16+'07'!O16+'08'!O16+'09'!O16+'10'!O16+'11'!O16+'12'!O16+'13'!O16+'14'!O16+'15'!O16+'16'!O16+'17'!O16+'18'!O16+'19'!O16+'20'!O16+'21'!O16+'22'!O16+'23'!O16+'24'!O16+'25'!O16+'26'!O16+'27'!O16+'28'!O16+'29'!O16</f>
        <v>50</v>
      </c>
      <c r="P16" s="36">
        <f>'01'!P16+'02'!P16+'03'!P16+'04'!P16+'05'!P16+'06'!P16+'07'!P16+'08'!P16+'09'!P16+'10'!P16+'11'!P16+'12'!P16+'13'!P16+'14'!P16+'15'!P16+'16'!P16+'17'!P16+'18'!P16+'19'!P16+'20'!P16+'21'!P16+'22'!P16+'23'!P16+'24'!P16+'25'!P16+'26'!P16+'27'!P16+'28'!P16+'29'!P16</f>
        <v>800</v>
      </c>
      <c r="Q16" s="36">
        <f>'01'!Q16+'02'!Q16+'03'!Q16+'04'!Q16+'05'!Q16+'06'!Q16+'07'!Q16+'08'!Q16+'09'!Q16+'10'!Q16+'11'!Q16+'12'!Q16+'13'!Q16+'14'!Q16+'15'!Q16+'16'!Q16+'17'!Q16+'18'!Q16+'19'!Q16+'20'!Q16+'21'!Q16+'22'!Q16+'23'!Q16+'24'!Q16+'25'!Q16+'26'!Q16+'27'!Q16+'28'!Q16+'29'!Q16</f>
        <v>0</v>
      </c>
      <c r="R16" s="36">
        <f>'01'!R16+'02'!R16+'03'!R16+'04'!R16+'05'!R16+'06'!R16+'07'!R16+'08'!R16+'09'!R16+'10'!R16+'11'!R16+'12'!R16+'13'!R16+'14'!R16+'15'!R16+'16'!R16+'17'!R16+'18'!R16+'19'!R16+'20'!R16+'21'!R16+'22'!R16+'23'!R16+'24'!R16+'25'!R16+'26'!R16+'27'!R16+'28'!R16+'29'!R16</f>
        <v>0</v>
      </c>
      <c r="S16" s="36">
        <f>'01'!S16+'02'!S16+'03'!S16+'04'!S16+'05'!S16+'06'!S16+'07'!S16+'08'!S16+'09'!S16+'10'!S16+'11'!S16+'12'!S16+'13'!S16+'14'!S16+'15'!S16+'16'!S16+'17'!S16+'18'!S16+'19'!S16+'20'!S16+'21'!S16+'22'!S16+'23'!S16+'24'!S16+'25'!S16+'26'!S16+'27'!S16+'28'!S16+'29'!S16</f>
        <v>24</v>
      </c>
      <c r="T16" s="36">
        <f>'01'!T16+'02'!T16+'03'!T16+'04'!T16+'05'!T16+'06'!T16+'07'!T16+'08'!T16+'09'!T16+'10'!T16+'11'!T16+'12'!T16+'13'!T16+'14'!T16+'15'!T16+'16'!T16+'17'!T16+'18'!T16+'19'!T16+'20'!T16+'21'!T16+'22'!T16+'23'!T16+'24'!T16+'25'!T16+'26'!T16+'27'!T16+'28'!T16+'29'!T16</f>
        <v>0</v>
      </c>
      <c r="U16" s="36">
        <f>'01'!U16+'02'!U16+'03'!U16+'04'!U16+'05'!U16+'06'!U16+'07'!U16+'08'!U16+'09'!U16+'10'!U16+'11'!U16+'12'!U16+'13'!U16+'14'!U16+'15'!U16+'16'!U16+'17'!U16+'18'!U16+'19'!U16+'20'!U16+'21'!U16+'22'!U16+'23'!U16+'24'!U16+'25'!U16+'26'!U16+'27'!U16+'28'!U16+'29'!U16</f>
        <v>0</v>
      </c>
      <c r="V16" s="36">
        <f>'01'!V16+'02'!V16+'03'!V16+'04'!V16+'05'!V16+'06'!V16+'07'!V16+'08'!V16+'09'!V16+'10'!V16+'11'!V16+'12'!V16+'13'!V16+'14'!V16+'15'!V16+'16'!V16+'17'!V16+'18'!V16+'19'!V16+'20'!V16+'21'!V16+'22'!V16+'23'!V16+'24'!V16+'25'!V16+'26'!V16+'27'!V16+'28'!V16+'29'!V16</f>
        <v>0</v>
      </c>
      <c r="W16" s="36">
        <f>'01'!W16+'02'!W16+'03'!W16+'04'!W16+'05'!W16+'06'!W16+'07'!W16+'08'!W16+'09'!W16+'10'!W16+'11'!W16+'12'!W16+'13'!W16+'14'!W16+'15'!W16+'16'!W16+'17'!W16+'18'!W16+'19'!W16+'20'!W16+'21'!W16+'22'!W16+'23'!W16+'24'!W16+'25'!W16+'26'!W16+'27'!W16+'28'!W16+'29'!W16</f>
        <v>0</v>
      </c>
      <c r="X16" s="36">
        <f>'01'!X16+'02'!X16+'03'!X16+'04'!X16+'05'!X16+'06'!X16+'07'!X16+'08'!X16+'09'!X16+'10'!X16+'11'!X16+'12'!X16+'13'!X16+'14'!X16+'15'!X16+'16'!X16+'17'!X16+'18'!X16+'19'!X16+'20'!X16+'21'!X16+'22'!X16+'23'!X16+'24'!X16+'25'!X16+'26'!X16+'27'!X16+'28'!X16+'29'!X16</f>
        <v>0</v>
      </c>
      <c r="Y16" s="36">
        <f>'01'!Y16+'02'!Y16+'03'!Y16+'04'!Y16+'05'!Y16+'06'!Y16+'07'!Y16+'08'!Y16+'09'!Y16+'10'!Y16+'11'!Y16+'12'!Y16+'13'!Y16+'14'!Y16+'15'!Y16+'16'!Y16+'17'!Y16+'18'!Y16+'19'!Y16+'20'!Y16+'21'!Y16+'22'!Y16+'23'!Y16+'24'!Y16+'25'!Y16+'26'!Y16+'27'!Y16+'28'!Y16+'29'!Y16</f>
        <v>0</v>
      </c>
      <c r="Z16" s="36">
        <f>'01'!Z16+'02'!Z16+'03'!Z16+'04'!Z16+'05'!Z16+'06'!Z16+'07'!Z16+'08'!Z16+'09'!Z16+'10'!Z16+'11'!Z16+'12'!Z16+'13'!Z16+'14'!Z16+'15'!Z16+'16'!Z16+'17'!Z16+'18'!Z16+'19'!Z16+'20'!Z16+'21'!Z16+'22'!Z16+'23'!Z16+'24'!Z16+'25'!Z16+'26'!Z16+'27'!Z16+'28'!Z16+'29'!Z16</f>
        <v>0</v>
      </c>
      <c r="AA16" s="36">
        <f>'01'!AA16+'02'!AA16+'03'!AA16+'04'!AA16+'05'!AA16+'06'!AA16+'07'!AA16+'08'!AA16+'09'!AA16+'10'!AA16+'11'!AA16+'12'!AA16+'13'!AA16+'14'!AA16+'15'!AA16+'16'!AA16+'17'!AA16+'18'!AA16+'19'!AA16+'20'!AA16+'21'!AA16+'22'!AA16+'23'!AA16+'24'!AA16+'25'!AA16+'26'!AA16+'27'!AA16+'28'!AA16+'29'!AA16</f>
        <v>7</v>
      </c>
      <c r="AB16" s="35"/>
      <c r="AC16" s="39">
        <f t="shared" si="6"/>
        <v>111329</v>
      </c>
      <c r="AD16" s="35">
        <f t="shared" si="0"/>
        <v>95521</v>
      </c>
      <c r="AE16" s="52">
        <f t="shared" si="1"/>
        <v>2626.8274999999999</v>
      </c>
      <c r="AF16" s="52">
        <f t="shared" si="2"/>
        <v>907.44949999999994</v>
      </c>
      <c r="AG16" s="40">
        <f t="shared" si="7"/>
        <v>273.625</v>
      </c>
      <c r="AH16" s="52">
        <f t="shared" si="3"/>
        <v>94.524999999999991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2655.9775</v>
      </c>
      <c r="AP16" s="53"/>
      <c r="AQ16" s="44">
        <f>'01'!AQ16+'02'!AQ16+'03'!AQ16+'04'!AQ16+'05'!AQ16+'06'!AQ16+'07'!AQ16+'08'!AQ16+'09'!AQ16+'10'!AQ16+'11'!AQ16+'12'!AQ16+'13'!AQ16+'14'!AQ16+'15'!AQ16+'16'!AQ16+'17'!AQ16+'18'!AQ16+'19'!AQ16+'20'!AQ16+'21'!AQ16+'22'!AQ16+'23'!AQ16+'24'!AQ16+'25'!AQ16+'26'!AQ16+'27'!AQ16+'28'!AQ16+'29'!AQ16</f>
        <v>1248</v>
      </c>
      <c r="AR16" s="45">
        <f>AC16-AE16-AG16-AJ16-AK16-AL16-AM16-AN16-AP16-AQ16</f>
        <v>107180.5475</v>
      </c>
      <c r="AS16" s="54">
        <f t="shared" si="4"/>
        <v>1001.9744999999999</v>
      </c>
      <c r="AT16" s="55">
        <f t="shared" si="5"/>
        <v>-246.02550000000008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36">
        <f>'01'!D17+'02'!D17+'03'!D17+'04'!D17+'05'!D17+'06'!D17+'07'!D17+'08'!D17+'09'!D17+'10'!D17+'11'!D17+'12'!D17+'13'!D17+'14'!D17+'15'!D17+'16'!D17+'17'!D17+'18'!D17+'19'!D17+'20'!D17+'21'!D17+'22'!D17+'23'!D17+'24'!D17+'25'!D17+'26'!D17+'27'!D17+'28'!D17+'29'!D17</f>
        <v>43101</v>
      </c>
      <c r="E17" s="36">
        <f>'01'!E17+'02'!E17+'03'!E17+'04'!E17+'05'!E17+'06'!E17+'07'!E17+'08'!E17+'09'!E17+'10'!E17+'11'!E17+'12'!E17+'13'!E17+'14'!E17+'15'!E17+'16'!E17+'17'!E17+'18'!E17+'19'!E17+'20'!E17+'21'!E17+'22'!E17+'23'!E17+'24'!E17+'25'!E17+'26'!E17+'27'!E17+'28'!E17+'29'!E17</f>
        <v>0</v>
      </c>
      <c r="F17" s="36">
        <f>'01'!F17+'02'!F17+'03'!F17+'04'!F17+'05'!F17+'06'!F17+'07'!F17+'08'!F17+'09'!F17+'10'!F17+'11'!F17+'12'!F17+'13'!F17+'14'!F17+'15'!F17+'16'!F17+'17'!F17+'18'!F17+'19'!F17+'20'!F17+'21'!F17+'22'!F17+'23'!F17+'24'!F17+'25'!F17+'26'!F17+'27'!F17+'28'!F17+'29'!F17</f>
        <v>0</v>
      </c>
      <c r="G17" s="36">
        <f>'01'!G17+'02'!G17+'03'!G17+'04'!G17+'05'!G17+'06'!G17+'07'!G17+'08'!G17+'09'!G17+'10'!G17+'11'!G17+'12'!G17+'13'!G17+'14'!G17+'15'!G17+'16'!G17+'17'!G17+'18'!G17+'19'!G17+'20'!G17+'21'!G17+'22'!G17+'23'!G17+'24'!G17+'25'!G17+'26'!G17+'27'!G17+'28'!G17+'29'!G17</f>
        <v>0</v>
      </c>
      <c r="H17" s="36">
        <f>'01'!H17+'02'!H17+'03'!H17+'04'!H17+'05'!H17+'06'!H17+'07'!H17+'08'!H17+'09'!H17+'10'!H17+'11'!H17+'12'!H17+'13'!H17+'14'!H17+'15'!H17+'16'!H17+'17'!H17+'18'!H17+'19'!H17+'20'!H17+'21'!H17+'22'!H17+'23'!H17+'24'!H17+'25'!H17+'26'!H17+'27'!H17+'28'!H17+'29'!H17</f>
        <v>0</v>
      </c>
      <c r="I17" s="36">
        <f>'01'!I17+'02'!I17+'03'!I17+'04'!I17+'05'!I17+'06'!I17+'07'!I17+'08'!I17+'09'!I17+'10'!I17+'11'!I17+'12'!I17+'13'!I17+'14'!I17+'15'!I17+'16'!I17+'17'!I17+'18'!I17+'19'!I17+'20'!I17+'21'!I17+'22'!I17+'23'!I17+'24'!I17+'25'!I17+'26'!I17+'27'!I17+'28'!I17+'29'!I17</f>
        <v>0</v>
      </c>
      <c r="J17" s="36">
        <f>'01'!J17+'02'!J17+'03'!J17+'04'!J17+'05'!J17+'06'!J17+'07'!J17+'08'!J17+'09'!J17+'10'!J17+'11'!J17+'12'!J17+'13'!J17+'14'!J17+'15'!J17+'16'!J17+'17'!J17+'18'!J17+'19'!J17+'20'!J17+'21'!J17+'22'!J17+'23'!J17+'24'!J17+'25'!J17+'26'!J17+'27'!J17+'28'!J17+'29'!J17</f>
        <v>0</v>
      </c>
      <c r="K17" s="36">
        <f>'01'!K17+'02'!K17+'03'!K17+'04'!K17+'05'!K17+'06'!K17+'07'!K17+'08'!K17+'09'!K17+'10'!K17+'11'!K17+'12'!K17+'13'!K17+'14'!K17+'15'!K17+'16'!K17+'17'!K17+'18'!K17+'19'!K17+'20'!K17+'21'!K17+'22'!K17+'23'!K17+'24'!K17+'25'!K17+'26'!K17+'27'!K17+'28'!K17+'29'!K17</f>
        <v>30</v>
      </c>
      <c r="L17" s="36">
        <f>'01'!L17+'02'!L17+'03'!L17+'04'!L17+'05'!L17+'06'!L17+'07'!L17+'08'!L17+'09'!L17+'10'!L17+'11'!L17+'12'!L17+'13'!L17+'14'!L17+'15'!L17+'16'!L17+'17'!L17+'18'!L17+'19'!L17+'20'!L17+'21'!L17+'22'!L17+'23'!L17+'24'!L17+'25'!L17+'26'!L17+'27'!L17+'28'!L17+'29'!L17</f>
        <v>0</v>
      </c>
      <c r="M17" s="36">
        <f>'01'!M17+'02'!M17+'03'!M17+'04'!M17+'05'!M17+'06'!M17+'07'!M17+'08'!M17+'09'!M17+'10'!M17+'11'!M17+'12'!M17+'13'!M17+'14'!M17+'15'!M17+'16'!M17+'17'!M17+'18'!M17+'19'!M17+'20'!M17+'21'!M17+'22'!M17+'23'!M17+'24'!M17+'25'!M17+'26'!M17+'27'!M17+'28'!M17+'29'!M17</f>
        <v>120</v>
      </c>
      <c r="N17" s="36">
        <f>'01'!N17+'02'!N17+'03'!N17+'04'!N17+'05'!N17+'06'!N17+'07'!N17+'08'!N17+'09'!N17+'10'!N17+'11'!N17+'12'!N17+'13'!N17+'14'!N17+'15'!N17+'16'!N17+'17'!N17+'18'!N17+'19'!N17+'20'!N17+'21'!N17+'22'!N17+'23'!N17+'24'!N17+'25'!N17+'26'!N17+'27'!N17+'28'!N17+'29'!N17</f>
        <v>0</v>
      </c>
      <c r="O17" s="36">
        <f>'01'!O17+'02'!O17+'03'!O17+'04'!O17+'05'!O17+'06'!O17+'07'!O17+'08'!O17+'09'!O17+'10'!O17+'11'!O17+'12'!O17+'13'!O17+'14'!O17+'15'!O17+'16'!O17+'17'!O17+'18'!O17+'19'!O17+'20'!O17+'21'!O17+'22'!O17+'23'!O17+'24'!O17+'25'!O17+'26'!O17+'27'!O17+'28'!O17+'29'!O17</f>
        <v>0</v>
      </c>
      <c r="P17" s="36">
        <f>'01'!P17+'02'!P17+'03'!P17+'04'!P17+'05'!P17+'06'!P17+'07'!P17+'08'!P17+'09'!P17+'10'!P17+'11'!P17+'12'!P17+'13'!P17+'14'!P17+'15'!P17+'16'!P17+'17'!P17+'18'!P17+'19'!P17+'20'!P17+'21'!P17+'22'!P17+'23'!P17+'24'!P17+'25'!P17+'26'!P17+'27'!P17+'28'!P17+'29'!P17</f>
        <v>200</v>
      </c>
      <c r="Q17" s="36">
        <f>'01'!Q17+'02'!Q17+'03'!Q17+'04'!Q17+'05'!Q17+'06'!Q17+'07'!Q17+'08'!Q17+'09'!Q17+'10'!Q17+'11'!Q17+'12'!Q17+'13'!Q17+'14'!Q17+'15'!Q17+'16'!Q17+'17'!Q17+'18'!Q17+'19'!Q17+'20'!Q17+'21'!Q17+'22'!Q17+'23'!Q17+'24'!Q17+'25'!Q17+'26'!Q17+'27'!Q17+'28'!Q17+'29'!Q17</f>
        <v>0</v>
      </c>
      <c r="R17" s="36">
        <f>'01'!R17+'02'!R17+'03'!R17+'04'!R17+'05'!R17+'06'!R17+'07'!R17+'08'!R17+'09'!R17+'10'!R17+'11'!R17+'12'!R17+'13'!R17+'14'!R17+'15'!R17+'16'!R17+'17'!R17+'18'!R17+'19'!R17+'20'!R17+'21'!R17+'22'!R17+'23'!R17+'24'!R17+'25'!R17+'26'!R17+'27'!R17+'28'!R17+'29'!R17</f>
        <v>0</v>
      </c>
      <c r="S17" s="36">
        <f>'01'!S17+'02'!S17+'03'!S17+'04'!S17+'05'!S17+'06'!S17+'07'!S17+'08'!S17+'09'!S17+'10'!S17+'11'!S17+'12'!S17+'13'!S17+'14'!S17+'15'!S17+'16'!S17+'17'!S17+'18'!S17+'19'!S17+'20'!S17+'21'!S17+'22'!S17+'23'!S17+'24'!S17+'25'!S17+'26'!S17+'27'!S17+'28'!S17+'29'!S17</f>
        <v>47</v>
      </c>
      <c r="T17" s="36">
        <f>'01'!T17+'02'!T17+'03'!T17+'04'!T17+'05'!T17+'06'!T17+'07'!T17+'08'!T17+'09'!T17+'10'!T17+'11'!T17+'12'!T17+'13'!T17+'14'!T17+'15'!T17+'16'!T17+'17'!T17+'18'!T17+'19'!T17+'20'!T17+'21'!T17+'22'!T17+'23'!T17+'24'!T17+'25'!T17+'26'!T17+'27'!T17+'28'!T17+'29'!T17</f>
        <v>0</v>
      </c>
      <c r="U17" s="36">
        <f>'01'!U17+'02'!U17+'03'!U17+'04'!U17+'05'!U17+'06'!U17+'07'!U17+'08'!U17+'09'!U17+'10'!U17+'11'!U17+'12'!U17+'13'!U17+'14'!U17+'15'!U17+'16'!U17+'17'!U17+'18'!U17+'19'!U17+'20'!U17+'21'!U17+'22'!U17+'23'!U17+'24'!U17+'25'!U17+'26'!U17+'27'!U17+'28'!U17+'29'!U17</f>
        <v>0</v>
      </c>
      <c r="V17" s="36">
        <f>'01'!V17+'02'!V17+'03'!V17+'04'!V17+'05'!V17+'06'!V17+'07'!V17+'08'!V17+'09'!V17+'10'!V17+'11'!V17+'12'!V17+'13'!V17+'14'!V17+'15'!V17+'16'!V17+'17'!V17+'18'!V17+'19'!V17+'20'!V17+'21'!V17+'22'!V17+'23'!V17+'24'!V17+'25'!V17+'26'!V17+'27'!V17+'28'!V17+'29'!V17</f>
        <v>0</v>
      </c>
      <c r="W17" s="36">
        <f>'01'!W17+'02'!W17+'03'!W17+'04'!W17+'05'!W17+'06'!W17+'07'!W17+'08'!W17+'09'!W17+'10'!W17+'11'!W17+'12'!W17+'13'!W17+'14'!W17+'15'!W17+'16'!W17+'17'!W17+'18'!W17+'19'!W17+'20'!W17+'21'!W17+'22'!W17+'23'!W17+'24'!W17+'25'!W17+'26'!W17+'27'!W17+'28'!W17+'29'!W17</f>
        <v>0</v>
      </c>
      <c r="X17" s="36">
        <f>'01'!X17+'02'!X17+'03'!X17+'04'!X17+'05'!X17+'06'!X17+'07'!X17+'08'!X17+'09'!X17+'10'!X17+'11'!X17+'12'!X17+'13'!X17+'14'!X17+'15'!X17+'16'!X17+'17'!X17+'18'!X17+'19'!X17+'20'!X17+'21'!X17+'22'!X17+'23'!X17+'24'!X17+'25'!X17+'26'!X17+'27'!X17+'28'!X17+'29'!X17</f>
        <v>0</v>
      </c>
      <c r="Y17" s="36">
        <f>'01'!Y17+'02'!Y17+'03'!Y17+'04'!Y17+'05'!Y17+'06'!Y17+'07'!Y17+'08'!Y17+'09'!Y17+'10'!Y17+'11'!Y17+'12'!Y17+'13'!Y17+'14'!Y17+'15'!Y17+'16'!Y17+'17'!Y17+'18'!Y17+'19'!Y17+'20'!Y17+'21'!Y17+'22'!Y17+'23'!Y17+'24'!Y17+'25'!Y17+'26'!Y17+'27'!Y17+'28'!Y17+'29'!Y17</f>
        <v>0</v>
      </c>
      <c r="Z17" s="36">
        <f>'01'!Z17+'02'!Z17+'03'!Z17+'04'!Z17+'05'!Z17+'06'!Z17+'07'!Z17+'08'!Z17+'09'!Z17+'10'!Z17+'11'!Z17+'12'!Z17+'13'!Z17+'14'!Z17+'15'!Z17+'16'!Z17+'17'!Z17+'18'!Z17+'19'!Z17+'20'!Z17+'21'!Z17+'22'!Z17+'23'!Z17+'24'!Z17+'25'!Z17+'26'!Z17+'27'!Z17+'28'!Z17+'29'!Z17</f>
        <v>0</v>
      </c>
      <c r="AA17" s="36">
        <f>'01'!AA17+'02'!AA17+'03'!AA17+'04'!AA17+'05'!AA17+'06'!AA17+'07'!AA17+'08'!AA17+'09'!AA17+'10'!AA17+'11'!AA17+'12'!AA17+'13'!AA17+'14'!AA17+'15'!AA17+'16'!AA17+'17'!AA17+'18'!AA17+'19'!AA17+'20'!AA17+'21'!AA17+'22'!AA17+'23'!AA17+'24'!AA17+'25'!AA17+'26'!AA17+'27'!AA17+'28'!AA17+'29'!AA17</f>
        <v>6</v>
      </c>
      <c r="AB17" s="35"/>
      <c r="AC17" s="39">
        <f t="shared" si="6"/>
        <v>56770</v>
      </c>
      <c r="AD17" s="35">
        <f>D17*1</f>
        <v>43101</v>
      </c>
      <c r="AE17" s="52">
        <f>D17*2.75%</f>
        <v>1185.2774999999999</v>
      </c>
      <c r="AF17" s="52">
        <f>AD17*0.95%</f>
        <v>409.45949999999999</v>
      </c>
      <c r="AG17" s="40">
        <f t="shared" si="7"/>
        <v>99</v>
      </c>
      <c r="AH17" s="52">
        <f t="shared" si="3"/>
        <v>34.199999999999996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1194.9024999999999</v>
      </c>
      <c r="AP17" s="53"/>
      <c r="AQ17" s="44">
        <f>'01'!AQ17+'02'!AQ17+'03'!AQ17+'04'!AQ17+'05'!AQ17+'06'!AQ17+'07'!AQ17+'08'!AQ17+'09'!AQ17+'10'!AQ17+'11'!AQ17+'12'!AQ17+'13'!AQ17+'14'!AQ17+'15'!AQ17+'16'!AQ17+'17'!AQ17+'18'!AQ17+'19'!AQ17+'20'!AQ17+'21'!AQ17+'22'!AQ17+'23'!AQ17+'24'!AQ17+'25'!AQ17+'26'!AQ17+'27'!AQ17+'28'!AQ17+'29'!AQ17</f>
        <v>417</v>
      </c>
      <c r="AR17" s="45">
        <f>AC17-AE17-AG17-AJ17-AK17-AL17-AM17-AN17-AP17-AQ17</f>
        <v>55068.722500000003</v>
      </c>
      <c r="AS17" s="54">
        <f>AF17+AH17+AI17</f>
        <v>443.65949999999998</v>
      </c>
      <c r="AT17" s="55">
        <f>AS17-AQ17-AN17</f>
        <v>26.65949999999998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36">
        <f>'01'!D18+'02'!D18+'03'!D18+'04'!D18+'05'!D18+'06'!D18+'07'!D18+'08'!D18+'09'!D18+'10'!D18+'11'!D18+'12'!D18+'13'!D18+'14'!D18+'15'!D18+'16'!D18+'17'!D18+'18'!D18+'19'!D18+'20'!D18+'21'!D18+'22'!D18+'23'!D18+'24'!D18+'25'!D18+'26'!D18+'27'!D18+'28'!D18+'29'!D18</f>
        <v>54143</v>
      </c>
      <c r="E18" s="36">
        <f>'01'!E18+'02'!E18+'03'!E18+'04'!E18+'05'!E18+'06'!E18+'07'!E18+'08'!E18+'09'!E18+'10'!E18+'11'!E18+'12'!E18+'13'!E18+'14'!E18+'15'!E18+'16'!E18+'17'!E18+'18'!E18+'19'!E18+'20'!E18+'21'!E18+'22'!E18+'23'!E18+'24'!E18+'25'!E18+'26'!E18+'27'!E18+'28'!E18+'29'!E18</f>
        <v>0</v>
      </c>
      <c r="F18" s="36">
        <f>'01'!F18+'02'!F18+'03'!F18+'04'!F18+'05'!F18+'06'!F18+'07'!F18+'08'!F18+'09'!F18+'10'!F18+'11'!F18+'12'!F18+'13'!F18+'14'!F18+'15'!F18+'16'!F18+'17'!F18+'18'!F18+'19'!F18+'20'!F18+'21'!F18+'22'!F18+'23'!F18+'24'!F18+'25'!F18+'26'!F18+'27'!F18+'28'!F18+'29'!F18</f>
        <v>0</v>
      </c>
      <c r="G18" s="36">
        <f>'01'!G18+'02'!G18+'03'!G18+'04'!G18+'05'!G18+'06'!G18+'07'!G18+'08'!G18+'09'!G18+'10'!G18+'11'!G18+'12'!G18+'13'!G18+'14'!G18+'15'!G18+'16'!G18+'17'!G18+'18'!G18+'19'!G18+'20'!G18+'21'!G18+'22'!G18+'23'!G18+'24'!G18+'25'!G18+'26'!G18+'27'!G18+'28'!G18+'29'!G18</f>
        <v>0</v>
      </c>
      <c r="H18" s="36">
        <f>'01'!H18+'02'!H18+'03'!H18+'04'!H18+'05'!H18+'06'!H18+'07'!H18+'08'!H18+'09'!H18+'10'!H18+'11'!H18+'12'!H18+'13'!H18+'14'!H18+'15'!H18+'16'!H18+'17'!H18+'18'!H18+'19'!H18+'20'!H18+'21'!H18+'22'!H18+'23'!H18+'24'!H18+'25'!H18+'26'!H18+'27'!H18+'28'!H18+'29'!H18</f>
        <v>0</v>
      </c>
      <c r="I18" s="36">
        <f>'01'!I18+'02'!I18+'03'!I18+'04'!I18+'05'!I18+'06'!I18+'07'!I18+'08'!I18+'09'!I18+'10'!I18+'11'!I18+'12'!I18+'13'!I18+'14'!I18+'15'!I18+'16'!I18+'17'!I18+'18'!I18+'19'!I18+'20'!I18+'21'!I18+'22'!I18+'23'!I18+'24'!I18+'25'!I18+'26'!I18+'27'!I18+'28'!I18+'29'!I18</f>
        <v>0</v>
      </c>
      <c r="J18" s="36">
        <f>'01'!J18+'02'!J18+'03'!J18+'04'!J18+'05'!J18+'06'!J18+'07'!J18+'08'!J18+'09'!J18+'10'!J18+'11'!J18+'12'!J18+'13'!J18+'14'!J18+'15'!J18+'16'!J18+'17'!J18+'18'!J18+'19'!J18+'20'!J18+'21'!J18+'22'!J18+'23'!J18+'24'!J18+'25'!J18+'26'!J18+'27'!J18+'28'!J18+'29'!J18</f>
        <v>0</v>
      </c>
      <c r="K18" s="36">
        <f>'01'!K18+'02'!K18+'03'!K18+'04'!K18+'05'!K18+'06'!K18+'07'!K18+'08'!K18+'09'!K18+'10'!K18+'11'!K18+'12'!K18+'13'!K18+'14'!K18+'15'!K18+'16'!K18+'17'!K18+'18'!K18+'19'!K18+'20'!K18+'21'!K18+'22'!K18+'23'!K18+'24'!K18+'25'!K18+'26'!K18+'27'!K18+'28'!K18+'29'!K18</f>
        <v>80</v>
      </c>
      <c r="L18" s="36">
        <f>'01'!L18+'02'!L18+'03'!L18+'04'!L18+'05'!L18+'06'!L18+'07'!L18+'08'!L18+'09'!L18+'10'!L18+'11'!L18+'12'!L18+'13'!L18+'14'!L18+'15'!L18+'16'!L18+'17'!L18+'18'!L18+'19'!L18+'20'!L18+'21'!L18+'22'!L18+'23'!L18+'24'!L18+'25'!L18+'26'!L18+'27'!L18+'28'!L18+'29'!L18</f>
        <v>0</v>
      </c>
      <c r="M18" s="36">
        <f>'01'!M18+'02'!M18+'03'!M18+'04'!M18+'05'!M18+'06'!M18+'07'!M18+'08'!M18+'09'!M18+'10'!M18+'11'!M18+'12'!M18+'13'!M18+'14'!M18+'15'!M18+'16'!M18+'17'!M18+'18'!M18+'19'!M18+'20'!M18+'21'!M18+'22'!M18+'23'!M18+'24'!M18+'25'!M18+'26'!M18+'27'!M18+'28'!M18+'29'!M18</f>
        <v>220</v>
      </c>
      <c r="N18" s="36">
        <f>'01'!N18+'02'!N18+'03'!N18+'04'!N18+'05'!N18+'06'!N18+'07'!N18+'08'!N18+'09'!N18+'10'!N18+'11'!N18+'12'!N18+'13'!N18+'14'!N18+'15'!N18+'16'!N18+'17'!N18+'18'!N18+'19'!N18+'20'!N18+'21'!N18+'22'!N18+'23'!N18+'24'!N18+'25'!N18+'26'!N18+'27'!N18+'28'!N18+'29'!N18</f>
        <v>0</v>
      </c>
      <c r="O18" s="36">
        <f>'01'!O18+'02'!O18+'03'!O18+'04'!O18+'05'!O18+'06'!O18+'07'!O18+'08'!O18+'09'!O18+'10'!O18+'11'!O18+'12'!O18+'13'!O18+'14'!O18+'15'!O18+'16'!O18+'17'!O18+'18'!O18+'19'!O18+'20'!O18+'21'!O18+'22'!O18+'23'!O18+'24'!O18+'25'!O18+'26'!O18+'27'!O18+'28'!O18+'29'!O18</f>
        <v>20</v>
      </c>
      <c r="P18" s="36">
        <f>'01'!P18+'02'!P18+'03'!P18+'04'!P18+'05'!P18+'06'!P18+'07'!P18+'08'!P18+'09'!P18+'10'!P18+'11'!P18+'12'!P18+'13'!P18+'14'!P18+'15'!P18+'16'!P18+'17'!P18+'18'!P18+'19'!P18+'20'!P18+'21'!P18+'22'!P18+'23'!P18+'24'!P18+'25'!P18+'26'!P18+'27'!P18+'28'!P18+'29'!P18</f>
        <v>110</v>
      </c>
      <c r="Q18" s="36">
        <f>'01'!Q18+'02'!Q18+'03'!Q18+'04'!Q18+'05'!Q18+'06'!Q18+'07'!Q18+'08'!Q18+'09'!Q18+'10'!Q18+'11'!Q18+'12'!Q18+'13'!Q18+'14'!Q18+'15'!Q18+'16'!Q18+'17'!Q18+'18'!Q18+'19'!Q18+'20'!Q18+'21'!Q18+'22'!Q18+'23'!Q18+'24'!Q18+'25'!Q18+'26'!Q18+'27'!Q18+'28'!Q18+'29'!Q18</f>
        <v>0</v>
      </c>
      <c r="R18" s="36">
        <f>'01'!R18+'02'!R18+'03'!R18+'04'!R18+'05'!R18+'06'!R18+'07'!R18+'08'!R18+'09'!R18+'10'!R18+'11'!R18+'12'!R18+'13'!R18+'14'!R18+'15'!R18+'16'!R18+'17'!R18+'18'!R18+'19'!R18+'20'!R18+'21'!R18+'22'!R18+'23'!R18+'24'!R18+'25'!R18+'26'!R18+'27'!R18+'28'!R18+'29'!R18</f>
        <v>0</v>
      </c>
      <c r="S18" s="36">
        <f>'01'!S18+'02'!S18+'03'!S18+'04'!S18+'05'!S18+'06'!S18+'07'!S18+'08'!S18+'09'!S18+'10'!S18+'11'!S18+'12'!S18+'13'!S18+'14'!S18+'15'!S18+'16'!S18+'17'!S18+'18'!S18+'19'!S18+'20'!S18+'21'!S18+'22'!S18+'23'!S18+'24'!S18+'25'!S18+'26'!S18+'27'!S18+'28'!S18+'29'!S18</f>
        <v>5</v>
      </c>
      <c r="T18" s="36">
        <f>'01'!T18+'02'!T18+'03'!T18+'04'!T18+'05'!T18+'06'!T18+'07'!T18+'08'!T18+'09'!T18+'10'!T18+'11'!T18+'12'!T18+'13'!T18+'14'!T18+'15'!T18+'16'!T18+'17'!T18+'18'!T18+'19'!T18+'20'!T18+'21'!T18+'22'!T18+'23'!T18+'24'!T18+'25'!T18+'26'!T18+'27'!T18+'28'!T18+'29'!T18</f>
        <v>0</v>
      </c>
      <c r="U18" s="36">
        <f>'01'!U18+'02'!U18+'03'!U18+'04'!U18+'05'!U18+'06'!U18+'07'!U18+'08'!U18+'09'!U18+'10'!U18+'11'!U18+'12'!U18+'13'!U18+'14'!U18+'15'!U18+'16'!U18+'17'!U18+'18'!U18+'19'!U18+'20'!U18+'21'!U18+'22'!U18+'23'!U18+'24'!U18+'25'!U18+'26'!U18+'27'!U18+'28'!U18+'29'!U18</f>
        <v>0</v>
      </c>
      <c r="V18" s="36">
        <f>'01'!V18+'02'!V18+'03'!V18+'04'!V18+'05'!V18+'06'!V18+'07'!V18+'08'!V18+'09'!V18+'10'!V18+'11'!V18+'12'!V18+'13'!V18+'14'!V18+'15'!V18+'16'!V18+'17'!V18+'18'!V18+'19'!V18+'20'!V18+'21'!V18+'22'!V18+'23'!V18+'24'!V18+'25'!V18+'26'!V18+'27'!V18+'28'!V18+'29'!V18</f>
        <v>0</v>
      </c>
      <c r="W18" s="36">
        <f>'01'!W18+'02'!W18+'03'!W18+'04'!W18+'05'!W18+'06'!W18+'07'!W18+'08'!W18+'09'!W18+'10'!W18+'11'!W18+'12'!W18+'13'!W18+'14'!W18+'15'!W18+'16'!W18+'17'!W18+'18'!W18+'19'!W18+'20'!W18+'21'!W18+'22'!W18+'23'!W18+'24'!W18+'25'!W18+'26'!W18+'27'!W18+'28'!W18+'29'!W18</f>
        <v>0</v>
      </c>
      <c r="X18" s="36">
        <f>'01'!X18+'02'!X18+'03'!X18+'04'!X18+'05'!X18+'06'!X18+'07'!X18+'08'!X18+'09'!X18+'10'!X18+'11'!X18+'12'!X18+'13'!X18+'14'!X18+'15'!X18+'16'!X18+'17'!X18+'18'!X18+'19'!X18+'20'!X18+'21'!X18+'22'!X18+'23'!X18+'24'!X18+'25'!X18+'26'!X18+'27'!X18+'28'!X18+'29'!X18</f>
        <v>0</v>
      </c>
      <c r="Y18" s="36">
        <f>'01'!Y18+'02'!Y18+'03'!Y18+'04'!Y18+'05'!Y18+'06'!Y18+'07'!Y18+'08'!Y18+'09'!Y18+'10'!Y18+'11'!Y18+'12'!Y18+'13'!Y18+'14'!Y18+'15'!Y18+'16'!Y18+'17'!Y18+'18'!Y18+'19'!Y18+'20'!Y18+'21'!Y18+'22'!Y18+'23'!Y18+'24'!Y18+'25'!Y18+'26'!Y18+'27'!Y18+'28'!Y18+'29'!Y18</f>
        <v>0</v>
      </c>
      <c r="Z18" s="36">
        <f>'01'!Z18+'02'!Z18+'03'!Z18+'04'!Z18+'05'!Z18+'06'!Z18+'07'!Z18+'08'!Z18+'09'!Z18+'10'!Z18+'11'!Z18+'12'!Z18+'13'!Z18+'14'!Z18+'15'!Z18+'16'!Z18+'17'!Z18+'18'!Z18+'19'!Z18+'20'!Z18+'21'!Z18+'22'!Z18+'23'!Z18+'24'!Z18+'25'!Z18+'26'!Z18+'27'!Z18+'28'!Z18+'29'!Z18</f>
        <v>0</v>
      </c>
      <c r="AA18" s="36">
        <f>'01'!AA18+'02'!AA18+'03'!AA18+'04'!AA18+'05'!AA18+'06'!AA18+'07'!AA18+'08'!AA18+'09'!AA18+'10'!AA18+'11'!AA18+'12'!AA18+'13'!AA18+'14'!AA18+'15'!AA18+'16'!AA18+'17'!AA18+'18'!AA18+'19'!AA18+'20'!AA18+'21'!AA18+'22'!AA18+'23'!AA18+'24'!AA18+'25'!AA18+'26'!AA18+'27'!AA18+'28'!AA18+'29'!AA18</f>
        <v>0</v>
      </c>
      <c r="AB18" s="35"/>
      <c r="AC18" s="39">
        <f t="shared" si="6"/>
        <v>60068</v>
      </c>
      <c r="AD18" s="35">
        <f>D18*1</f>
        <v>54143</v>
      </c>
      <c r="AE18" s="52">
        <f>D18*2.75%</f>
        <v>1488.9325000000001</v>
      </c>
      <c r="AF18" s="52">
        <f>AD18*0.95%</f>
        <v>514.35849999999994</v>
      </c>
      <c r="AG18" s="40">
        <f t="shared" si="7"/>
        <v>136.67500000000001</v>
      </c>
      <c r="AH18" s="52">
        <f t="shared" si="3"/>
        <v>47.214999999999996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1500.7574999999999</v>
      </c>
      <c r="AP18" s="53"/>
      <c r="AQ18" s="44">
        <f>'01'!AQ18+'02'!AQ18+'03'!AQ18+'04'!AQ18+'05'!AQ18+'06'!AQ18+'07'!AQ18+'08'!AQ18+'09'!AQ18+'10'!AQ18+'11'!AQ18+'12'!AQ18+'13'!AQ18+'14'!AQ18+'15'!AQ18+'16'!AQ18+'17'!AQ18+'18'!AQ18+'19'!AQ18+'20'!AQ18+'21'!AQ18+'22'!AQ18+'23'!AQ18+'24'!AQ18+'25'!AQ18+'26'!AQ18+'27'!AQ18+'28'!AQ18+'29'!AQ18</f>
        <v>1398</v>
      </c>
      <c r="AR18" s="45">
        <f t="shared" si="10"/>
        <v>57044.392499999994</v>
      </c>
      <c r="AS18" s="54">
        <f>AF18+AH18+AI18</f>
        <v>561.57349999999997</v>
      </c>
      <c r="AT18" s="55">
        <f>AS18-AQ18-AN18</f>
        <v>-836.42650000000003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36">
        <f>'01'!D19+'02'!D19+'03'!D19+'04'!D19+'05'!D19+'06'!D19+'07'!D19+'08'!D19+'09'!D19+'10'!D19+'11'!D19+'12'!D19+'13'!D19+'14'!D19+'15'!D19+'16'!D19+'17'!D19+'18'!D19+'19'!D19+'20'!D19+'21'!D19+'22'!D19+'23'!D19+'24'!D19+'25'!D19+'26'!D19+'27'!D19+'28'!D19+'29'!D19</f>
        <v>70655</v>
      </c>
      <c r="E19" s="36">
        <f>'01'!E19+'02'!E19+'03'!E19+'04'!E19+'05'!E19+'06'!E19+'07'!E19+'08'!E19+'09'!E19+'10'!E19+'11'!E19+'12'!E19+'13'!E19+'14'!E19+'15'!E19+'16'!E19+'17'!E19+'18'!E19+'19'!E19+'20'!E19+'21'!E19+'22'!E19+'23'!E19+'24'!E19+'25'!E19+'26'!E19+'27'!E19+'28'!E19+'29'!E19</f>
        <v>0</v>
      </c>
      <c r="F19" s="36">
        <f>'01'!F19+'02'!F19+'03'!F19+'04'!F19+'05'!F19+'06'!F19+'07'!F19+'08'!F19+'09'!F19+'10'!F19+'11'!F19+'12'!F19+'13'!F19+'14'!F19+'15'!F19+'16'!F19+'17'!F19+'18'!F19+'19'!F19+'20'!F19+'21'!F19+'22'!F19+'23'!F19+'24'!F19+'25'!F19+'26'!F19+'27'!F19+'28'!F19+'29'!F19</f>
        <v>0</v>
      </c>
      <c r="G19" s="36">
        <f>'01'!G19+'02'!G19+'03'!G19+'04'!G19+'05'!G19+'06'!G19+'07'!G19+'08'!G19+'09'!G19+'10'!G19+'11'!G19+'12'!G19+'13'!G19+'14'!G19+'15'!G19+'16'!G19+'17'!G19+'18'!G19+'19'!G19+'20'!G19+'21'!G19+'22'!G19+'23'!G19+'24'!G19+'25'!G19+'26'!G19+'27'!G19+'28'!G19+'29'!G19</f>
        <v>0</v>
      </c>
      <c r="H19" s="36">
        <f>'01'!H19+'02'!H19+'03'!H19+'04'!H19+'05'!H19+'06'!H19+'07'!H19+'08'!H19+'09'!H19+'10'!H19+'11'!H19+'12'!H19+'13'!H19+'14'!H19+'15'!H19+'16'!H19+'17'!H19+'18'!H19+'19'!H19+'20'!H19+'21'!H19+'22'!H19+'23'!H19+'24'!H19+'25'!H19+'26'!H19+'27'!H19+'28'!H19+'29'!H19</f>
        <v>0</v>
      </c>
      <c r="I19" s="36">
        <f>'01'!I19+'02'!I19+'03'!I19+'04'!I19+'05'!I19+'06'!I19+'07'!I19+'08'!I19+'09'!I19+'10'!I19+'11'!I19+'12'!I19+'13'!I19+'14'!I19+'15'!I19+'16'!I19+'17'!I19+'18'!I19+'19'!I19+'20'!I19+'21'!I19+'22'!I19+'23'!I19+'24'!I19+'25'!I19+'26'!I19+'27'!I19+'28'!I19+'29'!I19</f>
        <v>0</v>
      </c>
      <c r="J19" s="36">
        <f>'01'!J19+'02'!J19+'03'!J19+'04'!J19+'05'!J19+'06'!J19+'07'!J19+'08'!J19+'09'!J19+'10'!J19+'11'!J19+'12'!J19+'13'!J19+'14'!J19+'15'!J19+'16'!J19+'17'!J19+'18'!J19+'19'!J19+'20'!J19+'21'!J19+'22'!J19+'23'!J19+'24'!J19+'25'!J19+'26'!J19+'27'!J19+'28'!J19+'29'!J19</f>
        <v>0</v>
      </c>
      <c r="K19" s="36">
        <f>'01'!K19+'02'!K19+'03'!K19+'04'!K19+'05'!K19+'06'!K19+'07'!K19+'08'!K19+'09'!K19+'10'!K19+'11'!K19+'12'!K19+'13'!K19+'14'!K19+'15'!K19+'16'!K19+'17'!K19+'18'!K19+'19'!K19+'20'!K19+'21'!K19+'22'!K19+'23'!K19+'24'!K19+'25'!K19+'26'!K19+'27'!K19+'28'!K19+'29'!K19</f>
        <v>20</v>
      </c>
      <c r="L19" s="36">
        <f>'01'!L19+'02'!L19+'03'!L19+'04'!L19+'05'!L19+'06'!L19+'07'!L19+'08'!L19+'09'!L19+'10'!L19+'11'!L19+'12'!L19+'13'!L19+'14'!L19+'15'!L19+'16'!L19+'17'!L19+'18'!L19+'19'!L19+'20'!L19+'21'!L19+'22'!L19+'23'!L19+'24'!L19+'25'!L19+'26'!L19+'27'!L19+'28'!L19+'29'!L19</f>
        <v>0</v>
      </c>
      <c r="M19" s="36">
        <f>'01'!M19+'02'!M19+'03'!M19+'04'!M19+'05'!M19+'06'!M19+'07'!M19+'08'!M19+'09'!M19+'10'!M19+'11'!M19+'12'!M19+'13'!M19+'14'!M19+'15'!M19+'16'!M19+'17'!M19+'18'!M19+'19'!M19+'20'!M19+'21'!M19+'22'!M19+'23'!M19+'24'!M19+'25'!M19+'26'!M19+'27'!M19+'28'!M19+'29'!M19</f>
        <v>50</v>
      </c>
      <c r="N19" s="36">
        <f>'01'!N19+'02'!N19+'03'!N19+'04'!N19+'05'!N19+'06'!N19+'07'!N19+'08'!N19+'09'!N19+'10'!N19+'11'!N19+'12'!N19+'13'!N19+'14'!N19+'15'!N19+'16'!N19+'17'!N19+'18'!N19+'19'!N19+'20'!N19+'21'!N19+'22'!N19+'23'!N19+'24'!N19+'25'!N19+'26'!N19+'27'!N19+'28'!N19+'29'!N19</f>
        <v>0</v>
      </c>
      <c r="O19" s="36">
        <f>'01'!O19+'02'!O19+'03'!O19+'04'!O19+'05'!O19+'06'!O19+'07'!O19+'08'!O19+'09'!O19+'10'!O19+'11'!O19+'12'!O19+'13'!O19+'14'!O19+'15'!O19+'16'!O19+'17'!O19+'18'!O19+'19'!O19+'20'!O19+'21'!O19+'22'!O19+'23'!O19+'24'!O19+'25'!O19+'26'!O19+'27'!O19+'28'!O19+'29'!O19</f>
        <v>0</v>
      </c>
      <c r="P19" s="36">
        <f>'01'!P19+'02'!P19+'03'!P19+'04'!P19+'05'!P19+'06'!P19+'07'!P19+'08'!P19+'09'!P19+'10'!P19+'11'!P19+'12'!P19+'13'!P19+'14'!P19+'15'!P19+'16'!P19+'17'!P19+'18'!P19+'19'!P19+'20'!P19+'21'!P19+'22'!P19+'23'!P19+'24'!P19+'25'!P19+'26'!P19+'27'!P19+'28'!P19+'29'!P19</f>
        <v>360</v>
      </c>
      <c r="Q19" s="36">
        <f>'01'!Q19+'02'!Q19+'03'!Q19+'04'!Q19+'05'!Q19+'06'!Q19+'07'!Q19+'08'!Q19+'09'!Q19+'10'!Q19+'11'!Q19+'12'!Q19+'13'!Q19+'14'!Q19+'15'!Q19+'16'!Q19+'17'!Q19+'18'!Q19+'19'!Q19+'20'!Q19+'21'!Q19+'22'!Q19+'23'!Q19+'24'!Q19+'25'!Q19+'26'!Q19+'27'!Q19+'28'!Q19+'29'!Q19</f>
        <v>0</v>
      </c>
      <c r="R19" s="36">
        <f>'01'!R19+'02'!R19+'03'!R19+'04'!R19+'05'!R19+'06'!R19+'07'!R19+'08'!R19+'09'!R19+'10'!R19+'11'!R19+'12'!R19+'13'!R19+'14'!R19+'15'!R19+'16'!R19+'17'!R19+'18'!R19+'19'!R19+'20'!R19+'21'!R19+'22'!R19+'23'!R19+'24'!R19+'25'!R19+'26'!R19+'27'!R19+'28'!R19+'29'!R19</f>
        <v>0</v>
      </c>
      <c r="S19" s="36">
        <f>'01'!S19+'02'!S19+'03'!S19+'04'!S19+'05'!S19+'06'!S19+'07'!S19+'08'!S19+'09'!S19+'10'!S19+'11'!S19+'12'!S19+'13'!S19+'14'!S19+'15'!S19+'16'!S19+'17'!S19+'18'!S19+'19'!S19+'20'!S19+'21'!S19+'22'!S19+'23'!S19+'24'!S19+'25'!S19+'26'!S19+'27'!S19+'28'!S19+'29'!S19</f>
        <v>359</v>
      </c>
      <c r="T19" s="36">
        <f>'01'!T19+'02'!T19+'03'!T19+'04'!T19+'05'!T19+'06'!T19+'07'!T19+'08'!T19+'09'!T19+'10'!T19+'11'!T19+'12'!T19+'13'!T19+'14'!T19+'15'!T19+'16'!T19+'17'!T19+'18'!T19+'19'!T19+'20'!T19+'21'!T19+'22'!T19+'23'!T19+'24'!T19+'25'!T19+'26'!T19+'27'!T19+'28'!T19+'29'!T19</f>
        <v>0</v>
      </c>
      <c r="U19" s="36">
        <f>'01'!U19+'02'!U19+'03'!U19+'04'!U19+'05'!U19+'06'!U19+'07'!U19+'08'!U19+'09'!U19+'10'!U19+'11'!U19+'12'!U19+'13'!U19+'14'!U19+'15'!U19+'16'!U19+'17'!U19+'18'!U19+'19'!U19+'20'!U19+'21'!U19+'22'!U19+'23'!U19+'24'!U19+'25'!U19+'26'!U19+'27'!U19+'28'!U19+'29'!U19</f>
        <v>0</v>
      </c>
      <c r="V19" s="36">
        <f>'01'!V19+'02'!V19+'03'!V19+'04'!V19+'05'!V19+'06'!V19+'07'!V19+'08'!V19+'09'!V19+'10'!V19+'11'!V19+'12'!V19+'13'!V19+'14'!V19+'15'!V19+'16'!V19+'17'!V19+'18'!V19+'19'!V19+'20'!V19+'21'!V19+'22'!V19+'23'!V19+'24'!V19+'25'!V19+'26'!V19+'27'!V19+'28'!V19+'29'!V19</f>
        <v>0</v>
      </c>
      <c r="W19" s="36">
        <f>'01'!W19+'02'!W19+'03'!W19+'04'!W19+'05'!W19+'06'!W19+'07'!W19+'08'!W19+'09'!W19+'10'!W19+'11'!W19+'12'!W19+'13'!W19+'14'!W19+'15'!W19+'16'!W19+'17'!W19+'18'!W19+'19'!W19+'20'!W19+'21'!W19+'22'!W19+'23'!W19+'24'!W19+'25'!W19+'26'!W19+'27'!W19+'28'!W19+'29'!W19</f>
        <v>0</v>
      </c>
      <c r="X19" s="36">
        <f>'01'!X19+'02'!X19+'03'!X19+'04'!X19+'05'!X19+'06'!X19+'07'!X19+'08'!X19+'09'!X19+'10'!X19+'11'!X19+'12'!X19+'13'!X19+'14'!X19+'15'!X19+'16'!X19+'17'!X19+'18'!X19+'19'!X19+'20'!X19+'21'!X19+'22'!X19+'23'!X19+'24'!X19+'25'!X19+'26'!X19+'27'!X19+'28'!X19+'29'!X19</f>
        <v>0</v>
      </c>
      <c r="Y19" s="36">
        <f>'01'!Y19+'02'!Y19+'03'!Y19+'04'!Y19+'05'!Y19+'06'!Y19+'07'!Y19+'08'!Y19+'09'!Y19+'10'!Y19+'11'!Y19+'12'!Y19+'13'!Y19+'14'!Y19+'15'!Y19+'16'!Y19+'17'!Y19+'18'!Y19+'19'!Y19+'20'!Y19+'21'!Y19+'22'!Y19+'23'!Y19+'24'!Y19+'25'!Y19+'26'!Y19+'27'!Y19+'28'!Y19+'29'!Y19</f>
        <v>0</v>
      </c>
      <c r="Z19" s="36">
        <f>'01'!Z19+'02'!Z19+'03'!Z19+'04'!Z19+'05'!Z19+'06'!Z19+'07'!Z19+'08'!Z19+'09'!Z19+'10'!Z19+'11'!Z19+'12'!Z19+'13'!Z19+'14'!Z19+'15'!Z19+'16'!Z19+'17'!Z19+'18'!Z19+'19'!Z19+'20'!Z19+'21'!Z19+'22'!Z19+'23'!Z19+'24'!Z19+'25'!Z19+'26'!Z19+'27'!Z19+'28'!Z19+'29'!Z19</f>
        <v>0</v>
      </c>
      <c r="AA19" s="36">
        <f>'01'!AA19+'02'!AA19+'03'!AA19+'04'!AA19+'05'!AA19+'06'!AA19+'07'!AA19+'08'!AA19+'09'!AA19+'10'!AA19+'11'!AA19+'12'!AA19+'13'!AA19+'14'!AA19+'15'!AA19+'16'!AA19+'17'!AA19+'18'!AA19+'19'!AA19+'20'!AA19+'21'!AA19+'22'!AA19+'23'!AA19+'24'!AA19+'25'!AA19+'26'!AA19+'27'!AA19+'28'!AA19+'29'!AA19</f>
        <v>8</v>
      </c>
      <c r="AB19" s="35"/>
      <c r="AC19" s="39">
        <f t="shared" si="6"/>
        <v>144820</v>
      </c>
      <c r="AD19" s="35">
        <f t="shared" si="0"/>
        <v>70655</v>
      </c>
      <c r="AE19" s="52">
        <f t="shared" si="1"/>
        <v>1943.0125</v>
      </c>
      <c r="AF19" s="52">
        <f t="shared" si="2"/>
        <v>671.22249999999997</v>
      </c>
      <c r="AG19" s="40">
        <f t="shared" si="7"/>
        <v>113.85</v>
      </c>
      <c r="AH19" s="52">
        <f t="shared" si="3"/>
        <v>39.33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1954.8375000000001</v>
      </c>
      <c r="AP19" s="53"/>
      <c r="AQ19" s="44">
        <f>'01'!AQ19+'02'!AQ19+'03'!AQ19+'04'!AQ19+'05'!AQ19+'06'!AQ19+'07'!AQ19+'08'!AQ19+'09'!AQ19+'10'!AQ19+'11'!AQ19+'12'!AQ19+'13'!AQ19+'14'!AQ19+'15'!AQ19+'16'!AQ19+'17'!AQ19+'18'!AQ19+'19'!AQ19+'20'!AQ19+'21'!AQ19+'22'!AQ19+'23'!AQ19+'24'!AQ19+'25'!AQ19+'26'!AQ19+'27'!AQ19+'28'!AQ19+'29'!AQ19</f>
        <v>1425</v>
      </c>
      <c r="AR19" s="65">
        <f>AC19-AE19-AG19-AJ19-AK19-AL19-AM19-AN19-AP19-AQ19</f>
        <v>141338.13749999998</v>
      </c>
      <c r="AS19" s="54">
        <f t="shared" si="4"/>
        <v>710.55250000000001</v>
      </c>
      <c r="AT19" s="66">
        <f t="shared" si="5"/>
        <v>-714.44749999999999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36">
        <f>'01'!D20+'02'!D20+'03'!D20+'04'!D20+'05'!D20+'06'!D20+'07'!D20+'08'!D20+'09'!D20+'10'!D20+'11'!D20+'12'!D20+'13'!D20+'14'!D20+'15'!D20+'16'!D20+'17'!D20+'18'!D20+'19'!D20+'20'!D20+'21'!D20+'22'!D20+'23'!D20+'24'!D20+'25'!D20+'26'!D20+'27'!D20+'28'!D20+'29'!D20</f>
        <v>36504</v>
      </c>
      <c r="E20" s="36">
        <f>'01'!E20+'02'!E20+'03'!E20+'04'!E20+'05'!E20+'06'!E20+'07'!E20+'08'!E20+'09'!E20+'10'!E20+'11'!E20+'12'!E20+'13'!E20+'14'!E20+'15'!E20+'16'!E20+'17'!E20+'18'!E20+'19'!E20+'20'!E20+'21'!E20+'22'!E20+'23'!E20+'24'!E20+'25'!E20+'26'!E20+'27'!E20+'28'!E20+'29'!E20</f>
        <v>0</v>
      </c>
      <c r="F20" s="36">
        <f>'01'!F20+'02'!F20+'03'!F20+'04'!F20+'05'!F20+'06'!F20+'07'!F20+'08'!F20+'09'!F20+'10'!F20+'11'!F20+'12'!F20+'13'!F20+'14'!F20+'15'!F20+'16'!F20+'17'!F20+'18'!F20+'19'!F20+'20'!F20+'21'!F20+'22'!F20+'23'!F20+'24'!F20+'25'!F20+'26'!F20+'27'!F20+'28'!F20+'29'!F20</f>
        <v>0</v>
      </c>
      <c r="G20" s="36">
        <f>'01'!G20+'02'!G20+'03'!G20+'04'!G20+'05'!G20+'06'!G20+'07'!G20+'08'!G20+'09'!G20+'10'!G20+'11'!G20+'12'!G20+'13'!G20+'14'!G20+'15'!G20+'16'!G20+'17'!G20+'18'!G20+'19'!G20+'20'!G20+'21'!G20+'22'!G20+'23'!G20+'24'!G20+'25'!G20+'26'!G20+'27'!G20+'28'!G20+'29'!G20</f>
        <v>0</v>
      </c>
      <c r="H20" s="36">
        <f>'01'!H20+'02'!H20+'03'!H20+'04'!H20+'05'!H20+'06'!H20+'07'!H20+'08'!H20+'09'!H20+'10'!H20+'11'!H20+'12'!H20+'13'!H20+'14'!H20+'15'!H20+'16'!H20+'17'!H20+'18'!H20+'19'!H20+'20'!H20+'21'!H20+'22'!H20+'23'!H20+'24'!H20+'25'!H20+'26'!H20+'27'!H20+'28'!H20+'29'!H20</f>
        <v>0</v>
      </c>
      <c r="I20" s="36">
        <f>'01'!I20+'02'!I20+'03'!I20+'04'!I20+'05'!I20+'06'!I20+'07'!I20+'08'!I20+'09'!I20+'10'!I20+'11'!I20+'12'!I20+'13'!I20+'14'!I20+'15'!I20+'16'!I20+'17'!I20+'18'!I20+'19'!I20+'20'!I20+'21'!I20+'22'!I20+'23'!I20+'24'!I20+'25'!I20+'26'!I20+'27'!I20+'28'!I20+'29'!I20</f>
        <v>0</v>
      </c>
      <c r="J20" s="36">
        <f>'01'!J20+'02'!J20+'03'!J20+'04'!J20+'05'!J20+'06'!J20+'07'!J20+'08'!J20+'09'!J20+'10'!J20+'11'!J20+'12'!J20+'13'!J20+'14'!J20+'15'!J20+'16'!J20+'17'!J20+'18'!J20+'19'!J20+'20'!J20+'21'!J20+'22'!J20+'23'!J20+'24'!J20+'25'!J20+'26'!J20+'27'!J20+'28'!J20+'29'!J20</f>
        <v>0</v>
      </c>
      <c r="K20" s="36">
        <f>'01'!K20+'02'!K20+'03'!K20+'04'!K20+'05'!K20+'06'!K20+'07'!K20+'08'!K20+'09'!K20+'10'!K20+'11'!K20+'12'!K20+'13'!K20+'14'!K20+'15'!K20+'16'!K20+'17'!K20+'18'!K20+'19'!K20+'20'!K20+'21'!K20+'22'!K20+'23'!K20+'24'!K20+'25'!K20+'26'!K20+'27'!K20+'28'!K20+'29'!K20</f>
        <v>10</v>
      </c>
      <c r="L20" s="36">
        <f>'01'!L20+'02'!L20+'03'!L20+'04'!L20+'05'!L20+'06'!L20+'07'!L20+'08'!L20+'09'!L20+'10'!L20+'11'!L20+'12'!L20+'13'!L20+'14'!L20+'15'!L20+'16'!L20+'17'!L20+'18'!L20+'19'!L20+'20'!L20+'21'!L20+'22'!L20+'23'!L20+'24'!L20+'25'!L20+'26'!L20+'27'!L20+'28'!L20+'29'!L20</f>
        <v>0</v>
      </c>
      <c r="M20" s="36">
        <f>'01'!M20+'02'!M20+'03'!M20+'04'!M20+'05'!M20+'06'!M20+'07'!M20+'08'!M20+'09'!M20+'10'!M20+'11'!M20+'12'!M20+'13'!M20+'14'!M20+'15'!M20+'16'!M20+'17'!M20+'18'!M20+'19'!M20+'20'!M20+'21'!M20+'22'!M20+'23'!M20+'24'!M20+'25'!M20+'26'!M20+'27'!M20+'28'!M20+'29'!M20</f>
        <v>30</v>
      </c>
      <c r="N20" s="36">
        <f>'01'!N20+'02'!N20+'03'!N20+'04'!N20+'05'!N20+'06'!N20+'07'!N20+'08'!N20+'09'!N20+'10'!N20+'11'!N20+'12'!N20+'13'!N20+'14'!N20+'15'!N20+'16'!N20+'17'!N20+'18'!N20+'19'!N20+'20'!N20+'21'!N20+'22'!N20+'23'!N20+'24'!N20+'25'!N20+'26'!N20+'27'!N20+'28'!N20+'29'!N20</f>
        <v>0</v>
      </c>
      <c r="O20" s="36">
        <f>'01'!O20+'02'!O20+'03'!O20+'04'!O20+'05'!O20+'06'!O20+'07'!O20+'08'!O20+'09'!O20+'10'!O20+'11'!O20+'12'!O20+'13'!O20+'14'!O20+'15'!O20+'16'!O20+'17'!O20+'18'!O20+'19'!O20+'20'!O20+'21'!O20+'22'!O20+'23'!O20+'24'!O20+'25'!O20+'26'!O20+'27'!O20+'28'!O20+'29'!O20</f>
        <v>0</v>
      </c>
      <c r="P20" s="36">
        <f>'01'!P20+'02'!P20+'03'!P20+'04'!P20+'05'!P20+'06'!P20+'07'!P20+'08'!P20+'09'!P20+'10'!P20+'11'!P20+'12'!P20+'13'!P20+'14'!P20+'15'!P20+'16'!P20+'17'!P20+'18'!P20+'19'!P20+'20'!P20+'21'!P20+'22'!P20+'23'!P20+'24'!P20+'25'!P20+'26'!P20+'27'!P20+'28'!P20+'29'!P20</f>
        <v>0</v>
      </c>
      <c r="Q20" s="36">
        <f>'01'!Q20+'02'!Q20+'03'!Q20+'04'!Q20+'05'!Q20+'06'!Q20+'07'!Q20+'08'!Q20+'09'!Q20+'10'!Q20+'11'!Q20+'12'!Q20+'13'!Q20+'14'!Q20+'15'!Q20+'16'!Q20+'17'!Q20+'18'!Q20+'19'!Q20+'20'!Q20+'21'!Q20+'22'!Q20+'23'!Q20+'24'!Q20+'25'!Q20+'26'!Q20+'27'!Q20+'28'!Q20+'29'!Q20</f>
        <v>0</v>
      </c>
      <c r="R20" s="36">
        <f>'01'!R20+'02'!R20+'03'!R20+'04'!R20+'05'!R20+'06'!R20+'07'!R20+'08'!R20+'09'!R20+'10'!R20+'11'!R20+'12'!R20+'13'!R20+'14'!R20+'15'!R20+'16'!R20+'17'!R20+'18'!R20+'19'!R20+'20'!R20+'21'!R20+'22'!R20+'23'!R20+'24'!R20+'25'!R20+'26'!R20+'27'!R20+'28'!R20+'29'!R20</f>
        <v>0</v>
      </c>
      <c r="S20" s="36">
        <f>'01'!S20+'02'!S20+'03'!S20+'04'!S20+'05'!S20+'06'!S20+'07'!S20+'08'!S20+'09'!S20+'10'!S20+'11'!S20+'12'!S20+'13'!S20+'14'!S20+'15'!S20+'16'!S20+'17'!S20+'18'!S20+'19'!S20+'20'!S20+'21'!S20+'22'!S20+'23'!S20+'24'!S20+'25'!S20+'26'!S20+'27'!S20+'28'!S20+'29'!S20</f>
        <v>0</v>
      </c>
      <c r="T20" s="36">
        <f>'01'!T20+'02'!T20+'03'!T20+'04'!T20+'05'!T20+'06'!T20+'07'!T20+'08'!T20+'09'!T20+'10'!T20+'11'!T20+'12'!T20+'13'!T20+'14'!T20+'15'!T20+'16'!T20+'17'!T20+'18'!T20+'19'!T20+'20'!T20+'21'!T20+'22'!T20+'23'!T20+'24'!T20+'25'!T20+'26'!T20+'27'!T20+'28'!T20+'29'!T20</f>
        <v>0</v>
      </c>
      <c r="U20" s="36">
        <f>'01'!U20+'02'!U20+'03'!U20+'04'!U20+'05'!U20+'06'!U20+'07'!U20+'08'!U20+'09'!U20+'10'!U20+'11'!U20+'12'!U20+'13'!U20+'14'!U20+'15'!U20+'16'!U20+'17'!U20+'18'!U20+'19'!U20+'20'!U20+'21'!U20+'22'!U20+'23'!U20+'24'!U20+'25'!U20+'26'!U20+'27'!U20+'28'!U20+'29'!U20</f>
        <v>0</v>
      </c>
      <c r="V20" s="36">
        <f>'01'!V20+'02'!V20+'03'!V20+'04'!V20+'05'!V20+'06'!V20+'07'!V20+'08'!V20+'09'!V20+'10'!V20+'11'!V20+'12'!V20+'13'!V20+'14'!V20+'15'!V20+'16'!V20+'17'!V20+'18'!V20+'19'!V20+'20'!V20+'21'!V20+'22'!V20+'23'!V20+'24'!V20+'25'!V20+'26'!V20+'27'!V20+'28'!V20+'29'!V20</f>
        <v>0</v>
      </c>
      <c r="W20" s="36">
        <f>'01'!W20+'02'!W20+'03'!W20+'04'!W20+'05'!W20+'06'!W20+'07'!W20+'08'!W20+'09'!W20+'10'!W20+'11'!W20+'12'!W20+'13'!W20+'14'!W20+'15'!W20+'16'!W20+'17'!W20+'18'!W20+'19'!W20+'20'!W20+'21'!W20+'22'!W20+'23'!W20+'24'!W20+'25'!W20+'26'!W20+'27'!W20+'28'!W20+'29'!W20</f>
        <v>0</v>
      </c>
      <c r="X20" s="36">
        <f>'01'!X20+'02'!X20+'03'!X20+'04'!X20+'05'!X20+'06'!X20+'07'!X20+'08'!X20+'09'!X20+'10'!X20+'11'!X20+'12'!X20+'13'!X20+'14'!X20+'15'!X20+'16'!X20+'17'!X20+'18'!X20+'19'!X20+'20'!X20+'21'!X20+'22'!X20+'23'!X20+'24'!X20+'25'!X20+'26'!X20+'27'!X20+'28'!X20+'29'!X20</f>
        <v>0</v>
      </c>
      <c r="Y20" s="36">
        <f>'01'!Y20+'02'!Y20+'03'!Y20+'04'!Y20+'05'!Y20+'06'!Y20+'07'!Y20+'08'!Y20+'09'!Y20+'10'!Y20+'11'!Y20+'12'!Y20+'13'!Y20+'14'!Y20+'15'!Y20+'16'!Y20+'17'!Y20+'18'!Y20+'19'!Y20+'20'!Y20+'21'!Y20+'22'!Y20+'23'!Y20+'24'!Y20+'25'!Y20+'26'!Y20+'27'!Y20+'28'!Y20+'29'!Y20</f>
        <v>0</v>
      </c>
      <c r="Z20" s="36">
        <f>'01'!Z20+'02'!Z20+'03'!Z20+'04'!Z20+'05'!Z20+'06'!Z20+'07'!Z20+'08'!Z20+'09'!Z20+'10'!Z20+'11'!Z20+'12'!Z20+'13'!Z20+'14'!Z20+'15'!Z20+'16'!Z20+'17'!Z20+'18'!Z20+'19'!Z20+'20'!Z20+'21'!Z20+'22'!Z20+'23'!Z20+'24'!Z20+'25'!Z20+'26'!Z20+'27'!Z20+'28'!Z20+'29'!Z20</f>
        <v>1</v>
      </c>
      <c r="AA20" s="36">
        <f>'01'!AA20+'02'!AA20+'03'!AA20+'04'!AA20+'05'!AA20+'06'!AA20+'07'!AA20+'08'!AA20+'09'!AA20+'10'!AA20+'11'!AA20+'12'!AA20+'13'!AA20+'14'!AA20+'15'!AA20+'16'!AA20+'17'!AA20+'18'!AA20+'19'!AA20+'20'!AA20+'21'!AA20+'22'!AA20+'23'!AA20+'24'!AA20+'25'!AA20+'26'!AA20+'27'!AA20+'28'!AA20+'29'!AA20</f>
        <v>6</v>
      </c>
      <c r="AB20" s="35"/>
      <c r="AC20" s="39">
        <f t="shared" si="6"/>
        <v>38287</v>
      </c>
      <c r="AD20" s="35">
        <f t="shared" si="0"/>
        <v>36504</v>
      </c>
      <c r="AE20" s="52">
        <f t="shared" si="1"/>
        <v>1003.86</v>
      </c>
      <c r="AF20" s="52">
        <f t="shared" si="2"/>
        <v>346.78800000000001</v>
      </c>
      <c r="AG20" s="40">
        <f t="shared" si="7"/>
        <v>13.75</v>
      </c>
      <c r="AH20" s="52">
        <f t="shared" si="3"/>
        <v>4.75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1004.96</v>
      </c>
      <c r="AP20" s="53"/>
      <c r="AQ20" s="44">
        <f>'01'!AQ20+'02'!AQ20+'03'!AQ20+'04'!AQ20+'05'!AQ20+'06'!AQ20+'07'!AQ20+'08'!AQ20+'09'!AQ20+'10'!AQ20+'11'!AQ20+'12'!AQ20+'13'!AQ20+'14'!AQ20+'15'!AQ20+'16'!AQ20+'17'!AQ20+'18'!AQ20+'19'!AQ20+'20'!AQ20+'21'!AQ20+'22'!AQ20+'23'!AQ20+'24'!AQ20+'25'!AQ20+'26'!AQ20+'27'!AQ20+'28'!AQ20+'29'!AQ20</f>
        <v>567</v>
      </c>
      <c r="AR20" s="65">
        <f>AC20-AE20-AG20-AJ20-AK20-AL20-AM20-AN20-AP20-AQ20</f>
        <v>36702.39</v>
      </c>
      <c r="AS20" s="54">
        <f>AF20+AH20+AI20</f>
        <v>351.53800000000001</v>
      </c>
      <c r="AT20" s="66">
        <f>AS20-AQ20-AN20</f>
        <v>-215.46199999999999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36">
        <f>'01'!D21+'02'!D21+'03'!D21+'04'!D21+'05'!D21+'06'!D21+'07'!D21+'08'!D21+'09'!D21+'10'!D21+'11'!D21+'12'!D21+'13'!D21+'14'!D21+'15'!D21+'16'!D21+'17'!D21+'18'!D21+'19'!D21+'20'!D21+'21'!D21+'22'!D21+'23'!D21+'24'!D21+'25'!D21+'26'!D21+'27'!D21+'28'!D21+'29'!D21</f>
        <v>31935</v>
      </c>
      <c r="E21" s="36">
        <f>'01'!E21+'02'!E21+'03'!E21+'04'!E21+'05'!E21+'06'!E21+'07'!E21+'08'!E21+'09'!E21+'10'!E21+'11'!E21+'12'!E21+'13'!E21+'14'!E21+'15'!E21+'16'!E21+'17'!E21+'18'!E21+'19'!E21+'20'!E21+'21'!E21+'22'!E21+'23'!E21+'24'!E21+'25'!E21+'26'!E21+'27'!E21+'28'!E21+'29'!E21</f>
        <v>0</v>
      </c>
      <c r="F21" s="36">
        <f>'01'!F21+'02'!F21+'03'!F21+'04'!F21+'05'!F21+'06'!F21+'07'!F21+'08'!F21+'09'!F21+'10'!F21+'11'!F21+'12'!F21+'13'!F21+'14'!F21+'15'!F21+'16'!F21+'17'!F21+'18'!F21+'19'!F21+'20'!F21+'21'!F21+'22'!F21+'23'!F21+'24'!F21+'25'!F21+'26'!F21+'27'!F21+'28'!F21+'29'!F21</f>
        <v>0</v>
      </c>
      <c r="G21" s="36">
        <f>'01'!G21+'02'!G21+'03'!G21+'04'!G21+'05'!G21+'06'!G21+'07'!G21+'08'!G21+'09'!G21+'10'!G21+'11'!G21+'12'!G21+'13'!G21+'14'!G21+'15'!G21+'16'!G21+'17'!G21+'18'!G21+'19'!G21+'20'!G21+'21'!G21+'22'!G21+'23'!G21+'24'!G21+'25'!G21+'26'!G21+'27'!G21+'28'!G21+'29'!G21</f>
        <v>0</v>
      </c>
      <c r="H21" s="36">
        <f>'01'!H21+'02'!H21+'03'!H21+'04'!H21+'05'!H21+'06'!H21+'07'!H21+'08'!H21+'09'!H21+'10'!H21+'11'!H21+'12'!H21+'13'!H21+'14'!H21+'15'!H21+'16'!H21+'17'!H21+'18'!H21+'19'!H21+'20'!H21+'21'!H21+'22'!H21+'23'!H21+'24'!H21+'25'!H21+'26'!H21+'27'!H21+'28'!H21+'29'!H21</f>
        <v>0</v>
      </c>
      <c r="I21" s="36">
        <f>'01'!I21+'02'!I21+'03'!I21+'04'!I21+'05'!I21+'06'!I21+'07'!I21+'08'!I21+'09'!I21+'10'!I21+'11'!I21+'12'!I21+'13'!I21+'14'!I21+'15'!I21+'16'!I21+'17'!I21+'18'!I21+'19'!I21+'20'!I21+'21'!I21+'22'!I21+'23'!I21+'24'!I21+'25'!I21+'26'!I21+'27'!I21+'28'!I21+'29'!I21</f>
        <v>0</v>
      </c>
      <c r="J21" s="36">
        <f>'01'!J21+'02'!J21+'03'!J21+'04'!J21+'05'!J21+'06'!J21+'07'!J21+'08'!J21+'09'!J21+'10'!J21+'11'!J21+'12'!J21+'13'!J21+'14'!J21+'15'!J21+'16'!J21+'17'!J21+'18'!J21+'19'!J21+'20'!J21+'21'!J21+'22'!J21+'23'!J21+'24'!J21+'25'!J21+'26'!J21+'27'!J21+'28'!J21+'29'!J21</f>
        <v>0</v>
      </c>
      <c r="K21" s="36">
        <f>'01'!K21+'02'!K21+'03'!K21+'04'!K21+'05'!K21+'06'!K21+'07'!K21+'08'!K21+'09'!K21+'10'!K21+'11'!K21+'12'!K21+'13'!K21+'14'!K21+'15'!K21+'16'!K21+'17'!K21+'18'!K21+'19'!K21+'20'!K21+'21'!K21+'22'!K21+'23'!K21+'24'!K21+'25'!K21+'26'!K21+'27'!K21+'28'!K21+'29'!K21</f>
        <v>70</v>
      </c>
      <c r="L21" s="36">
        <f>'01'!L21+'02'!L21+'03'!L21+'04'!L21+'05'!L21+'06'!L21+'07'!L21+'08'!L21+'09'!L21+'10'!L21+'11'!L21+'12'!L21+'13'!L21+'14'!L21+'15'!L21+'16'!L21+'17'!L21+'18'!L21+'19'!L21+'20'!L21+'21'!L21+'22'!L21+'23'!L21+'24'!L21+'25'!L21+'26'!L21+'27'!L21+'28'!L21+'29'!L21</f>
        <v>0</v>
      </c>
      <c r="M21" s="36">
        <f>'01'!M21+'02'!M21+'03'!M21+'04'!M21+'05'!M21+'06'!M21+'07'!M21+'08'!M21+'09'!M21+'10'!M21+'11'!M21+'12'!M21+'13'!M21+'14'!M21+'15'!M21+'16'!M21+'17'!M21+'18'!M21+'19'!M21+'20'!M21+'21'!M21+'22'!M21+'23'!M21+'24'!M21+'25'!M21+'26'!M21+'27'!M21+'28'!M21+'29'!M21</f>
        <v>70</v>
      </c>
      <c r="N21" s="36">
        <f>'01'!N21+'02'!N21+'03'!N21+'04'!N21+'05'!N21+'06'!N21+'07'!N21+'08'!N21+'09'!N21+'10'!N21+'11'!N21+'12'!N21+'13'!N21+'14'!N21+'15'!N21+'16'!N21+'17'!N21+'18'!N21+'19'!N21+'20'!N21+'21'!N21+'22'!N21+'23'!N21+'24'!N21+'25'!N21+'26'!N21+'27'!N21+'28'!N21+'29'!N21</f>
        <v>0</v>
      </c>
      <c r="O21" s="36">
        <f>'01'!O21+'02'!O21+'03'!O21+'04'!O21+'05'!O21+'06'!O21+'07'!O21+'08'!O21+'09'!O21+'10'!O21+'11'!O21+'12'!O21+'13'!O21+'14'!O21+'15'!O21+'16'!O21+'17'!O21+'18'!O21+'19'!O21+'20'!O21+'21'!O21+'22'!O21+'23'!O21+'24'!O21+'25'!O21+'26'!O21+'27'!O21+'28'!O21+'29'!O21</f>
        <v>0</v>
      </c>
      <c r="P21" s="36">
        <f>'01'!P21+'02'!P21+'03'!P21+'04'!P21+'05'!P21+'06'!P21+'07'!P21+'08'!P21+'09'!P21+'10'!P21+'11'!P21+'12'!P21+'13'!P21+'14'!P21+'15'!P21+'16'!P21+'17'!P21+'18'!P21+'19'!P21+'20'!P21+'21'!P21+'22'!P21+'23'!P21+'24'!P21+'25'!P21+'26'!P21+'27'!P21+'28'!P21+'29'!P21</f>
        <v>120</v>
      </c>
      <c r="Q21" s="36">
        <f>'01'!Q21+'02'!Q21+'03'!Q21+'04'!Q21+'05'!Q21+'06'!Q21+'07'!Q21+'08'!Q21+'09'!Q21+'10'!Q21+'11'!Q21+'12'!Q21+'13'!Q21+'14'!Q21+'15'!Q21+'16'!Q21+'17'!Q21+'18'!Q21+'19'!Q21+'20'!Q21+'21'!Q21+'22'!Q21+'23'!Q21+'24'!Q21+'25'!Q21+'26'!Q21+'27'!Q21+'28'!Q21+'29'!Q21</f>
        <v>0</v>
      </c>
      <c r="R21" s="36">
        <f>'01'!R21+'02'!R21+'03'!R21+'04'!R21+'05'!R21+'06'!R21+'07'!R21+'08'!R21+'09'!R21+'10'!R21+'11'!R21+'12'!R21+'13'!R21+'14'!R21+'15'!R21+'16'!R21+'17'!R21+'18'!R21+'19'!R21+'20'!R21+'21'!R21+'22'!R21+'23'!R21+'24'!R21+'25'!R21+'26'!R21+'27'!R21+'28'!R21+'29'!R21</f>
        <v>0</v>
      </c>
      <c r="S21" s="36">
        <f>'01'!S21+'02'!S21+'03'!S21+'04'!S21+'05'!S21+'06'!S21+'07'!S21+'08'!S21+'09'!S21+'10'!S21+'11'!S21+'12'!S21+'13'!S21+'14'!S21+'15'!S21+'16'!S21+'17'!S21+'18'!S21+'19'!S21+'20'!S21+'21'!S21+'22'!S21+'23'!S21+'24'!S21+'25'!S21+'26'!S21+'27'!S21+'28'!S21+'29'!S21</f>
        <v>47</v>
      </c>
      <c r="T21" s="36">
        <f>'01'!T21+'02'!T21+'03'!T21+'04'!T21+'05'!T21+'06'!T21+'07'!T21+'08'!T21+'09'!T21+'10'!T21+'11'!T21+'12'!T21+'13'!T21+'14'!T21+'15'!T21+'16'!T21+'17'!T21+'18'!T21+'19'!T21+'20'!T21+'21'!T21+'22'!T21+'23'!T21+'24'!T21+'25'!T21+'26'!T21+'27'!T21+'28'!T21+'29'!T21</f>
        <v>0</v>
      </c>
      <c r="U21" s="36">
        <f>'01'!U21+'02'!U21+'03'!U21+'04'!U21+'05'!U21+'06'!U21+'07'!U21+'08'!U21+'09'!U21+'10'!U21+'11'!U21+'12'!U21+'13'!U21+'14'!U21+'15'!U21+'16'!U21+'17'!U21+'18'!U21+'19'!U21+'20'!U21+'21'!U21+'22'!U21+'23'!U21+'24'!U21+'25'!U21+'26'!U21+'27'!U21+'28'!U21+'29'!U21</f>
        <v>0</v>
      </c>
      <c r="V21" s="36">
        <f>'01'!V21+'02'!V21+'03'!V21+'04'!V21+'05'!V21+'06'!V21+'07'!V21+'08'!V21+'09'!V21+'10'!V21+'11'!V21+'12'!V21+'13'!V21+'14'!V21+'15'!V21+'16'!V21+'17'!V21+'18'!V21+'19'!V21+'20'!V21+'21'!V21+'22'!V21+'23'!V21+'24'!V21+'25'!V21+'26'!V21+'27'!V21+'28'!V21+'29'!V21</f>
        <v>0</v>
      </c>
      <c r="W21" s="36">
        <f>'01'!W21+'02'!W21+'03'!W21+'04'!W21+'05'!W21+'06'!W21+'07'!W21+'08'!W21+'09'!W21+'10'!W21+'11'!W21+'12'!W21+'13'!W21+'14'!W21+'15'!W21+'16'!W21+'17'!W21+'18'!W21+'19'!W21+'20'!W21+'21'!W21+'22'!W21+'23'!W21+'24'!W21+'25'!W21+'26'!W21+'27'!W21+'28'!W21+'29'!W21</f>
        <v>0</v>
      </c>
      <c r="X21" s="36">
        <f>'01'!X21+'02'!X21+'03'!X21+'04'!X21+'05'!X21+'06'!X21+'07'!X21+'08'!X21+'09'!X21+'10'!X21+'11'!X21+'12'!X21+'13'!X21+'14'!X21+'15'!X21+'16'!X21+'17'!X21+'18'!X21+'19'!X21+'20'!X21+'21'!X21+'22'!X21+'23'!X21+'24'!X21+'25'!X21+'26'!X21+'27'!X21+'28'!X21+'29'!X21</f>
        <v>0</v>
      </c>
      <c r="Y21" s="36">
        <f>'01'!Y21+'02'!Y21+'03'!Y21+'04'!Y21+'05'!Y21+'06'!Y21+'07'!Y21+'08'!Y21+'09'!Y21+'10'!Y21+'11'!Y21+'12'!Y21+'13'!Y21+'14'!Y21+'15'!Y21+'16'!Y21+'17'!Y21+'18'!Y21+'19'!Y21+'20'!Y21+'21'!Y21+'22'!Y21+'23'!Y21+'24'!Y21+'25'!Y21+'26'!Y21+'27'!Y21+'28'!Y21+'29'!Y21</f>
        <v>0</v>
      </c>
      <c r="Z21" s="36">
        <f>'01'!Z21+'02'!Z21+'03'!Z21+'04'!Z21+'05'!Z21+'06'!Z21+'07'!Z21+'08'!Z21+'09'!Z21+'10'!Z21+'11'!Z21+'12'!Z21+'13'!Z21+'14'!Z21+'15'!Z21+'16'!Z21+'17'!Z21+'18'!Z21+'19'!Z21+'20'!Z21+'21'!Z21+'22'!Z21+'23'!Z21+'24'!Z21+'25'!Z21+'26'!Z21+'27'!Z21+'28'!Z21+'29'!Z21</f>
        <v>2</v>
      </c>
      <c r="AA21" s="36">
        <f>'01'!AA21+'02'!AA21+'03'!AA21+'04'!AA21+'05'!AA21+'06'!AA21+'07'!AA21+'08'!AA21+'09'!AA21+'10'!AA21+'11'!AA21+'12'!AA21+'13'!AA21+'14'!AA21+'15'!AA21+'16'!AA21+'17'!AA21+'18'!AA21+'19'!AA21+'20'!AA21+'21'!AA21+'22'!AA21+'23'!AA21+'24'!AA21+'25'!AA21+'26'!AA21+'27'!AA21+'28'!AA21+'29'!AA21</f>
        <v>0</v>
      </c>
      <c r="AB21" s="35"/>
      <c r="AC21" s="39">
        <f t="shared" si="6"/>
        <v>44474</v>
      </c>
      <c r="AD21" s="35">
        <f t="shared" si="0"/>
        <v>31935</v>
      </c>
      <c r="AE21" s="52">
        <f t="shared" si="1"/>
        <v>878.21249999999998</v>
      </c>
      <c r="AF21" s="52">
        <f t="shared" si="2"/>
        <v>303.38249999999999</v>
      </c>
      <c r="AG21" s="40">
        <f t="shared" si="7"/>
        <v>87.45</v>
      </c>
      <c r="AH21" s="52">
        <f t="shared" si="3"/>
        <v>30.21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885.36249999999995</v>
      </c>
      <c r="AP21" s="53"/>
      <c r="AQ21" s="44">
        <f>'01'!AQ21+'02'!AQ21+'03'!AQ21+'04'!AQ21+'05'!AQ21+'06'!AQ21+'07'!AQ21+'08'!AQ21+'09'!AQ21+'10'!AQ21+'11'!AQ21+'12'!AQ21+'13'!AQ21+'14'!AQ21+'15'!AQ21+'16'!AQ21+'17'!AQ21+'18'!AQ21+'19'!AQ21+'20'!AQ21+'21'!AQ21+'22'!AQ21+'23'!AQ21+'24'!AQ21+'25'!AQ21+'26'!AQ21+'27'!AQ21+'28'!AQ21+'29'!AQ21</f>
        <v>268</v>
      </c>
      <c r="AR21" s="68">
        <f t="shared" si="10"/>
        <v>43240.337500000001</v>
      </c>
      <c r="AS21" s="54">
        <f t="shared" ref="AS21:AS27" si="11">AF21+AH21+AI21</f>
        <v>333.59249999999997</v>
      </c>
      <c r="AT21" s="66">
        <f t="shared" ref="AT21:AT27" si="12">AS21-AQ21-AN21</f>
        <v>65.592499999999973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36">
        <f>'01'!D22+'02'!D22+'03'!D22+'04'!D22+'05'!D22+'06'!D22+'07'!D22+'08'!D22+'09'!D22+'10'!D22+'11'!D22+'12'!D22+'13'!D22+'14'!D22+'15'!D22+'16'!D22+'17'!D22+'18'!D22+'19'!D22+'20'!D22+'21'!D22+'22'!D22+'23'!D22+'24'!D22+'25'!D22+'26'!D22+'27'!D22+'28'!D22+'29'!D22</f>
        <v>69846</v>
      </c>
      <c r="E22" s="36">
        <f>'01'!E22+'02'!E22+'03'!E22+'04'!E22+'05'!E22+'06'!E22+'07'!E22+'08'!E22+'09'!E22+'10'!E22+'11'!E22+'12'!E22+'13'!E22+'14'!E22+'15'!E22+'16'!E22+'17'!E22+'18'!E22+'19'!E22+'20'!E22+'21'!E22+'22'!E22+'23'!E22+'24'!E22+'25'!E22+'26'!E22+'27'!E22+'28'!E22+'29'!E22</f>
        <v>0</v>
      </c>
      <c r="F22" s="36">
        <f>'01'!F22+'02'!F22+'03'!F22+'04'!F22+'05'!F22+'06'!F22+'07'!F22+'08'!F22+'09'!F22+'10'!F22+'11'!F22+'12'!F22+'13'!F22+'14'!F22+'15'!F22+'16'!F22+'17'!F22+'18'!F22+'19'!F22+'20'!F22+'21'!F22+'22'!F22+'23'!F22+'24'!F22+'25'!F22+'26'!F22+'27'!F22+'28'!F22+'29'!F22</f>
        <v>0</v>
      </c>
      <c r="G22" s="36">
        <f>'01'!G22+'02'!G22+'03'!G22+'04'!G22+'05'!G22+'06'!G22+'07'!G22+'08'!G22+'09'!G22+'10'!G22+'11'!G22+'12'!G22+'13'!G22+'14'!G22+'15'!G22+'16'!G22+'17'!G22+'18'!G22+'19'!G22+'20'!G22+'21'!G22+'22'!G22+'23'!G22+'24'!G22+'25'!G22+'26'!G22+'27'!G22+'28'!G22+'29'!G22</f>
        <v>0</v>
      </c>
      <c r="H22" s="36">
        <f>'01'!H22+'02'!H22+'03'!H22+'04'!H22+'05'!H22+'06'!H22+'07'!H22+'08'!H22+'09'!H22+'10'!H22+'11'!H22+'12'!H22+'13'!H22+'14'!H22+'15'!H22+'16'!H22+'17'!H22+'18'!H22+'19'!H22+'20'!H22+'21'!H22+'22'!H22+'23'!H22+'24'!H22+'25'!H22+'26'!H22+'27'!H22+'28'!H22+'29'!H22</f>
        <v>0</v>
      </c>
      <c r="I22" s="36">
        <f>'01'!I22+'02'!I22+'03'!I22+'04'!I22+'05'!I22+'06'!I22+'07'!I22+'08'!I22+'09'!I22+'10'!I22+'11'!I22+'12'!I22+'13'!I22+'14'!I22+'15'!I22+'16'!I22+'17'!I22+'18'!I22+'19'!I22+'20'!I22+'21'!I22+'22'!I22+'23'!I22+'24'!I22+'25'!I22+'26'!I22+'27'!I22+'28'!I22+'29'!I22</f>
        <v>0</v>
      </c>
      <c r="J22" s="36">
        <f>'01'!J22+'02'!J22+'03'!J22+'04'!J22+'05'!J22+'06'!J22+'07'!J22+'08'!J22+'09'!J22+'10'!J22+'11'!J22+'12'!J22+'13'!J22+'14'!J22+'15'!J22+'16'!J22+'17'!J22+'18'!J22+'19'!J22+'20'!J22+'21'!J22+'22'!J22+'23'!J22+'24'!J22+'25'!J22+'26'!J22+'27'!J22+'28'!J22+'29'!J22</f>
        <v>0</v>
      </c>
      <c r="K22" s="36">
        <f>'01'!K22+'02'!K22+'03'!K22+'04'!K22+'05'!K22+'06'!K22+'07'!K22+'08'!K22+'09'!K22+'10'!K22+'11'!K22+'12'!K22+'13'!K22+'14'!K22+'15'!K22+'16'!K22+'17'!K22+'18'!K22+'19'!K22+'20'!K22+'21'!K22+'22'!K22+'23'!K22+'24'!K22+'25'!K22+'26'!K22+'27'!K22+'28'!K22+'29'!K22</f>
        <v>100</v>
      </c>
      <c r="L22" s="36">
        <f>'01'!L22+'02'!L22+'03'!L22+'04'!L22+'05'!L22+'06'!L22+'07'!L22+'08'!L22+'09'!L22+'10'!L22+'11'!L22+'12'!L22+'13'!L22+'14'!L22+'15'!L22+'16'!L22+'17'!L22+'18'!L22+'19'!L22+'20'!L22+'21'!L22+'22'!L22+'23'!L22+'24'!L22+'25'!L22+'26'!L22+'27'!L22+'28'!L22+'29'!L22</f>
        <v>0</v>
      </c>
      <c r="M22" s="36">
        <f>'01'!M22+'02'!M22+'03'!M22+'04'!M22+'05'!M22+'06'!M22+'07'!M22+'08'!M22+'09'!M22+'10'!M22+'11'!M22+'12'!M22+'13'!M22+'14'!M22+'15'!M22+'16'!M22+'17'!M22+'18'!M22+'19'!M22+'20'!M22+'21'!M22+'22'!M22+'23'!M22+'24'!M22+'25'!M22+'26'!M22+'27'!M22+'28'!M22+'29'!M22</f>
        <v>0</v>
      </c>
      <c r="N22" s="36">
        <f>'01'!N22+'02'!N22+'03'!N22+'04'!N22+'05'!N22+'06'!N22+'07'!N22+'08'!N22+'09'!N22+'10'!N22+'11'!N22+'12'!N22+'13'!N22+'14'!N22+'15'!N22+'16'!N22+'17'!N22+'18'!N22+'19'!N22+'20'!N22+'21'!N22+'22'!N22+'23'!N22+'24'!N22+'25'!N22+'26'!N22+'27'!N22+'28'!N22+'29'!N22</f>
        <v>0</v>
      </c>
      <c r="O22" s="36">
        <f>'01'!O22+'02'!O22+'03'!O22+'04'!O22+'05'!O22+'06'!O22+'07'!O22+'08'!O22+'09'!O22+'10'!O22+'11'!O22+'12'!O22+'13'!O22+'14'!O22+'15'!O22+'16'!O22+'17'!O22+'18'!O22+'19'!O22+'20'!O22+'21'!O22+'22'!O22+'23'!O22+'24'!O22+'25'!O22+'26'!O22+'27'!O22+'28'!O22+'29'!O22</f>
        <v>0</v>
      </c>
      <c r="P22" s="36">
        <f>'01'!P22+'02'!P22+'03'!P22+'04'!P22+'05'!P22+'06'!P22+'07'!P22+'08'!P22+'09'!P22+'10'!P22+'11'!P22+'12'!P22+'13'!P22+'14'!P22+'15'!P22+'16'!P22+'17'!P22+'18'!P22+'19'!P22+'20'!P22+'21'!P22+'22'!P22+'23'!P22+'24'!P22+'25'!P22+'26'!P22+'27'!P22+'28'!P22+'29'!P22</f>
        <v>250</v>
      </c>
      <c r="Q22" s="36">
        <f>'01'!Q22+'02'!Q22+'03'!Q22+'04'!Q22+'05'!Q22+'06'!Q22+'07'!Q22+'08'!Q22+'09'!Q22+'10'!Q22+'11'!Q22+'12'!Q22+'13'!Q22+'14'!Q22+'15'!Q22+'16'!Q22+'17'!Q22+'18'!Q22+'19'!Q22+'20'!Q22+'21'!Q22+'22'!Q22+'23'!Q22+'24'!Q22+'25'!Q22+'26'!Q22+'27'!Q22+'28'!Q22+'29'!Q22</f>
        <v>0</v>
      </c>
      <c r="R22" s="36">
        <f>'01'!R22+'02'!R22+'03'!R22+'04'!R22+'05'!R22+'06'!R22+'07'!R22+'08'!R22+'09'!R22+'10'!R22+'11'!R22+'12'!R22+'13'!R22+'14'!R22+'15'!R22+'16'!R22+'17'!R22+'18'!R22+'19'!R22+'20'!R22+'21'!R22+'22'!R22+'23'!R22+'24'!R22+'25'!R22+'26'!R22+'27'!R22+'28'!R22+'29'!R22</f>
        <v>0</v>
      </c>
      <c r="S22" s="36">
        <f>'01'!S22+'02'!S22+'03'!S22+'04'!S22+'05'!S22+'06'!S22+'07'!S22+'08'!S22+'09'!S22+'10'!S22+'11'!S22+'12'!S22+'13'!S22+'14'!S22+'15'!S22+'16'!S22+'17'!S22+'18'!S22+'19'!S22+'20'!S22+'21'!S22+'22'!S22+'23'!S22+'24'!S22+'25'!S22+'26'!S22+'27'!S22+'28'!S22+'29'!S22</f>
        <v>171</v>
      </c>
      <c r="T22" s="36">
        <f>'01'!T22+'02'!T22+'03'!T22+'04'!T22+'05'!T22+'06'!T22+'07'!T22+'08'!T22+'09'!T22+'10'!T22+'11'!T22+'12'!T22+'13'!T22+'14'!T22+'15'!T22+'16'!T22+'17'!T22+'18'!T22+'19'!T22+'20'!T22+'21'!T22+'22'!T22+'23'!T22+'24'!T22+'25'!T22+'26'!T22+'27'!T22+'28'!T22+'29'!T22</f>
        <v>0</v>
      </c>
      <c r="U22" s="36">
        <f>'01'!U22+'02'!U22+'03'!U22+'04'!U22+'05'!U22+'06'!U22+'07'!U22+'08'!U22+'09'!U22+'10'!U22+'11'!U22+'12'!U22+'13'!U22+'14'!U22+'15'!U22+'16'!U22+'17'!U22+'18'!U22+'19'!U22+'20'!U22+'21'!U22+'22'!U22+'23'!U22+'24'!U22+'25'!U22+'26'!U22+'27'!U22+'28'!U22+'29'!U22</f>
        <v>0</v>
      </c>
      <c r="V22" s="36">
        <f>'01'!V22+'02'!V22+'03'!V22+'04'!V22+'05'!V22+'06'!V22+'07'!V22+'08'!V22+'09'!V22+'10'!V22+'11'!V22+'12'!V22+'13'!V22+'14'!V22+'15'!V22+'16'!V22+'17'!V22+'18'!V22+'19'!V22+'20'!V22+'21'!V22+'22'!V22+'23'!V22+'24'!V22+'25'!V22+'26'!V22+'27'!V22+'28'!V22+'29'!V22</f>
        <v>0</v>
      </c>
      <c r="W22" s="36">
        <f>'01'!W22+'02'!W22+'03'!W22+'04'!W22+'05'!W22+'06'!W22+'07'!W22+'08'!W22+'09'!W22+'10'!W22+'11'!W22+'12'!W22+'13'!W22+'14'!W22+'15'!W22+'16'!W22+'17'!W22+'18'!W22+'19'!W22+'20'!W22+'21'!W22+'22'!W22+'23'!W22+'24'!W22+'25'!W22+'26'!W22+'27'!W22+'28'!W22+'29'!W22</f>
        <v>0</v>
      </c>
      <c r="X22" s="36">
        <f>'01'!X22+'02'!X22+'03'!X22+'04'!X22+'05'!X22+'06'!X22+'07'!X22+'08'!X22+'09'!X22+'10'!X22+'11'!X22+'12'!X22+'13'!X22+'14'!X22+'15'!X22+'16'!X22+'17'!X22+'18'!X22+'19'!X22+'20'!X22+'21'!X22+'22'!X22+'23'!X22+'24'!X22+'25'!X22+'26'!X22+'27'!X22+'28'!X22+'29'!X22</f>
        <v>0</v>
      </c>
      <c r="Y22" s="36">
        <f>'01'!Y22+'02'!Y22+'03'!Y22+'04'!Y22+'05'!Y22+'06'!Y22+'07'!Y22+'08'!Y22+'09'!Y22+'10'!Y22+'11'!Y22+'12'!Y22+'13'!Y22+'14'!Y22+'15'!Y22+'16'!Y22+'17'!Y22+'18'!Y22+'19'!Y22+'20'!Y22+'21'!Y22+'22'!Y22+'23'!Y22+'24'!Y22+'25'!Y22+'26'!Y22+'27'!Y22+'28'!Y22+'29'!Y22</f>
        <v>0</v>
      </c>
      <c r="Z22" s="36">
        <f>'01'!Z22+'02'!Z22+'03'!Z22+'04'!Z22+'05'!Z22+'06'!Z22+'07'!Z22+'08'!Z22+'09'!Z22+'10'!Z22+'11'!Z22+'12'!Z22+'13'!Z22+'14'!Z22+'15'!Z22+'16'!Z22+'17'!Z22+'18'!Z22+'19'!Z22+'20'!Z22+'21'!Z22+'22'!Z22+'23'!Z22+'24'!Z22+'25'!Z22+'26'!Z22+'27'!Z22+'28'!Z22+'29'!Z22</f>
        <v>1</v>
      </c>
      <c r="AA22" s="36">
        <f>'01'!AA22+'02'!AA22+'03'!AA22+'04'!AA22+'05'!AA22+'06'!AA22+'07'!AA22+'08'!AA22+'09'!AA22+'10'!AA22+'11'!AA22+'12'!AA22+'13'!AA22+'14'!AA22+'15'!AA22+'16'!AA22+'17'!AA22+'18'!AA22+'19'!AA22+'20'!AA22+'21'!AA22+'22'!AA22+'23'!AA22+'24'!AA22+'25'!AA22+'26'!AA22+'27'!AA22+'28'!AA22+'29'!AA22</f>
        <v>0</v>
      </c>
      <c r="AB22" s="36">
        <f>'01'!AB22+'02'!AB22+'03'!AB22+'04'!AB22+'05'!AB22+'06'!AB22+'07'!AB22+'08'!AB22+'09'!AB22+'10'!AB22+'11'!AB22+'12'!AB22+'13'!AB22+'14'!AB22+'15'!AB22+'16'!AB22+'17'!AB22+'18'!AB22+'19'!AB22+'20'!AB22+'21'!AB22+'22'!AB22+'23'!AB22+'24'!AB22+'25'!AB22+'26'!AB22+'27'!AB22+'28'!AB22+'29'!AB22</f>
        <v>0</v>
      </c>
      <c r="AC22" s="39">
        <f t="shared" si="6"/>
        <v>106948</v>
      </c>
      <c r="AD22" s="35">
        <f t="shared" si="0"/>
        <v>69846</v>
      </c>
      <c r="AE22" s="52">
        <f t="shared" si="1"/>
        <v>1920.7650000000001</v>
      </c>
      <c r="AF22" s="52">
        <f t="shared" si="2"/>
        <v>663.53700000000003</v>
      </c>
      <c r="AG22" s="40">
        <f t="shared" si="7"/>
        <v>116.875</v>
      </c>
      <c r="AH22" s="52">
        <f t="shared" si="3"/>
        <v>40.375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1930.39</v>
      </c>
      <c r="AP22" s="53"/>
      <c r="AQ22" s="44">
        <f>'01'!AQ22+'02'!AQ22+'03'!AQ22+'04'!AQ22+'05'!AQ22+'06'!AQ22+'07'!AQ22+'08'!AQ22+'09'!AQ22+'10'!AQ22+'11'!AQ22+'12'!AQ22+'13'!AQ22+'14'!AQ22+'15'!AQ22+'16'!AQ22+'17'!AQ22+'18'!AQ22+'19'!AQ22+'20'!AQ22+'21'!AQ22+'22'!AQ22+'23'!AQ22+'24'!AQ22+'25'!AQ22+'26'!AQ22+'27'!AQ22+'28'!AQ22+'29'!AQ22</f>
        <v>694</v>
      </c>
      <c r="AR22" s="68">
        <f>AC22-AE22-AG22-AJ22-AK22-AL22-AM22-AN22-AP22-AQ22</f>
        <v>104216.36</v>
      </c>
      <c r="AS22" s="54">
        <f>AF22+AH22+AI22</f>
        <v>703.91200000000003</v>
      </c>
      <c r="AT22" s="66">
        <f>AS22-AQ22-AN22</f>
        <v>9.9120000000000346</v>
      </c>
      <c r="AU22" s="56"/>
      <c r="AV22" s="128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36">
        <f>'01'!D23+'02'!D23+'03'!D23+'04'!D23+'05'!D23+'06'!D23+'07'!D23+'08'!D23+'09'!D23+'10'!D23+'11'!D23+'12'!D23+'13'!D23+'14'!D23+'15'!D23+'16'!D23+'17'!D23+'18'!D23+'19'!D23+'20'!D23+'21'!D23+'22'!D23+'23'!D23+'24'!D23+'25'!D23+'26'!D23+'27'!D23+'28'!D23+'29'!D23</f>
        <v>42700</v>
      </c>
      <c r="E23" s="36">
        <f>'01'!E23+'02'!E23+'03'!E23+'04'!E23+'05'!E23+'06'!E23+'07'!E23+'08'!E23+'09'!E23+'10'!E23+'11'!E23+'12'!E23+'13'!E23+'14'!E23+'15'!E23+'16'!E23+'17'!E23+'18'!E23+'19'!E23+'20'!E23+'21'!E23+'22'!E23+'23'!E23+'24'!E23+'25'!E23+'26'!E23+'27'!E23+'28'!E23+'29'!E23</f>
        <v>0</v>
      </c>
      <c r="F23" s="36">
        <f>'01'!F23+'02'!F23+'03'!F23+'04'!F23+'05'!F23+'06'!F23+'07'!F23+'08'!F23+'09'!F23+'10'!F23+'11'!F23+'12'!F23+'13'!F23+'14'!F23+'15'!F23+'16'!F23+'17'!F23+'18'!F23+'19'!F23+'20'!F23+'21'!F23+'22'!F23+'23'!F23+'24'!F23+'25'!F23+'26'!F23+'27'!F23+'28'!F23+'29'!F23</f>
        <v>0</v>
      </c>
      <c r="G23" s="36">
        <f>'01'!G23+'02'!G23+'03'!G23+'04'!G23+'05'!G23+'06'!G23+'07'!G23+'08'!G23+'09'!G23+'10'!G23+'11'!G23+'12'!G23+'13'!G23+'14'!G23+'15'!G23+'16'!G23+'17'!G23+'18'!G23+'19'!G23+'20'!G23+'21'!G23+'22'!G23+'23'!G23+'24'!G23+'25'!G23+'26'!G23+'27'!G23+'28'!G23+'29'!G23</f>
        <v>0</v>
      </c>
      <c r="H23" s="36">
        <f>'01'!H23+'02'!H23+'03'!H23+'04'!H23+'05'!H23+'06'!H23+'07'!H23+'08'!H23+'09'!H23+'10'!H23+'11'!H23+'12'!H23+'13'!H23+'14'!H23+'15'!H23+'16'!H23+'17'!H23+'18'!H23+'19'!H23+'20'!H23+'21'!H23+'22'!H23+'23'!H23+'24'!H23+'25'!H23+'26'!H23+'27'!H23+'28'!H23+'29'!H23</f>
        <v>0</v>
      </c>
      <c r="I23" s="36">
        <f>'01'!I23+'02'!I23+'03'!I23+'04'!I23+'05'!I23+'06'!I23+'07'!I23+'08'!I23+'09'!I23+'10'!I23+'11'!I23+'12'!I23+'13'!I23+'14'!I23+'15'!I23+'16'!I23+'17'!I23+'18'!I23+'19'!I23+'20'!I23+'21'!I23+'22'!I23+'23'!I23+'24'!I23+'25'!I23+'26'!I23+'27'!I23+'28'!I23+'29'!I23</f>
        <v>0</v>
      </c>
      <c r="J23" s="36">
        <f>'01'!J23+'02'!J23+'03'!J23+'04'!J23+'05'!J23+'06'!J23+'07'!J23+'08'!J23+'09'!J23+'10'!J23+'11'!J23+'12'!J23+'13'!J23+'14'!J23+'15'!J23+'16'!J23+'17'!J23+'18'!J23+'19'!J23+'20'!J23+'21'!J23+'22'!J23+'23'!J23+'24'!J23+'25'!J23+'26'!J23+'27'!J23+'28'!J23+'29'!J23</f>
        <v>0</v>
      </c>
      <c r="K23" s="36">
        <f>'01'!K23+'02'!K23+'03'!K23+'04'!K23+'05'!K23+'06'!K23+'07'!K23+'08'!K23+'09'!K23+'10'!K23+'11'!K23+'12'!K23+'13'!K23+'14'!K23+'15'!K23+'16'!K23+'17'!K23+'18'!K23+'19'!K23+'20'!K23+'21'!K23+'22'!K23+'23'!K23+'24'!K23+'25'!K23+'26'!K23+'27'!K23+'28'!K23+'29'!K23</f>
        <v>0</v>
      </c>
      <c r="L23" s="36">
        <f>'01'!L23+'02'!L23+'03'!L23+'04'!L23+'05'!L23+'06'!L23+'07'!L23+'08'!L23+'09'!L23+'10'!L23+'11'!L23+'12'!L23+'13'!L23+'14'!L23+'15'!L23+'16'!L23+'17'!L23+'18'!L23+'19'!L23+'20'!L23+'21'!L23+'22'!L23+'23'!L23+'24'!L23+'25'!L23+'26'!L23+'27'!L23+'28'!L23+'29'!L23</f>
        <v>0</v>
      </c>
      <c r="M23" s="36">
        <f>'01'!M23+'02'!M23+'03'!M23+'04'!M23+'05'!M23+'06'!M23+'07'!M23+'08'!M23+'09'!M23+'10'!M23+'11'!M23+'12'!M23+'13'!M23+'14'!M23+'15'!M23+'16'!M23+'17'!M23+'18'!M23+'19'!M23+'20'!M23+'21'!M23+'22'!M23+'23'!M23+'24'!M23+'25'!M23+'26'!M23+'27'!M23+'28'!M23+'29'!M23</f>
        <v>0</v>
      </c>
      <c r="N23" s="36">
        <f>'01'!N23+'02'!N23+'03'!N23+'04'!N23+'05'!N23+'06'!N23+'07'!N23+'08'!N23+'09'!N23+'10'!N23+'11'!N23+'12'!N23+'13'!N23+'14'!N23+'15'!N23+'16'!N23+'17'!N23+'18'!N23+'19'!N23+'20'!N23+'21'!N23+'22'!N23+'23'!N23+'24'!N23+'25'!N23+'26'!N23+'27'!N23+'28'!N23+'29'!N23</f>
        <v>0</v>
      </c>
      <c r="O23" s="36">
        <f>'01'!O23+'02'!O23+'03'!O23+'04'!O23+'05'!O23+'06'!O23+'07'!O23+'08'!O23+'09'!O23+'10'!O23+'11'!O23+'12'!O23+'13'!O23+'14'!O23+'15'!O23+'16'!O23+'17'!O23+'18'!O23+'19'!O23+'20'!O23+'21'!O23+'22'!O23+'23'!O23+'24'!O23+'25'!O23+'26'!O23+'27'!O23+'28'!O23+'29'!O23</f>
        <v>0</v>
      </c>
      <c r="P23" s="36">
        <f>'01'!P23+'02'!P23+'03'!P23+'04'!P23+'05'!P23+'06'!P23+'07'!P23+'08'!P23+'09'!P23+'10'!P23+'11'!P23+'12'!P23+'13'!P23+'14'!P23+'15'!P23+'16'!P23+'17'!P23+'18'!P23+'19'!P23+'20'!P23+'21'!P23+'22'!P23+'23'!P23+'24'!P23+'25'!P23+'26'!P23+'27'!P23+'28'!P23+'29'!P23</f>
        <v>0</v>
      </c>
      <c r="Q23" s="36">
        <f>'01'!Q23+'02'!Q23+'03'!Q23+'04'!Q23+'05'!Q23+'06'!Q23+'07'!Q23+'08'!Q23+'09'!Q23+'10'!Q23+'11'!Q23+'12'!Q23+'13'!Q23+'14'!Q23+'15'!Q23+'16'!Q23+'17'!Q23+'18'!Q23+'19'!Q23+'20'!Q23+'21'!Q23+'22'!Q23+'23'!Q23+'24'!Q23+'25'!Q23+'26'!Q23+'27'!Q23+'28'!Q23+'29'!Q23</f>
        <v>0</v>
      </c>
      <c r="R23" s="36">
        <f>'01'!R23+'02'!R23+'03'!R23+'04'!R23+'05'!R23+'06'!R23+'07'!R23+'08'!R23+'09'!R23+'10'!R23+'11'!R23+'12'!R23+'13'!R23+'14'!R23+'15'!R23+'16'!R23+'17'!R23+'18'!R23+'19'!R23+'20'!R23+'21'!R23+'22'!R23+'23'!R23+'24'!R23+'25'!R23+'26'!R23+'27'!R23+'28'!R23+'29'!R23</f>
        <v>0</v>
      </c>
      <c r="S23" s="36">
        <f>'01'!S23+'02'!S23+'03'!S23+'04'!S23+'05'!S23+'06'!S23+'07'!S23+'08'!S23+'09'!S23+'10'!S23+'11'!S23+'12'!S23+'13'!S23+'14'!S23+'15'!S23+'16'!S23+'17'!S23+'18'!S23+'19'!S23+'20'!S23+'21'!S23+'22'!S23+'23'!S23+'24'!S23+'25'!S23+'26'!S23+'27'!S23+'28'!S23+'29'!S23</f>
        <v>35</v>
      </c>
      <c r="T23" s="36">
        <f>'01'!T23+'02'!T23+'03'!T23+'04'!T23+'05'!T23+'06'!T23+'07'!T23+'08'!T23+'09'!T23+'10'!T23+'11'!T23+'12'!T23+'13'!T23+'14'!T23+'15'!T23+'16'!T23+'17'!T23+'18'!T23+'19'!T23+'20'!T23+'21'!T23+'22'!T23+'23'!T23+'24'!T23+'25'!T23+'26'!T23+'27'!T23+'28'!T23+'29'!T23</f>
        <v>0</v>
      </c>
      <c r="U23" s="36">
        <f>'01'!U23+'02'!U23+'03'!U23+'04'!U23+'05'!U23+'06'!U23+'07'!U23+'08'!U23+'09'!U23+'10'!U23+'11'!U23+'12'!U23+'13'!U23+'14'!U23+'15'!U23+'16'!U23+'17'!U23+'18'!U23+'19'!U23+'20'!U23+'21'!U23+'22'!U23+'23'!U23+'24'!U23+'25'!U23+'26'!U23+'27'!U23+'28'!U23+'29'!U23</f>
        <v>0</v>
      </c>
      <c r="V23" s="36">
        <f>'01'!V23+'02'!V23+'03'!V23+'04'!V23+'05'!V23+'06'!V23+'07'!V23+'08'!V23+'09'!V23+'10'!V23+'11'!V23+'12'!V23+'13'!V23+'14'!V23+'15'!V23+'16'!V23+'17'!V23+'18'!V23+'19'!V23+'20'!V23+'21'!V23+'22'!V23+'23'!V23+'24'!V23+'25'!V23+'26'!V23+'27'!V23+'28'!V23+'29'!V23</f>
        <v>0</v>
      </c>
      <c r="W23" s="36">
        <f>'01'!W23+'02'!W23+'03'!W23+'04'!W23+'05'!W23+'06'!W23+'07'!W23+'08'!W23+'09'!W23+'10'!W23+'11'!W23+'12'!W23+'13'!W23+'14'!W23+'15'!W23+'16'!W23+'17'!W23+'18'!W23+'19'!W23+'20'!W23+'21'!W23+'22'!W23+'23'!W23+'24'!W23+'25'!W23+'26'!W23+'27'!W23+'28'!W23+'29'!W23</f>
        <v>0</v>
      </c>
      <c r="X23" s="36">
        <f>'01'!X23+'02'!X23+'03'!X23+'04'!X23+'05'!X23+'06'!X23+'07'!X23+'08'!X23+'09'!X23+'10'!X23+'11'!X23+'12'!X23+'13'!X23+'14'!X23+'15'!X23+'16'!X23+'17'!X23+'18'!X23+'19'!X23+'20'!X23+'21'!X23+'22'!X23+'23'!X23+'24'!X23+'25'!X23+'26'!X23+'27'!X23+'28'!X23+'29'!X23</f>
        <v>0</v>
      </c>
      <c r="Y23" s="36">
        <f>'01'!Y23+'02'!Y23+'03'!Y23+'04'!Y23+'05'!Y23+'06'!Y23+'07'!Y23+'08'!Y23+'09'!Y23+'10'!Y23+'11'!Y23+'12'!Y23+'13'!Y23+'14'!Y23+'15'!Y23+'16'!Y23+'17'!Y23+'18'!Y23+'19'!Y23+'20'!Y23+'21'!Y23+'22'!Y23+'23'!Y23+'24'!Y23+'25'!Y23+'26'!Y23+'27'!Y23+'28'!Y23+'29'!Y23</f>
        <v>0</v>
      </c>
      <c r="Z23" s="36">
        <f>'01'!Z23+'02'!Z23+'03'!Z23+'04'!Z23+'05'!Z23+'06'!Z23+'07'!Z23+'08'!Z23+'09'!Z23+'10'!Z23+'11'!Z23+'12'!Z23+'13'!Z23+'14'!Z23+'15'!Z23+'16'!Z23+'17'!Z23+'18'!Z23+'19'!Z23+'20'!Z23+'21'!Z23+'22'!Z23+'23'!Z23+'24'!Z23+'25'!Z23+'26'!Z23+'27'!Z23+'28'!Z23+'29'!Z23</f>
        <v>0</v>
      </c>
      <c r="AA23" s="36">
        <f>'01'!AA23+'02'!AA23+'03'!AA23+'04'!AA23+'05'!AA23+'06'!AA23+'07'!AA23+'08'!AA23+'09'!AA23+'10'!AA23+'11'!AA23+'12'!AA23+'13'!AA23+'14'!AA23+'15'!AA23+'16'!AA23+'17'!AA23+'18'!AA23+'19'!AA23+'20'!AA23+'21'!AA23+'22'!AA23+'23'!AA23+'24'!AA23+'25'!AA23+'26'!AA23+'27'!AA23+'28'!AA23+'29'!AA23</f>
        <v>5</v>
      </c>
      <c r="AB23" s="35"/>
      <c r="AC23" s="39">
        <f t="shared" si="6"/>
        <v>50295</v>
      </c>
      <c r="AD23" s="35">
        <f t="shared" si="0"/>
        <v>42700</v>
      </c>
      <c r="AE23" s="52">
        <f t="shared" si="1"/>
        <v>1174.25</v>
      </c>
      <c r="AF23" s="52">
        <f t="shared" si="2"/>
        <v>405.65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1174.25</v>
      </c>
      <c r="AP23" s="53"/>
      <c r="AQ23" s="44">
        <f>'01'!AQ23+'02'!AQ23+'03'!AQ23+'04'!AQ23+'05'!AQ23+'06'!AQ23+'07'!AQ23+'08'!AQ23+'09'!AQ23+'10'!AQ23+'11'!AQ23+'12'!AQ23+'13'!AQ23+'14'!AQ23+'15'!AQ23+'16'!AQ23+'17'!AQ23+'18'!AQ23+'19'!AQ23+'20'!AQ23+'21'!AQ23+'22'!AQ23+'23'!AQ23+'24'!AQ23+'25'!AQ23+'26'!AQ23+'27'!AQ23+'28'!AQ23+'29'!AQ23</f>
        <v>400</v>
      </c>
      <c r="AR23" s="68">
        <f>AC23-AE23-AG23-AJ23-AK23-AL23-AM23-AN23-AP23-AQ23</f>
        <v>48720.75</v>
      </c>
      <c r="AS23" s="54">
        <f t="shared" si="11"/>
        <v>405.65</v>
      </c>
      <c r="AT23" s="66">
        <f t="shared" si="12"/>
        <v>5.6499999999999773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36">
        <f>'01'!D24+'02'!D24+'03'!D24+'04'!D24+'05'!D24+'06'!D24+'07'!D24+'08'!D24+'09'!D24+'10'!D24+'11'!D24+'12'!D24+'13'!D24+'14'!D24+'15'!D24+'16'!D24+'17'!D24+'18'!D24+'19'!D24+'20'!D24+'21'!D24+'22'!D24+'23'!D24+'24'!D24+'25'!D24+'26'!D24+'27'!D24+'28'!D24+'29'!D24</f>
        <v>114107</v>
      </c>
      <c r="E24" s="36">
        <f>'01'!E24+'02'!E24+'03'!E24+'04'!E24+'05'!E24+'06'!E24+'07'!E24+'08'!E24+'09'!E24+'10'!E24+'11'!E24+'12'!E24+'13'!E24+'14'!E24+'15'!E24+'16'!E24+'17'!E24+'18'!E24+'19'!E24+'20'!E24+'21'!E24+'22'!E24+'23'!E24+'24'!E24+'25'!E24+'26'!E24+'27'!E24+'28'!E24+'29'!E24</f>
        <v>0</v>
      </c>
      <c r="F24" s="36">
        <f>'01'!F24+'02'!F24+'03'!F24+'04'!F24+'05'!F24+'06'!F24+'07'!F24+'08'!F24+'09'!F24+'10'!F24+'11'!F24+'12'!F24+'13'!F24+'14'!F24+'15'!F24+'16'!F24+'17'!F24+'18'!F24+'19'!F24+'20'!F24+'21'!F24+'22'!F24+'23'!F24+'24'!F24+'25'!F24+'26'!F24+'27'!F24+'28'!F24+'29'!F24</f>
        <v>0</v>
      </c>
      <c r="G24" s="36">
        <f>'01'!G24+'02'!G24+'03'!G24+'04'!G24+'05'!G24+'06'!G24+'07'!G24+'08'!G24+'09'!G24+'10'!G24+'11'!G24+'12'!G24+'13'!G24+'14'!G24+'15'!G24+'16'!G24+'17'!G24+'18'!G24+'19'!G24+'20'!G24+'21'!G24+'22'!G24+'23'!G24+'24'!G24+'25'!G24+'26'!G24+'27'!G24+'28'!G24+'29'!G24</f>
        <v>0</v>
      </c>
      <c r="H24" s="36">
        <f>'01'!H24+'02'!H24+'03'!H24+'04'!H24+'05'!H24+'06'!H24+'07'!H24+'08'!H24+'09'!H24+'10'!H24+'11'!H24+'12'!H24+'13'!H24+'14'!H24+'15'!H24+'16'!H24+'17'!H24+'18'!H24+'19'!H24+'20'!H24+'21'!H24+'22'!H24+'23'!H24+'24'!H24+'25'!H24+'26'!H24+'27'!H24+'28'!H24+'29'!H24</f>
        <v>0</v>
      </c>
      <c r="I24" s="36">
        <f>'01'!I24+'02'!I24+'03'!I24+'04'!I24+'05'!I24+'06'!I24+'07'!I24+'08'!I24+'09'!I24+'10'!I24+'11'!I24+'12'!I24+'13'!I24+'14'!I24+'15'!I24+'16'!I24+'17'!I24+'18'!I24+'19'!I24+'20'!I24+'21'!I24+'22'!I24+'23'!I24+'24'!I24+'25'!I24+'26'!I24+'27'!I24+'28'!I24+'29'!I24</f>
        <v>0</v>
      </c>
      <c r="J24" s="36">
        <f>'01'!J24+'02'!J24+'03'!J24+'04'!J24+'05'!J24+'06'!J24+'07'!J24+'08'!J24+'09'!J24+'10'!J24+'11'!J24+'12'!J24+'13'!J24+'14'!J24+'15'!J24+'16'!J24+'17'!J24+'18'!J24+'19'!J24+'20'!J24+'21'!J24+'22'!J24+'23'!J24+'24'!J24+'25'!J24+'26'!J24+'27'!J24+'28'!J24+'29'!J24</f>
        <v>0</v>
      </c>
      <c r="K24" s="36">
        <f>'01'!K24+'02'!K24+'03'!K24+'04'!K24+'05'!K24+'06'!K24+'07'!K24+'08'!K24+'09'!K24+'10'!K24+'11'!K24+'12'!K24+'13'!K24+'14'!K24+'15'!K24+'16'!K24+'17'!K24+'18'!K24+'19'!K24+'20'!K24+'21'!K24+'22'!K24+'23'!K24+'24'!K24+'25'!K24+'26'!K24+'27'!K24+'28'!K24+'29'!K24</f>
        <v>170</v>
      </c>
      <c r="L24" s="36">
        <f>'01'!L24+'02'!L24+'03'!L24+'04'!L24+'05'!L24+'06'!L24+'07'!L24+'08'!L24+'09'!L24+'10'!L24+'11'!L24+'12'!L24+'13'!L24+'14'!L24+'15'!L24+'16'!L24+'17'!L24+'18'!L24+'19'!L24+'20'!L24+'21'!L24+'22'!L24+'23'!L24+'24'!L24+'25'!L24+'26'!L24+'27'!L24+'28'!L24+'29'!L24</f>
        <v>0</v>
      </c>
      <c r="M24" s="36">
        <f>'01'!M24+'02'!M24+'03'!M24+'04'!M24+'05'!M24+'06'!M24+'07'!M24+'08'!M24+'09'!M24+'10'!M24+'11'!M24+'12'!M24+'13'!M24+'14'!M24+'15'!M24+'16'!M24+'17'!M24+'18'!M24+'19'!M24+'20'!M24+'21'!M24+'22'!M24+'23'!M24+'24'!M24+'25'!M24+'26'!M24+'27'!M24+'28'!M24+'29'!M24</f>
        <v>1010</v>
      </c>
      <c r="N24" s="36">
        <f>'01'!N24+'02'!N24+'03'!N24+'04'!N24+'05'!N24+'06'!N24+'07'!N24+'08'!N24+'09'!N24+'10'!N24+'11'!N24+'12'!N24+'13'!N24+'14'!N24+'15'!N24+'16'!N24+'17'!N24+'18'!N24+'19'!N24+'20'!N24+'21'!N24+'22'!N24+'23'!N24+'24'!N24+'25'!N24+'26'!N24+'27'!N24+'28'!N24+'29'!N24</f>
        <v>0</v>
      </c>
      <c r="O24" s="36">
        <f>'01'!O24+'02'!O24+'03'!O24+'04'!O24+'05'!O24+'06'!O24+'07'!O24+'08'!O24+'09'!O24+'10'!O24+'11'!O24+'12'!O24+'13'!O24+'14'!O24+'15'!O24+'16'!O24+'17'!O24+'18'!O24+'19'!O24+'20'!O24+'21'!O24+'22'!O24+'23'!O24+'24'!O24+'25'!O24+'26'!O24+'27'!O24+'28'!O24+'29'!O24</f>
        <v>100</v>
      </c>
      <c r="P24" s="36">
        <f>'01'!P24+'02'!P24+'03'!P24+'04'!P24+'05'!P24+'06'!P24+'07'!P24+'08'!P24+'09'!P24+'10'!P24+'11'!P24+'12'!P24+'13'!P24+'14'!P24+'15'!P24+'16'!P24+'17'!P24+'18'!P24+'19'!P24+'20'!P24+'21'!P24+'22'!P24+'23'!P24+'24'!P24+'25'!P24+'26'!P24+'27'!P24+'28'!P24+'29'!P24</f>
        <v>1130</v>
      </c>
      <c r="Q24" s="36">
        <f>'01'!Q24+'02'!Q24+'03'!Q24+'04'!Q24+'05'!Q24+'06'!Q24+'07'!Q24+'08'!Q24+'09'!Q24+'10'!Q24+'11'!Q24+'12'!Q24+'13'!Q24+'14'!Q24+'15'!Q24+'16'!Q24+'17'!Q24+'18'!Q24+'19'!Q24+'20'!Q24+'21'!Q24+'22'!Q24+'23'!Q24+'24'!Q24+'25'!Q24+'26'!Q24+'27'!Q24+'28'!Q24+'29'!Q24</f>
        <v>0</v>
      </c>
      <c r="R24" s="36">
        <f>'01'!R24+'02'!R24+'03'!R24+'04'!R24+'05'!R24+'06'!R24+'07'!R24+'08'!R24+'09'!R24+'10'!R24+'11'!R24+'12'!R24+'13'!R24+'14'!R24+'15'!R24+'16'!R24+'17'!R24+'18'!R24+'19'!R24+'20'!R24+'21'!R24+'22'!R24+'23'!R24+'24'!R24+'25'!R24+'26'!R24+'27'!R24+'28'!R24+'29'!R24</f>
        <v>0</v>
      </c>
      <c r="S24" s="36">
        <f>'01'!S24+'02'!S24+'03'!S24+'04'!S24+'05'!S24+'06'!S24+'07'!S24+'08'!S24+'09'!S24+'10'!S24+'11'!S24+'12'!S24+'13'!S24+'14'!S24+'15'!S24+'16'!S24+'17'!S24+'18'!S24+'19'!S24+'20'!S24+'21'!S24+'22'!S24+'23'!S24+'24'!S24+'25'!S24+'26'!S24+'27'!S24+'28'!S24+'29'!S24</f>
        <v>46</v>
      </c>
      <c r="T24" s="36">
        <f>'01'!T24+'02'!T24+'03'!T24+'04'!T24+'05'!T24+'06'!T24+'07'!T24+'08'!T24+'09'!T24+'10'!T24+'11'!T24+'12'!T24+'13'!T24+'14'!T24+'15'!T24+'16'!T24+'17'!T24+'18'!T24+'19'!T24+'20'!T24+'21'!T24+'22'!T24+'23'!T24+'24'!T24+'25'!T24+'26'!T24+'27'!T24+'28'!T24+'29'!T24</f>
        <v>0</v>
      </c>
      <c r="U24" s="36">
        <f>'01'!U24+'02'!U24+'03'!U24+'04'!U24+'05'!U24+'06'!U24+'07'!U24+'08'!U24+'09'!U24+'10'!U24+'11'!U24+'12'!U24+'13'!U24+'14'!U24+'15'!U24+'16'!U24+'17'!U24+'18'!U24+'19'!U24+'20'!U24+'21'!U24+'22'!U24+'23'!U24+'24'!U24+'25'!U24+'26'!U24+'27'!U24+'28'!U24+'29'!U24</f>
        <v>0</v>
      </c>
      <c r="V24" s="36">
        <f>'01'!V24+'02'!V24+'03'!V24+'04'!V24+'05'!V24+'06'!V24+'07'!V24+'08'!V24+'09'!V24+'10'!V24+'11'!V24+'12'!V24+'13'!V24+'14'!V24+'15'!V24+'16'!V24+'17'!V24+'18'!V24+'19'!V24+'20'!V24+'21'!V24+'22'!V24+'23'!V24+'24'!V24+'25'!V24+'26'!V24+'27'!V24+'28'!V24+'29'!V24</f>
        <v>0</v>
      </c>
      <c r="W24" s="36">
        <f>'01'!W24+'02'!W24+'03'!W24+'04'!W24+'05'!W24+'06'!W24+'07'!W24+'08'!W24+'09'!W24+'10'!W24+'11'!W24+'12'!W24+'13'!W24+'14'!W24+'15'!W24+'16'!W24+'17'!W24+'18'!W24+'19'!W24+'20'!W24+'21'!W24+'22'!W24+'23'!W24+'24'!W24+'25'!W24+'26'!W24+'27'!W24+'28'!W24+'29'!W24</f>
        <v>0</v>
      </c>
      <c r="X24" s="36">
        <f>'01'!X24+'02'!X24+'03'!X24+'04'!X24+'05'!X24+'06'!X24+'07'!X24+'08'!X24+'09'!X24+'10'!X24+'11'!X24+'12'!X24+'13'!X24+'14'!X24+'15'!X24+'16'!X24+'17'!X24+'18'!X24+'19'!X24+'20'!X24+'21'!X24+'22'!X24+'23'!X24+'24'!X24+'25'!X24+'26'!X24+'27'!X24+'28'!X24+'29'!X24</f>
        <v>0</v>
      </c>
      <c r="Y24" s="36">
        <f>'01'!Y24+'02'!Y24+'03'!Y24+'04'!Y24+'05'!Y24+'06'!Y24+'07'!Y24+'08'!Y24+'09'!Y24+'10'!Y24+'11'!Y24+'12'!Y24+'13'!Y24+'14'!Y24+'15'!Y24+'16'!Y24+'17'!Y24+'18'!Y24+'19'!Y24+'20'!Y24+'21'!Y24+'22'!Y24+'23'!Y24+'24'!Y24+'25'!Y24+'26'!Y24+'27'!Y24+'28'!Y24+'29'!Y24</f>
        <v>0</v>
      </c>
      <c r="Z24" s="36">
        <f>'01'!Z24+'02'!Z24+'03'!Z24+'04'!Z24+'05'!Z24+'06'!Z24+'07'!Z24+'08'!Z24+'09'!Z24+'10'!Z24+'11'!Z24+'12'!Z24+'13'!Z24+'14'!Z24+'15'!Z24+'16'!Z24+'17'!Z24+'18'!Z24+'19'!Z24+'20'!Z24+'21'!Z24+'22'!Z24+'23'!Z24+'24'!Z24+'25'!Z24+'26'!Z24+'27'!Z24+'28'!Z24+'29'!Z24</f>
        <v>0</v>
      </c>
      <c r="AA24" s="36">
        <f>'01'!AA24+'02'!AA24+'03'!AA24+'04'!AA24+'05'!AA24+'06'!AA24+'07'!AA24+'08'!AA24+'09'!AA24+'10'!AA24+'11'!AA24+'12'!AA24+'13'!AA24+'14'!AA24+'15'!AA24+'16'!AA24+'17'!AA24+'18'!AA24+'19'!AA24+'20'!AA24+'21'!AA24+'22'!AA24+'23'!AA24+'24'!AA24+'25'!AA24+'26'!AA24+'27'!AA24+'28'!AA24+'29'!AA24</f>
        <v>4</v>
      </c>
      <c r="AB24" s="35"/>
      <c r="AC24" s="39">
        <f t="shared" si="6"/>
        <v>148191</v>
      </c>
      <c r="AD24" s="35">
        <f t="shared" si="0"/>
        <v>114107</v>
      </c>
      <c r="AE24" s="52">
        <f t="shared" si="1"/>
        <v>3137.9425000000001</v>
      </c>
      <c r="AF24" s="52">
        <f t="shared" si="2"/>
        <v>1084.0165</v>
      </c>
      <c r="AG24" s="40">
        <f t="shared" si="7"/>
        <v>675.67499999999995</v>
      </c>
      <c r="AH24" s="52">
        <f t="shared" si="3"/>
        <v>233.41499999999999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3204.2175000000002</v>
      </c>
      <c r="AP24" s="53"/>
      <c r="AQ24" s="44">
        <f>'01'!AQ24+'02'!AQ24+'03'!AQ24+'04'!AQ24+'05'!AQ24+'06'!AQ24+'07'!AQ24+'08'!AQ24+'09'!AQ24+'10'!AQ24+'11'!AQ24+'12'!AQ24+'13'!AQ24+'14'!AQ24+'15'!AQ24+'16'!AQ24+'17'!AQ24+'18'!AQ24+'19'!AQ24+'20'!AQ24+'21'!AQ24+'22'!AQ24+'23'!AQ24+'24'!AQ24+'25'!AQ24+'26'!AQ24+'27'!AQ24+'28'!AQ24+'29'!AQ24</f>
        <v>831</v>
      </c>
      <c r="AR24" s="68">
        <f t="shared" si="10"/>
        <v>143546.38250000001</v>
      </c>
      <c r="AS24" s="54">
        <f t="shared" si="11"/>
        <v>1317.4314999999999</v>
      </c>
      <c r="AT24" s="66">
        <f t="shared" si="12"/>
        <v>486.43149999999991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36">
        <f>'01'!D25+'02'!D25+'03'!D25+'04'!D25+'05'!D25+'06'!D25+'07'!D25+'08'!D25+'09'!D25+'10'!D25+'11'!D25+'12'!D25+'13'!D25+'14'!D25+'15'!D25+'16'!D25+'17'!D25+'18'!D25+'19'!D25+'20'!D25+'21'!D25+'22'!D25+'23'!D25+'24'!D25+'25'!D25+'26'!D25+'27'!D25+'28'!D25+'29'!D25</f>
        <v>39179</v>
      </c>
      <c r="E25" s="36">
        <f>'01'!E25+'02'!E25+'03'!E25+'04'!E25+'05'!E25+'06'!E25+'07'!E25+'08'!E25+'09'!E25+'10'!E25+'11'!E25+'12'!E25+'13'!E25+'14'!E25+'15'!E25+'16'!E25+'17'!E25+'18'!E25+'19'!E25+'20'!E25+'21'!E25+'22'!E25+'23'!E25+'24'!E25+'25'!E25+'26'!E25+'27'!E25+'28'!E25+'29'!E25</f>
        <v>0</v>
      </c>
      <c r="F25" s="36">
        <f>'01'!F25+'02'!F25+'03'!F25+'04'!F25+'05'!F25+'06'!F25+'07'!F25+'08'!F25+'09'!F25+'10'!F25+'11'!F25+'12'!F25+'13'!F25+'14'!F25+'15'!F25+'16'!F25+'17'!F25+'18'!F25+'19'!F25+'20'!F25+'21'!F25+'22'!F25+'23'!F25+'24'!F25+'25'!F25+'26'!F25+'27'!F25+'28'!F25+'29'!F25</f>
        <v>0</v>
      </c>
      <c r="G25" s="36">
        <f>'01'!G25+'02'!G25+'03'!G25+'04'!G25+'05'!G25+'06'!G25+'07'!G25+'08'!G25+'09'!G25+'10'!G25+'11'!G25+'12'!G25+'13'!G25+'14'!G25+'15'!G25+'16'!G25+'17'!G25+'18'!G25+'19'!G25+'20'!G25+'21'!G25+'22'!G25+'23'!G25+'24'!G25+'25'!G25+'26'!G25+'27'!G25+'28'!G25+'29'!G25</f>
        <v>0</v>
      </c>
      <c r="H25" s="36">
        <f>'01'!H25+'02'!H25+'03'!H25+'04'!H25+'05'!H25+'06'!H25+'07'!H25+'08'!H25+'09'!H25+'10'!H25+'11'!H25+'12'!H25+'13'!H25+'14'!H25+'15'!H25+'16'!H25+'17'!H25+'18'!H25+'19'!H25+'20'!H25+'21'!H25+'22'!H25+'23'!H25+'24'!H25+'25'!H25+'26'!H25+'27'!H25+'28'!H25+'29'!H25</f>
        <v>0</v>
      </c>
      <c r="I25" s="36">
        <f>'01'!I25+'02'!I25+'03'!I25+'04'!I25+'05'!I25+'06'!I25+'07'!I25+'08'!I25+'09'!I25+'10'!I25+'11'!I25+'12'!I25+'13'!I25+'14'!I25+'15'!I25+'16'!I25+'17'!I25+'18'!I25+'19'!I25+'20'!I25+'21'!I25+'22'!I25+'23'!I25+'24'!I25+'25'!I25+'26'!I25+'27'!I25+'28'!I25+'29'!I25</f>
        <v>0</v>
      </c>
      <c r="J25" s="36">
        <f>'01'!J25+'02'!J25+'03'!J25+'04'!J25+'05'!J25+'06'!J25+'07'!J25+'08'!J25+'09'!J25+'10'!J25+'11'!J25+'12'!J25+'13'!J25+'14'!J25+'15'!J25+'16'!J25+'17'!J25+'18'!J25+'19'!J25+'20'!J25+'21'!J25+'22'!J25+'23'!J25+'24'!J25+'25'!J25+'26'!J25+'27'!J25+'28'!J25+'29'!J25</f>
        <v>0</v>
      </c>
      <c r="K25" s="36">
        <f>'01'!K25+'02'!K25+'03'!K25+'04'!K25+'05'!K25+'06'!K25+'07'!K25+'08'!K25+'09'!K25+'10'!K25+'11'!K25+'12'!K25+'13'!K25+'14'!K25+'15'!K25+'16'!K25+'17'!K25+'18'!K25+'19'!K25+'20'!K25+'21'!K25+'22'!K25+'23'!K25+'24'!K25+'25'!K25+'26'!K25+'27'!K25+'28'!K25+'29'!K25</f>
        <v>0</v>
      </c>
      <c r="L25" s="36">
        <f>'01'!L25+'02'!L25+'03'!L25+'04'!L25+'05'!L25+'06'!L25+'07'!L25+'08'!L25+'09'!L25+'10'!L25+'11'!L25+'12'!L25+'13'!L25+'14'!L25+'15'!L25+'16'!L25+'17'!L25+'18'!L25+'19'!L25+'20'!L25+'21'!L25+'22'!L25+'23'!L25+'24'!L25+'25'!L25+'26'!L25+'27'!L25+'28'!L25+'29'!L25</f>
        <v>0</v>
      </c>
      <c r="M25" s="36">
        <f>'01'!M25+'02'!M25+'03'!M25+'04'!M25+'05'!M25+'06'!M25+'07'!M25+'08'!M25+'09'!M25+'10'!M25+'11'!M25+'12'!M25+'13'!M25+'14'!M25+'15'!M25+'16'!M25+'17'!M25+'18'!M25+'19'!M25+'20'!M25+'21'!M25+'22'!M25+'23'!M25+'24'!M25+'25'!M25+'26'!M25+'27'!M25+'28'!M25+'29'!M25</f>
        <v>0</v>
      </c>
      <c r="N25" s="36">
        <f>'01'!N25+'02'!N25+'03'!N25+'04'!N25+'05'!N25+'06'!N25+'07'!N25+'08'!N25+'09'!N25+'10'!N25+'11'!N25+'12'!N25+'13'!N25+'14'!N25+'15'!N25+'16'!N25+'17'!N25+'18'!N25+'19'!N25+'20'!N25+'21'!N25+'22'!N25+'23'!N25+'24'!N25+'25'!N25+'26'!N25+'27'!N25+'28'!N25+'29'!N25</f>
        <v>0</v>
      </c>
      <c r="O25" s="36">
        <f>'01'!O25+'02'!O25+'03'!O25+'04'!O25+'05'!O25+'06'!O25+'07'!O25+'08'!O25+'09'!O25+'10'!O25+'11'!O25+'12'!O25+'13'!O25+'14'!O25+'15'!O25+'16'!O25+'17'!O25+'18'!O25+'19'!O25+'20'!O25+'21'!O25+'22'!O25+'23'!O25+'24'!O25+'25'!O25+'26'!O25+'27'!O25+'28'!O25+'29'!O25</f>
        <v>0</v>
      </c>
      <c r="P25" s="36">
        <f>'01'!P25+'02'!P25+'03'!P25+'04'!P25+'05'!P25+'06'!P25+'07'!P25+'08'!P25+'09'!P25+'10'!P25+'11'!P25+'12'!P25+'13'!P25+'14'!P25+'15'!P25+'16'!P25+'17'!P25+'18'!P25+'19'!P25+'20'!P25+'21'!P25+'22'!P25+'23'!P25+'24'!P25+'25'!P25+'26'!P25+'27'!P25+'28'!P25+'29'!P25</f>
        <v>0</v>
      </c>
      <c r="Q25" s="36">
        <f>'01'!Q25+'02'!Q25+'03'!Q25+'04'!Q25+'05'!Q25+'06'!Q25+'07'!Q25+'08'!Q25+'09'!Q25+'10'!Q25+'11'!Q25+'12'!Q25+'13'!Q25+'14'!Q25+'15'!Q25+'16'!Q25+'17'!Q25+'18'!Q25+'19'!Q25+'20'!Q25+'21'!Q25+'22'!Q25+'23'!Q25+'24'!Q25+'25'!Q25+'26'!Q25+'27'!Q25+'28'!Q25+'29'!Q25</f>
        <v>0</v>
      </c>
      <c r="R25" s="36">
        <f>'01'!R25+'02'!R25+'03'!R25+'04'!R25+'05'!R25+'06'!R25+'07'!R25+'08'!R25+'09'!R25+'10'!R25+'11'!R25+'12'!R25+'13'!R25+'14'!R25+'15'!R25+'16'!R25+'17'!R25+'18'!R25+'19'!R25+'20'!R25+'21'!R25+'22'!R25+'23'!R25+'24'!R25+'25'!R25+'26'!R25+'27'!R25+'28'!R25+'29'!R25</f>
        <v>0</v>
      </c>
      <c r="S25" s="36">
        <f>'01'!S25+'02'!S25+'03'!S25+'04'!S25+'05'!S25+'06'!S25+'07'!S25+'08'!S25+'09'!S25+'10'!S25+'11'!S25+'12'!S25+'13'!S25+'14'!S25+'15'!S25+'16'!S25+'17'!S25+'18'!S25+'19'!S25+'20'!S25+'21'!S25+'22'!S25+'23'!S25+'24'!S25+'25'!S25+'26'!S25+'27'!S25+'28'!S25+'29'!S25</f>
        <v>179</v>
      </c>
      <c r="T25" s="36">
        <f>'01'!T25+'02'!T25+'03'!T25+'04'!T25+'05'!T25+'06'!T25+'07'!T25+'08'!T25+'09'!T25+'10'!T25+'11'!T25+'12'!T25+'13'!T25+'14'!T25+'15'!T25+'16'!T25+'17'!T25+'18'!T25+'19'!T25+'20'!T25+'21'!T25+'22'!T25+'23'!T25+'24'!T25+'25'!T25+'26'!T25+'27'!T25+'28'!T25+'29'!T25</f>
        <v>0</v>
      </c>
      <c r="U25" s="36">
        <f>'01'!U25+'02'!U25+'03'!U25+'04'!U25+'05'!U25+'06'!U25+'07'!U25+'08'!U25+'09'!U25+'10'!U25+'11'!U25+'12'!U25+'13'!U25+'14'!U25+'15'!U25+'16'!U25+'17'!U25+'18'!U25+'19'!U25+'20'!U25+'21'!U25+'22'!U25+'23'!U25+'24'!U25+'25'!U25+'26'!U25+'27'!U25+'28'!U25+'29'!U25</f>
        <v>0</v>
      </c>
      <c r="V25" s="36">
        <f>'01'!V25+'02'!V25+'03'!V25+'04'!V25+'05'!V25+'06'!V25+'07'!V25+'08'!V25+'09'!V25+'10'!V25+'11'!V25+'12'!V25+'13'!V25+'14'!V25+'15'!V25+'16'!V25+'17'!V25+'18'!V25+'19'!V25+'20'!V25+'21'!V25+'22'!V25+'23'!V25+'24'!V25+'25'!V25+'26'!V25+'27'!V25+'28'!V25+'29'!V25</f>
        <v>0</v>
      </c>
      <c r="W25" s="36">
        <f>'01'!W25+'02'!W25+'03'!W25+'04'!W25+'05'!W25+'06'!W25+'07'!W25+'08'!W25+'09'!W25+'10'!W25+'11'!W25+'12'!W25+'13'!W25+'14'!W25+'15'!W25+'16'!W25+'17'!W25+'18'!W25+'19'!W25+'20'!W25+'21'!W25+'22'!W25+'23'!W25+'24'!W25+'25'!W25+'26'!W25+'27'!W25+'28'!W25+'29'!W25</f>
        <v>0</v>
      </c>
      <c r="X25" s="36">
        <f>'01'!X25+'02'!X25+'03'!X25+'04'!X25+'05'!X25+'06'!X25+'07'!X25+'08'!X25+'09'!X25+'10'!X25+'11'!X25+'12'!X25+'13'!X25+'14'!X25+'15'!X25+'16'!X25+'17'!X25+'18'!X25+'19'!X25+'20'!X25+'21'!X25+'22'!X25+'23'!X25+'24'!X25+'25'!X25+'26'!X25+'27'!X25+'28'!X25+'29'!X25</f>
        <v>0</v>
      </c>
      <c r="Y25" s="36">
        <f>'01'!Y25+'02'!Y25+'03'!Y25+'04'!Y25+'05'!Y25+'06'!Y25+'07'!Y25+'08'!Y25+'09'!Y25+'10'!Y25+'11'!Y25+'12'!Y25+'13'!Y25+'14'!Y25+'15'!Y25+'16'!Y25+'17'!Y25+'18'!Y25+'19'!Y25+'20'!Y25+'21'!Y25+'22'!Y25+'23'!Y25+'24'!Y25+'25'!Y25+'26'!Y25+'27'!Y25+'28'!Y25+'29'!Y25</f>
        <v>0</v>
      </c>
      <c r="Z25" s="36">
        <f>'01'!Z25+'02'!Z25+'03'!Z25+'04'!Z25+'05'!Z25+'06'!Z25+'07'!Z25+'08'!Z25+'09'!Z25+'10'!Z25+'11'!Z25+'12'!Z25+'13'!Z25+'14'!Z25+'15'!Z25+'16'!Z25+'17'!Z25+'18'!Z25+'19'!Z25+'20'!Z25+'21'!Z25+'22'!Z25+'23'!Z25+'24'!Z25+'25'!Z25+'26'!Z25+'27'!Z25+'28'!Z25+'29'!Z25</f>
        <v>0</v>
      </c>
      <c r="AA25" s="36">
        <f>'01'!AA25+'02'!AA25+'03'!AA25+'04'!AA25+'05'!AA25+'06'!AA25+'07'!AA25+'08'!AA25+'09'!AA25+'10'!AA25+'11'!AA25+'12'!AA25+'13'!AA25+'14'!AA25+'15'!AA25+'16'!AA25+'17'!AA25+'18'!AA25+'19'!AA25+'20'!AA25+'21'!AA25+'22'!AA25+'23'!AA25+'24'!AA25+'25'!AA25+'26'!AA25+'27'!AA25+'28'!AA25+'29'!AA25</f>
        <v>0</v>
      </c>
      <c r="AB25" s="35"/>
      <c r="AC25" s="39">
        <f t="shared" si="6"/>
        <v>73368</v>
      </c>
      <c r="AD25" s="35">
        <f t="shared" si="0"/>
        <v>39179</v>
      </c>
      <c r="AE25" s="52">
        <f t="shared" si="1"/>
        <v>1077.4224999999999</v>
      </c>
      <c r="AF25" s="52">
        <f t="shared" si="2"/>
        <v>372.20049999999998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1077.4224999999999</v>
      </c>
      <c r="AP25" s="53"/>
      <c r="AQ25" s="44">
        <f>'01'!AQ25+'02'!AQ25+'03'!AQ25+'04'!AQ25+'05'!AQ25+'06'!AQ25+'07'!AQ25+'08'!AQ25+'09'!AQ25+'10'!AQ25+'11'!AQ25+'12'!AQ25+'13'!AQ25+'14'!AQ25+'15'!AQ25+'16'!AQ25+'17'!AQ25+'18'!AQ25+'19'!AQ25+'20'!AQ25+'21'!AQ25+'22'!AQ25+'23'!AQ25+'24'!AQ25+'25'!AQ25+'26'!AQ25+'27'!AQ25+'28'!AQ25+'29'!AQ25</f>
        <v>351</v>
      </c>
      <c r="AR25" s="68">
        <f t="shared" si="10"/>
        <v>71939.577499999999</v>
      </c>
      <c r="AS25" s="54">
        <f t="shared" si="11"/>
        <v>372.20049999999998</v>
      </c>
      <c r="AT25" s="66">
        <f t="shared" si="12"/>
        <v>21.200499999999977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36">
        <f>'01'!D26+'02'!D26+'03'!D26+'04'!D26+'05'!D26+'06'!D26+'07'!D26+'08'!D26+'09'!D26+'10'!D26+'11'!D26+'12'!D26+'13'!D26+'14'!D26+'15'!D26+'16'!D26+'17'!D26+'18'!D26+'19'!D26+'20'!D26+'21'!D26+'22'!D26+'23'!D26+'24'!D26+'25'!D26+'26'!D26+'27'!D26+'28'!D26+'29'!D26</f>
        <v>44042</v>
      </c>
      <c r="E26" s="36">
        <f>'01'!E26+'02'!E26+'03'!E26+'04'!E26+'05'!E26+'06'!E26+'07'!E26+'08'!E26+'09'!E26+'10'!E26+'11'!E26+'12'!E26+'13'!E26+'14'!E26+'15'!E26+'16'!E26+'17'!E26+'18'!E26+'19'!E26+'20'!E26+'21'!E26+'22'!E26+'23'!E26+'24'!E26+'25'!E26+'26'!E26+'27'!E26+'28'!E26+'29'!E26</f>
        <v>0</v>
      </c>
      <c r="F26" s="36">
        <f>'01'!F26+'02'!F26+'03'!F26+'04'!F26+'05'!F26+'06'!F26+'07'!F26+'08'!F26+'09'!F26+'10'!F26+'11'!F26+'12'!F26+'13'!F26+'14'!F26+'15'!F26+'16'!F26+'17'!F26+'18'!F26+'19'!F26+'20'!F26+'21'!F26+'22'!F26+'23'!F26+'24'!F26+'25'!F26+'26'!F26+'27'!F26+'28'!F26+'29'!F26</f>
        <v>0</v>
      </c>
      <c r="G26" s="36">
        <f>'01'!G26+'02'!G26+'03'!G26+'04'!G26+'05'!G26+'06'!G26+'07'!G26+'08'!G26+'09'!G26+'10'!G26+'11'!G26+'12'!G26+'13'!G26+'14'!G26+'15'!G26+'16'!G26+'17'!G26+'18'!G26+'19'!G26+'20'!G26+'21'!G26+'22'!G26+'23'!G26+'24'!G26+'25'!G26+'26'!G26+'27'!G26+'28'!G26+'29'!G26</f>
        <v>0</v>
      </c>
      <c r="H26" s="36">
        <f>'01'!H26+'02'!H26+'03'!H26+'04'!H26+'05'!H26+'06'!H26+'07'!H26+'08'!H26+'09'!H26+'10'!H26+'11'!H26+'12'!H26+'13'!H26+'14'!H26+'15'!H26+'16'!H26+'17'!H26+'18'!H26+'19'!H26+'20'!H26+'21'!H26+'22'!H26+'23'!H26+'24'!H26+'25'!H26+'26'!H26+'27'!H26+'28'!H26+'29'!H26</f>
        <v>0</v>
      </c>
      <c r="I26" s="36">
        <f>'01'!I26+'02'!I26+'03'!I26+'04'!I26+'05'!I26+'06'!I26+'07'!I26+'08'!I26+'09'!I26+'10'!I26+'11'!I26+'12'!I26+'13'!I26+'14'!I26+'15'!I26+'16'!I26+'17'!I26+'18'!I26+'19'!I26+'20'!I26+'21'!I26+'22'!I26+'23'!I26+'24'!I26+'25'!I26+'26'!I26+'27'!I26+'28'!I26+'29'!I26</f>
        <v>0</v>
      </c>
      <c r="J26" s="36">
        <f>'01'!J26+'02'!J26+'03'!J26+'04'!J26+'05'!J26+'06'!J26+'07'!J26+'08'!J26+'09'!J26+'10'!J26+'11'!J26+'12'!J26+'13'!J26+'14'!J26+'15'!J26+'16'!J26+'17'!J26+'18'!J26+'19'!J26+'20'!J26+'21'!J26+'22'!J26+'23'!J26+'24'!J26+'25'!J26+'26'!J26+'27'!J26+'28'!J26+'29'!J26</f>
        <v>0</v>
      </c>
      <c r="K26" s="36">
        <f>'01'!K26+'02'!K26+'03'!K26+'04'!K26+'05'!K26+'06'!K26+'07'!K26+'08'!K26+'09'!K26+'10'!K26+'11'!K26+'12'!K26+'13'!K26+'14'!K26+'15'!K26+'16'!K26+'17'!K26+'18'!K26+'19'!K26+'20'!K26+'21'!K26+'22'!K26+'23'!K26+'24'!K26+'25'!K26+'26'!K26+'27'!K26+'28'!K26+'29'!K26</f>
        <v>50</v>
      </c>
      <c r="L26" s="36">
        <f>'01'!L26+'02'!L26+'03'!L26+'04'!L26+'05'!L26+'06'!L26+'07'!L26+'08'!L26+'09'!L26+'10'!L26+'11'!L26+'12'!L26+'13'!L26+'14'!L26+'15'!L26+'16'!L26+'17'!L26+'18'!L26+'19'!L26+'20'!L26+'21'!L26+'22'!L26+'23'!L26+'24'!L26+'25'!L26+'26'!L26+'27'!L26+'28'!L26+'29'!L26</f>
        <v>0</v>
      </c>
      <c r="M26" s="36">
        <f>'01'!M26+'02'!M26+'03'!M26+'04'!M26+'05'!M26+'06'!M26+'07'!M26+'08'!M26+'09'!M26+'10'!M26+'11'!M26+'12'!M26+'13'!M26+'14'!M26+'15'!M26+'16'!M26+'17'!M26+'18'!M26+'19'!M26+'20'!M26+'21'!M26+'22'!M26+'23'!M26+'24'!M26+'25'!M26+'26'!M26+'27'!M26+'28'!M26+'29'!M26</f>
        <v>100</v>
      </c>
      <c r="N26" s="36">
        <f>'01'!N26+'02'!N26+'03'!N26+'04'!N26+'05'!N26+'06'!N26+'07'!N26+'08'!N26+'09'!N26+'10'!N26+'11'!N26+'12'!N26+'13'!N26+'14'!N26+'15'!N26+'16'!N26+'17'!N26+'18'!N26+'19'!N26+'20'!N26+'21'!N26+'22'!N26+'23'!N26+'24'!N26+'25'!N26+'26'!N26+'27'!N26+'28'!N26+'29'!N26</f>
        <v>0</v>
      </c>
      <c r="O26" s="36">
        <f>'01'!O26+'02'!O26+'03'!O26+'04'!O26+'05'!O26+'06'!O26+'07'!O26+'08'!O26+'09'!O26+'10'!O26+'11'!O26+'12'!O26+'13'!O26+'14'!O26+'15'!O26+'16'!O26+'17'!O26+'18'!O26+'19'!O26+'20'!O26+'21'!O26+'22'!O26+'23'!O26+'24'!O26+'25'!O26+'26'!O26+'27'!O26+'28'!O26+'29'!O26</f>
        <v>0</v>
      </c>
      <c r="P26" s="36">
        <f>'01'!P26+'02'!P26+'03'!P26+'04'!P26+'05'!P26+'06'!P26+'07'!P26+'08'!P26+'09'!P26+'10'!P26+'11'!P26+'12'!P26+'13'!P26+'14'!P26+'15'!P26+'16'!P26+'17'!P26+'18'!P26+'19'!P26+'20'!P26+'21'!P26+'22'!P26+'23'!P26+'24'!P26+'25'!P26+'26'!P26+'27'!P26+'28'!P26+'29'!P26</f>
        <v>60</v>
      </c>
      <c r="Q26" s="36">
        <f>'01'!Q26+'02'!Q26+'03'!Q26+'04'!Q26+'05'!Q26+'06'!Q26+'07'!Q26+'08'!Q26+'09'!Q26+'10'!Q26+'11'!Q26+'12'!Q26+'13'!Q26+'14'!Q26+'15'!Q26+'16'!Q26+'17'!Q26+'18'!Q26+'19'!Q26+'20'!Q26+'21'!Q26+'22'!Q26+'23'!Q26+'24'!Q26+'25'!Q26+'26'!Q26+'27'!Q26+'28'!Q26+'29'!Q26</f>
        <v>0</v>
      </c>
      <c r="R26" s="36">
        <f>'01'!R26+'02'!R26+'03'!R26+'04'!R26+'05'!R26+'06'!R26+'07'!R26+'08'!R26+'09'!R26+'10'!R26+'11'!R26+'12'!R26+'13'!R26+'14'!R26+'15'!R26+'16'!R26+'17'!R26+'18'!R26+'19'!R26+'20'!R26+'21'!R26+'22'!R26+'23'!R26+'24'!R26+'25'!R26+'26'!R26+'27'!R26+'28'!R26+'29'!R26</f>
        <v>0</v>
      </c>
      <c r="S26" s="36">
        <f>'01'!S26+'02'!S26+'03'!S26+'04'!S26+'05'!S26+'06'!S26+'07'!S26+'08'!S26+'09'!S26+'10'!S26+'11'!S26+'12'!S26+'13'!S26+'14'!S26+'15'!S26+'16'!S26+'17'!S26+'18'!S26+'19'!S26+'20'!S26+'21'!S26+'22'!S26+'23'!S26+'24'!S26+'25'!S26+'26'!S26+'27'!S26+'28'!S26+'29'!S26</f>
        <v>47</v>
      </c>
      <c r="T26" s="36">
        <f>'01'!T26+'02'!T26+'03'!T26+'04'!T26+'05'!T26+'06'!T26+'07'!T26+'08'!T26+'09'!T26+'10'!T26+'11'!T26+'12'!T26+'13'!T26+'14'!T26+'15'!T26+'16'!T26+'17'!T26+'18'!T26+'19'!T26+'20'!T26+'21'!T26+'22'!T26+'23'!T26+'24'!T26+'25'!T26+'26'!T26+'27'!T26+'28'!T26+'29'!T26</f>
        <v>0</v>
      </c>
      <c r="U26" s="36">
        <f>'01'!U26+'02'!U26+'03'!U26+'04'!U26+'05'!U26+'06'!U26+'07'!U26+'08'!U26+'09'!U26+'10'!U26+'11'!U26+'12'!U26+'13'!U26+'14'!U26+'15'!U26+'16'!U26+'17'!U26+'18'!U26+'19'!U26+'20'!U26+'21'!U26+'22'!U26+'23'!U26+'24'!U26+'25'!U26+'26'!U26+'27'!U26+'28'!U26+'29'!U26</f>
        <v>0</v>
      </c>
      <c r="V26" s="36">
        <f>'01'!V26+'02'!V26+'03'!V26+'04'!V26+'05'!V26+'06'!V26+'07'!V26+'08'!V26+'09'!V26+'10'!V26+'11'!V26+'12'!V26+'13'!V26+'14'!V26+'15'!V26+'16'!V26+'17'!V26+'18'!V26+'19'!V26+'20'!V26+'21'!V26+'22'!V26+'23'!V26+'24'!V26+'25'!V26+'26'!V26+'27'!V26+'28'!V26+'29'!V26</f>
        <v>0</v>
      </c>
      <c r="W26" s="36">
        <f>'01'!W26+'02'!W26+'03'!W26+'04'!W26+'05'!W26+'06'!W26+'07'!W26+'08'!W26+'09'!W26+'10'!W26+'11'!W26+'12'!W26+'13'!W26+'14'!W26+'15'!W26+'16'!W26+'17'!W26+'18'!W26+'19'!W26+'20'!W26+'21'!W26+'22'!W26+'23'!W26+'24'!W26+'25'!W26+'26'!W26+'27'!W26+'28'!W26+'29'!W26</f>
        <v>0</v>
      </c>
      <c r="X26" s="36">
        <f>'01'!X26+'02'!X26+'03'!X26+'04'!X26+'05'!X26+'06'!X26+'07'!X26+'08'!X26+'09'!X26+'10'!X26+'11'!X26+'12'!X26+'13'!X26+'14'!X26+'15'!X26+'16'!X26+'17'!X26+'18'!X26+'19'!X26+'20'!X26+'21'!X26+'22'!X26+'23'!X26+'24'!X26+'25'!X26+'26'!X26+'27'!X26+'28'!X26+'29'!X26</f>
        <v>0</v>
      </c>
      <c r="Y26" s="36">
        <f>'01'!Y26+'02'!Y26+'03'!Y26+'04'!Y26+'05'!Y26+'06'!Y26+'07'!Y26+'08'!Y26+'09'!Y26+'10'!Y26+'11'!Y26+'12'!Y26+'13'!Y26+'14'!Y26+'15'!Y26+'16'!Y26+'17'!Y26+'18'!Y26+'19'!Y26+'20'!Y26+'21'!Y26+'22'!Y26+'23'!Y26+'24'!Y26+'25'!Y26+'26'!Y26+'27'!Y26+'28'!Y26+'29'!Y26</f>
        <v>0</v>
      </c>
      <c r="Z26" s="36">
        <f>'01'!Z26+'02'!Z26+'03'!Z26+'04'!Z26+'05'!Z26+'06'!Z26+'07'!Z26+'08'!Z26+'09'!Z26+'10'!Z26+'11'!Z26+'12'!Z26+'13'!Z26+'14'!Z26+'15'!Z26+'16'!Z26+'17'!Z26+'18'!Z26+'19'!Z26+'20'!Z26+'21'!Z26+'22'!Z26+'23'!Z26+'24'!Z26+'25'!Z26+'26'!Z26+'27'!Z26+'28'!Z26+'29'!Z26</f>
        <v>0</v>
      </c>
      <c r="AA26" s="36">
        <f>'01'!AA26+'02'!AA26+'03'!AA26+'04'!AA26+'05'!AA26+'06'!AA26+'07'!AA26+'08'!AA26+'09'!AA26+'10'!AA26+'11'!AA26+'12'!AA26+'13'!AA26+'14'!AA26+'15'!AA26+'16'!AA26+'17'!AA26+'18'!AA26+'19'!AA26+'20'!AA26+'21'!AA26+'22'!AA26+'23'!AA26+'24'!AA26+'25'!AA26+'26'!AA26+'27'!AA26+'28'!AA26+'29'!AA26</f>
        <v>0</v>
      </c>
      <c r="AB26" s="35"/>
      <c r="AC26" s="39">
        <f t="shared" si="6"/>
        <v>55559</v>
      </c>
      <c r="AD26" s="35">
        <f t="shared" si="0"/>
        <v>44042</v>
      </c>
      <c r="AE26" s="52">
        <f t="shared" si="1"/>
        <v>1211.155</v>
      </c>
      <c r="AF26" s="52">
        <f t="shared" si="2"/>
        <v>418.399</v>
      </c>
      <c r="AG26" s="40">
        <f t="shared" si="7"/>
        <v>69.849999999999994</v>
      </c>
      <c r="AH26" s="52">
        <f t="shared" si="3"/>
        <v>24.13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1216.93</v>
      </c>
      <c r="AP26" s="53"/>
      <c r="AQ26" s="44">
        <f>'01'!AQ26+'02'!AQ26+'03'!AQ26+'04'!AQ26+'05'!AQ26+'06'!AQ26+'07'!AQ26+'08'!AQ26+'09'!AQ26+'10'!AQ26+'11'!AQ26+'12'!AQ26+'13'!AQ26+'14'!AQ26+'15'!AQ26+'16'!AQ26+'17'!AQ26+'18'!AQ26+'19'!AQ26+'20'!AQ26+'21'!AQ26+'22'!AQ26+'23'!AQ26+'24'!AQ26+'25'!AQ26+'26'!AQ26+'27'!AQ26+'28'!AQ26+'29'!AQ26</f>
        <v>403</v>
      </c>
      <c r="AR26" s="68">
        <f t="shared" si="10"/>
        <v>53874.995000000003</v>
      </c>
      <c r="AS26" s="54">
        <f t="shared" si="11"/>
        <v>442.529</v>
      </c>
      <c r="AT26" s="66">
        <f t="shared" si="12"/>
        <v>39.528999999999996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5.75">
      <c r="A27" s="132">
        <v>21</v>
      </c>
      <c r="B27" s="58">
        <v>1908446154</v>
      </c>
      <c r="C27" s="58" t="s">
        <v>69</v>
      </c>
      <c r="D27" s="36">
        <f>'01'!D27+'02'!D27+'03'!D27+'04'!D27+'05'!D27+'06'!D27+'07'!D27+'08'!D27+'09'!D27+'10'!D27+'11'!D27+'12'!D27+'13'!D27+'14'!D27+'15'!D27+'16'!D27+'17'!D27+'18'!D27+'19'!D27+'20'!D27+'21'!D27+'22'!D27+'23'!D27+'24'!D27+'25'!D27+'26'!D27+'27'!D27+'28'!D27+'29'!D27</f>
        <v>55854</v>
      </c>
      <c r="E27" s="133">
        <f>'01'!E27+'02'!E27+'03'!E27+'04'!E27+'05'!E27+'06'!E27+'07'!E27+'08'!E27+'09'!E27+'10'!E27+'11'!E27+'12'!E27+'13'!E27+'14'!E27+'15'!E27+'16'!E27+'17'!E27+'18'!E27+'19'!E27+'20'!E27+'21'!E27+'22'!E27+'23'!E27+'24'!E27+'25'!E27+'26'!E27+'27'!E27+'28'!E27+'29'!E27</f>
        <v>0</v>
      </c>
      <c r="F27" s="133">
        <f>'01'!F27+'02'!F27+'03'!F27+'04'!F27+'05'!F27+'06'!F27+'07'!F27+'08'!F27+'09'!F27+'10'!F27+'11'!F27+'12'!F27+'13'!F27+'14'!F27+'15'!F27+'16'!F27+'17'!F27+'18'!F27+'19'!F27+'20'!F27+'21'!F27+'22'!F27+'23'!F27+'24'!F27+'25'!F27+'26'!F27+'27'!F27+'28'!F27+'29'!F27</f>
        <v>0</v>
      </c>
      <c r="G27" s="133">
        <f>'01'!G27+'02'!G27+'03'!G27+'04'!G27+'05'!G27+'06'!G27+'07'!G27+'08'!G27+'09'!G27+'10'!G27+'11'!G27+'12'!G27+'13'!G27+'14'!G27+'15'!G27+'16'!G27+'17'!G27+'18'!G27+'19'!G27+'20'!G27+'21'!G27+'22'!G27+'23'!G27+'24'!G27+'25'!G27+'26'!G27+'27'!G27+'28'!G27+'29'!G27</f>
        <v>0</v>
      </c>
      <c r="H27" s="133">
        <f>'01'!H27+'02'!H27+'03'!H27+'04'!H27+'05'!H27+'06'!H27+'07'!H27+'08'!H27+'09'!H27+'10'!H27+'11'!H27+'12'!H27+'13'!H27+'14'!H27+'15'!H27+'16'!H27+'17'!H27+'18'!H27+'19'!H27+'20'!H27+'21'!H27+'22'!H27+'23'!H27+'24'!H27+'25'!H27+'26'!H27+'27'!H27+'28'!H27+'29'!H27</f>
        <v>0</v>
      </c>
      <c r="I27" s="133">
        <f>'01'!I27+'02'!I27+'03'!I27+'04'!I27+'05'!I27+'06'!I27+'07'!I27+'08'!I27+'09'!I27+'10'!I27+'11'!I27+'12'!I27+'13'!I27+'14'!I27+'15'!I27+'16'!I27+'17'!I27+'18'!I27+'19'!I27+'20'!I27+'21'!I27+'22'!I27+'23'!I27+'24'!I27+'25'!I27+'26'!I27+'27'!I27+'28'!I27+'29'!I27</f>
        <v>0</v>
      </c>
      <c r="J27" s="133">
        <f>'01'!J27+'02'!J27+'03'!J27+'04'!J27+'05'!J27+'06'!J27+'07'!J27+'08'!J27+'09'!J27+'10'!J27+'11'!J27+'12'!J27+'13'!J27+'14'!J27+'15'!J27+'16'!J27+'17'!J27+'18'!J27+'19'!J27+'20'!J27+'21'!J27+'22'!J27+'23'!J27+'24'!J27+'25'!J27+'26'!J27+'27'!J27+'28'!J27+'29'!J27</f>
        <v>0</v>
      </c>
      <c r="K27" s="133">
        <f>'01'!K27+'02'!K27+'03'!K27+'04'!K27+'05'!K27+'06'!K27+'07'!K27+'08'!K27+'09'!K27+'10'!K27+'11'!K27+'12'!K27+'13'!K27+'14'!K27+'15'!K27+'16'!K27+'17'!K27+'18'!K27+'19'!K27+'20'!K27+'21'!K27+'22'!K27+'23'!K27+'24'!K27+'25'!K27+'26'!K27+'27'!K27+'28'!K27+'29'!K27</f>
        <v>0</v>
      </c>
      <c r="L27" s="133">
        <f>'01'!L27+'02'!L27+'03'!L27+'04'!L27+'05'!L27+'06'!L27+'07'!L27+'08'!L27+'09'!L27+'10'!L27+'11'!L27+'12'!L27+'13'!L27+'14'!L27+'15'!L27+'16'!L27+'17'!L27+'18'!L27+'19'!L27+'20'!L27+'21'!L27+'22'!L27+'23'!L27+'24'!L27+'25'!L27+'26'!L27+'27'!L27+'28'!L27+'29'!L27</f>
        <v>0</v>
      </c>
      <c r="M27" s="133">
        <f>'01'!M27+'02'!M27+'03'!M27+'04'!M27+'05'!M27+'06'!M27+'07'!M27+'08'!M27+'09'!M27+'10'!M27+'11'!M27+'12'!M27+'13'!M27+'14'!M27+'15'!M27+'16'!M27+'17'!M27+'18'!M27+'19'!M27+'20'!M27+'21'!M27+'22'!M27+'23'!M27+'24'!M27+'25'!M27+'26'!M27+'27'!M27+'28'!M27+'29'!M27</f>
        <v>0</v>
      </c>
      <c r="N27" s="133">
        <f>'01'!N27+'02'!N27+'03'!N27+'04'!N27+'05'!N27+'06'!N27+'07'!N27+'08'!N27+'09'!N27+'10'!N27+'11'!N27+'12'!N27+'13'!N27+'14'!N27+'15'!N27+'16'!N27+'17'!N27+'18'!N27+'19'!N27+'20'!N27+'21'!N27+'22'!N27+'23'!N27+'24'!N27+'25'!N27+'26'!N27+'27'!N27+'28'!N27+'29'!N27</f>
        <v>0</v>
      </c>
      <c r="O27" s="133">
        <f>'01'!O27+'02'!O27+'03'!O27+'04'!O27+'05'!O27+'06'!O27+'07'!O27+'08'!O27+'09'!O27+'10'!O27+'11'!O27+'12'!O27+'13'!O27+'14'!O27+'15'!O27+'16'!O27+'17'!O27+'18'!O27+'19'!O27+'20'!O27+'21'!O27+'22'!O27+'23'!O27+'24'!O27+'25'!O27+'26'!O27+'27'!O27+'28'!O27+'29'!O27</f>
        <v>0</v>
      </c>
      <c r="P27" s="133">
        <f>'01'!P27+'02'!P27+'03'!P27+'04'!P27+'05'!P27+'06'!P27+'07'!P27+'08'!P27+'09'!P27+'10'!P27+'11'!P27+'12'!P27+'13'!P27+'14'!P27+'15'!P27+'16'!P27+'17'!P27+'18'!P27+'19'!P27+'20'!P27+'21'!P27+'22'!P27+'23'!P27+'24'!P27+'25'!P27+'26'!P27+'27'!P27+'28'!P27+'29'!P27</f>
        <v>0</v>
      </c>
      <c r="Q27" s="133">
        <f>'01'!Q27+'02'!Q27+'03'!Q27+'04'!Q27+'05'!Q27+'06'!Q27+'07'!Q27+'08'!Q27+'09'!Q27+'10'!Q27+'11'!Q27+'12'!Q27+'13'!Q27+'14'!Q27+'15'!Q27+'16'!Q27+'17'!Q27+'18'!Q27+'19'!Q27+'20'!Q27+'21'!Q27+'22'!Q27+'23'!Q27+'24'!Q27+'25'!Q27+'26'!Q27+'27'!Q27+'28'!Q27+'29'!Q27</f>
        <v>0</v>
      </c>
      <c r="R27" s="133">
        <f>'01'!R27+'02'!R27+'03'!R27+'04'!R27+'05'!R27+'06'!R27+'07'!R27+'08'!R27+'09'!R27+'10'!R27+'11'!R27+'12'!R27+'13'!R27+'14'!R27+'15'!R27+'16'!R27+'17'!R27+'18'!R27+'19'!R27+'20'!R27+'21'!R27+'22'!R27+'23'!R27+'24'!R27+'25'!R27+'26'!R27+'27'!R27+'28'!R27+'29'!R27</f>
        <v>0</v>
      </c>
      <c r="S27" s="133">
        <f>'01'!S27+'02'!S27+'03'!S27+'04'!S27+'05'!S27+'06'!S27+'07'!S27+'08'!S27+'09'!S27+'10'!S27+'11'!S27+'12'!S27+'13'!S27+'14'!S27+'15'!S27+'16'!S27+'17'!S27+'18'!S27+'19'!S27+'20'!S27+'21'!S27+'22'!S27+'23'!S27+'24'!S27+'25'!S27+'26'!S27+'27'!S27+'28'!S27+'29'!S27</f>
        <v>8</v>
      </c>
      <c r="T27" s="133">
        <f>'01'!T27+'02'!T27+'03'!T27+'04'!T27+'05'!T27+'06'!T27+'07'!T27+'08'!T27+'09'!T27+'10'!T27+'11'!T27+'12'!T27+'13'!T27+'14'!T27+'15'!T27+'16'!T27+'17'!T27+'18'!T27+'19'!T27+'20'!T27+'21'!T27+'22'!T27+'23'!T27+'24'!T27+'25'!T27+'26'!T27+'27'!T27+'28'!T27+'29'!T27</f>
        <v>0</v>
      </c>
      <c r="U27" s="133">
        <f>'01'!U27+'02'!U27+'03'!U27+'04'!U27+'05'!U27+'06'!U27+'07'!U27+'08'!U27+'09'!U27+'10'!U27+'11'!U27+'12'!U27+'13'!U27+'14'!U27+'15'!U27+'16'!U27+'17'!U27+'18'!U27+'19'!U27+'20'!U27+'21'!U27+'22'!U27+'23'!U27+'24'!U27+'25'!U27+'26'!U27+'27'!U27+'28'!U27+'29'!U27</f>
        <v>0</v>
      </c>
      <c r="V27" s="133">
        <f>'01'!V27+'02'!V27+'03'!V27+'04'!V27+'05'!V27+'06'!V27+'07'!V27+'08'!V27+'09'!V27+'10'!V27+'11'!V27+'12'!V27+'13'!V27+'14'!V27+'15'!V27+'16'!V27+'17'!V27+'18'!V27+'19'!V27+'20'!V27+'21'!V27+'22'!V27+'23'!V27+'24'!V27+'25'!V27+'26'!V27+'27'!V27+'28'!V27+'29'!V27</f>
        <v>0</v>
      </c>
      <c r="W27" s="133">
        <f>'01'!W27+'02'!W27+'03'!W27+'04'!W27+'05'!W27+'06'!W27+'07'!W27+'08'!W27+'09'!W27+'10'!W27+'11'!W27+'12'!W27+'13'!W27+'14'!W27+'15'!W27+'16'!W27+'17'!W27+'18'!W27+'19'!W27+'20'!W27+'21'!W27+'22'!W27+'23'!W27+'24'!W27+'25'!W27+'26'!W27+'27'!W27+'28'!W27+'29'!W27</f>
        <v>0</v>
      </c>
      <c r="X27" s="133">
        <f>'01'!X27+'02'!X27+'03'!X27+'04'!X27+'05'!X27+'06'!X27+'07'!X27+'08'!X27+'09'!X27+'10'!X27+'11'!X27+'12'!X27+'13'!X27+'14'!X27+'15'!X27+'16'!X27+'17'!X27+'18'!X27+'19'!X27+'20'!X27+'21'!X27+'22'!X27+'23'!X27+'24'!X27+'25'!X27+'26'!X27+'27'!X27+'28'!X27+'29'!X27</f>
        <v>0</v>
      </c>
      <c r="Y27" s="133">
        <f>'01'!Y27+'02'!Y27+'03'!Y27+'04'!Y27+'05'!Y27+'06'!Y27+'07'!Y27+'08'!Y27+'09'!Y27+'10'!Y27+'11'!Y27+'12'!Y27+'13'!Y27+'14'!Y27+'15'!Y27+'16'!Y27+'17'!Y27+'18'!Y27+'19'!Y27+'20'!Y27+'21'!Y27+'22'!Y27+'23'!Y27+'24'!Y27+'25'!Y27+'26'!Y27+'27'!Y27+'28'!Y27+'29'!Y27</f>
        <v>0</v>
      </c>
      <c r="Z27" s="133">
        <f>'01'!Z27+'02'!Z27+'03'!Z27+'04'!Z27+'05'!Z27+'06'!Z27+'07'!Z27+'08'!Z27+'09'!Z27+'10'!Z27+'11'!Z27+'12'!Z27+'13'!Z27+'14'!Z27+'15'!Z27+'16'!Z27+'17'!Z27+'18'!Z27+'19'!Z27+'20'!Z27+'21'!Z27+'22'!Z27+'23'!Z27+'24'!Z27+'25'!Z27+'26'!Z27+'27'!Z27+'28'!Z27+'29'!Z27</f>
        <v>6</v>
      </c>
      <c r="AA27" s="133">
        <f>'01'!AA27+'02'!AA27+'03'!AA27+'04'!AA27+'05'!AA27+'06'!AA27+'07'!AA27+'08'!AA27+'09'!AA27+'10'!AA27+'11'!AA27+'12'!AA27+'13'!AA27+'14'!AA27+'15'!AA27+'16'!AA27+'17'!AA27+'18'!AA27+'19'!AA27+'20'!AA27+'21'!AA27+'22'!AA27+'23'!AA27+'24'!AA27+'25'!AA27+'26'!AA27+'27'!AA27+'28'!AA27+'29'!AA27</f>
        <v>0</v>
      </c>
      <c r="AB27" s="58"/>
      <c r="AC27" s="134">
        <f t="shared" si="6"/>
        <v>58528</v>
      </c>
      <c r="AD27" s="58">
        <f t="shared" si="0"/>
        <v>55854</v>
      </c>
      <c r="AE27" s="135">
        <f t="shared" si="1"/>
        <v>1535.9849999999999</v>
      </c>
      <c r="AF27" s="135">
        <f t="shared" si="2"/>
        <v>530.61299999999994</v>
      </c>
      <c r="AG27" s="136">
        <f t="shared" si="7"/>
        <v>0</v>
      </c>
      <c r="AH27" s="135">
        <f t="shared" si="3"/>
        <v>0</v>
      </c>
      <c r="AI27" s="135">
        <f t="shared" si="8"/>
        <v>0</v>
      </c>
      <c r="AJ27" s="137"/>
      <c r="AK27" s="137"/>
      <c r="AL27" s="137"/>
      <c r="AM27" s="137"/>
      <c r="AN27" s="138">
        <v>0</v>
      </c>
      <c r="AO27" s="139">
        <f t="shared" si="9"/>
        <v>1535.9849999999999</v>
      </c>
      <c r="AP27" s="140"/>
      <c r="AQ27" s="44">
        <f>'01'!AQ27+'02'!AQ27+'03'!AQ27+'04'!AQ27+'05'!AQ27+'06'!AQ27+'07'!AQ27+'08'!AQ27+'09'!AQ27+'10'!AQ27+'11'!AQ27+'12'!AQ27+'13'!AQ27+'14'!AQ27+'15'!AQ27+'16'!AQ27+'17'!AQ27+'18'!AQ27+'19'!AQ27+'20'!AQ27+'21'!AQ27+'22'!AQ27+'23'!AQ27+'24'!AQ27+'25'!AQ27+'26'!AQ27+'27'!AQ27+'28'!AQ27+'29'!AQ27</f>
        <v>690</v>
      </c>
      <c r="AR27" s="141">
        <f t="shared" si="10"/>
        <v>56302.014999999999</v>
      </c>
      <c r="AS27" s="142">
        <f t="shared" si="11"/>
        <v>530.61299999999994</v>
      </c>
      <c r="AT27" s="143">
        <f t="shared" si="12"/>
        <v>-159.38700000000006</v>
      </c>
      <c r="AU27" s="144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5.75">
      <c r="A28" s="195" t="s">
        <v>70</v>
      </c>
      <c r="B28" s="195"/>
      <c r="C28" s="195"/>
      <c r="D28" s="145">
        <f t="shared" ref="D28:K28" si="13">SUM(D7:D27)</f>
        <v>1222484</v>
      </c>
      <c r="E28" s="145">
        <f t="shared" si="13"/>
        <v>0</v>
      </c>
      <c r="F28" s="145">
        <f t="shared" si="13"/>
        <v>0</v>
      </c>
      <c r="G28" s="145">
        <f t="shared" si="13"/>
        <v>0</v>
      </c>
      <c r="H28" s="145">
        <f t="shared" si="13"/>
        <v>0</v>
      </c>
      <c r="I28" s="145">
        <f t="shared" si="13"/>
        <v>0</v>
      </c>
      <c r="J28" s="145">
        <f t="shared" si="13"/>
        <v>0</v>
      </c>
      <c r="K28" s="145">
        <f t="shared" si="13"/>
        <v>1880</v>
      </c>
      <c r="L28" s="145">
        <f t="shared" ref="L28:AT28" si="14">SUM(L7:L27)</f>
        <v>0</v>
      </c>
      <c r="M28" s="145">
        <f t="shared" si="14"/>
        <v>3120</v>
      </c>
      <c r="N28" s="145">
        <f t="shared" si="14"/>
        <v>0</v>
      </c>
      <c r="O28" s="145">
        <f t="shared" si="14"/>
        <v>230</v>
      </c>
      <c r="P28" s="145">
        <f t="shared" si="14"/>
        <v>6460</v>
      </c>
      <c r="Q28" s="145">
        <f t="shared" si="14"/>
        <v>0</v>
      </c>
      <c r="R28" s="145">
        <f t="shared" si="14"/>
        <v>0</v>
      </c>
      <c r="S28" s="145">
        <f t="shared" si="14"/>
        <v>1559</v>
      </c>
      <c r="T28" s="145">
        <f t="shared" si="14"/>
        <v>0</v>
      </c>
      <c r="U28" s="145">
        <f t="shared" si="14"/>
        <v>0</v>
      </c>
      <c r="V28" s="145">
        <f t="shared" si="14"/>
        <v>0</v>
      </c>
      <c r="W28" s="145">
        <f t="shared" si="14"/>
        <v>0</v>
      </c>
      <c r="X28" s="145">
        <f t="shared" si="14"/>
        <v>0</v>
      </c>
      <c r="Y28" s="145">
        <f t="shared" si="14"/>
        <v>0</v>
      </c>
      <c r="Z28" s="145">
        <f t="shared" si="14"/>
        <v>15</v>
      </c>
      <c r="AA28" s="145">
        <f t="shared" si="14"/>
        <v>93</v>
      </c>
      <c r="AB28" s="145">
        <f t="shared" si="14"/>
        <v>0</v>
      </c>
      <c r="AC28" s="145">
        <f t="shared" si="14"/>
        <v>1669054</v>
      </c>
      <c r="AD28" s="145">
        <f t="shared" si="14"/>
        <v>1222484</v>
      </c>
      <c r="AE28" s="145">
        <f t="shared" si="14"/>
        <v>33618.310000000005</v>
      </c>
      <c r="AF28" s="145">
        <f t="shared" si="14"/>
        <v>11613.597999999998</v>
      </c>
      <c r="AG28" s="145">
        <f t="shared" si="14"/>
        <v>3560.0749999999994</v>
      </c>
      <c r="AH28" s="145">
        <f t="shared" si="14"/>
        <v>1225.5950000000003</v>
      </c>
      <c r="AI28" s="145">
        <f t="shared" si="14"/>
        <v>0</v>
      </c>
      <c r="AJ28" s="145">
        <f t="shared" si="14"/>
        <v>0</v>
      </c>
      <c r="AK28" s="145">
        <f t="shared" si="14"/>
        <v>0</v>
      </c>
      <c r="AL28" s="145">
        <f t="shared" si="14"/>
        <v>0</v>
      </c>
      <c r="AM28" s="145">
        <f t="shared" si="14"/>
        <v>0</v>
      </c>
      <c r="AN28" s="145">
        <f t="shared" si="14"/>
        <v>0</v>
      </c>
      <c r="AO28" s="146">
        <f t="shared" si="14"/>
        <v>33939.784999999996</v>
      </c>
      <c r="AP28" s="145">
        <f t="shared" si="14"/>
        <v>0</v>
      </c>
      <c r="AQ28" s="145">
        <f t="shared" si="14"/>
        <v>13388</v>
      </c>
      <c r="AR28" s="145">
        <f t="shared" si="14"/>
        <v>1618487.615</v>
      </c>
      <c r="AS28" s="145">
        <f t="shared" si="14"/>
        <v>12839.193000000001</v>
      </c>
      <c r="AT28" s="145">
        <f t="shared" si="14"/>
        <v>-548.80700000000024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s="6" customFormat="1">
      <c r="A29" s="196" t="s">
        <v>71</v>
      </c>
      <c r="B29" s="196"/>
      <c r="C29" s="196"/>
      <c r="D29" s="172">
        <f>D4+D5-D28</f>
        <v>723272</v>
      </c>
      <c r="E29" s="172">
        <f t="shared" ref="E29:AA29" si="15">E4+E5-E28</f>
        <v>0</v>
      </c>
      <c r="F29" s="172">
        <f t="shared" si="15"/>
        <v>0</v>
      </c>
      <c r="G29" s="172">
        <f t="shared" si="15"/>
        <v>0</v>
      </c>
      <c r="H29" s="172">
        <f t="shared" si="15"/>
        <v>0</v>
      </c>
      <c r="I29" s="172">
        <f t="shared" si="15"/>
        <v>0</v>
      </c>
      <c r="J29" s="172">
        <f t="shared" si="15"/>
        <v>0</v>
      </c>
      <c r="K29" s="172">
        <f t="shared" si="15"/>
        <v>1700</v>
      </c>
      <c r="L29" s="172">
        <f t="shared" si="15"/>
        <v>0</v>
      </c>
      <c r="M29" s="172">
        <f t="shared" si="15"/>
        <v>950</v>
      </c>
      <c r="N29" s="172">
        <f t="shared" si="15"/>
        <v>0</v>
      </c>
      <c r="O29" s="172">
        <f t="shared" si="15"/>
        <v>880</v>
      </c>
      <c r="P29" s="172">
        <f t="shared" si="15"/>
        <v>1020</v>
      </c>
      <c r="Q29" s="172">
        <f t="shared" si="15"/>
        <v>0</v>
      </c>
      <c r="R29" s="172">
        <f t="shared" si="15"/>
        <v>0</v>
      </c>
      <c r="S29" s="172">
        <f t="shared" si="15"/>
        <v>1187</v>
      </c>
      <c r="T29" s="172">
        <f t="shared" si="15"/>
        <v>0</v>
      </c>
      <c r="U29" s="172">
        <f t="shared" si="15"/>
        <v>0</v>
      </c>
      <c r="V29" s="172">
        <f t="shared" si="15"/>
        <v>0</v>
      </c>
      <c r="W29" s="172">
        <f t="shared" si="15"/>
        <v>0</v>
      </c>
      <c r="X29" s="172">
        <f t="shared" si="15"/>
        <v>0</v>
      </c>
      <c r="Y29" s="172">
        <f t="shared" si="15"/>
        <v>0</v>
      </c>
      <c r="Z29" s="172">
        <f t="shared" si="15"/>
        <v>691</v>
      </c>
      <c r="AA29" s="172">
        <f t="shared" si="15"/>
        <v>149</v>
      </c>
      <c r="AB29" s="172"/>
      <c r="AC29" s="194"/>
      <c r="AD29" s="194"/>
      <c r="AE29" s="194"/>
      <c r="AF29" s="194"/>
      <c r="AG29" s="194"/>
      <c r="AH29" s="194"/>
      <c r="AI29" s="194"/>
      <c r="AJ29" s="194"/>
      <c r="AK29" s="194"/>
      <c r="AL29" s="194"/>
      <c r="AM29" s="194"/>
      <c r="AN29" s="194"/>
      <c r="AO29" s="194"/>
      <c r="AP29" s="194"/>
      <c r="AQ29" s="194"/>
      <c r="AR29" s="194"/>
      <c r="AS29" s="194"/>
      <c r="AT29" s="194"/>
      <c r="AU29" s="194"/>
    </row>
    <row r="30" spans="1:56" s="6" customFormat="1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AC4:AU4"/>
    <mergeCell ref="A5:B5"/>
    <mergeCell ref="AV7:AW7"/>
    <mergeCell ref="A28:C28"/>
    <mergeCell ref="A29:C29"/>
    <mergeCell ref="AC29:AU29"/>
    <mergeCell ref="AC5:AU5"/>
  </mergeCells>
  <conditionalFormatting sqref="AP7:AP27">
    <cfRule type="cellIs" dxfId="27" priority="30" stopIfTrue="1" operator="greaterThan">
      <formula>0</formula>
    </cfRule>
  </conditionalFormatting>
  <conditionalFormatting sqref="AQ31">
    <cfRule type="cellIs" dxfId="26" priority="28" operator="greaterThan">
      <formula>$AQ$7:$AQ$18&lt;100</formula>
    </cfRule>
    <cfRule type="cellIs" dxfId="25" priority="29" operator="greaterThan">
      <formula>100</formula>
    </cfRule>
  </conditionalFormatting>
  <conditionalFormatting sqref="Q28:AA28 D29:AB29 K4:P6 K28:P29">
    <cfRule type="cellIs" dxfId="24" priority="27" operator="equal">
      <formula>212030016606640</formula>
    </cfRule>
  </conditionalFormatting>
  <conditionalFormatting sqref="L28:AA28 D29:AB29 K4:K6 K28:K29">
    <cfRule type="cellIs" dxfId="23" priority="25" operator="equal">
      <formula>$K$4</formula>
    </cfRule>
    <cfRule type="cellIs" dxfId="22" priority="26" operator="equal">
      <formula>2120</formula>
    </cfRule>
  </conditionalFormatting>
  <conditionalFormatting sqref="D29:AA29 M4:N6 M28:N29">
    <cfRule type="cellIs" dxfId="21" priority="23" operator="equal">
      <formula>$M$4</formula>
    </cfRule>
    <cfRule type="cellIs" dxfId="20" priority="24" operator="equal">
      <formula>300</formula>
    </cfRule>
  </conditionalFormatting>
  <conditionalFormatting sqref="O4:O6 O28:O29">
    <cfRule type="cellIs" dxfId="19" priority="21" operator="equal">
      <formula>$O$4</formula>
    </cfRule>
    <cfRule type="cellIs" dxfId="18" priority="22" operator="equal">
      <formula>1660</formula>
    </cfRule>
  </conditionalFormatting>
  <conditionalFormatting sqref="P4:P6 P28:P29">
    <cfRule type="cellIs" dxfId="17" priority="19" operator="equal">
      <formula>$P$4</formula>
    </cfRule>
    <cfRule type="cellIs" dxfId="16" priority="20" operator="equal">
      <formula>6640</formula>
    </cfRule>
  </conditionalFormatting>
  <conditionalFormatting sqref="AT6:AT28">
    <cfRule type="cellIs" dxfId="15" priority="18" operator="lessThan">
      <formula>0</formula>
    </cfRule>
  </conditionalFormatting>
  <conditionalFormatting sqref="AT7:AT18">
    <cfRule type="cellIs" dxfId="14" priority="15" operator="lessThan">
      <formula>0</formula>
    </cfRule>
    <cfRule type="cellIs" dxfId="13" priority="16" operator="lessThan">
      <formula>0</formula>
    </cfRule>
    <cfRule type="cellIs" dxfId="12" priority="17" operator="lessThan">
      <formula>0</formula>
    </cfRule>
  </conditionalFormatting>
  <conditionalFormatting sqref="K4:K6 K28:AA28">
    <cfRule type="cellIs" dxfId="11" priority="14" operator="equal">
      <formula>$K$4</formula>
    </cfRule>
  </conditionalFormatting>
  <conditionalFormatting sqref="AB22 D6 D28:D29 E29:AA29 D4:AA4">
    <cfRule type="cellIs" dxfId="10" priority="13" operator="equal">
      <formula>$D$4</formula>
    </cfRule>
  </conditionalFormatting>
  <conditionalFormatting sqref="S4:S6 S28:S29">
    <cfRule type="cellIs" dxfId="9" priority="12" operator="equal">
      <formula>$S$4</formula>
    </cfRule>
  </conditionalFormatting>
  <conditionalFormatting sqref="Z4:Z6 Z28:Z29">
    <cfRule type="cellIs" dxfId="8" priority="11" operator="equal">
      <formula>$Z$4</formula>
    </cfRule>
  </conditionalFormatting>
  <conditionalFormatting sqref="AA4:AA6 AA28:AA29">
    <cfRule type="cellIs" dxfId="7" priority="10" operator="equal">
      <formula>$AA$4</formula>
    </cfRule>
  </conditionalFormatting>
  <conditionalFormatting sqref="AB4:AB29">
    <cfRule type="cellIs" dxfId="6" priority="9" operator="equal">
      <formula>$AB$4</formula>
    </cfRule>
  </conditionalFormatting>
  <conditionalFormatting sqref="AT7:AT28">
    <cfRule type="cellIs" dxfId="5" priority="6" operator="lessThan">
      <formula>0</formula>
    </cfRule>
    <cfRule type="cellIs" dxfId="4" priority="7" operator="lessThan">
      <formula>0</formula>
    </cfRule>
    <cfRule type="cellIs" dxfId="3" priority="8" operator="lessThan">
      <formula>0</formula>
    </cfRule>
  </conditionalFormatting>
  <conditionalFormatting sqref="D5:AA5">
    <cfRule type="cellIs" dxfId="2" priority="5" operator="greaterThan">
      <formula>0</formula>
    </cfRule>
  </conditionalFormatting>
  <conditionalFormatting sqref="D29:AA29">
    <cfRule type="cellIs" dxfId="1" priority="4" operator="greaterThan">
      <formula>0</formula>
    </cfRule>
  </conditionalFormatting>
  <conditionalFormatting sqref="D7:AA27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22" activePane="bottomLeft" state="frozen"/>
      <selection pane="bottomLeft" activeCell="A22" sqref="A22:XFD2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188" t="s">
        <v>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188"/>
      <c r="AE1" s="188"/>
      <c r="AF1" s="188"/>
      <c r="AG1" s="188"/>
      <c r="AH1" s="188"/>
      <c r="AI1" s="188"/>
      <c r="AJ1" s="188"/>
      <c r="AK1" s="188"/>
      <c r="AL1" s="188"/>
      <c r="AM1" s="188"/>
      <c r="AN1" s="188"/>
      <c r="AO1" s="188"/>
      <c r="AP1" s="188"/>
      <c r="AQ1" s="188"/>
      <c r="AR1" s="188"/>
      <c r="AS1" s="188"/>
      <c r="AT1" s="188"/>
    </row>
    <row r="2" spans="1:56" ht="27.75" customHeight="1" thickBot="1">
      <c r="A2" s="188"/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  <c r="AE2" s="188"/>
      <c r="AF2" s="188"/>
      <c r="AG2" s="188"/>
      <c r="AH2" s="188"/>
      <c r="AI2" s="188"/>
      <c r="AJ2" s="188"/>
      <c r="AK2" s="188"/>
      <c r="AL2" s="188"/>
      <c r="AM2" s="188"/>
      <c r="AN2" s="188"/>
      <c r="AO2" s="188"/>
      <c r="AP2" s="188"/>
      <c r="AQ2" s="188"/>
      <c r="AR2" s="188"/>
      <c r="AS2" s="188"/>
      <c r="AT2" s="188"/>
    </row>
    <row r="3" spans="1:56" ht="18.75">
      <c r="A3" s="189" t="s">
        <v>77</v>
      </c>
      <c r="B3" s="190"/>
      <c r="C3" s="191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2"/>
      <c r="AC3" s="192"/>
      <c r="AD3" s="192"/>
      <c r="AE3" s="192"/>
      <c r="AF3" s="192"/>
      <c r="AG3" s="192"/>
      <c r="AH3" s="192"/>
      <c r="AI3" s="192"/>
      <c r="AJ3" s="192"/>
      <c r="AK3" s="192"/>
      <c r="AL3" s="192"/>
      <c r="AM3" s="192"/>
      <c r="AN3" s="192"/>
      <c r="AO3" s="192"/>
      <c r="AP3" s="192"/>
      <c r="AQ3" s="192"/>
      <c r="AR3" s="192"/>
      <c r="AS3" s="192"/>
      <c r="AT3" s="192"/>
    </row>
    <row r="4" spans="1:56">
      <c r="A4" s="180" t="s">
        <v>1</v>
      </c>
      <c r="B4" s="180"/>
      <c r="C4" s="123"/>
      <c r="D4" s="123">
        <v>971088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122">
        <v>2350</v>
      </c>
      <c r="L4" s="122">
        <v>0</v>
      </c>
      <c r="M4" s="180">
        <v>2240</v>
      </c>
      <c r="N4" s="180"/>
      <c r="O4" s="122">
        <v>1030</v>
      </c>
      <c r="P4" s="122">
        <v>4260</v>
      </c>
      <c r="Q4" s="4">
        <v>0</v>
      </c>
      <c r="R4" s="4">
        <v>0</v>
      </c>
      <c r="S4" s="4">
        <v>2110</v>
      </c>
      <c r="T4" s="4"/>
      <c r="U4" s="4"/>
      <c r="V4" s="4"/>
      <c r="W4" s="4"/>
      <c r="X4" s="4"/>
      <c r="Y4" s="4"/>
      <c r="Z4" s="4">
        <v>702</v>
      </c>
      <c r="AA4" s="4">
        <v>193</v>
      </c>
      <c r="AB4" s="4"/>
      <c r="AC4" s="181"/>
      <c r="AD4" s="181"/>
      <c r="AE4" s="181"/>
      <c r="AF4" s="181"/>
      <c r="AG4" s="181"/>
      <c r="AH4" s="181"/>
      <c r="AI4" s="181"/>
      <c r="AJ4" s="181"/>
      <c r="AK4" s="181"/>
      <c r="AL4" s="181"/>
      <c r="AM4" s="181"/>
      <c r="AN4" s="181"/>
      <c r="AO4" s="181"/>
      <c r="AP4" s="181"/>
      <c r="AQ4" s="181"/>
      <c r="AR4" s="181"/>
      <c r="AS4" s="181"/>
      <c r="AT4" s="181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80" t="s">
        <v>2</v>
      </c>
      <c r="B5" s="180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81"/>
      <c r="AD5" s="181"/>
      <c r="AE5" s="181"/>
      <c r="AF5" s="181"/>
      <c r="AG5" s="181"/>
      <c r="AH5" s="181"/>
      <c r="AI5" s="181"/>
      <c r="AJ5" s="181"/>
      <c r="AK5" s="181"/>
      <c r="AL5" s="181"/>
      <c r="AM5" s="181"/>
      <c r="AN5" s="181"/>
      <c r="AO5" s="181"/>
      <c r="AP5" s="181"/>
      <c r="AQ5" s="181"/>
      <c r="AR5" s="181"/>
      <c r="AS5" s="181"/>
      <c r="AT5" s="181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10082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10</v>
      </c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11992</v>
      </c>
      <c r="AD7" s="38">
        <f t="shared" ref="AD7:AD27" si="0">D7*1</f>
        <v>10082</v>
      </c>
      <c r="AE7" s="40">
        <f t="shared" ref="AE7:AE27" si="1">D7*2.75%</f>
        <v>277.255</v>
      </c>
      <c r="AF7" s="40">
        <f t="shared" ref="AF7:AF27" si="2">AD7*0.95%</f>
        <v>95.778999999999996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277.255</v>
      </c>
      <c r="AP7" s="43"/>
      <c r="AQ7" s="44">
        <v>76</v>
      </c>
      <c r="AR7" s="45">
        <f>AC7-AE7-AG7-AJ7-AK7-AL7-AM7-AN7-AP7-AQ7</f>
        <v>11638.745000000001</v>
      </c>
      <c r="AS7" s="46">
        <f t="shared" ref="AS7:AS19" si="4">AF7+AH7+AI7</f>
        <v>95.778999999999996</v>
      </c>
      <c r="AT7" s="47">
        <f t="shared" ref="AT7:AT19" si="5">AS7-AQ7-AN7</f>
        <v>19.778999999999996</v>
      </c>
      <c r="AU7" s="48"/>
      <c r="AV7" s="182"/>
      <c r="AW7" s="182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>
        <v>4773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>
        <v>100</v>
      </c>
      <c r="Q8" s="35"/>
      <c r="R8" s="35"/>
      <c r="S8" s="35">
        <v>2</v>
      </c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6055</v>
      </c>
      <c r="AD8" s="35">
        <f t="shared" si="0"/>
        <v>4773</v>
      </c>
      <c r="AE8" s="52">
        <f t="shared" si="1"/>
        <v>131.25749999999999</v>
      </c>
      <c r="AF8" s="52">
        <f t="shared" si="2"/>
        <v>45.343499999999999</v>
      </c>
      <c r="AG8" s="40">
        <f t="shared" ref="AG8:AG27" si="7">SUM(E8*999+F8*499+G8*75+H8*50+I8*30+K8*20+L8*19+M8*10+P8*9+N8*10+J8*29+R8*4+Q8*5+O8*9)*2.75%</f>
        <v>24.75</v>
      </c>
      <c r="AH8" s="52">
        <f t="shared" si="3"/>
        <v>8.5499999999999989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134.00749999999999</v>
      </c>
      <c r="AP8" s="53"/>
      <c r="AQ8" s="44">
        <v>78</v>
      </c>
      <c r="AR8" s="45">
        <f>AC8-AE8-AG8-AJ8-AK8-AL8-AM8-AN8-AP8-AQ8</f>
        <v>5820.9925000000003</v>
      </c>
      <c r="AS8" s="54">
        <f t="shared" si="4"/>
        <v>53.893499999999996</v>
      </c>
      <c r="AT8" s="55">
        <f t="shared" si="5"/>
        <v>-24.106500000000004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>
        <v>18056</v>
      </c>
      <c r="E9" s="51"/>
      <c r="F9" s="50"/>
      <c r="G9" s="51"/>
      <c r="H9" s="51"/>
      <c r="I9" s="51"/>
      <c r="J9" s="51"/>
      <c r="K9" s="51">
        <v>100</v>
      </c>
      <c r="L9" s="51"/>
      <c r="M9" s="51">
        <v>100</v>
      </c>
      <c r="N9" s="51"/>
      <c r="O9" s="51"/>
      <c r="P9" s="51">
        <v>250</v>
      </c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23306</v>
      </c>
      <c r="AD9" s="35">
        <f t="shared" si="0"/>
        <v>18056</v>
      </c>
      <c r="AE9" s="52">
        <f t="shared" si="1"/>
        <v>496.54</v>
      </c>
      <c r="AF9" s="52">
        <f t="shared" si="2"/>
        <v>171.53199999999998</v>
      </c>
      <c r="AG9" s="40">
        <f t="shared" si="7"/>
        <v>144.375</v>
      </c>
      <c r="AH9" s="52">
        <f t="shared" si="3"/>
        <v>49.875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508.91500000000002</v>
      </c>
      <c r="AP9" s="53"/>
      <c r="AQ9" s="44">
        <v>205</v>
      </c>
      <c r="AR9" s="45">
        <f t="shared" ref="AR9:AR27" si="10">AC9-AE9-AG9-AJ9-AK9-AL9-AM9-AN9-AP9-AQ9</f>
        <v>22460.084999999999</v>
      </c>
      <c r="AS9" s="54">
        <f t="shared" si="4"/>
        <v>221.40699999999998</v>
      </c>
      <c r="AT9" s="55">
        <f t="shared" si="5"/>
        <v>16.406999999999982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>
        <v>6427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6</v>
      </c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7573</v>
      </c>
      <c r="AD10" s="35">
        <f>D10*1</f>
        <v>6427</v>
      </c>
      <c r="AE10" s="52">
        <f>D10*2.75%</f>
        <v>176.74250000000001</v>
      </c>
      <c r="AF10" s="52">
        <f>AD10*0.95%</f>
        <v>61.0565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176.74250000000001</v>
      </c>
      <c r="AP10" s="53"/>
      <c r="AQ10" s="44">
        <v>46</v>
      </c>
      <c r="AR10" s="45">
        <f t="shared" si="10"/>
        <v>7350.2574999999997</v>
      </c>
      <c r="AS10" s="54">
        <f>AF10+AH10+AI10</f>
        <v>61.0565</v>
      </c>
      <c r="AT10" s="55">
        <f>AS10-AQ10-AN10</f>
        <v>15.0565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>
        <v>5655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>
        <v>35</v>
      </c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12340</v>
      </c>
      <c r="AD11" s="35">
        <f t="shared" si="0"/>
        <v>5655</v>
      </c>
      <c r="AE11" s="52">
        <f t="shared" si="1"/>
        <v>155.51249999999999</v>
      </c>
      <c r="AF11" s="52">
        <f t="shared" si="2"/>
        <v>53.722499999999997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155.51249999999999</v>
      </c>
      <c r="AP11" s="53"/>
      <c r="AQ11" s="44">
        <v>50</v>
      </c>
      <c r="AR11" s="45">
        <f t="shared" si="10"/>
        <v>12134.487499999999</v>
      </c>
      <c r="AS11" s="54">
        <f t="shared" si="4"/>
        <v>53.722499999999997</v>
      </c>
      <c r="AT11" s="55">
        <f t="shared" si="5"/>
        <v>3.7224999999999966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>
        <v>8018</v>
      </c>
      <c r="E12" s="51"/>
      <c r="F12" s="50"/>
      <c r="G12" s="51"/>
      <c r="H12" s="51"/>
      <c r="I12" s="51"/>
      <c r="J12" s="51"/>
      <c r="K12" s="51">
        <v>30</v>
      </c>
      <c r="L12" s="51"/>
      <c r="M12" s="51">
        <v>30</v>
      </c>
      <c r="N12" s="51"/>
      <c r="O12" s="51"/>
      <c r="P12" s="51">
        <v>50</v>
      </c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9368</v>
      </c>
      <c r="AD12" s="35">
        <f>D12*1</f>
        <v>8018</v>
      </c>
      <c r="AE12" s="52">
        <f>D12*2.75%</f>
        <v>220.495</v>
      </c>
      <c r="AF12" s="52">
        <f>AD12*0.95%</f>
        <v>76.170999999999992</v>
      </c>
      <c r="AG12" s="40">
        <f t="shared" si="7"/>
        <v>37.125</v>
      </c>
      <c r="AH12" s="52">
        <f t="shared" si="3"/>
        <v>12.824999999999999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223.52</v>
      </c>
      <c r="AP12" s="53"/>
      <c r="AQ12" s="44">
        <v>60</v>
      </c>
      <c r="AR12" s="45">
        <f t="shared" si="10"/>
        <v>9050.3799999999992</v>
      </c>
      <c r="AS12" s="54">
        <f>AF12+AH12+AI12</f>
        <v>88.995999999999995</v>
      </c>
      <c r="AT12" s="55">
        <f>AS12-AQ12-AN12</f>
        <v>28.995999999999995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>
        <v>3310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>
        <v>10</v>
      </c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5220</v>
      </c>
      <c r="AD13" s="35">
        <f t="shared" si="0"/>
        <v>3310</v>
      </c>
      <c r="AE13" s="52">
        <f t="shared" si="1"/>
        <v>91.025000000000006</v>
      </c>
      <c r="AF13" s="52">
        <f t="shared" si="2"/>
        <v>31.445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91.025000000000006</v>
      </c>
      <c r="AP13" s="53"/>
      <c r="AQ13" s="44">
        <v>30</v>
      </c>
      <c r="AR13" s="45">
        <f t="shared" si="10"/>
        <v>5098.9750000000004</v>
      </c>
      <c r="AS13" s="54">
        <f t="shared" si="4"/>
        <v>31.445</v>
      </c>
      <c r="AT13" s="55">
        <f>AS13-AQ13-AN13</f>
        <v>1.4450000000000003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>
        <v>8293</v>
      </c>
      <c r="E14" s="51"/>
      <c r="F14" s="50"/>
      <c r="G14" s="51"/>
      <c r="H14" s="51"/>
      <c r="I14" s="51"/>
      <c r="J14" s="51"/>
      <c r="K14" s="51">
        <v>100</v>
      </c>
      <c r="L14" s="51"/>
      <c r="M14" s="51">
        <v>100</v>
      </c>
      <c r="N14" s="51"/>
      <c r="O14" s="51"/>
      <c r="P14" s="51">
        <v>200</v>
      </c>
      <c r="Q14" s="35"/>
      <c r="R14" s="35"/>
      <c r="S14" s="35">
        <v>10</v>
      </c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15003</v>
      </c>
      <c r="AD14" s="35">
        <f t="shared" si="0"/>
        <v>8293</v>
      </c>
      <c r="AE14" s="52">
        <f t="shared" si="1"/>
        <v>228.0575</v>
      </c>
      <c r="AF14" s="52">
        <f t="shared" si="2"/>
        <v>78.783500000000004</v>
      </c>
      <c r="AG14" s="40">
        <f t="shared" si="7"/>
        <v>132</v>
      </c>
      <c r="AH14" s="52">
        <f t="shared" si="3"/>
        <v>45.6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239.0575</v>
      </c>
      <c r="AP14" s="53"/>
      <c r="AQ14" s="44">
        <v>113</v>
      </c>
      <c r="AR14" s="45">
        <f>AC14-AE14-AG14-AJ14-AK14-AL14-AM14-AN14-AP14-AQ14</f>
        <v>14529.942499999999</v>
      </c>
      <c r="AS14" s="54">
        <f t="shared" si="4"/>
        <v>124.3835</v>
      </c>
      <c r="AT14" s="61">
        <f t="shared" si="5"/>
        <v>11.383499999999998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>
        <v>29153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>
        <v>20</v>
      </c>
      <c r="Q15" s="35"/>
      <c r="R15" s="35"/>
      <c r="S15" s="35">
        <v>60</v>
      </c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40793</v>
      </c>
      <c r="AD15" s="35">
        <f t="shared" si="0"/>
        <v>29153</v>
      </c>
      <c r="AE15" s="52">
        <f t="shared" si="1"/>
        <v>801.70749999999998</v>
      </c>
      <c r="AF15" s="52">
        <f t="shared" si="2"/>
        <v>276.95350000000002</v>
      </c>
      <c r="AG15" s="40">
        <f t="shared" si="7"/>
        <v>4.95</v>
      </c>
      <c r="AH15" s="52">
        <f t="shared" si="3"/>
        <v>1.71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802.25750000000005</v>
      </c>
      <c r="AP15" s="53"/>
      <c r="AQ15" s="44">
        <v>250</v>
      </c>
      <c r="AR15" s="45">
        <f t="shared" si="10"/>
        <v>39736.342500000006</v>
      </c>
      <c r="AS15" s="54">
        <f>AF15+AH15+AI15</f>
        <v>278.6635</v>
      </c>
      <c r="AT15" s="55">
        <f>AS15-AQ15-AN15</f>
        <v>28.663499999999999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>
        <v>19836</v>
      </c>
      <c r="E16" s="51"/>
      <c r="F16" s="50"/>
      <c r="G16" s="51"/>
      <c r="H16" s="51"/>
      <c r="I16" s="51"/>
      <c r="J16" s="51"/>
      <c r="K16" s="51">
        <v>0</v>
      </c>
      <c r="L16" s="51"/>
      <c r="M16" s="51"/>
      <c r="N16" s="51"/>
      <c r="O16" s="51">
        <v>40</v>
      </c>
      <c r="P16" s="51">
        <v>250</v>
      </c>
      <c r="Q16" s="35"/>
      <c r="R16" s="35"/>
      <c r="S16" s="35">
        <v>17</v>
      </c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25693</v>
      </c>
      <c r="AD16" s="35">
        <f t="shared" si="0"/>
        <v>19836</v>
      </c>
      <c r="AE16" s="52">
        <f t="shared" si="1"/>
        <v>545.49</v>
      </c>
      <c r="AF16" s="52">
        <f t="shared" si="2"/>
        <v>188.44200000000001</v>
      </c>
      <c r="AG16" s="40">
        <f t="shared" si="7"/>
        <v>71.775000000000006</v>
      </c>
      <c r="AH16" s="52">
        <f t="shared" si="3"/>
        <v>24.794999999999998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553.46500000000003</v>
      </c>
      <c r="AP16" s="53"/>
      <c r="AQ16" s="44">
        <v>150</v>
      </c>
      <c r="AR16" s="45">
        <f>AC16-AE16-AG16-AJ16-AK16-AL16-AM16-AN16-AP16-AQ16</f>
        <v>24925.734999999997</v>
      </c>
      <c r="AS16" s="54">
        <f t="shared" si="4"/>
        <v>213.23699999999999</v>
      </c>
      <c r="AT16" s="55">
        <f t="shared" si="5"/>
        <v>63.236999999999995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>
        <v>7031</v>
      </c>
      <c r="E17" s="51"/>
      <c r="F17" s="50"/>
      <c r="G17" s="51"/>
      <c r="H17" s="51"/>
      <c r="I17" s="51"/>
      <c r="J17" s="51"/>
      <c r="K17" s="51">
        <v>30</v>
      </c>
      <c r="L17" s="51"/>
      <c r="M17" s="51"/>
      <c r="N17" s="51"/>
      <c r="O17" s="51"/>
      <c r="P17" s="51">
        <v>50</v>
      </c>
      <c r="Q17" s="35"/>
      <c r="R17" s="35"/>
      <c r="S17" s="35">
        <v>5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9036</v>
      </c>
      <c r="AD17" s="35">
        <f>D17*1</f>
        <v>7031</v>
      </c>
      <c r="AE17" s="52">
        <f>D17*2.75%</f>
        <v>193.35249999999999</v>
      </c>
      <c r="AF17" s="52">
        <f>AD17*0.95%</f>
        <v>66.794499999999999</v>
      </c>
      <c r="AG17" s="40">
        <f t="shared" si="7"/>
        <v>28.875</v>
      </c>
      <c r="AH17" s="52">
        <f t="shared" si="3"/>
        <v>9.9749999999999996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195.55250000000001</v>
      </c>
      <c r="AP17" s="53"/>
      <c r="AQ17" s="44">
        <v>53</v>
      </c>
      <c r="AR17" s="45">
        <f>AC17-AE17-AG17-AJ17-AK17-AL17-AM17-AN17-AP17-AQ17</f>
        <v>8760.7724999999991</v>
      </c>
      <c r="AS17" s="54">
        <f>AF17+AH17+AI17</f>
        <v>76.769499999999994</v>
      </c>
      <c r="AT17" s="55">
        <f>AS17-AQ17-AN17</f>
        <v>23.769499999999994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>
        <v>9048</v>
      </c>
      <c r="E18" s="51"/>
      <c r="F18" s="50"/>
      <c r="G18" s="51"/>
      <c r="H18" s="51"/>
      <c r="I18" s="51"/>
      <c r="J18" s="51"/>
      <c r="K18" s="51">
        <v>20</v>
      </c>
      <c r="L18" s="51"/>
      <c r="M18" s="51">
        <v>10</v>
      </c>
      <c r="N18" s="51"/>
      <c r="O18" s="51">
        <v>10</v>
      </c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9638</v>
      </c>
      <c r="AD18" s="35">
        <f>D18*1</f>
        <v>9048</v>
      </c>
      <c r="AE18" s="52">
        <f>D18*2.75%</f>
        <v>248.82</v>
      </c>
      <c r="AF18" s="52">
        <f>AD18*0.95%</f>
        <v>85.956000000000003</v>
      </c>
      <c r="AG18" s="40">
        <f t="shared" si="7"/>
        <v>16.225000000000001</v>
      </c>
      <c r="AH18" s="52">
        <f t="shared" si="3"/>
        <v>5.6049999999999995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249.92</v>
      </c>
      <c r="AP18" s="53"/>
      <c r="AQ18" s="44">
        <v>500</v>
      </c>
      <c r="AR18" s="45">
        <f t="shared" si="10"/>
        <v>8872.9549999999999</v>
      </c>
      <c r="AS18" s="54">
        <f>AF18+AH18+AI18</f>
        <v>91.561000000000007</v>
      </c>
      <c r="AT18" s="55">
        <f>AS18-AQ18-AN18</f>
        <v>-408.43899999999996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>
        <v>13429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30</v>
      </c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19159</v>
      </c>
      <c r="AD19" s="35">
        <f t="shared" si="0"/>
        <v>13429</v>
      </c>
      <c r="AE19" s="52">
        <f t="shared" si="1"/>
        <v>369.29750000000001</v>
      </c>
      <c r="AF19" s="52">
        <f t="shared" si="2"/>
        <v>127.57549999999999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369.29750000000001</v>
      </c>
      <c r="AP19" s="53"/>
      <c r="AQ19" s="64">
        <v>569</v>
      </c>
      <c r="AR19" s="65">
        <f>AC19-AE19-AG19-AJ19-AK19-AL19-AM19-AN19-AP19-AQ19</f>
        <v>18220.702499999999</v>
      </c>
      <c r="AS19" s="54">
        <f t="shared" si="4"/>
        <v>127.57549999999999</v>
      </c>
      <c r="AT19" s="66">
        <f t="shared" si="5"/>
        <v>-441.42450000000002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>
        <v>5447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5447</v>
      </c>
      <c r="AD20" s="35">
        <f t="shared" si="0"/>
        <v>5447</v>
      </c>
      <c r="AE20" s="52">
        <f t="shared" si="1"/>
        <v>149.79249999999999</v>
      </c>
      <c r="AF20" s="52">
        <f t="shared" si="2"/>
        <v>51.746499999999997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149.79249999999999</v>
      </c>
      <c r="AP20" s="53"/>
      <c r="AQ20" s="64">
        <v>50</v>
      </c>
      <c r="AR20" s="65">
        <f>AC20-AE20-AG20-AJ20-AK20-AL20-AM20-AN20-AP20-AQ20</f>
        <v>5247.2075000000004</v>
      </c>
      <c r="AS20" s="54">
        <f>AF20+AH20+AI20</f>
        <v>51.746499999999997</v>
      </c>
      <c r="AT20" s="66">
        <f>AS20-AQ20-AN20</f>
        <v>1.7464999999999975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>
        <v>5960</v>
      </c>
      <c r="E21" s="51"/>
      <c r="F21" s="50"/>
      <c r="G21" s="51"/>
      <c r="H21" s="51"/>
      <c r="I21" s="51"/>
      <c r="J21" s="51"/>
      <c r="K21" s="51">
        <v>40</v>
      </c>
      <c r="L21" s="51"/>
      <c r="M21" s="51">
        <v>20</v>
      </c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6960</v>
      </c>
      <c r="AD21" s="35">
        <f t="shared" si="0"/>
        <v>5960</v>
      </c>
      <c r="AE21" s="52">
        <f t="shared" si="1"/>
        <v>163.9</v>
      </c>
      <c r="AF21" s="52">
        <f t="shared" si="2"/>
        <v>56.62</v>
      </c>
      <c r="AG21" s="40">
        <f t="shared" si="7"/>
        <v>27.5</v>
      </c>
      <c r="AH21" s="52">
        <f t="shared" si="3"/>
        <v>9.5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165.55</v>
      </c>
      <c r="AP21" s="53"/>
      <c r="AQ21" s="64">
        <v>60</v>
      </c>
      <c r="AR21" s="68">
        <f t="shared" si="10"/>
        <v>6708.6</v>
      </c>
      <c r="AS21" s="54">
        <f t="shared" ref="AS21:AS27" si="11">AF21+AH21+AI21</f>
        <v>66.12</v>
      </c>
      <c r="AT21" s="66">
        <f t="shared" ref="AT21:AT27" si="12">AS21-AQ21-AN21</f>
        <v>6.1200000000000045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>
        <v>12038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>
        <v>45</v>
      </c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20633</v>
      </c>
      <c r="AD22" s="35">
        <f t="shared" si="0"/>
        <v>12038</v>
      </c>
      <c r="AE22" s="52">
        <f t="shared" si="1"/>
        <v>331.04500000000002</v>
      </c>
      <c r="AF22" s="52">
        <f t="shared" si="2"/>
        <v>114.361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331.04500000000002</v>
      </c>
      <c r="AP22" s="53"/>
      <c r="AQ22" s="64">
        <v>161</v>
      </c>
      <c r="AR22" s="68">
        <f>AC22-AE22-AG22-AJ22-AK22-AL22-AM22-AN22-AP22-AQ22</f>
        <v>20140.955000000002</v>
      </c>
      <c r="AS22" s="54">
        <f>AF22+AH22+AI22</f>
        <v>114.361</v>
      </c>
      <c r="AT22" s="66">
        <f>AS22-AQ22-AN22</f>
        <v>-46.638999999999996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>
        <v>7124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35</v>
      </c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13809</v>
      </c>
      <c r="AD23" s="35">
        <f t="shared" si="0"/>
        <v>7124</v>
      </c>
      <c r="AE23" s="52">
        <f t="shared" si="1"/>
        <v>195.91</v>
      </c>
      <c r="AF23" s="52">
        <f t="shared" si="2"/>
        <v>67.677999999999997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195.91</v>
      </c>
      <c r="AP23" s="53"/>
      <c r="AQ23" s="64">
        <v>70</v>
      </c>
      <c r="AR23" s="68">
        <f>AC23-AE23-AG23-AJ23-AK23-AL23-AM23-AN23-AP23-AQ23</f>
        <v>13543.09</v>
      </c>
      <c r="AS23" s="54">
        <f t="shared" si="11"/>
        <v>67.677999999999997</v>
      </c>
      <c r="AT23" s="66">
        <f t="shared" si="12"/>
        <v>-2.3220000000000027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>
        <v>23130</v>
      </c>
      <c r="E24" s="51"/>
      <c r="F24" s="50"/>
      <c r="G24" s="51"/>
      <c r="H24" s="51"/>
      <c r="I24" s="51"/>
      <c r="J24" s="51"/>
      <c r="K24" s="51">
        <v>50</v>
      </c>
      <c r="L24" s="51"/>
      <c r="M24" s="51">
        <v>300</v>
      </c>
      <c r="N24" s="51"/>
      <c r="O24" s="51"/>
      <c r="P24" s="51">
        <v>100</v>
      </c>
      <c r="Q24" s="35"/>
      <c r="R24" s="35"/>
      <c r="S24" s="35">
        <v>5</v>
      </c>
      <c r="T24" s="35"/>
      <c r="U24" s="35"/>
      <c r="V24" s="35"/>
      <c r="W24" s="35"/>
      <c r="X24" s="35"/>
      <c r="Y24" s="35"/>
      <c r="Z24" s="35"/>
      <c r="AA24" s="35">
        <v>4</v>
      </c>
      <c r="AB24" s="35"/>
      <c r="AC24" s="39">
        <f t="shared" si="6"/>
        <v>29713</v>
      </c>
      <c r="AD24" s="35">
        <f t="shared" si="0"/>
        <v>23130</v>
      </c>
      <c r="AE24" s="52">
        <f t="shared" si="1"/>
        <v>636.07500000000005</v>
      </c>
      <c r="AF24" s="52">
        <f t="shared" si="2"/>
        <v>219.73499999999999</v>
      </c>
      <c r="AG24" s="40">
        <f t="shared" si="7"/>
        <v>134.75</v>
      </c>
      <c r="AH24" s="52">
        <f t="shared" si="3"/>
        <v>46.55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648.45000000000005</v>
      </c>
      <c r="AP24" s="53"/>
      <c r="AQ24" s="64">
        <v>143</v>
      </c>
      <c r="AR24" s="68">
        <f t="shared" si="10"/>
        <v>28799.174999999999</v>
      </c>
      <c r="AS24" s="54">
        <f t="shared" si="11"/>
        <v>266.28499999999997</v>
      </c>
      <c r="AT24" s="66">
        <f t="shared" si="12"/>
        <v>123.28499999999997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>
        <v>5450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5450</v>
      </c>
      <c r="AD25" s="35">
        <f t="shared" si="0"/>
        <v>5450</v>
      </c>
      <c r="AE25" s="52">
        <f t="shared" si="1"/>
        <v>149.875</v>
      </c>
      <c r="AF25" s="52">
        <f t="shared" si="2"/>
        <v>51.774999999999999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149.875</v>
      </c>
      <c r="AP25" s="53"/>
      <c r="AQ25" s="64">
        <v>50</v>
      </c>
      <c r="AR25" s="68">
        <f t="shared" si="10"/>
        <v>5250.125</v>
      </c>
      <c r="AS25" s="54">
        <f t="shared" si="11"/>
        <v>51.774999999999999</v>
      </c>
      <c r="AT25" s="66">
        <f t="shared" si="12"/>
        <v>1.7749999999999986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>
        <v>4152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4152</v>
      </c>
      <c r="AD26" s="35">
        <f t="shared" si="0"/>
        <v>4152</v>
      </c>
      <c r="AE26" s="52">
        <f t="shared" si="1"/>
        <v>114.18</v>
      </c>
      <c r="AF26" s="52">
        <f t="shared" si="2"/>
        <v>39.443999999999996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114.18</v>
      </c>
      <c r="AP26" s="53"/>
      <c r="AQ26" s="64">
        <v>27</v>
      </c>
      <c r="AR26" s="68">
        <f t="shared" si="10"/>
        <v>4010.82</v>
      </c>
      <c r="AS26" s="54">
        <f t="shared" si="11"/>
        <v>39.443999999999996</v>
      </c>
      <c r="AT26" s="66">
        <f t="shared" si="12"/>
        <v>12.443999999999996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>
        <v>9558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>
        <v>5</v>
      </c>
      <c r="T27" s="35"/>
      <c r="U27" s="35"/>
      <c r="V27" s="35"/>
      <c r="W27" s="35"/>
      <c r="X27" s="35"/>
      <c r="Y27" s="35"/>
      <c r="Z27" s="35">
        <v>6</v>
      </c>
      <c r="AA27" s="35"/>
      <c r="AB27" s="35"/>
      <c r="AC27" s="39">
        <f t="shared" si="6"/>
        <v>11659</v>
      </c>
      <c r="AD27" s="35">
        <f t="shared" si="0"/>
        <v>9558</v>
      </c>
      <c r="AE27" s="52">
        <f t="shared" si="1"/>
        <v>262.84500000000003</v>
      </c>
      <c r="AF27" s="52">
        <f t="shared" si="2"/>
        <v>90.801000000000002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262.84500000000003</v>
      </c>
      <c r="AP27" s="53"/>
      <c r="AQ27" s="64">
        <v>130</v>
      </c>
      <c r="AR27" s="68">
        <f t="shared" si="10"/>
        <v>11266.155000000001</v>
      </c>
      <c r="AS27" s="54">
        <f t="shared" si="11"/>
        <v>90.801000000000002</v>
      </c>
      <c r="AT27" s="66">
        <f t="shared" si="12"/>
        <v>-39.198999999999998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3" t="s">
        <v>70</v>
      </c>
      <c r="B28" s="184"/>
      <c r="C28" s="184"/>
      <c r="D28" s="72">
        <f t="shared" ref="D28:K28" si="13">SUM(D7:D27)</f>
        <v>215970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370</v>
      </c>
      <c r="L28" s="72">
        <f t="shared" ref="L28:AT28" si="14">SUM(L7:L27)</f>
        <v>0</v>
      </c>
      <c r="M28" s="72">
        <f t="shared" si="14"/>
        <v>560</v>
      </c>
      <c r="N28" s="72">
        <f t="shared" si="14"/>
        <v>0</v>
      </c>
      <c r="O28" s="72">
        <f t="shared" si="14"/>
        <v>50</v>
      </c>
      <c r="P28" s="72">
        <f t="shared" si="14"/>
        <v>1020</v>
      </c>
      <c r="Q28" s="72">
        <f t="shared" si="14"/>
        <v>0</v>
      </c>
      <c r="R28" s="72">
        <f t="shared" si="14"/>
        <v>0</v>
      </c>
      <c r="S28" s="72">
        <f t="shared" si="14"/>
        <v>275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6</v>
      </c>
      <c r="AA28" s="72">
        <f t="shared" si="14"/>
        <v>4</v>
      </c>
      <c r="AB28" s="72">
        <f t="shared" si="14"/>
        <v>0</v>
      </c>
      <c r="AC28" s="73">
        <f t="shared" si="14"/>
        <v>292999</v>
      </c>
      <c r="AD28" s="73">
        <f t="shared" si="14"/>
        <v>215970</v>
      </c>
      <c r="AE28" s="73">
        <f t="shared" si="14"/>
        <v>5939.1750000000011</v>
      </c>
      <c r="AF28" s="73">
        <f t="shared" si="14"/>
        <v>2051.7149999999997</v>
      </c>
      <c r="AG28" s="73">
        <f t="shared" si="14"/>
        <v>622.32500000000005</v>
      </c>
      <c r="AH28" s="73">
        <f t="shared" si="14"/>
        <v>214.98499999999996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5994.1750000000011</v>
      </c>
      <c r="AP28" s="73">
        <f t="shared" si="14"/>
        <v>0</v>
      </c>
      <c r="AQ28" s="75">
        <f t="shared" si="14"/>
        <v>2871</v>
      </c>
      <c r="AR28" s="76">
        <f t="shared" si="14"/>
        <v>283566.50000000006</v>
      </c>
      <c r="AS28" s="76">
        <f t="shared" si="14"/>
        <v>2266.6999999999998</v>
      </c>
      <c r="AT28" s="77">
        <f t="shared" si="14"/>
        <v>-604.30000000000018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5" t="s">
        <v>71</v>
      </c>
      <c r="B29" s="186"/>
      <c r="C29" s="187"/>
      <c r="D29" s="82">
        <f>D4+D5-D28</f>
        <v>755118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1980</v>
      </c>
      <c r="L29" s="82">
        <f t="shared" si="15"/>
        <v>0</v>
      </c>
      <c r="M29" s="82">
        <f t="shared" si="15"/>
        <v>1680</v>
      </c>
      <c r="N29" s="82">
        <f t="shared" si="15"/>
        <v>0</v>
      </c>
      <c r="O29" s="82">
        <f t="shared" si="15"/>
        <v>980</v>
      </c>
      <c r="P29" s="82">
        <f t="shared" si="15"/>
        <v>3240</v>
      </c>
      <c r="Q29" s="82">
        <f t="shared" si="15"/>
        <v>0</v>
      </c>
      <c r="R29" s="82">
        <f t="shared" si="15"/>
        <v>0</v>
      </c>
      <c r="S29" s="82">
        <f t="shared" si="15"/>
        <v>1835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696</v>
      </c>
      <c r="AA29" s="82">
        <f t="shared" si="15"/>
        <v>189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M4:N4"/>
    <mergeCell ref="AC4:AT4"/>
  </mergeCells>
  <conditionalFormatting sqref="AP7:AP27">
    <cfRule type="cellIs" dxfId="703" priority="26" stopIfTrue="1" operator="greaterThan">
      <formula>0</formula>
    </cfRule>
  </conditionalFormatting>
  <conditionalFormatting sqref="AQ31">
    <cfRule type="cellIs" dxfId="702" priority="24" operator="greaterThan">
      <formula>$AQ$7:$AQ$18&lt;100</formula>
    </cfRule>
    <cfRule type="cellIs" dxfId="701" priority="25" operator="greaterThan">
      <formula>100</formula>
    </cfRule>
  </conditionalFormatting>
  <conditionalFormatting sqref="D29:J29 Q29:AB29 Q28:AA28 K4:P29">
    <cfRule type="cellIs" dxfId="700" priority="23" operator="equal">
      <formula>212030016606640</formula>
    </cfRule>
  </conditionalFormatting>
  <conditionalFormatting sqref="D29:J29 L29:AB29 L28:AA28 K4:K29">
    <cfRule type="cellIs" dxfId="699" priority="21" operator="equal">
      <formula>$K$4</formula>
    </cfRule>
    <cfRule type="cellIs" dxfId="698" priority="22" operator="equal">
      <formula>2120</formula>
    </cfRule>
  </conditionalFormatting>
  <conditionalFormatting sqref="D29:L29 M4:N29">
    <cfRule type="cellIs" dxfId="697" priority="19" operator="equal">
      <formula>$M$4</formula>
    </cfRule>
    <cfRule type="cellIs" dxfId="696" priority="20" operator="equal">
      <formula>300</formula>
    </cfRule>
  </conditionalFormatting>
  <conditionalFormatting sqref="O4:O29">
    <cfRule type="cellIs" dxfId="695" priority="17" operator="equal">
      <formula>$O$4</formula>
    </cfRule>
    <cfRule type="cellIs" dxfId="694" priority="18" operator="equal">
      <formula>1660</formula>
    </cfRule>
  </conditionalFormatting>
  <conditionalFormatting sqref="P4:P29">
    <cfRule type="cellIs" dxfId="693" priority="15" operator="equal">
      <formula>$P$4</formula>
    </cfRule>
    <cfRule type="cellIs" dxfId="692" priority="16" operator="equal">
      <formula>6640</formula>
    </cfRule>
  </conditionalFormatting>
  <conditionalFormatting sqref="AT6:AT28">
    <cfRule type="cellIs" dxfId="691" priority="14" operator="lessThan">
      <formula>0</formula>
    </cfRule>
  </conditionalFormatting>
  <conditionalFormatting sqref="AT7:AT18">
    <cfRule type="cellIs" dxfId="690" priority="11" operator="lessThan">
      <formula>0</formula>
    </cfRule>
    <cfRule type="cellIs" dxfId="689" priority="12" operator="lessThan">
      <formula>0</formula>
    </cfRule>
    <cfRule type="cellIs" dxfId="688" priority="13" operator="lessThan">
      <formula>0</formula>
    </cfRule>
  </conditionalFormatting>
  <conditionalFormatting sqref="L28:AA28 K4:K28">
    <cfRule type="cellIs" dxfId="687" priority="10" operator="equal">
      <formula>$K$4</formula>
    </cfRule>
  </conditionalFormatting>
  <conditionalFormatting sqref="D4 D28:D29 D6:D22 D24:D26">
    <cfRule type="cellIs" dxfId="686" priority="9" operator="equal">
      <formula>$D$4</formula>
    </cfRule>
  </conditionalFormatting>
  <conditionalFormatting sqref="S4:S29">
    <cfRule type="cellIs" dxfId="685" priority="8" operator="equal">
      <formula>$S$4</formula>
    </cfRule>
  </conditionalFormatting>
  <conditionalFormatting sqref="Z4:Z29">
    <cfRule type="cellIs" dxfId="684" priority="7" operator="equal">
      <formula>$Z$4</formula>
    </cfRule>
  </conditionalFormatting>
  <conditionalFormatting sqref="AA4:AA29">
    <cfRule type="cellIs" dxfId="683" priority="6" operator="equal">
      <formula>$AA$4</formula>
    </cfRule>
  </conditionalFormatting>
  <conditionalFormatting sqref="AB4:AB29">
    <cfRule type="cellIs" dxfId="682" priority="5" operator="equal">
      <formula>$AB$4</formula>
    </cfRule>
  </conditionalFormatting>
  <conditionalFormatting sqref="AT7:AT28">
    <cfRule type="cellIs" dxfId="681" priority="2" operator="lessThan">
      <formula>0</formula>
    </cfRule>
    <cfRule type="cellIs" dxfId="680" priority="3" operator="lessThan">
      <formula>0</formula>
    </cfRule>
    <cfRule type="cellIs" dxfId="679" priority="4" operator="lessThan">
      <formula>0</formula>
    </cfRule>
  </conditionalFormatting>
  <conditionalFormatting sqref="D5:AA5">
    <cfRule type="cellIs" dxfId="678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0" activePane="bottomLeft" state="frozen"/>
      <selection pane="bottomLeft" activeCell="A16" sqref="A16:XFD16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8" t="s">
        <v>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188"/>
      <c r="AE1" s="188"/>
      <c r="AF1" s="188"/>
      <c r="AG1" s="188"/>
      <c r="AH1" s="188"/>
      <c r="AI1" s="188"/>
      <c r="AJ1" s="188"/>
      <c r="AK1" s="188"/>
      <c r="AL1" s="188"/>
      <c r="AM1" s="188"/>
      <c r="AN1" s="188"/>
      <c r="AO1" s="188"/>
      <c r="AP1" s="188"/>
      <c r="AQ1" s="188"/>
      <c r="AR1" s="188"/>
      <c r="AS1" s="188"/>
      <c r="AT1" s="188"/>
    </row>
    <row r="2" spans="1:56" ht="7.5" hidden="1" customHeight="1" thickBot="1">
      <c r="A2" s="188"/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  <c r="AE2" s="188"/>
      <c r="AF2" s="188"/>
      <c r="AG2" s="188"/>
      <c r="AH2" s="188"/>
      <c r="AI2" s="188"/>
      <c r="AJ2" s="188"/>
      <c r="AK2" s="188"/>
      <c r="AL2" s="188"/>
      <c r="AM2" s="188"/>
      <c r="AN2" s="188"/>
      <c r="AO2" s="188"/>
      <c r="AP2" s="188"/>
      <c r="AQ2" s="188"/>
      <c r="AR2" s="188"/>
      <c r="AS2" s="188"/>
      <c r="AT2" s="188"/>
    </row>
    <row r="3" spans="1:56" ht="18.75">
      <c r="A3" s="189" t="s">
        <v>78</v>
      </c>
      <c r="B3" s="190"/>
      <c r="C3" s="191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2"/>
      <c r="AC3" s="192"/>
      <c r="AD3" s="192"/>
      <c r="AE3" s="192"/>
      <c r="AF3" s="192"/>
      <c r="AG3" s="192"/>
      <c r="AH3" s="192"/>
      <c r="AI3" s="192"/>
      <c r="AJ3" s="192"/>
      <c r="AK3" s="192"/>
      <c r="AL3" s="192"/>
      <c r="AM3" s="192"/>
      <c r="AN3" s="192"/>
      <c r="AO3" s="192"/>
      <c r="AP3" s="192"/>
      <c r="AQ3" s="192"/>
      <c r="AR3" s="192"/>
      <c r="AS3" s="192"/>
      <c r="AT3" s="192"/>
    </row>
    <row r="4" spans="1:56">
      <c r="A4" s="180" t="s">
        <v>1</v>
      </c>
      <c r="B4" s="180"/>
      <c r="C4" s="127"/>
      <c r="D4" s="127">
        <v>755118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126">
        <v>1980</v>
      </c>
      <c r="L4" s="126">
        <v>0</v>
      </c>
      <c r="M4" s="180">
        <v>1680</v>
      </c>
      <c r="N4" s="180"/>
      <c r="O4" s="126">
        <v>980</v>
      </c>
      <c r="P4" s="126">
        <v>3240</v>
      </c>
      <c r="Q4" s="4">
        <v>0</v>
      </c>
      <c r="R4" s="4">
        <v>0</v>
      </c>
      <c r="S4" s="4">
        <v>1835</v>
      </c>
      <c r="T4" s="4"/>
      <c r="U4" s="4"/>
      <c r="V4" s="4"/>
      <c r="W4" s="4"/>
      <c r="X4" s="4"/>
      <c r="Y4" s="4"/>
      <c r="Z4" s="4">
        <v>696</v>
      </c>
      <c r="AA4" s="4">
        <v>189</v>
      </c>
      <c r="AB4" s="4"/>
      <c r="AC4" s="181"/>
      <c r="AD4" s="181"/>
      <c r="AE4" s="181"/>
      <c r="AF4" s="181"/>
      <c r="AG4" s="181"/>
      <c r="AH4" s="181"/>
      <c r="AI4" s="181"/>
      <c r="AJ4" s="181"/>
      <c r="AK4" s="181"/>
      <c r="AL4" s="181"/>
      <c r="AM4" s="181"/>
      <c r="AN4" s="181"/>
      <c r="AO4" s="181"/>
      <c r="AP4" s="181"/>
      <c r="AQ4" s="181"/>
      <c r="AR4" s="181"/>
      <c r="AS4" s="181"/>
      <c r="AT4" s="181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80" t="s">
        <v>2</v>
      </c>
      <c r="B5" s="180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81"/>
      <c r="AD5" s="181"/>
      <c r="AE5" s="181"/>
      <c r="AF5" s="181"/>
      <c r="AG5" s="181"/>
      <c r="AH5" s="181"/>
      <c r="AI5" s="181"/>
      <c r="AJ5" s="181"/>
      <c r="AK5" s="181"/>
      <c r="AL5" s="181"/>
      <c r="AM5" s="181"/>
      <c r="AN5" s="181"/>
      <c r="AO5" s="181"/>
      <c r="AP5" s="181"/>
      <c r="AQ5" s="181"/>
      <c r="AR5" s="181"/>
      <c r="AS5" s="181"/>
      <c r="AT5" s="181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2"/>
      <c r="AW7" s="182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3" t="s">
        <v>70</v>
      </c>
      <c r="B28" s="184"/>
      <c r="C28" s="184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5" t="s">
        <v>71</v>
      </c>
      <c r="B29" s="186"/>
      <c r="C29" s="187"/>
      <c r="D29" s="82">
        <f>D4+D5-D28</f>
        <v>755118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1980</v>
      </c>
      <c r="L29" s="82">
        <f t="shared" si="15"/>
        <v>0</v>
      </c>
      <c r="M29" s="82">
        <f t="shared" si="15"/>
        <v>1680</v>
      </c>
      <c r="N29" s="82">
        <f t="shared" si="15"/>
        <v>0</v>
      </c>
      <c r="O29" s="82">
        <f t="shared" si="15"/>
        <v>980</v>
      </c>
      <c r="P29" s="82">
        <f t="shared" si="15"/>
        <v>3240</v>
      </c>
      <c r="Q29" s="82">
        <f t="shared" si="15"/>
        <v>0</v>
      </c>
      <c r="R29" s="82">
        <f t="shared" si="15"/>
        <v>0</v>
      </c>
      <c r="S29" s="82">
        <f t="shared" si="15"/>
        <v>1835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696</v>
      </c>
      <c r="AA29" s="82">
        <f t="shared" si="15"/>
        <v>189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677" priority="26" stopIfTrue="1" operator="greaterThan">
      <formula>0</formula>
    </cfRule>
  </conditionalFormatting>
  <conditionalFormatting sqref="AQ31">
    <cfRule type="cellIs" dxfId="676" priority="24" operator="greaterThan">
      <formula>$AQ$7:$AQ$18&lt;100</formula>
    </cfRule>
    <cfRule type="cellIs" dxfId="675" priority="25" operator="greaterThan">
      <formula>100</formula>
    </cfRule>
  </conditionalFormatting>
  <conditionalFormatting sqref="D29:J29 Q29:AB29 Q28:AA28 K4:P29">
    <cfRule type="cellIs" dxfId="674" priority="23" operator="equal">
      <formula>212030016606640</formula>
    </cfRule>
  </conditionalFormatting>
  <conditionalFormatting sqref="D29:J29 L29:AB29 L28:AA28 K4:K29">
    <cfRule type="cellIs" dxfId="673" priority="21" operator="equal">
      <formula>$K$4</formula>
    </cfRule>
    <cfRule type="cellIs" dxfId="672" priority="22" operator="equal">
      <formula>2120</formula>
    </cfRule>
  </conditionalFormatting>
  <conditionalFormatting sqref="D29:L29 M4:N29">
    <cfRule type="cellIs" dxfId="671" priority="19" operator="equal">
      <formula>$M$4</formula>
    </cfRule>
    <cfRule type="cellIs" dxfId="670" priority="20" operator="equal">
      <formula>300</formula>
    </cfRule>
  </conditionalFormatting>
  <conditionalFormatting sqref="O4:O29">
    <cfRule type="cellIs" dxfId="669" priority="17" operator="equal">
      <formula>$O$4</formula>
    </cfRule>
    <cfRule type="cellIs" dxfId="668" priority="18" operator="equal">
      <formula>1660</formula>
    </cfRule>
  </conditionalFormatting>
  <conditionalFormatting sqref="P4:P29">
    <cfRule type="cellIs" dxfId="667" priority="15" operator="equal">
      <formula>$P$4</formula>
    </cfRule>
    <cfRule type="cellIs" dxfId="666" priority="16" operator="equal">
      <formula>6640</formula>
    </cfRule>
  </conditionalFormatting>
  <conditionalFormatting sqref="AT6:AT28">
    <cfRule type="cellIs" dxfId="665" priority="14" operator="lessThan">
      <formula>0</formula>
    </cfRule>
  </conditionalFormatting>
  <conditionalFormatting sqref="AT7:AT18">
    <cfRule type="cellIs" dxfId="664" priority="11" operator="lessThan">
      <formula>0</formula>
    </cfRule>
    <cfRule type="cellIs" dxfId="663" priority="12" operator="lessThan">
      <formula>0</formula>
    </cfRule>
    <cfRule type="cellIs" dxfId="662" priority="13" operator="lessThan">
      <formula>0</formula>
    </cfRule>
  </conditionalFormatting>
  <conditionalFormatting sqref="L28:AA28 K4:K28">
    <cfRule type="cellIs" dxfId="661" priority="10" operator="equal">
      <formula>$K$4</formula>
    </cfRule>
  </conditionalFormatting>
  <conditionalFormatting sqref="D4 D28:D29 D6:D22 D24:D26">
    <cfRule type="cellIs" dxfId="660" priority="9" operator="equal">
      <formula>$D$4</formula>
    </cfRule>
  </conditionalFormatting>
  <conditionalFormatting sqref="S4:S29">
    <cfRule type="cellIs" dxfId="659" priority="8" operator="equal">
      <formula>$S$4</formula>
    </cfRule>
  </conditionalFormatting>
  <conditionalFormatting sqref="Z4:Z29">
    <cfRule type="cellIs" dxfId="658" priority="7" operator="equal">
      <formula>$Z$4</formula>
    </cfRule>
  </conditionalFormatting>
  <conditionalFormatting sqref="AA4:AA29">
    <cfRule type="cellIs" dxfId="657" priority="6" operator="equal">
      <formula>$AA$4</formula>
    </cfRule>
  </conditionalFormatting>
  <conditionalFormatting sqref="AB4:AB29">
    <cfRule type="cellIs" dxfId="656" priority="5" operator="equal">
      <formula>$AB$4</formula>
    </cfRule>
  </conditionalFormatting>
  <conditionalFormatting sqref="AT7:AT28">
    <cfRule type="cellIs" dxfId="655" priority="2" operator="lessThan">
      <formula>0</formula>
    </cfRule>
    <cfRule type="cellIs" dxfId="654" priority="3" operator="lessThan">
      <formula>0</formula>
    </cfRule>
    <cfRule type="cellIs" dxfId="653" priority="4" operator="lessThan">
      <formula>0</formula>
    </cfRule>
  </conditionalFormatting>
  <conditionalFormatting sqref="D5:AA5">
    <cfRule type="cellIs" dxfId="652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A22" sqref="A22:XFD2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8" t="s">
        <v>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188"/>
      <c r="AE1" s="188"/>
      <c r="AF1" s="188"/>
      <c r="AG1" s="188"/>
      <c r="AH1" s="188"/>
      <c r="AI1" s="188"/>
      <c r="AJ1" s="188"/>
      <c r="AK1" s="188"/>
      <c r="AL1" s="188"/>
      <c r="AM1" s="188"/>
      <c r="AN1" s="188"/>
      <c r="AO1" s="188"/>
      <c r="AP1" s="188"/>
      <c r="AQ1" s="188"/>
      <c r="AR1" s="188"/>
      <c r="AS1" s="188"/>
      <c r="AT1" s="188"/>
    </row>
    <row r="2" spans="1:56" ht="7.5" hidden="1" customHeight="1">
      <c r="A2" s="188"/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  <c r="AE2" s="188"/>
      <c r="AF2" s="188"/>
      <c r="AG2" s="188"/>
      <c r="AH2" s="188"/>
      <c r="AI2" s="188"/>
      <c r="AJ2" s="188"/>
      <c r="AK2" s="188"/>
      <c r="AL2" s="188"/>
      <c r="AM2" s="188"/>
      <c r="AN2" s="188"/>
      <c r="AO2" s="188"/>
      <c r="AP2" s="188"/>
      <c r="AQ2" s="188"/>
      <c r="AR2" s="188"/>
      <c r="AS2" s="188"/>
      <c r="AT2" s="188"/>
    </row>
    <row r="3" spans="1:56" ht="18.75">
      <c r="A3" s="189" t="s">
        <v>79</v>
      </c>
      <c r="B3" s="190"/>
      <c r="C3" s="191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2"/>
      <c r="AC3" s="193"/>
      <c r="AD3" s="193"/>
      <c r="AE3" s="193"/>
      <c r="AF3" s="193"/>
      <c r="AG3" s="193"/>
      <c r="AH3" s="193"/>
      <c r="AI3" s="193"/>
      <c r="AJ3" s="193"/>
      <c r="AK3" s="193"/>
      <c r="AL3" s="193"/>
      <c r="AM3" s="193"/>
      <c r="AN3" s="193"/>
      <c r="AO3" s="193"/>
      <c r="AP3" s="193"/>
      <c r="AQ3" s="193"/>
      <c r="AR3" s="193"/>
      <c r="AS3" s="193"/>
      <c r="AT3" s="193"/>
    </row>
    <row r="4" spans="1:56">
      <c r="A4" s="180" t="s">
        <v>1</v>
      </c>
      <c r="B4" s="180"/>
      <c r="C4" s="127"/>
      <c r="D4" s="127">
        <v>755118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126">
        <v>1980</v>
      </c>
      <c r="L4" s="126">
        <v>0</v>
      </c>
      <c r="M4" s="180">
        <v>1680</v>
      </c>
      <c r="N4" s="180"/>
      <c r="O4" s="126">
        <v>980</v>
      </c>
      <c r="P4" s="126">
        <v>3240</v>
      </c>
      <c r="Q4" s="4">
        <v>0</v>
      </c>
      <c r="R4" s="4">
        <v>0</v>
      </c>
      <c r="S4" s="4">
        <v>1835</v>
      </c>
      <c r="T4" s="4"/>
      <c r="U4" s="4"/>
      <c r="V4" s="4"/>
      <c r="W4" s="4"/>
      <c r="X4" s="4"/>
      <c r="Y4" s="4"/>
      <c r="Z4" s="4">
        <v>696</v>
      </c>
      <c r="AA4" s="4">
        <v>189</v>
      </c>
      <c r="AB4" s="147"/>
      <c r="AC4" s="181"/>
      <c r="AD4" s="181"/>
      <c r="AE4" s="181"/>
      <c r="AF4" s="181"/>
      <c r="AG4" s="181"/>
      <c r="AH4" s="181"/>
      <c r="AI4" s="181"/>
      <c r="AJ4" s="181"/>
      <c r="AK4" s="181"/>
      <c r="AL4" s="181"/>
      <c r="AM4" s="181"/>
      <c r="AN4" s="181"/>
      <c r="AO4" s="181"/>
      <c r="AP4" s="181"/>
      <c r="AQ4" s="181"/>
      <c r="AR4" s="181"/>
      <c r="AS4" s="181"/>
      <c r="AT4" s="181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80" t="s">
        <v>2</v>
      </c>
      <c r="B5" s="180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48"/>
      <c r="AC5" s="181"/>
      <c r="AD5" s="181"/>
      <c r="AE5" s="181"/>
      <c r="AF5" s="181"/>
      <c r="AG5" s="181"/>
      <c r="AH5" s="181"/>
      <c r="AI5" s="181"/>
      <c r="AJ5" s="181"/>
      <c r="AK5" s="181"/>
      <c r="AL5" s="181"/>
      <c r="AM5" s="181"/>
      <c r="AN5" s="181"/>
      <c r="AO5" s="181"/>
      <c r="AP5" s="181"/>
      <c r="AQ5" s="181"/>
      <c r="AR5" s="181"/>
      <c r="AS5" s="181"/>
      <c r="AT5" s="181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149" t="s">
        <v>30</v>
      </c>
      <c r="AC6" s="154" t="s">
        <v>31</v>
      </c>
      <c r="AD6" s="155" t="s">
        <v>32</v>
      </c>
      <c r="AE6" s="156" t="s">
        <v>33</v>
      </c>
      <c r="AF6" s="157" t="s">
        <v>34</v>
      </c>
      <c r="AG6" s="156" t="s">
        <v>35</v>
      </c>
      <c r="AH6" s="157" t="s">
        <v>36</v>
      </c>
      <c r="AI6" s="157" t="s">
        <v>37</v>
      </c>
      <c r="AJ6" s="158" t="s">
        <v>38</v>
      </c>
      <c r="AK6" s="159" t="s">
        <v>39</v>
      </c>
      <c r="AL6" s="159" t="s">
        <v>40</v>
      </c>
      <c r="AM6" s="159" t="s">
        <v>41</v>
      </c>
      <c r="AN6" s="158" t="s">
        <v>42</v>
      </c>
      <c r="AO6" s="158" t="s">
        <v>43</v>
      </c>
      <c r="AP6" s="160" t="s">
        <v>44</v>
      </c>
      <c r="AQ6" s="161" t="s">
        <v>45</v>
      </c>
      <c r="AR6" s="154" t="s">
        <v>46</v>
      </c>
      <c r="AS6" s="162" t="s">
        <v>47</v>
      </c>
      <c r="AT6" s="163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10003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26</v>
      </c>
      <c r="T7" s="38"/>
      <c r="U7" s="38"/>
      <c r="V7" s="38"/>
      <c r="W7" s="38"/>
      <c r="X7" s="38"/>
      <c r="Y7" s="38"/>
      <c r="Z7" s="38">
        <v>0</v>
      </c>
      <c r="AA7" s="38">
        <v>2</v>
      </c>
      <c r="AB7" s="150"/>
      <c r="AC7" s="164">
        <f>D7*1+E7*999+F7*499+G7*75+H7*50+I7*30+K7*20+L7*19+M7*10+P7*9+N7*10+J7*29+S7*191+V7*4744+W7*110+X7*450+Y7*110+Z7*191+AA7*182+AB7*182+U7*30+T7*350+R7*4+Q7*5+O7*9</f>
        <v>15333</v>
      </c>
      <c r="AD7" s="35">
        <f t="shared" ref="AD7:AD27" si="0">D7*1</f>
        <v>10003</v>
      </c>
      <c r="AE7" s="52">
        <f t="shared" ref="AE7:AE27" si="1">D7*2.75%</f>
        <v>275.08249999999998</v>
      </c>
      <c r="AF7" s="52">
        <f t="shared" ref="AF7:AF27" si="2">AD7*0.95%</f>
        <v>95.028499999999994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5">
        <f>SUM(D7:P7)*2.75%</f>
        <v>275.08249999999998</v>
      </c>
      <c r="AP7" s="53"/>
      <c r="AQ7" s="53">
        <v>82</v>
      </c>
      <c r="AR7" s="166">
        <f>AC7-AE7-AG7-AJ7-AK7-AL7-AM7-AN7-AP7-AQ7</f>
        <v>14975.9175</v>
      </c>
      <c r="AS7" s="165">
        <f t="shared" ref="AS7:AS19" si="4">AF7+AH7+AI7</f>
        <v>95.028499999999994</v>
      </c>
      <c r="AT7" s="167">
        <f t="shared" ref="AT7:AT19" si="5">AS7-AQ7-AN7</f>
        <v>13.028499999999994</v>
      </c>
      <c r="AU7" s="103"/>
      <c r="AV7" s="182"/>
      <c r="AW7" s="182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>
        <v>7861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51"/>
      <c r="AC8" s="164">
        <f t="shared" ref="AC8:AC27" si="6">D8*1+E8*999+F8*499+G8*75+H8*50+I8*30+K8*20+L8*19+M8*10+P8*9+N8*10+J8*29+S8*191+V8*4744+W8*110+X8*450+Y8*110+Z8*191+AA8*182+AB8*182+U8*30+T8*350+R8*4+Q8*5+O8*9</f>
        <v>7861</v>
      </c>
      <c r="AD8" s="35">
        <f t="shared" si="0"/>
        <v>7861</v>
      </c>
      <c r="AE8" s="52">
        <f t="shared" si="1"/>
        <v>216.17750000000001</v>
      </c>
      <c r="AF8" s="52">
        <f t="shared" si="2"/>
        <v>74.679500000000004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5">
        <f t="shared" ref="AO8:AO27" si="9">SUM(D8:P8)*2.75%</f>
        <v>216.17750000000001</v>
      </c>
      <c r="AP8" s="53"/>
      <c r="AQ8" s="53">
        <v>75</v>
      </c>
      <c r="AR8" s="166">
        <f>AC8-AE8-AG8-AJ8-AK8-AL8-AM8-AN8-AP8-AQ8</f>
        <v>7569.8225000000002</v>
      </c>
      <c r="AS8" s="165">
        <f t="shared" si="4"/>
        <v>74.679500000000004</v>
      </c>
      <c r="AT8" s="167">
        <f t="shared" si="5"/>
        <v>-0.32049999999999557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>
        <v>6888</v>
      </c>
      <c r="E9" s="51"/>
      <c r="F9" s="50"/>
      <c r="G9" s="51"/>
      <c r="H9" s="51"/>
      <c r="I9" s="51"/>
      <c r="J9" s="51"/>
      <c r="K9" s="51">
        <v>10</v>
      </c>
      <c r="L9" s="51"/>
      <c r="M9" s="51">
        <v>20</v>
      </c>
      <c r="N9" s="51"/>
      <c r="O9" s="51"/>
      <c r="P9" s="51">
        <v>250</v>
      </c>
      <c r="Q9" s="35"/>
      <c r="R9" s="35"/>
      <c r="S9" s="35">
        <v>2</v>
      </c>
      <c r="T9" s="35"/>
      <c r="U9" s="35"/>
      <c r="V9" s="35"/>
      <c r="W9" s="35"/>
      <c r="X9" s="35"/>
      <c r="Y9" s="35"/>
      <c r="Z9" s="35"/>
      <c r="AA9" s="35"/>
      <c r="AB9" s="151"/>
      <c r="AC9" s="164">
        <f t="shared" si="6"/>
        <v>9920</v>
      </c>
      <c r="AD9" s="35">
        <f t="shared" si="0"/>
        <v>6888</v>
      </c>
      <c r="AE9" s="52">
        <f t="shared" si="1"/>
        <v>189.42</v>
      </c>
      <c r="AF9" s="52">
        <f t="shared" si="2"/>
        <v>65.435999999999993</v>
      </c>
      <c r="AG9" s="52">
        <f t="shared" si="7"/>
        <v>72.875</v>
      </c>
      <c r="AH9" s="52">
        <f t="shared" si="3"/>
        <v>25.175000000000001</v>
      </c>
      <c r="AI9" s="52">
        <f t="shared" si="8"/>
        <v>0</v>
      </c>
      <c r="AJ9" s="48"/>
      <c r="AK9" s="48"/>
      <c r="AL9" s="48"/>
      <c r="AM9" s="48"/>
      <c r="AN9" s="48">
        <v>0</v>
      </c>
      <c r="AO9" s="165">
        <f t="shared" si="9"/>
        <v>197.12</v>
      </c>
      <c r="AP9" s="53"/>
      <c r="AQ9" s="53">
        <v>78</v>
      </c>
      <c r="AR9" s="166">
        <f t="shared" ref="AR9:AR27" si="10">AC9-AE9-AG9-AJ9-AK9-AL9-AM9-AN9-AP9-AQ9</f>
        <v>9579.7049999999999</v>
      </c>
      <c r="AS9" s="165">
        <f t="shared" si="4"/>
        <v>90.61099999999999</v>
      </c>
      <c r="AT9" s="167">
        <f t="shared" si="5"/>
        <v>12.61099999999999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>
        <v>4319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>
        <v>30</v>
      </c>
      <c r="Q10" s="35"/>
      <c r="R10" s="35"/>
      <c r="S10" s="35">
        <v>3</v>
      </c>
      <c r="T10" s="35"/>
      <c r="U10" s="35"/>
      <c r="V10" s="35"/>
      <c r="W10" s="35"/>
      <c r="X10" s="35"/>
      <c r="Y10" s="35"/>
      <c r="Z10" s="35"/>
      <c r="AA10" s="35"/>
      <c r="AB10" s="151"/>
      <c r="AC10" s="164">
        <f t="shared" si="6"/>
        <v>5162</v>
      </c>
      <c r="AD10" s="35">
        <f>D10*1</f>
        <v>4319</v>
      </c>
      <c r="AE10" s="52">
        <f>D10*2.75%</f>
        <v>118.77249999999999</v>
      </c>
      <c r="AF10" s="52">
        <f>AD10*0.95%</f>
        <v>41.030499999999996</v>
      </c>
      <c r="AG10" s="52">
        <f t="shared" si="7"/>
        <v>7.4249999999999998</v>
      </c>
      <c r="AH10" s="52">
        <f t="shared" si="3"/>
        <v>2.5649999999999999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5">
        <f t="shared" si="9"/>
        <v>119.5975</v>
      </c>
      <c r="AP10" s="53"/>
      <c r="AQ10" s="53">
        <v>35</v>
      </c>
      <c r="AR10" s="166">
        <f t="shared" si="10"/>
        <v>5000.8024999999998</v>
      </c>
      <c r="AS10" s="165">
        <f>AF10+AH10+AI10</f>
        <v>43.595499999999994</v>
      </c>
      <c r="AT10" s="167">
        <f>AS10-AQ10-AN10</f>
        <v>8.5954999999999941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>
        <v>3908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51"/>
      <c r="AC11" s="164">
        <f t="shared" si="6"/>
        <v>3908</v>
      </c>
      <c r="AD11" s="35">
        <f t="shared" si="0"/>
        <v>3908</v>
      </c>
      <c r="AE11" s="52">
        <f t="shared" si="1"/>
        <v>107.47</v>
      </c>
      <c r="AF11" s="52">
        <f t="shared" si="2"/>
        <v>37.125999999999998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5">
        <f t="shared" si="9"/>
        <v>107.47</v>
      </c>
      <c r="AP11" s="53"/>
      <c r="AQ11" s="53">
        <v>30</v>
      </c>
      <c r="AR11" s="166">
        <f t="shared" si="10"/>
        <v>3770.53</v>
      </c>
      <c r="AS11" s="165">
        <f t="shared" si="4"/>
        <v>37.125999999999998</v>
      </c>
      <c r="AT11" s="167">
        <f t="shared" si="5"/>
        <v>7.1259999999999977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>
        <v>7444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51"/>
      <c r="AC12" s="164">
        <f>D12*1+E12*999+F12*499+G12*75+H12*50+I12*30+K12*20+L12*19+M12*10+P12*9+N12*10+J12*29+S12*191+V12*4744+W12*110+X12*450+Y12*110+Z12*191+AA12*182+AB12*182+U12*30+T12*350+R12*4+Q12*5+O12*9</f>
        <v>7444</v>
      </c>
      <c r="AD12" s="35">
        <f>D12*1</f>
        <v>7444</v>
      </c>
      <c r="AE12" s="52">
        <f>D12*2.75%</f>
        <v>204.71</v>
      </c>
      <c r="AF12" s="52">
        <f>AD12*0.95%</f>
        <v>70.718000000000004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5">
        <f t="shared" si="9"/>
        <v>204.71</v>
      </c>
      <c r="AP12" s="53"/>
      <c r="AQ12" s="53">
        <v>39</v>
      </c>
      <c r="AR12" s="166">
        <f t="shared" si="10"/>
        <v>7200.29</v>
      </c>
      <c r="AS12" s="165">
        <f>AF12+AH12+AI12</f>
        <v>70.718000000000004</v>
      </c>
      <c r="AT12" s="167">
        <f>AS12-AQ12-AN12</f>
        <v>31.718000000000004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>
        <v>5023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>
        <v>50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51"/>
      <c r="AC13" s="164">
        <f>D13*1+E13*999+F13*499+G13*75+H13*50+I13*30+K13*20+L13*19+M13*10+P13*9+N13*10+J13*29+S13*191+V13*4744+W13*110+X13*450+Y13*110+Z13*191+AA13*182+AB13*182+U13*30+T13*350+R13*4+Q13*5+O13*9</f>
        <v>5473</v>
      </c>
      <c r="AD13" s="35">
        <f t="shared" si="0"/>
        <v>5023</v>
      </c>
      <c r="AE13" s="52">
        <f t="shared" si="1"/>
        <v>138.13249999999999</v>
      </c>
      <c r="AF13" s="52">
        <f t="shared" si="2"/>
        <v>47.718499999999999</v>
      </c>
      <c r="AG13" s="52">
        <f t="shared" si="7"/>
        <v>12.375</v>
      </c>
      <c r="AH13" s="52">
        <f t="shared" si="3"/>
        <v>4.2749999999999995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5">
        <f t="shared" si="9"/>
        <v>139.50749999999999</v>
      </c>
      <c r="AP13" s="53"/>
      <c r="AQ13" s="53">
        <v>47</v>
      </c>
      <c r="AR13" s="166">
        <f t="shared" si="10"/>
        <v>5275.4925000000003</v>
      </c>
      <c r="AS13" s="165">
        <f t="shared" si="4"/>
        <v>51.993499999999997</v>
      </c>
      <c r="AT13" s="167">
        <f>AS13-AQ13-AN13</f>
        <v>4.9934999999999974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>
        <v>7401</v>
      </c>
      <c r="E14" s="51"/>
      <c r="F14" s="50"/>
      <c r="G14" s="51"/>
      <c r="H14" s="51"/>
      <c r="I14" s="51"/>
      <c r="J14" s="51"/>
      <c r="K14" s="51">
        <v>30</v>
      </c>
      <c r="L14" s="51"/>
      <c r="M14" s="51"/>
      <c r="N14" s="51"/>
      <c r="O14" s="51"/>
      <c r="P14" s="51">
        <v>120</v>
      </c>
      <c r="Q14" s="35"/>
      <c r="R14" s="35"/>
      <c r="S14" s="35">
        <v>5</v>
      </c>
      <c r="T14" s="35"/>
      <c r="U14" s="35"/>
      <c r="V14" s="35"/>
      <c r="W14" s="35"/>
      <c r="X14" s="35"/>
      <c r="Y14" s="35"/>
      <c r="Z14" s="35"/>
      <c r="AA14" s="35">
        <v>5</v>
      </c>
      <c r="AB14" s="151"/>
      <c r="AC14" s="164">
        <f>D14*1+E14*999+F14*499+G14*75+H14*50+I14*30+K14*20+L14*19+M14*10+P14*9+N14*10+J14*29+S14*191+V14*4744+W14*110+X14*450+Y14*110+Z14*191+AA14*182+AB14*182+U14*30+T14*350+R14*4+Q14*5+O14*9</f>
        <v>10946</v>
      </c>
      <c r="AD14" s="35">
        <f t="shared" si="0"/>
        <v>7401</v>
      </c>
      <c r="AE14" s="52">
        <f t="shared" si="1"/>
        <v>203.5275</v>
      </c>
      <c r="AF14" s="52">
        <f t="shared" si="2"/>
        <v>70.3095</v>
      </c>
      <c r="AG14" s="52">
        <f t="shared" si="7"/>
        <v>46.2</v>
      </c>
      <c r="AH14" s="52">
        <f t="shared" si="3"/>
        <v>15.959999999999999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5">
        <f>SUM(D14:P14)*2.75%</f>
        <v>207.6525</v>
      </c>
      <c r="AP14" s="53"/>
      <c r="AQ14" s="53">
        <v>76</v>
      </c>
      <c r="AR14" s="166">
        <f>AC14-AE14-AG14-AJ14-AK14-AL14-AM14-AN14-AP14-AQ14</f>
        <v>10620.272499999999</v>
      </c>
      <c r="AS14" s="165">
        <f t="shared" si="4"/>
        <v>86.269499999999994</v>
      </c>
      <c r="AT14" s="168">
        <f t="shared" si="5"/>
        <v>10.269499999999994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>
        <v>16151</v>
      </c>
      <c r="E15" s="51"/>
      <c r="F15" s="50"/>
      <c r="G15" s="51"/>
      <c r="H15" s="51"/>
      <c r="I15" s="51"/>
      <c r="J15" s="51"/>
      <c r="K15" s="51">
        <v>40</v>
      </c>
      <c r="L15" s="51"/>
      <c r="M15" s="51">
        <v>40</v>
      </c>
      <c r="N15" s="51"/>
      <c r="O15" s="51"/>
      <c r="P15" s="51">
        <v>80</v>
      </c>
      <c r="Q15" s="35"/>
      <c r="R15" s="35"/>
      <c r="S15" s="35">
        <v>22</v>
      </c>
      <c r="T15" s="35"/>
      <c r="U15" s="35"/>
      <c r="V15" s="35"/>
      <c r="W15" s="35"/>
      <c r="X15" s="35"/>
      <c r="Y15" s="35"/>
      <c r="Z15" s="35">
        <v>2</v>
      </c>
      <c r="AA15" s="35"/>
      <c r="AB15" s="151"/>
      <c r="AC15" s="164">
        <f>D15*1+E15*999+F15*499+G15*75+H15*50+I15*30+K15*20+L15*19+M15*10+P15*9+N15*10+J15*29+S15*191+V15*4744+W15*110+X15*450+Y15*110+Z15*191+AA15*182+AB15*182+U15*30+T15*350+R15*4+Q15*5+O15*9</f>
        <v>22655</v>
      </c>
      <c r="AD15" s="35">
        <f t="shared" si="0"/>
        <v>16151</v>
      </c>
      <c r="AE15" s="52">
        <f t="shared" si="1"/>
        <v>444.15249999999997</v>
      </c>
      <c r="AF15" s="52">
        <f t="shared" si="2"/>
        <v>153.43449999999999</v>
      </c>
      <c r="AG15" s="52">
        <f t="shared" si="7"/>
        <v>52.8</v>
      </c>
      <c r="AH15" s="52">
        <f t="shared" si="3"/>
        <v>18.239999999999998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5">
        <f t="shared" si="9"/>
        <v>448.55250000000001</v>
      </c>
      <c r="AP15" s="53"/>
      <c r="AQ15" s="53">
        <v>140</v>
      </c>
      <c r="AR15" s="166">
        <f t="shared" si="10"/>
        <v>22018.047500000001</v>
      </c>
      <c r="AS15" s="165">
        <f>AF15+AH15+AI15</f>
        <v>171.67449999999999</v>
      </c>
      <c r="AT15" s="167">
        <f>AS15-AQ15-AN15</f>
        <v>31.674499999999995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>
        <v>7296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151"/>
      <c r="AC16" s="164">
        <f t="shared" si="6"/>
        <v>7296</v>
      </c>
      <c r="AD16" s="35">
        <f t="shared" si="0"/>
        <v>7296</v>
      </c>
      <c r="AE16" s="52">
        <f t="shared" si="1"/>
        <v>200.64000000000001</v>
      </c>
      <c r="AF16" s="52">
        <f t="shared" si="2"/>
        <v>69.311999999999998</v>
      </c>
      <c r="AG16" s="52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5">
        <f t="shared" si="9"/>
        <v>200.64000000000001</v>
      </c>
      <c r="AP16" s="53"/>
      <c r="AQ16" s="53">
        <v>55</v>
      </c>
      <c r="AR16" s="166">
        <f>AC16-AE16-AG16-AJ16-AK16-AL16-AM16-AN16-AP16-AQ16</f>
        <v>7040.36</v>
      </c>
      <c r="AS16" s="165">
        <f t="shared" si="4"/>
        <v>69.311999999999998</v>
      </c>
      <c r="AT16" s="167">
        <f t="shared" si="5"/>
        <v>14.311999999999998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>
        <v>8122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>
        <v>50</v>
      </c>
      <c r="Q17" s="35"/>
      <c r="R17" s="35"/>
      <c r="S17" s="35">
        <v>15</v>
      </c>
      <c r="T17" s="35"/>
      <c r="U17" s="35"/>
      <c r="V17" s="35"/>
      <c r="W17" s="35"/>
      <c r="X17" s="35"/>
      <c r="Y17" s="35"/>
      <c r="Z17" s="35"/>
      <c r="AA17" s="35"/>
      <c r="AB17" s="151"/>
      <c r="AC17" s="164">
        <f t="shared" si="6"/>
        <v>11437</v>
      </c>
      <c r="AD17" s="35">
        <f>D17*1</f>
        <v>8122</v>
      </c>
      <c r="AE17" s="52">
        <f>D17*2.75%</f>
        <v>223.35499999999999</v>
      </c>
      <c r="AF17" s="52">
        <f>AD17*0.95%</f>
        <v>77.158999999999992</v>
      </c>
      <c r="AG17" s="52">
        <f t="shared" si="7"/>
        <v>12.375</v>
      </c>
      <c r="AH17" s="52">
        <f t="shared" si="3"/>
        <v>4.2749999999999995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5">
        <f t="shared" si="9"/>
        <v>224.73</v>
      </c>
      <c r="AP17" s="53"/>
      <c r="AQ17" s="53">
        <v>66</v>
      </c>
      <c r="AR17" s="166">
        <f>AC17-AE17-AG17-AJ17-AK17-AL17-AM17-AN17-AP17-AQ17</f>
        <v>11135.27</v>
      </c>
      <c r="AS17" s="165">
        <f>AF17+AH17+AI17</f>
        <v>81.433999999999997</v>
      </c>
      <c r="AT17" s="167">
        <f>AS17-AQ17-AN17</f>
        <v>15.433999999999997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>
        <v>8328</v>
      </c>
      <c r="E18" s="51"/>
      <c r="F18" s="50"/>
      <c r="G18" s="51"/>
      <c r="H18" s="51"/>
      <c r="I18" s="51"/>
      <c r="J18" s="51"/>
      <c r="K18" s="51"/>
      <c r="L18" s="51"/>
      <c r="M18" s="51">
        <v>50</v>
      </c>
      <c r="N18" s="51"/>
      <c r="O18" s="51"/>
      <c r="P18" s="51">
        <v>50</v>
      </c>
      <c r="Q18" s="35"/>
      <c r="R18" s="35"/>
      <c r="S18" s="35">
        <v>3</v>
      </c>
      <c r="T18" s="35"/>
      <c r="U18" s="35"/>
      <c r="V18" s="35"/>
      <c r="W18" s="35"/>
      <c r="X18" s="35"/>
      <c r="Y18" s="35"/>
      <c r="Z18" s="35"/>
      <c r="AA18" s="35"/>
      <c r="AB18" s="151"/>
      <c r="AC18" s="164">
        <f t="shared" si="6"/>
        <v>9851</v>
      </c>
      <c r="AD18" s="35">
        <f>D18*1</f>
        <v>8328</v>
      </c>
      <c r="AE18" s="52">
        <f>D18*2.75%</f>
        <v>229.02</v>
      </c>
      <c r="AF18" s="52">
        <f>AD18*0.95%</f>
        <v>79.116</v>
      </c>
      <c r="AG18" s="52">
        <f t="shared" si="7"/>
        <v>26.125</v>
      </c>
      <c r="AH18" s="52">
        <f t="shared" si="3"/>
        <v>9.0250000000000004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5">
        <f t="shared" si="9"/>
        <v>231.77</v>
      </c>
      <c r="AP18" s="53"/>
      <c r="AQ18" s="53">
        <v>100</v>
      </c>
      <c r="AR18" s="166">
        <f t="shared" si="10"/>
        <v>9495.8549999999996</v>
      </c>
      <c r="AS18" s="165">
        <f>AF18+AH18+AI18</f>
        <v>88.141000000000005</v>
      </c>
      <c r="AT18" s="167">
        <f>AS18-AQ18-AN18</f>
        <v>-11.858999999999995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>
        <v>10506</v>
      </c>
      <c r="E19" s="51"/>
      <c r="F19" s="50"/>
      <c r="G19" s="51"/>
      <c r="H19" s="51"/>
      <c r="I19" s="51"/>
      <c r="J19" s="51"/>
      <c r="K19" s="51">
        <v>20</v>
      </c>
      <c r="L19" s="51"/>
      <c r="M19" s="51">
        <v>50</v>
      </c>
      <c r="N19" s="51"/>
      <c r="O19" s="51"/>
      <c r="P19" s="51">
        <v>200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151"/>
      <c r="AC19" s="164">
        <f t="shared" si="6"/>
        <v>13206</v>
      </c>
      <c r="AD19" s="35">
        <f t="shared" si="0"/>
        <v>10506</v>
      </c>
      <c r="AE19" s="52">
        <f t="shared" si="1"/>
        <v>288.91500000000002</v>
      </c>
      <c r="AF19" s="52">
        <f t="shared" si="2"/>
        <v>99.807000000000002</v>
      </c>
      <c r="AG19" s="52">
        <f t="shared" si="7"/>
        <v>74.25</v>
      </c>
      <c r="AH19" s="52">
        <f t="shared" si="3"/>
        <v>25.65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5">
        <f t="shared" si="9"/>
        <v>296.33999999999997</v>
      </c>
      <c r="AP19" s="53"/>
      <c r="AQ19" s="53">
        <v>167</v>
      </c>
      <c r="AR19" s="169">
        <f>AC19-AE19-AG19-AJ19-AK19-AL19-AM19-AN19-AP19-AQ19</f>
        <v>12675.834999999999</v>
      </c>
      <c r="AS19" s="165">
        <f t="shared" si="4"/>
        <v>125.45699999999999</v>
      </c>
      <c r="AT19" s="165">
        <f t="shared" si="5"/>
        <v>-41.543000000000006</v>
      </c>
      <c r="AU19" s="6"/>
      <c r="AV19" s="130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>
        <v>1028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>
        <v>1</v>
      </c>
      <c r="AA20" s="35">
        <v>6</v>
      </c>
      <c r="AB20" s="151"/>
      <c r="AC20" s="164">
        <f t="shared" si="6"/>
        <v>2311</v>
      </c>
      <c r="AD20" s="35">
        <f t="shared" si="0"/>
        <v>1028</v>
      </c>
      <c r="AE20" s="52">
        <f t="shared" si="1"/>
        <v>28.27</v>
      </c>
      <c r="AF20" s="52">
        <f t="shared" si="2"/>
        <v>9.766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5">
        <f t="shared" si="9"/>
        <v>28.27</v>
      </c>
      <c r="AP20" s="53"/>
      <c r="AQ20" s="53"/>
      <c r="AR20" s="169">
        <f>AC20-AE20-AG20-AJ20-AK20-AL20-AM20-AN20-AP20-AQ20</f>
        <v>2282.73</v>
      </c>
      <c r="AS20" s="165">
        <f>AF20+AH20+AI20</f>
        <v>9.766</v>
      </c>
      <c r="AT20" s="165">
        <f>AS20-AQ20-AN20</f>
        <v>9.766</v>
      </c>
      <c r="AU20" s="6"/>
      <c r="AV20" s="130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>
        <v>5371</v>
      </c>
      <c r="E21" s="51"/>
      <c r="F21" s="50"/>
      <c r="G21" s="51"/>
      <c r="H21" s="51"/>
      <c r="I21" s="51"/>
      <c r="J21" s="51"/>
      <c r="K21" s="51">
        <v>20</v>
      </c>
      <c r="L21" s="51"/>
      <c r="M21" s="51"/>
      <c r="N21" s="51"/>
      <c r="O21" s="51"/>
      <c r="P21" s="51">
        <v>20</v>
      </c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151"/>
      <c r="AC21" s="164">
        <f t="shared" si="6"/>
        <v>5951</v>
      </c>
      <c r="AD21" s="35">
        <f t="shared" si="0"/>
        <v>5371</v>
      </c>
      <c r="AE21" s="52">
        <f t="shared" si="1"/>
        <v>147.70250000000001</v>
      </c>
      <c r="AF21" s="52">
        <f t="shared" si="2"/>
        <v>51.024499999999996</v>
      </c>
      <c r="AG21" s="52">
        <f t="shared" si="7"/>
        <v>15.95</v>
      </c>
      <c r="AH21" s="52">
        <f t="shared" si="3"/>
        <v>5.51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5">
        <f t="shared" si="9"/>
        <v>148.80250000000001</v>
      </c>
      <c r="AP21" s="53"/>
      <c r="AQ21" s="53">
        <v>51</v>
      </c>
      <c r="AR21" s="166">
        <f t="shared" si="10"/>
        <v>5736.3474999999999</v>
      </c>
      <c r="AS21" s="165">
        <f t="shared" ref="AS21:AS27" si="11">AF21+AH21+AI21</f>
        <v>56.534499999999994</v>
      </c>
      <c r="AT21" s="165">
        <f t="shared" ref="AT21:AT27" si="12">AS21-AQ21-AN21</f>
        <v>5.5344999999999942</v>
      </c>
      <c r="AU21" s="6"/>
      <c r="AV21" s="130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>
        <v>10188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>
        <v>250</v>
      </c>
      <c r="Q22" s="35"/>
      <c r="R22" s="35"/>
      <c r="S22" s="35">
        <v>34</v>
      </c>
      <c r="T22" s="35"/>
      <c r="U22" s="35"/>
      <c r="V22" s="35"/>
      <c r="W22" s="35"/>
      <c r="X22" s="35"/>
      <c r="Y22" s="35"/>
      <c r="Z22" s="35"/>
      <c r="AA22" s="35"/>
      <c r="AB22" s="151"/>
      <c r="AC22" s="164">
        <f t="shared" si="6"/>
        <v>18932</v>
      </c>
      <c r="AD22" s="35">
        <f t="shared" si="0"/>
        <v>10188</v>
      </c>
      <c r="AE22" s="52">
        <f t="shared" si="1"/>
        <v>280.17</v>
      </c>
      <c r="AF22" s="52">
        <f t="shared" si="2"/>
        <v>96.786000000000001</v>
      </c>
      <c r="AG22" s="52">
        <f t="shared" si="7"/>
        <v>61.875</v>
      </c>
      <c r="AH22" s="52">
        <f t="shared" si="3"/>
        <v>21.375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5">
        <f t="shared" si="9"/>
        <v>287.04500000000002</v>
      </c>
      <c r="AP22" s="53"/>
      <c r="AQ22" s="53">
        <v>100</v>
      </c>
      <c r="AR22" s="166">
        <f>AC22-AE22-AG22-AJ22-AK22-AL22-AM22-AN22-AP22-AQ22</f>
        <v>18489.955000000002</v>
      </c>
      <c r="AS22" s="165">
        <f>AF22+AH22+AI22</f>
        <v>118.161</v>
      </c>
      <c r="AT22" s="165">
        <f>AS22-AQ22-AN22</f>
        <v>18.161000000000001</v>
      </c>
      <c r="AU22" s="6"/>
      <c r="AV22" s="130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>
        <v>6250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151"/>
      <c r="AC23" s="164">
        <f t="shared" si="6"/>
        <v>6250</v>
      </c>
      <c r="AD23" s="35">
        <f t="shared" si="0"/>
        <v>6250</v>
      </c>
      <c r="AE23" s="52">
        <f t="shared" si="1"/>
        <v>171.875</v>
      </c>
      <c r="AF23" s="52">
        <f t="shared" si="2"/>
        <v>59.375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5">
        <f t="shared" si="9"/>
        <v>171.875</v>
      </c>
      <c r="AP23" s="53"/>
      <c r="AQ23" s="53">
        <v>60</v>
      </c>
      <c r="AR23" s="166">
        <f>AC23-AE23-AG23-AJ23-AK23-AL23-AM23-AN23-AP23-AQ23</f>
        <v>6018.125</v>
      </c>
      <c r="AS23" s="165">
        <f t="shared" si="11"/>
        <v>59.375</v>
      </c>
      <c r="AT23" s="165">
        <f t="shared" si="12"/>
        <v>-0.625</v>
      </c>
      <c r="AU23" s="6"/>
      <c r="AV23" s="130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>
        <v>10896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51"/>
      <c r="AC24" s="164">
        <f t="shared" si="6"/>
        <v>10896</v>
      </c>
      <c r="AD24" s="35">
        <f t="shared" si="0"/>
        <v>10896</v>
      </c>
      <c r="AE24" s="52">
        <f t="shared" si="1"/>
        <v>299.64</v>
      </c>
      <c r="AF24" s="52">
        <f t="shared" si="2"/>
        <v>103.512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5">
        <f t="shared" si="9"/>
        <v>299.64</v>
      </c>
      <c r="AP24" s="53"/>
      <c r="AQ24" s="53">
        <v>96</v>
      </c>
      <c r="AR24" s="166">
        <f t="shared" si="10"/>
        <v>10500.36</v>
      </c>
      <c r="AS24" s="165">
        <f t="shared" si="11"/>
        <v>103.512</v>
      </c>
      <c r="AT24" s="165">
        <f t="shared" si="12"/>
        <v>7.5120000000000005</v>
      </c>
      <c r="AU24" s="6"/>
      <c r="AV24" s="130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>
        <v>5863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51"/>
      <c r="AC25" s="164">
        <f t="shared" si="6"/>
        <v>5863</v>
      </c>
      <c r="AD25" s="35">
        <f t="shared" si="0"/>
        <v>5863</v>
      </c>
      <c r="AE25" s="52">
        <f t="shared" si="1"/>
        <v>161.23249999999999</v>
      </c>
      <c r="AF25" s="52">
        <f t="shared" si="2"/>
        <v>55.698499999999996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5">
        <f>SUM(D25:P25)*2.75%</f>
        <v>161.23249999999999</v>
      </c>
      <c r="AP25" s="53"/>
      <c r="AQ25" s="53">
        <v>51</v>
      </c>
      <c r="AR25" s="166">
        <f t="shared" si="10"/>
        <v>5650.7674999999999</v>
      </c>
      <c r="AS25" s="165">
        <f t="shared" si="11"/>
        <v>55.698499999999996</v>
      </c>
      <c r="AT25" s="165">
        <f t="shared" si="12"/>
        <v>4.6984999999999957</v>
      </c>
      <c r="AU25" s="6"/>
      <c r="AV25" s="130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>
        <v>6477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151"/>
      <c r="AC26" s="164">
        <f t="shared" si="6"/>
        <v>6477</v>
      </c>
      <c r="AD26" s="35">
        <f t="shared" si="0"/>
        <v>6477</v>
      </c>
      <c r="AE26" s="52">
        <f t="shared" si="1"/>
        <v>178.11750000000001</v>
      </c>
      <c r="AF26" s="52">
        <f t="shared" si="2"/>
        <v>61.531500000000001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5">
        <f t="shared" si="9"/>
        <v>178.11750000000001</v>
      </c>
      <c r="AP26" s="53"/>
      <c r="AQ26" s="53">
        <v>58</v>
      </c>
      <c r="AR26" s="166">
        <f t="shared" si="10"/>
        <v>6240.8824999999997</v>
      </c>
      <c r="AS26" s="165">
        <f t="shared" si="11"/>
        <v>61.531500000000001</v>
      </c>
      <c r="AT26" s="165">
        <f t="shared" si="12"/>
        <v>3.5315000000000012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>
        <v>9558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51"/>
      <c r="AC27" s="164">
        <f t="shared" si="6"/>
        <v>9558</v>
      </c>
      <c r="AD27" s="35">
        <f t="shared" si="0"/>
        <v>9558</v>
      </c>
      <c r="AE27" s="52">
        <f t="shared" si="1"/>
        <v>262.84500000000003</v>
      </c>
      <c r="AF27" s="52">
        <f t="shared" si="2"/>
        <v>90.801000000000002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5">
        <f t="shared" si="9"/>
        <v>262.84500000000003</v>
      </c>
      <c r="AP27" s="53"/>
      <c r="AQ27" s="53">
        <v>100</v>
      </c>
      <c r="AR27" s="166">
        <f t="shared" si="10"/>
        <v>9195.1550000000007</v>
      </c>
      <c r="AS27" s="165">
        <f t="shared" si="11"/>
        <v>90.801000000000002</v>
      </c>
      <c r="AT27" s="165">
        <f t="shared" si="12"/>
        <v>-9.1989999999999981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3" t="s">
        <v>70</v>
      </c>
      <c r="B28" s="184"/>
      <c r="C28" s="184"/>
      <c r="D28" s="72">
        <f t="shared" ref="D28:K28" si="13">SUM(D7:D27)</f>
        <v>158881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120</v>
      </c>
      <c r="L28" s="72">
        <f t="shared" ref="L28:AT28" si="14">SUM(L7:L27)</f>
        <v>0</v>
      </c>
      <c r="M28" s="72">
        <f t="shared" si="14"/>
        <v>160</v>
      </c>
      <c r="N28" s="72">
        <f t="shared" si="14"/>
        <v>0</v>
      </c>
      <c r="O28" s="72">
        <f t="shared" si="14"/>
        <v>0</v>
      </c>
      <c r="P28" s="72">
        <f t="shared" si="14"/>
        <v>1100</v>
      </c>
      <c r="Q28" s="72">
        <f t="shared" si="14"/>
        <v>0</v>
      </c>
      <c r="R28" s="72">
        <f t="shared" si="14"/>
        <v>0</v>
      </c>
      <c r="S28" s="72">
        <f t="shared" si="14"/>
        <v>110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3</v>
      </c>
      <c r="AA28" s="72">
        <f t="shared" si="14"/>
        <v>13</v>
      </c>
      <c r="AB28" s="152">
        <f t="shared" si="14"/>
        <v>0</v>
      </c>
      <c r="AC28" s="145">
        <f t="shared" si="14"/>
        <v>196730</v>
      </c>
      <c r="AD28" s="145">
        <f t="shared" si="14"/>
        <v>158881</v>
      </c>
      <c r="AE28" s="145">
        <f t="shared" si="14"/>
        <v>4369.2275</v>
      </c>
      <c r="AF28" s="145">
        <f t="shared" si="14"/>
        <v>1509.3695</v>
      </c>
      <c r="AG28" s="145">
        <f t="shared" si="14"/>
        <v>382.25</v>
      </c>
      <c r="AH28" s="145">
        <f t="shared" si="14"/>
        <v>132.05000000000001</v>
      </c>
      <c r="AI28" s="145">
        <f t="shared" si="14"/>
        <v>0</v>
      </c>
      <c r="AJ28" s="145">
        <f t="shared" si="14"/>
        <v>0</v>
      </c>
      <c r="AK28" s="145">
        <f t="shared" si="14"/>
        <v>0</v>
      </c>
      <c r="AL28" s="145">
        <f t="shared" si="14"/>
        <v>0</v>
      </c>
      <c r="AM28" s="145">
        <f t="shared" si="14"/>
        <v>0</v>
      </c>
      <c r="AN28" s="145">
        <f t="shared" si="14"/>
        <v>0</v>
      </c>
      <c r="AO28" s="146">
        <f t="shared" si="14"/>
        <v>4407.1774999999998</v>
      </c>
      <c r="AP28" s="145">
        <f t="shared" si="14"/>
        <v>0</v>
      </c>
      <c r="AQ28" s="145">
        <f t="shared" si="14"/>
        <v>1506</v>
      </c>
      <c r="AR28" s="145">
        <f t="shared" si="14"/>
        <v>190472.52249999996</v>
      </c>
      <c r="AS28" s="145">
        <f t="shared" si="14"/>
        <v>1641.4195</v>
      </c>
      <c r="AT28" s="145">
        <f t="shared" si="14"/>
        <v>135.41949999999997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5" t="s">
        <v>71</v>
      </c>
      <c r="B29" s="186"/>
      <c r="C29" s="187"/>
      <c r="D29" s="82">
        <f>D4+D5-D28</f>
        <v>596237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1860</v>
      </c>
      <c r="L29" s="82">
        <f t="shared" si="15"/>
        <v>0</v>
      </c>
      <c r="M29" s="82">
        <f t="shared" si="15"/>
        <v>1520</v>
      </c>
      <c r="N29" s="82">
        <f t="shared" si="15"/>
        <v>0</v>
      </c>
      <c r="O29" s="82">
        <f t="shared" si="15"/>
        <v>980</v>
      </c>
      <c r="P29" s="82">
        <f t="shared" si="15"/>
        <v>2140</v>
      </c>
      <c r="Q29" s="82">
        <f t="shared" si="15"/>
        <v>0</v>
      </c>
      <c r="R29" s="82">
        <f t="shared" si="15"/>
        <v>0</v>
      </c>
      <c r="S29" s="82">
        <f t="shared" si="15"/>
        <v>1725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693</v>
      </c>
      <c r="AA29" s="82">
        <f t="shared" si="15"/>
        <v>176</v>
      </c>
      <c r="AB29" s="153">
        <f t="shared" si="15"/>
        <v>0</v>
      </c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131"/>
      <c r="AP29" s="86"/>
      <c r="AQ29" s="86"/>
      <c r="AR29" s="86"/>
      <c r="AS29" s="86"/>
      <c r="AT29" s="86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50</v>
      </c>
      <c r="L30" s="91"/>
      <c r="M30" s="91">
        <v>120</v>
      </c>
      <c r="N30" s="91"/>
      <c r="O30" s="91"/>
      <c r="P30" s="91">
        <v>210</v>
      </c>
      <c r="Q30" s="90"/>
      <c r="R30" s="90"/>
      <c r="S30" s="89">
        <v>53</v>
      </c>
      <c r="T30" s="89"/>
      <c r="U30" s="89"/>
      <c r="V30" s="89"/>
      <c r="W30" s="89"/>
      <c r="X30" s="89"/>
      <c r="Y30" s="89"/>
      <c r="Z30" s="89">
        <v>44</v>
      </c>
      <c r="AA30" s="89">
        <v>22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  <c r="AV31" s="6"/>
      <c r="AW31" s="6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98"/>
      <c r="AW32" s="6"/>
    </row>
    <row r="33" spans="1:49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  <c r="AU33" s="6"/>
      <c r="AV33" s="6"/>
      <c r="AW33" s="6"/>
    </row>
    <row r="34" spans="1:49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  <c r="AU34" s="6"/>
      <c r="AV34" s="6"/>
      <c r="AW34" s="6"/>
    </row>
    <row r="35" spans="1:49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  <c r="AU35" s="6"/>
      <c r="AV35" s="6"/>
      <c r="AW35" s="6"/>
    </row>
    <row r="36" spans="1:49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  <c r="AU36" s="6"/>
      <c r="AV36" s="6"/>
      <c r="AW36" s="6"/>
    </row>
    <row r="37" spans="1:49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  <c r="AU37" s="6"/>
      <c r="AV37" s="6"/>
      <c r="AW37" s="6"/>
    </row>
    <row r="38" spans="1:49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  <c r="AU38" s="6"/>
      <c r="AV38" s="6"/>
      <c r="AW38" s="6"/>
    </row>
    <row r="39" spans="1:49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  <c r="AU39" s="6"/>
      <c r="AV39" s="6"/>
      <c r="AW39" s="6"/>
    </row>
    <row r="40" spans="1:49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  <c r="AU40" s="6"/>
      <c r="AV40" s="6"/>
      <c r="AW40" s="6"/>
    </row>
    <row r="41" spans="1:49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  <c r="AU41" s="6"/>
      <c r="AV41" s="6"/>
      <c r="AW41" s="6"/>
    </row>
    <row r="42" spans="1:49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  <c r="AU42" s="6"/>
      <c r="AV42" s="6"/>
      <c r="AW42" s="6"/>
    </row>
    <row r="43" spans="1:49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  <c r="AU43" s="6"/>
      <c r="AV43" s="6"/>
      <c r="AW43" s="6"/>
    </row>
    <row r="44" spans="1:49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  <c r="AU44" s="6"/>
      <c r="AV44" s="6"/>
      <c r="AW44" s="6"/>
    </row>
    <row r="45" spans="1:49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  <c r="AU45" s="6"/>
      <c r="AV45" s="6"/>
      <c r="AW45" s="6"/>
    </row>
    <row r="46" spans="1:49">
      <c r="A46" s="6"/>
      <c r="B46" s="6"/>
      <c r="C46" s="6"/>
      <c r="D46" s="6"/>
      <c r="E46" s="6"/>
      <c r="F46" s="6"/>
      <c r="G46" s="6"/>
      <c r="AR46" s="6"/>
      <c r="AS46" s="6"/>
      <c r="AT46" s="6"/>
      <c r="AU46" s="6"/>
      <c r="AV46" s="6"/>
      <c r="AW46" s="6"/>
    </row>
    <row r="47" spans="1:49">
      <c r="A47" s="6"/>
      <c r="B47" s="6"/>
      <c r="C47" s="6"/>
      <c r="D47" s="6"/>
      <c r="E47" s="6"/>
      <c r="AR47" s="6"/>
      <c r="AS47" s="6"/>
      <c r="AT47" s="6"/>
      <c r="AU47" s="6"/>
      <c r="AV47" s="6"/>
      <c r="AW47" s="6"/>
    </row>
    <row r="48" spans="1:49">
      <c r="A48" s="6"/>
      <c r="B48" s="6"/>
      <c r="C48" s="6"/>
      <c r="D48" s="6"/>
      <c r="E48" s="6"/>
      <c r="AR48" s="103"/>
      <c r="AS48" s="6"/>
      <c r="AT48" s="6"/>
      <c r="AU48" s="6"/>
      <c r="AV48" s="6"/>
      <c r="AW48" s="6"/>
    </row>
    <row r="49" spans="1:49">
      <c r="A49" s="6"/>
      <c r="B49" s="6"/>
      <c r="C49" s="6"/>
      <c r="D49" s="6"/>
      <c r="E49" s="6"/>
      <c r="AR49" s="6"/>
      <c r="AS49" s="98"/>
      <c r="AT49" s="98"/>
      <c r="AU49" s="6"/>
      <c r="AV49" s="6"/>
      <c r="AW49" s="6"/>
    </row>
    <row r="50" spans="1:49">
      <c r="A50" s="6"/>
      <c r="B50" s="6"/>
      <c r="C50" s="6"/>
      <c r="D50" s="6"/>
      <c r="E50" s="6"/>
      <c r="AR50" s="103"/>
      <c r="AS50" s="6"/>
      <c r="AT50" s="6"/>
      <c r="AU50" s="6"/>
      <c r="AV50" s="6"/>
      <c r="AW50" s="6"/>
    </row>
    <row r="51" spans="1:49">
      <c r="A51" s="6"/>
      <c r="B51" s="6"/>
      <c r="C51" s="6"/>
      <c r="D51" s="6"/>
      <c r="E51" s="6"/>
      <c r="AM51" s="100" t="s">
        <v>72</v>
      </c>
      <c r="AR51" s="6"/>
      <c r="AS51" s="6"/>
      <c r="AT51" s="6"/>
      <c r="AU51" s="6"/>
      <c r="AV51" s="6"/>
      <c r="AW51" s="6"/>
    </row>
    <row r="52" spans="1:49">
      <c r="A52" s="6"/>
      <c r="B52" s="6"/>
      <c r="C52" s="6"/>
      <c r="D52" s="6"/>
      <c r="E52" s="6"/>
      <c r="AR52" s="6"/>
      <c r="AS52" s="6"/>
      <c r="AT52" s="6"/>
      <c r="AU52" s="6"/>
      <c r="AV52" s="6"/>
      <c r="AW52" s="6"/>
    </row>
    <row r="53" spans="1:49">
      <c r="A53" s="6"/>
      <c r="B53" s="6"/>
      <c r="C53" s="6"/>
      <c r="D53" s="6"/>
      <c r="E53" s="6"/>
      <c r="AR53" s="6"/>
      <c r="AS53" s="6"/>
      <c r="AT53" s="6"/>
      <c r="AU53" s="6"/>
      <c r="AV53" s="6"/>
      <c r="AW53" s="6"/>
    </row>
    <row r="54" spans="1:49">
      <c r="A54" s="6"/>
      <c r="B54" s="6"/>
      <c r="C54" s="6"/>
      <c r="D54" s="6"/>
      <c r="E54" s="6"/>
      <c r="AR54" s="6"/>
      <c r="AS54" s="6"/>
      <c r="AT54" s="6"/>
      <c r="AU54" s="6"/>
      <c r="AV54" s="6"/>
      <c r="AW54" s="6"/>
    </row>
    <row r="55" spans="1:49">
      <c r="A55" s="6"/>
      <c r="B55" s="6"/>
      <c r="C55" s="6"/>
      <c r="D55" s="6"/>
      <c r="E55" s="6"/>
      <c r="AR55" s="6"/>
      <c r="AS55" s="6"/>
      <c r="AT55" s="6"/>
      <c r="AU55" s="6"/>
      <c r="AV55" s="6"/>
      <c r="AW55" s="6"/>
    </row>
    <row r="56" spans="1:49">
      <c r="A56" s="6"/>
      <c r="B56" s="6"/>
      <c r="C56" s="6"/>
      <c r="D56" s="6"/>
      <c r="E56" s="6"/>
      <c r="AR56" s="6"/>
      <c r="AS56" s="6"/>
      <c r="AT56" s="6"/>
      <c r="AU56" s="6"/>
      <c r="AV56" s="6"/>
      <c r="AW56" s="6"/>
    </row>
    <row r="57" spans="1:49">
      <c r="A57" s="6"/>
      <c r="B57" s="6"/>
      <c r="C57" s="6"/>
      <c r="D57" s="6"/>
      <c r="E57" s="6"/>
      <c r="AR57" s="6"/>
      <c r="AS57" s="6"/>
      <c r="AT57" s="6"/>
      <c r="AU57" s="6"/>
      <c r="AV57" s="6"/>
      <c r="AW57" s="6"/>
    </row>
    <row r="58" spans="1:49">
      <c r="A58" s="6"/>
      <c r="B58" s="6"/>
      <c r="C58" s="6"/>
      <c r="D58" s="6"/>
      <c r="E58" s="6"/>
      <c r="AR58" s="6"/>
      <c r="AS58" s="6"/>
      <c r="AT58" s="6"/>
      <c r="AU58" s="6"/>
      <c r="AV58" s="6"/>
      <c r="AW58" s="6"/>
    </row>
    <row r="59" spans="1:49">
      <c r="A59" s="6"/>
      <c r="B59" s="6"/>
      <c r="C59" s="6"/>
      <c r="D59" s="6"/>
      <c r="E59" s="6"/>
      <c r="AR59" s="6"/>
      <c r="AS59" s="6"/>
      <c r="AT59" s="6"/>
      <c r="AU59" s="6"/>
      <c r="AV59" s="6"/>
      <c r="AW59" s="6"/>
    </row>
    <row r="60" spans="1:49">
      <c r="A60" s="6"/>
      <c r="B60" s="6"/>
      <c r="C60" s="6"/>
      <c r="D60" s="6"/>
      <c r="E60" s="6"/>
      <c r="AR60" s="6"/>
      <c r="AS60" s="6"/>
      <c r="AT60" s="6"/>
      <c r="AU60" s="6"/>
      <c r="AV60" s="6"/>
      <c r="AW60" s="6"/>
    </row>
    <row r="61" spans="1:49">
      <c r="A61" s="6"/>
      <c r="B61" s="6"/>
      <c r="C61" s="6"/>
      <c r="D61" s="6"/>
      <c r="E61" s="6"/>
      <c r="AR61" s="6"/>
      <c r="AS61" s="6"/>
      <c r="AT61" s="6"/>
      <c r="AU61" s="6"/>
      <c r="AV61" s="6"/>
      <c r="AW61" s="6"/>
    </row>
    <row r="62" spans="1:49">
      <c r="A62" s="6"/>
      <c r="B62" s="6"/>
      <c r="C62" s="6"/>
      <c r="D62" s="6"/>
      <c r="E62" s="6"/>
      <c r="AR62" s="6"/>
      <c r="AS62" s="6"/>
      <c r="AT62" s="6"/>
      <c r="AU62" s="6"/>
      <c r="AV62" s="6"/>
      <c r="AW62" s="6"/>
    </row>
    <row r="63" spans="1:49">
      <c r="A63" s="6"/>
      <c r="B63" s="6"/>
      <c r="C63" s="6"/>
      <c r="D63" s="6"/>
      <c r="E63" s="6"/>
      <c r="AR63" s="6"/>
      <c r="AS63" s="6"/>
      <c r="AT63" s="6"/>
      <c r="AU63" s="6"/>
      <c r="AV63" s="6"/>
      <c r="AW63" s="6"/>
    </row>
    <row r="64" spans="1:49">
      <c r="A64" s="6"/>
      <c r="B64" s="6"/>
      <c r="C64" s="6"/>
      <c r="D64" s="6"/>
      <c r="E64" s="6"/>
      <c r="AR64" s="6"/>
      <c r="AS64" s="6"/>
      <c r="AT64" s="6"/>
      <c r="AU64" s="6"/>
      <c r="AV64" s="6"/>
      <c r="AW64" s="6"/>
    </row>
    <row r="65" spans="3:49">
      <c r="C65" s="6"/>
      <c r="D65" s="6"/>
      <c r="E65" s="6"/>
      <c r="AR65" s="6"/>
      <c r="AS65" s="6"/>
      <c r="AT65" s="6"/>
      <c r="AU65" s="6"/>
      <c r="AV65" s="6"/>
      <c r="AW65" s="6"/>
    </row>
    <row r="66" spans="3:49">
      <c r="C66" s="6"/>
      <c r="D66" s="6"/>
      <c r="E66" s="6"/>
      <c r="AR66" s="6"/>
      <c r="AS66" s="6"/>
      <c r="AT66" s="6"/>
      <c r="AU66" s="6"/>
      <c r="AV66" s="6"/>
      <c r="AW66" s="6"/>
    </row>
    <row r="67" spans="3:49">
      <c r="C67" s="6"/>
      <c r="D67" s="6"/>
      <c r="E67" s="6"/>
      <c r="AR67" s="6"/>
      <c r="AS67" s="6"/>
      <c r="AT67" s="6"/>
      <c r="AU67" s="6"/>
      <c r="AV67" s="6"/>
      <c r="AW67" s="6"/>
    </row>
    <row r="68" spans="3:49">
      <c r="C68" s="6"/>
      <c r="D68" s="6"/>
      <c r="E68" s="6"/>
      <c r="AR68" s="6"/>
      <c r="AS68" s="6"/>
      <c r="AT68" s="6"/>
      <c r="AU68" s="6"/>
      <c r="AV68" s="6"/>
      <c r="AW68" s="6"/>
    </row>
    <row r="69" spans="3:49">
      <c r="C69" s="6"/>
      <c r="D69" s="6"/>
      <c r="E69" s="6"/>
      <c r="AR69" s="6"/>
      <c r="AS69" s="6"/>
      <c r="AT69" s="6"/>
      <c r="AU69" s="6"/>
      <c r="AV69" s="6"/>
      <c r="AW69" s="6"/>
    </row>
    <row r="70" spans="3:49">
      <c r="C70" s="6"/>
      <c r="D70" s="6"/>
      <c r="E70" s="6"/>
      <c r="AU70" s="6"/>
      <c r="AV70" s="6"/>
      <c r="AW70" s="6"/>
    </row>
    <row r="71" spans="3:49">
      <c r="C71" s="6"/>
      <c r="D71" s="6"/>
      <c r="E71" s="6"/>
      <c r="AU71" s="6"/>
      <c r="AV71" s="6"/>
      <c r="AW71" s="6"/>
    </row>
    <row r="72" spans="3:49">
      <c r="C72" s="6"/>
      <c r="D72" s="6"/>
      <c r="E72" s="6"/>
      <c r="AU72" s="6"/>
      <c r="AV72" s="6"/>
      <c r="AW72" s="6"/>
    </row>
    <row r="73" spans="3:49">
      <c r="C73" s="6"/>
      <c r="D73" s="6"/>
      <c r="E73" s="6"/>
      <c r="AU73" s="6"/>
      <c r="AV73" s="6"/>
      <c r="AW73" s="6"/>
    </row>
    <row r="74" spans="3:49">
      <c r="C74" s="6"/>
      <c r="D74" s="6"/>
      <c r="E74" s="6"/>
      <c r="AU74" s="6"/>
      <c r="AV74" s="6"/>
      <c r="AW74" s="6"/>
    </row>
    <row r="75" spans="3:49">
      <c r="C75" s="6"/>
      <c r="D75" s="6"/>
      <c r="E75" s="6"/>
      <c r="AU75" s="6"/>
      <c r="AV75" s="6"/>
      <c r="AW75" s="6"/>
    </row>
    <row r="76" spans="3:49">
      <c r="C76" s="6"/>
      <c r="D76" s="6"/>
      <c r="E76" s="6"/>
      <c r="AU76" s="6"/>
      <c r="AV76" s="6"/>
      <c r="AW76" s="6"/>
    </row>
    <row r="77" spans="3:49">
      <c r="C77" s="6"/>
      <c r="D77" s="6"/>
      <c r="E77" s="6"/>
      <c r="AU77" s="6"/>
      <c r="AV77" s="6"/>
      <c r="AW77" s="6"/>
    </row>
    <row r="78" spans="3:49">
      <c r="C78" s="6"/>
      <c r="D78" s="6"/>
      <c r="E78" s="6"/>
    </row>
    <row r="79" spans="3:49">
      <c r="C79" s="6"/>
      <c r="D79" s="6"/>
      <c r="E79" s="6"/>
    </row>
    <row r="80" spans="3:49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651" priority="26" stopIfTrue="1" operator="greaterThan">
      <formula>0</formula>
    </cfRule>
  </conditionalFormatting>
  <conditionalFormatting sqref="AQ31">
    <cfRule type="cellIs" dxfId="650" priority="24" operator="greaterThan">
      <formula>$AQ$7:$AQ$18&lt;100</formula>
    </cfRule>
    <cfRule type="cellIs" dxfId="649" priority="25" operator="greaterThan">
      <formula>100</formula>
    </cfRule>
  </conditionalFormatting>
  <conditionalFormatting sqref="D29:J29 Q29:AB29 Q28:AA28 K4:P29">
    <cfRule type="cellIs" dxfId="648" priority="23" operator="equal">
      <formula>212030016606640</formula>
    </cfRule>
  </conditionalFormatting>
  <conditionalFormatting sqref="D29:J29 L29:AB29 L28:AA28 K4:K29">
    <cfRule type="cellIs" dxfId="647" priority="21" operator="equal">
      <formula>$K$4</formula>
    </cfRule>
    <cfRule type="cellIs" dxfId="646" priority="22" operator="equal">
      <formula>2120</formula>
    </cfRule>
  </conditionalFormatting>
  <conditionalFormatting sqref="D29:L29 M4:N29">
    <cfRule type="cellIs" dxfId="645" priority="19" operator="equal">
      <formula>$M$4</formula>
    </cfRule>
    <cfRule type="cellIs" dxfId="644" priority="20" operator="equal">
      <formula>300</formula>
    </cfRule>
  </conditionalFormatting>
  <conditionalFormatting sqref="O4:O29">
    <cfRule type="cellIs" dxfId="643" priority="17" operator="equal">
      <formula>$O$4</formula>
    </cfRule>
    <cfRule type="cellIs" dxfId="642" priority="18" operator="equal">
      <formula>1660</formula>
    </cfRule>
  </conditionalFormatting>
  <conditionalFormatting sqref="P4:P29">
    <cfRule type="cellIs" dxfId="641" priority="15" operator="equal">
      <formula>$P$4</formula>
    </cfRule>
    <cfRule type="cellIs" dxfId="640" priority="16" operator="equal">
      <formula>6640</formula>
    </cfRule>
  </conditionalFormatting>
  <conditionalFormatting sqref="AT6:AT28">
    <cfRule type="cellIs" dxfId="639" priority="14" operator="lessThan">
      <formula>0</formula>
    </cfRule>
  </conditionalFormatting>
  <conditionalFormatting sqref="AT7:AT18">
    <cfRule type="cellIs" dxfId="638" priority="11" operator="lessThan">
      <formula>0</formula>
    </cfRule>
    <cfRule type="cellIs" dxfId="637" priority="12" operator="lessThan">
      <formula>0</formula>
    </cfRule>
    <cfRule type="cellIs" dxfId="636" priority="13" operator="lessThan">
      <formula>0</formula>
    </cfRule>
  </conditionalFormatting>
  <conditionalFormatting sqref="L28:AA28 K4:K28">
    <cfRule type="cellIs" dxfId="635" priority="10" operator="equal">
      <formula>$K$4</formula>
    </cfRule>
  </conditionalFormatting>
  <conditionalFormatting sqref="D4 D28:D29 D6:D22 D24:D26">
    <cfRule type="cellIs" dxfId="634" priority="9" operator="equal">
      <formula>$D$4</formula>
    </cfRule>
  </conditionalFormatting>
  <conditionalFormatting sqref="S4:S29">
    <cfRule type="cellIs" dxfId="633" priority="8" operator="equal">
      <formula>$S$4</formula>
    </cfRule>
  </conditionalFormatting>
  <conditionalFormatting sqref="Z4:Z29">
    <cfRule type="cellIs" dxfId="632" priority="7" operator="equal">
      <formula>$Z$4</formula>
    </cfRule>
  </conditionalFormatting>
  <conditionalFormatting sqref="AA4:AA29">
    <cfRule type="cellIs" dxfId="631" priority="6" operator="equal">
      <formula>$AA$4</formula>
    </cfRule>
  </conditionalFormatting>
  <conditionalFormatting sqref="AB4:AB29">
    <cfRule type="cellIs" dxfId="630" priority="5" operator="equal">
      <formula>$AB$4</formula>
    </cfRule>
  </conditionalFormatting>
  <conditionalFormatting sqref="AT7:AT28">
    <cfRule type="cellIs" dxfId="629" priority="2" operator="lessThan">
      <formula>0</formula>
    </cfRule>
    <cfRule type="cellIs" dxfId="628" priority="3" operator="lessThan">
      <formula>0</formula>
    </cfRule>
    <cfRule type="cellIs" dxfId="627" priority="4" operator="lessThan">
      <formula>0</formula>
    </cfRule>
  </conditionalFormatting>
  <conditionalFormatting sqref="D5:AA5">
    <cfRule type="cellIs" dxfId="626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Z32" sqref="Z3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4257812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7" style="2" customWidth="1"/>
    <col min="16" max="16" width="9.140625" style="2" customWidth="1"/>
    <col min="17" max="18" width="10.42578125" style="2" hidden="1" customWidth="1"/>
    <col min="19" max="19" width="8.28515625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7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4.42578125" style="2" bestFit="1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7.85546875" style="2" customWidth="1"/>
    <col min="49" max="16384" width="9.140625" style="2"/>
  </cols>
  <sheetData>
    <row r="1" spans="1:56" s="1" customFormat="1" ht="30" customHeight="1" thickBot="1">
      <c r="A1" s="188" t="s">
        <v>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188"/>
      <c r="AE1" s="188"/>
      <c r="AF1" s="188"/>
      <c r="AG1" s="188"/>
      <c r="AH1" s="188"/>
      <c r="AI1" s="188"/>
      <c r="AJ1" s="188"/>
      <c r="AK1" s="188"/>
      <c r="AL1" s="188"/>
      <c r="AM1" s="188"/>
      <c r="AN1" s="188"/>
      <c r="AO1" s="188"/>
      <c r="AP1" s="188"/>
      <c r="AQ1" s="188"/>
      <c r="AR1" s="188"/>
      <c r="AS1" s="188"/>
      <c r="AT1" s="188"/>
    </row>
    <row r="2" spans="1:56" ht="7.5" hidden="1" customHeight="1">
      <c r="A2" s="188"/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  <c r="AE2" s="188"/>
      <c r="AF2" s="188"/>
      <c r="AG2" s="188"/>
      <c r="AH2" s="188"/>
      <c r="AI2" s="188"/>
      <c r="AJ2" s="188"/>
      <c r="AK2" s="188"/>
      <c r="AL2" s="188"/>
      <c r="AM2" s="188"/>
      <c r="AN2" s="188"/>
      <c r="AO2" s="188"/>
      <c r="AP2" s="188"/>
      <c r="AQ2" s="188"/>
      <c r="AR2" s="188"/>
      <c r="AS2" s="188"/>
      <c r="AT2" s="188"/>
    </row>
    <row r="3" spans="1:56" ht="18.75">
      <c r="A3" s="189" t="s">
        <v>79</v>
      </c>
      <c r="B3" s="190"/>
      <c r="C3" s="191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2"/>
      <c r="AC3" s="192"/>
      <c r="AD3" s="192"/>
      <c r="AE3" s="192"/>
      <c r="AF3" s="192"/>
      <c r="AG3" s="192"/>
      <c r="AH3" s="192"/>
      <c r="AI3" s="192"/>
      <c r="AJ3" s="192"/>
      <c r="AK3" s="192"/>
      <c r="AL3" s="192"/>
      <c r="AM3" s="192"/>
      <c r="AN3" s="192"/>
      <c r="AO3" s="192"/>
      <c r="AP3" s="192"/>
      <c r="AQ3" s="192"/>
      <c r="AR3" s="192"/>
      <c r="AS3" s="192"/>
      <c r="AT3" s="192"/>
    </row>
    <row r="4" spans="1:56">
      <c r="A4" s="180" t="s">
        <v>1</v>
      </c>
      <c r="B4" s="180"/>
      <c r="C4" s="127"/>
      <c r="D4" s="171">
        <f>'06'!D29</f>
        <v>596237</v>
      </c>
      <c r="E4" s="171">
        <f>'06'!E29</f>
        <v>0</v>
      </c>
      <c r="F4" s="171">
        <f>'06'!F29</f>
        <v>0</v>
      </c>
      <c r="G4" s="171">
        <f>'06'!G29</f>
        <v>0</v>
      </c>
      <c r="H4" s="171">
        <f>'06'!H29</f>
        <v>0</v>
      </c>
      <c r="I4" s="171">
        <f>'06'!I29</f>
        <v>0</v>
      </c>
      <c r="J4" s="171">
        <f>'06'!J29</f>
        <v>0</v>
      </c>
      <c r="K4" s="171">
        <f>'06'!K29</f>
        <v>1860</v>
      </c>
      <c r="L4" s="171">
        <f>'06'!L29</f>
        <v>0</v>
      </c>
      <c r="M4" s="171">
        <f>'06'!M29</f>
        <v>1520</v>
      </c>
      <c r="N4" s="171">
        <f>'06'!N29</f>
        <v>0</v>
      </c>
      <c r="O4" s="171">
        <f>'06'!O29</f>
        <v>980</v>
      </c>
      <c r="P4" s="171">
        <f>'06'!P29</f>
        <v>2140</v>
      </c>
      <c r="Q4" s="171">
        <f>'06'!Q29</f>
        <v>0</v>
      </c>
      <c r="R4" s="171">
        <f>'06'!R29</f>
        <v>0</v>
      </c>
      <c r="S4" s="171">
        <f>'06'!S29</f>
        <v>1725</v>
      </c>
      <c r="T4" s="171">
        <f>'06'!T29</f>
        <v>0</v>
      </c>
      <c r="U4" s="171">
        <f>'06'!U29</f>
        <v>0</v>
      </c>
      <c r="V4" s="171">
        <f>'06'!V29</f>
        <v>0</v>
      </c>
      <c r="W4" s="171">
        <f>'06'!W29</f>
        <v>0</v>
      </c>
      <c r="X4" s="171">
        <f>'06'!X29</f>
        <v>0</v>
      </c>
      <c r="Y4" s="171">
        <f>'06'!Y29</f>
        <v>0</v>
      </c>
      <c r="Z4" s="171">
        <f>'06'!Z29</f>
        <v>693</v>
      </c>
      <c r="AA4" s="171">
        <f>'06'!AA29</f>
        <v>176</v>
      </c>
      <c r="AB4" s="4"/>
      <c r="AC4" s="194"/>
      <c r="AD4" s="194"/>
      <c r="AE4" s="194"/>
      <c r="AF4" s="194"/>
      <c r="AG4" s="194"/>
      <c r="AH4" s="194"/>
      <c r="AI4" s="194"/>
      <c r="AJ4" s="194"/>
      <c r="AK4" s="194"/>
      <c r="AL4" s="194"/>
      <c r="AM4" s="194"/>
      <c r="AN4" s="194"/>
      <c r="AO4" s="194"/>
      <c r="AP4" s="194"/>
      <c r="AQ4" s="194"/>
      <c r="AR4" s="194"/>
      <c r="AS4" s="194"/>
      <c r="AT4" s="194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80" t="s">
        <v>2</v>
      </c>
      <c r="B5" s="180"/>
      <c r="C5" s="127"/>
      <c r="D5" s="127">
        <v>514286</v>
      </c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94"/>
      <c r="AD5" s="194"/>
      <c r="AE5" s="194"/>
      <c r="AF5" s="194"/>
      <c r="AG5" s="194"/>
      <c r="AH5" s="194"/>
      <c r="AI5" s="194"/>
      <c r="AJ5" s="194"/>
      <c r="AK5" s="194"/>
      <c r="AL5" s="194"/>
      <c r="AM5" s="194"/>
      <c r="AN5" s="194"/>
      <c r="AO5" s="194"/>
      <c r="AP5" s="194"/>
      <c r="AQ5" s="194"/>
      <c r="AR5" s="194"/>
      <c r="AS5" s="194"/>
      <c r="AT5" s="194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102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6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154" t="s">
        <v>31</v>
      </c>
      <c r="AD6" s="155" t="s">
        <v>32</v>
      </c>
      <c r="AE6" s="156" t="s">
        <v>33</v>
      </c>
      <c r="AF6" s="157" t="s">
        <v>34</v>
      </c>
      <c r="AG6" s="156" t="s">
        <v>35</v>
      </c>
      <c r="AH6" s="157" t="s">
        <v>36</v>
      </c>
      <c r="AI6" s="157" t="s">
        <v>37</v>
      </c>
      <c r="AJ6" s="158" t="s">
        <v>38</v>
      </c>
      <c r="AK6" s="159" t="s">
        <v>39</v>
      </c>
      <c r="AL6" s="159" t="s">
        <v>40</v>
      </c>
      <c r="AM6" s="159" t="s">
        <v>41</v>
      </c>
      <c r="AN6" s="158" t="s">
        <v>42</v>
      </c>
      <c r="AO6" s="158" t="s">
        <v>43</v>
      </c>
      <c r="AP6" s="160" t="s">
        <v>44</v>
      </c>
      <c r="AQ6" s="161" t="s">
        <v>45</v>
      </c>
      <c r="AR6" s="154" t="s">
        <v>46</v>
      </c>
      <c r="AS6" s="162" t="s">
        <v>47</v>
      </c>
      <c r="AT6" s="163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11152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>
        <v>50</v>
      </c>
      <c r="Q7" s="38"/>
      <c r="R7" s="38"/>
      <c r="S7" s="38">
        <v>5</v>
      </c>
      <c r="T7" s="38"/>
      <c r="U7" s="38"/>
      <c r="V7" s="38"/>
      <c r="W7" s="38"/>
      <c r="X7" s="38"/>
      <c r="Y7" s="38"/>
      <c r="Z7" s="38"/>
      <c r="AA7" s="38"/>
      <c r="AB7" s="38"/>
      <c r="AC7" s="164">
        <f>D7*1+E7*999+F7*499+G7*75+H7*50+I7*30+K7*20+L7*19+M7*10+P7*9+N7*10+J7*29+S7*191+V7*4744+W7*110+X7*450+Y7*110+Z7*191+AA7*182+AB7*182+U7*30+T7*350+R7*4+Q7*5+O7*9</f>
        <v>12557</v>
      </c>
      <c r="AD7" s="35">
        <f t="shared" ref="AD7:AD27" si="0">D7*1</f>
        <v>11152</v>
      </c>
      <c r="AE7" s="52">
        <f t="shared" ref="AE7:AE27" si="1">D7*2.75%</f>
        <v>306.68</v>
      </c>
      <c r="AF7" s="52">
        <f t="shared" ref="AF7:AF27" si="2">AD7*0.95%</f>
        <v>105.944</v>
      </c>
      <c r="AG7" s="52">
        <f>SUM(E7*999+F7*499+G7*75+H7*50+I7*30+K7*20+L7*19+M7*10+P7*9+N7*10+J7*29+R7*4+Q7*5+O7*9)*2.8%</f>
        <v>12.599999999999998</v>
      </c>
      <c r="AH7" s="52">
        <f t="shared" ref="AH7:AH27" si="3">SUM(E7*999+F7*499+G7*75+H7*50+I7*30+J7*29+K7*20+L7*19+M7*10+N7*10+O7*9+P7*9+Q7*5+R7*4)*0.95%</f>
        <v>4.2749999999999995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5">
        <f>SUM(D7:P7)*2.75%</f>
        <v>308.05500000000001</v>
      </c>
      <c r="AP7" s="53"/>
      <c r="AQ7" s="53">
        <v>88</v>
      </c>
      <c r="AR7" s="166">
        <f>AC7-AE7-AG7-AJ7-AK7-AL7-AM7-AN7-AP7-AQ7</f>
        <v>12149.72</v>
      </c>
      <c r="AS7" s="165">
        <f t="shared" ref="AS7:AS19" si="4">AF7+AH7+AI7</f>
        <v>110.21900000000001</v>
      </c>
      <c r="AT7" s="167">
        <f t="shared" ref="AT7:AT19" si="5">AS7-AQ7-AN7</f>
        <v>22.219000000000008</v>
      </c>
      <c r="AU7" s="103"/>
      <c r="AV7" s="182"/>
      <c r="AW7" s="182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>
        <v>6679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>
        <v>10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164">
        <f t="shared" ref="AC8:AC27" si="6">D8*1+E8*999+F8*499+G8*75+H8*50+I8*30+K8*20+L8*19+M8*10+P8*9+N8*10+J8*29+S8*191+V8*4744+W8*110+X8*450+Y8*110+Z8*191+AA8*182+AB8*182+U8*30+T8*350+R8*4+Q8*5+O8*9</f>
        <v>6769</v>
      </c>
      <c r="AD8" s="35">
        <f t="shared" si="0"/>
        <v>6679</v>
      </c>
      <c r="AE8" s="52">
        <f t="shared" si="1"/>
        <v>183.67250000000001</v>
      </c>
      <c r="AF8" s="52">
        <f t="shared" si="2"/>
        <v>63.450499999999998</v>
      </c>
      <c r="AG8" s="52">
        <f t="shared" ref="AG8:AG27" si="7">SUM(E8*999+F8*499+G8*75+H8*50+I8*30+K8*20+L8*19+M8*10+P8*9+N8*10+J8*29+R8*4+Q8*5+O8*9)*2.75%</f>
        <v>2.4750000000000001</v>
      </c>
      <c r="AH8" s="52">
        <f t="shared" si="3"/>
        <v>0.85499999999999998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5">
        <f t="shared" ref="AO8:AO27" si="9">SUM(D8:P8)*2.75%</f>
        <v>183.94749999999999</v>
      </c>
      <c r="AP8" s="53"/>
      <c r="AQ8" s="53">
        <v>82</v>
      </c>
      <c r="AR8" s="166">
        <f>AC8-AE8-AG8-AJ8-AK8-AL8-AM8-AN8-AP8-AQ8</f>
        <v>6500.8525</v>
      </c>
      <c r="AS8" s="165">
        <f t="shared" si="4"/>
        <v>64.305499999999995</v>
      </c>
      <c r="AT8" s="167">
        <f t="shared" si="5"/>
        <v>-17.694500000000005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>
        <v>17488</v>
      </c>
      <c r="E9" s="51"/>
      <c r="F9" s="50"/>
      <c r="G9" s="51"/>
      <c r="H9" s="51"/>
      <c r="I9" s="51"/>
      <c r="J9" s="51"/>
      <c r="K9" s="51"/>
      <c r="L9" s="51"/>
      <c r="M9" s="51">
        <v>50</v>
      </c>
      <c r="N9" s="51"/>
      <c r="O9" s="51"/>
      <c r="P9" s="51">
        <v>250</v>
      </c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>
        <v>2</v>
      </c>
      <c r="AB9" s="35"/>
      <c r="AC9" s="164">
        <f t="shared" si="6"/>
        <v>21557</v>
      </c>
      <c r="AD9" s="35">
        <f t="shared" si="0"/>
        <v>17488</v>
      </c>
      <c r="AE9" s="52">
        <f t="shared" si="1"/>
        <v>480.92</v>
      </c>
      <c r="AF9" s="52">
        <f t="shared" si="2"/>
        <v>166.136</v>
      </c>
      <c r="AG9" s="52">
        <f t="shared" si="7"/>
        <v>75.625</v>
      </c>
      <c r="AH9" s="52">
        <f t="shared" si="3"/>
        <v>26.125</v>
      </c>
      <c r="AI9" s="52">
        <f t="shared" si="8"/>
        <v>0</v>
      </c>
      <c r="AJ9" s="48"/>
      <c r="AK9" s="48"/>
      <c r="AL9" s="48"/>
      <c r="AM9" s="48"/>
      <c r="AN9" s="48">
        <v>0</v>
      </c>
      <c r="AO9" s="165">
        <f t="shared" si="9"/>
        <v>489.17</v>
      </c>
      <c r="AP9" s="53"/>
      <c r="AQ9" s="53">
        <v>130</v>
      </c>
      <c r="AR9" s="166">
        <f t="shared" ref="AR9:AR27" si="10">AC9-AE9-AG9-AJ9-AK9-AL9-AM9-AN9-AP9-AQ9</f>
        <v>20870.455000000002</v>
      </c>
      <c r="AS9" s="165">
        <f t="shared" si="4"/>
        <v>192.261</v>
      </c>
      <c r="AT9" s="167">
        <f t="shared" si="5"/>
        <v>62.260999999999996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>
        <v>4461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3</v>
      </c>
      <c r="T10" s="35"/>
      <c r="U10" s="35"/>
      <c r="V10" s="35"/>
      <c r="W10" s="35"/>
      <c r="X10" s="35"/>
      <c r="Y10" s="35"/>
      <c r="Z10" s="35"/>
      <c r="AA10" s="35"/>
      <c r="AB10" s="35"/>
      <c r="AC10" s="164">
        <f t="shared" si="6"/>
        <v>5034</v>
      </c>
      <c r="AD10" s="35">
        <f>D10*1</f>
        <v>4461</v>
      </c>
      <c r="AE10" s="52">
        <f>D10*2.75%</f>
        <v>122.67749999999999</v>
      </c>
      <c r="AF10" s="52">
        <f>AD10*0.95%</f>
        <v>42.3795</v>
      </c>
      <c r="AG10" s="52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5">
        <f t="shared" si="9"/>
        <v>122.67749999999999</v>
      </c>
      <c r="AP10" s="53"/>
      <c r="AQ10" s="53">
        <v>31</v>
      </c>
      <c r="AR10" s="166">
        <f t="shared" si="10"/>
        <v>4880.3225000000002</v>
      </c>
      <c r="AS10" s="165">
        <f>AF10+AH10+AI10</f>
        <v>42.3795</v>
      </c>
      <c r="AT10" s="167">
        <f>AS10-AQ10-AN10</f>
        <v>11.3795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>
        <v>6683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164">
        <f t="shared" si="6"/>
        <v>6683</v>
      </c>
      <c r="AD11" s="35">
        <f t="shared" si="0"/>
        <v>6683</v>
      </c>
      <c r="AE11" s="52">
        <f t="shared" si="1"/>
        <v>183.7825</v>
      </c>
      <c r="AF11" s="52">
        <f t="shared" si="2"/>
        <v>63.488500000000002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5">
        <f t="shared" si="9"/>
        <v>183.7825</v>
      </c>
      <c r="AP11" s="53"/>
      <c r="AQ11" s="53">
        <v>40</v>
      </c>
      <c r="AR11" s="166">
        <f t="shared" si="10"/>
        <v>6459.2174999999997</v>
      </c>
      <c r="AS11" s="165">
        <f t="shared" si="4"/>
        <v>63.488500000000002</v>
      </c>
      <c r="AT11" s="167">
        <f t="shared" si="5"/>
        <v>23.488500000000002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>
        <v>7272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164">
        <f>D12*1+E12*999+F12*499+G12*75+H12*50+I12*30+K12*20+L12*19+M12*10+P12*9+N12*10+J12*29+S12*191+V12*4744+W12*110+X12*450+Y12*110+Z12*191+AA12*182+AB12*182+U12*30+T12*350+R12*4+Q12*5+O12*9</f>
        <v>7272</v>
      </c>
      <c r="AD12" s="35">
        <f>D12*1</f>
        <v>7272</v>
      </c>
      <c r="AE12" s="52">
        <f>D12*2.75%</f>
        <v>199.98</v>
      </c>
      <c r="AF12" s="52">
        <f>AD12*0.95%</f>
        <v>69.084000000000003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5">
        <f t="shared" si="9"/>
        <v>199.98</v>
      </c>
      <c r="AP12" s="53"/>
      <c r="AQ12" s="53">
        <v>42</v>
      </c>
      <c r="AR12" s="166">
        <f t="shared" si="10"/>
        <v>7030.02</v>
      </c>
      <c r="AS12" s="165">
        <f>AF12+AH12+AI12</f>
        <v>69.084000000000003</v>
      </c>
      <c r="AT12" s="167">
        <f>AS12-AQ12-AN12</f>
        <v>27.084000000000003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>
        <v>7408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164">
        <f>D13*1+E13*999+F13*499+G13*75+H13*50+I13*30+K13*20+L13*19+M13*10+P13*9+N13*10+J13*29+S13*191+V13*4744+W13*110+X13*450+Y13*110+Z13*191+AA13*182+AB13*182+U13*30+T13*350+R13*4+Q13*5+O13*9</f>
        <v>7408</v>
      </c>
      <c r="AD13" s="35">
        <f t="shared" si="0"/>
        <v>7408</v>
      </c>
      <c r="AE13" s="52">
        <f t="shared" si="1"/>
        <v>203.72</v>
      </c>
      <c r="AF13" s="52">
        <f t="shared" si="2"/>
        <v>70.376000000000005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5">
        <f t="shared" si="9"/>
        <v>203.72</v>
      </c>
      <c r="AP13" s="53"/>
      <c r="AQ13" s="53">
        <v>55</v>
      </c>
      <c r="AR13" s="166">
        <f t="shared" si="10"/>
        <v>7149.28</v>
      </c>
      <c r="AS13" s="165">
        <f t="shared" si="4"/>
        <v>70.376000000000005</v>
      </c>
      <c r="AT13" s="167">
        <f>AS13-AQ13-AN13</f>
        <v>15.376000000000005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>
        <v>11002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>
        <v>15</v>
      </c>
      <c r="T14" s="35"/>
      <c r="U14" s="35"/>
      <c r="V14" s="35"/>
      <c r="W14" s="35"/>
      <c r="X14" s="35"/>
      <c r="Y14" s="35"/>
      <c r="Z14" s="35"/>
      <c r="AA14" s="35"/>
      <c r="AB14" s="35"/>
      <c r="AC14" s="164">
        <f>D14*1+E14*999+F14*499+G14*75+H14*50+I14*30+K14*20+L14*19+M14*10+P14*9+N14*10+J14*29+S14*191+V14*4744+W14*110+X14*450+Y14*110+Z14*191+AA14*182+AB14*182+U14*30+T14*350+R14*4+Q14*5+O14*9</f>
        <v>13867</v>
      </c>
      <c r="AD14" s="35">
        <f t="shared" si="0"/>
        <v>11002</v>
      </c>
      <c r="AE14" s="52">
        <f t="shared" si="1"/>
        <v>302.55500000000001</v>
      </c>
      <c r="AF14" s="52">
        <f t="shared" si="2"/>
        <v>104.51899999999999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5">
        <f>SUM(D14:P14)*2.75%</f>
        <v>302.55500000000001</v>
      </c>
      <c r="AP14" s="53"/>
      <c r="AQ14" s="53">
        <v>94</v>
      </c>
      <c r="AR14" s="166">
        <f>AC14-AE14-AG14-AJ14-AK14-AL14-AM14-AN14-AP14-AQ14</f>
        <v>13470.445</v>
      </c>
      <c r="AS14" s="165">
        <f t="shared" si="4"/>
        <v>104.51899999999999</v>
      </c>
      <c r="AT14" s="168">
        <f t="shared" si="5"/>
        <v>10.518999999999991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>
        <v>15294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14</v>
      </c>
      <c r="T15" s="35"/>
      <c r="U15" s="35"/>
      <c r="V15" s="35"/>
      <c r="W15" s="35"/>
      <c r="X15" s="35"/>
      <c r="Y15" s="35"/>
      <c r="Z15" s="35"/>
      <c r="AA15" s="35">
        <v>10</v>
      </c>
      <c r="AB15" s="35"/>
      <c r="AC15" s="164">
        <f>D15*1+E15*999+F15*499+G15*75+H15*50+I15*30+K15*20+L15*19+M15*10+P15*9+N15*10+J15*29+S15*191+V15*4744+W15*110+X15*450+Y15*110+Z15*191+AA15*182+AB15*182+U15*30+T15*350+R15*4+Q15*5+O15*9</f>
        <v>19788</v>
      </c>
      <c r="AD15" s="35">
        <f t="shared" si="0"/>
        <v>15294</v>
      </c>
      <c r="AE15" s="52">
        <f t="shared" si="1"/>
        <v>420.58499999999998</v>
      </c>
      <c r="AF15" s="52">
        <f t="shared" si="2"/>
        <v>145.29300000000001</v>
      </c>
      <c r="AG15" s="52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5">
        <f t="shared" si="9"/>
        <v>420.58499999999998</v>
      </c>
      <c r="AP15" s="53"/>
      <c r="AQ15" s="53">
        <v>130</v>
      </c>
      <c r="AR15" s="166">
        <f t="shared" si="10"/>
        <v>19237.415000000001</v>
      </c>
      <c r="AS15" s="165">
        <f>AF15+AH15+AI15</f>
        <v>145.29300000000001</v>
      </c>
      <c r="AT15" s="167">
        <f>AS15-AQ15-AN15</f>
        <v>15.293000000000006</v>
      </c>
      <c r="AU15" s="6"/>
      <c r="AV15" s="60">
        <v>500</v>
      </c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>
        <v>25415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100</v>
      </c>
      <c r="Q16" s="35"/>
      <c r="R16" s="35"/>
      <c r="S16" s="35">
        <v>5</v>
      </c>
      <c r="T16" s="35"/>
      <c r="U16" s="35"/>
      <c r="V16" s="35"/>
      <c r="W16" s="35"/>
      <c r="X16" s="35"/>
      <c r="Y16" s="35"/>
      <c r="Z16" s="35"/>
      <c r="AA16" s="35">
        <v>5</v>
      </c>
      <c r="AB16" s="35"/>
      <c r="AC16" s="164">
        <f t="shared" si="6"/>
        <v>28180</v>
      </c>
      <c r="AD16" s="35">
        <f t="shared" si="0"/>
        <v>25415</v>
      </c>
      <c r="AE16" s="52">
        <f t="shared" si="1"/>
        <v>698.91250000000002</v>
      </c>
      <c r="AF16" s="52">
        <f t="shared" si="2"/>
        <v>241.4425</v>
      </c>
      <c r="AG16" s="52">
        <f t="shared" si="7"/>
        <v>24.75</v>
      </c>
      <c r="AH16" s="52">
        <f t="shared" si="3"/>
        <v>8.5499999999999989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5">
        <f t="shared" si="9"/>
        <v>701.66250000000002</v>
      </c>
      <c r="AP16" s="53"/>
      <c r="AQ16" s="53">
        <v>146</v>
      </c>
      <c r="AR16" s="166">
        <f>AC16-AE16-AG16-AJ16-AK16-AL16-AM16-AN16-AP16-AQ16</f>
        <v>27310.337500000001</v>
      </c>
      <c r="AS16" s="165">
        <f t="shared" si="4"/>
        <v>249.99250000000001</v>
      </c>
      <c r="AT16" s="167">
        <f t="shared" si="5"/>
        <v>103.99250000000001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>
        <v>10795</v>
      </c>
      <c r="E17" s="51"/>
      <c r="F17" s="50"/>
      <c r="G17" s="51"/>
      <c r="H17" s="51"/>
      <c r="I17" s="51"/>
      <c r="J17" s="51"/>
      <c r="K17" s="51"/>
      <c r="L17" s="51"/>
      <c r="M17" s="51">
        <v>50</v>
      </c>
      <c r="N17" s="51"/>
      <c r="O17" s="51"/>
      <c r="P17" s="51">
        <v>50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>
        <v>3</v>
      </c>
      <c r="AB17" s="35"/>
      <c r="AC17" s="164">
        <f t="shared" si="6"/>
        <v>12291</v>
      </c>
      <c r="AD17" s="35">
        <f>D17*1</f>
        <v>10795</v>
      </c>
      <c r="AE17" s="52">
        <f>D17*2.75%</f>
        <v>296.86250000000001</v>
      </c>
      <c r="AF17" s="52">
        <f>AD17*0.95%</f>
        <v>102.55249999999999</v>
      </c>
      <c r="AG17" s="52">
        <f t="shared" si="7"/>
        <v>26.125</v>
      </c>
      <c r="AH17" s="52">
        <f t="shared" si="3"/>
        <v>9.0250000000000004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5">
        <f t="shared" si="9"/>
        <v>299.61250000000001</v>
      </c>
      <c r="AP17" s="53"/>
      <c r="AQ17" s="53">
        <v>100</v>
      </c>
      <c r="AR17" s="166">
        <f>AC17-AE17-AG17-AJ17-AK17-AL17-AM17-AN17-AP17-AQ17</f>
        <v>11868.012500000001</v>
      </c>
      <c r="AS17" s="165">
        <f>AF17+AH17+AI17</f>
        <v>111.5775</v>
      </c>
      <c r="AT17" s="167">
        <f>AS17-AQ17-AN17</f>
        <v>11.577500000000001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>
        <v>4942</v>
      </c>
      <c r="E18" s="51"/>
      <c r="F18" s="50"/>
      <c r="G18" s="51"/>
      <c r="H18" s="51"/>
      <c r="I18" s="51"/>
      <c r="J18" s="51"/>
      <c r="K18" s="51"/>
      <c r="L18" s="51"/>
      <c r="M18" s="51">
        <v>10</v>
      </c>
      <c r="N18" s="51"/>
      <c r="O18" s="51"/>
      <c r="P18" s="51">
        <v>10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164">
        <f t="shared" si="6"/>
        <v>5132</v>
      </c>
      <c r="AD18" s="35">
        <f>D18*1</f>
        <v>4942</v>
      </c>
      <c r="AE18" s="52">
        <f>D18*2.75%</f>
        <v>135.905</v>
      </c>
      <c r="AF18" s="52">
        <f>AD18*0.95%</f>
        <v>46.948999999999998</v>
      </c>
      <c r="AG18" s="52">
        <f t="shared" si="7"/>
        <v>5.2249999999999996</v>
      </c>
      <c r="AH18" s="52">
        <f t="shared" si="3"/>
        <v>1.8049999999999999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5">
        <f t="shared" si="9"/>
        <v>136.45500000000001</v>
      </c>
      <c r="AP18" s="53"/>
      <c r="AQ18" s="53">
        <v>150</v>
      </c>
      <c r="AR18" s="166">
        <f t="shared" si="10"/>
        <v>4840.87</v>
      </c>
      <c r="AS18" s="165">
        <f>AF18+AH18+AI18</f>
        <v>48.753999999999998</v>
      </c>
      <c r="AT18" s="167">
        <f>AS18-AQ18-AN18</f>
        <v>-101.24600000000001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>
        <v>17158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40</v>
      </c>
      <c r="T19" s="35"/>
      <c r="U19" s="35"/>
      <c r="V19" s="35"/>
      <c r="W19" s="35"/>
      <c r="X19" s="35"/>
      <c r="Y19" s="35"/>
      <c r="Z19" s="35"/>
      <c r="AA19" s="35"/>
      <c r="AB19" s="35"/>
      <c r="AC19" s="164">
        <f t="shared" si="6"/>
        <v>24798</v>
      </c>
      <c r="AD19" s="35">
        <f t="shared" si="0"/>
        <v>17158</v>
      </c>
      <c r="AE19" s="52">
        <f t="shared" si="1"/>
        <v>471.84500000000003</v>
      </c>
      <c r="AF19" s="52">
        <f t="shared" si="2"/>
        <v>163.001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5">
        <f t="shared" si="9"/>
        <v>471.84500000000003</v>
      </c>
      <c r="AP19" s="53"/>
      <c r="AQ19" s="53">
        <v>176</v>
      </c>
      <c r="AR19" s="169">
        <f>AC19-AE19-AG19-AJ19-AK19-AL19-AM19-AN19-AP19-AQ19</f>
        <v>24150.154999999999</v>
      </c>
      <c r="AS19" s="165">
        <f t="shared" si="4"/>
        <v>163.001</v>
      </c>
      <c r="AT19" s="165">
        <f t="shared" si="5"/>
        <v>-12.998999999999995</v>
      </c>
      <c r="AU19" s="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>
        <v>8121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164">
        <f t="shared" si="6"/>
        <v>8121</v>
      </c>
      <c r="AD20" s="35">
        <f t="shared" si="0"/>
        <v>8121</v>
      </c>
      <c r="AE20" s="52">
        <f t="shared" si="1"/>
        <v>223.32750000000001</v>
      </c>
      <c r="AF20" s="52">
        <f t="shared" si="2"/>
        <v>77.149500000000003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5">
        <f t="shared" si="9"/>
        <v>223.32750000000001</v>
      </c>
      <c r="AP20" s="53"/>
      <c r="AQ20" s="53">
        <v>220</v>
      </c>
      <c r="AR20" s="169">
        <f>AC20-AE20-AG20-AJ20-AK20-AL20-AM20-AN20-AP20-AQ20</f>
        <v>7677.6724999999997</v>
      </c>
      <c r="AS20" s="165">
        <f>AF20+AH20+AI20</f>
        <v>77.149500000000003</v>
      </c>
      <c r="AT20" s="165">
        <f>AS20-AQ20-AN20</f>
        <v>-142.85050000000001</v>
      </c>
      <c r="AU20" s="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>
        <v>4626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164">
        <f t="shared" si="6"/>
        <v>4626</v>
      </c>
      <c r="AD21" s="35">
        <f t="shared" si="0"/>
        <v>4626</v>
      </c>
      <c r="AE21" s="52">
        <f t="shared" si="1"/>
        <v>127.215</v>
      </c>
      <c r="AF21" s="52">
        <f t="shared" si="2"/>
        <v>43.946999999999996</v>
      </c>
      <c r="AG21" s="52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5">
        <f t="shared" si="9"/>
        <v>127.215</v>
      </c>
      <c r="AP21" s="53"/>
      <c r="AQ21" s="53">
        <v>38</v>
      </c>
      <c r="AR21" s="166">
        <f t="shared" si="10"/>
        <v>4460.7849999999999</v>
      </c>
      <c r="AS21" s="165">
        <f t="shared" ref="AS21:AS27" si="11">AF21+AH21+AI21</f>
        <v>43.946999999999996</v>
      </c>
      <c r="AT21" s="165">
        <f t="shared" ref="AT21:AT27" si="12">AS21-AQ21-AN21</f>
        <v>5.9469999999999956</v>
      </c>
      <c r="AU21" s="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>
        <v>17729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>
        <v>27</v>
      </c>
      <c r="T22" s="35"/>
      <c r="U22" s="35"/>
      <c r="V22" s="35"/>
      <c r="W22" s="35"/>
      <c r="X22" s="35"/>
      <c r="Y22" s="35"/>
      <c r="Z22" s="35"/>
      <c r="AA22" s="35"/>
      <c r="AB22" s="35"/>
      <c r="AC22" s="164">
        <f t="shared" si="6"/>
        <v>22886</v>
      </c>
      <c r="AD22" s="35">
        <f t="shared" si="0"/>
        <v>17729</v>
      </c>
      <c r="AE22" s="52">
        <f t="shared" si="1"/>
        <v>487.54750000000001</v>
      </c>
      <c r="AF22" s="52">
        <f t="shared" si="2"/>
        <v>168.4255</v>
      </c>
      <c r="AG22" s="52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5">
        <f t="shared" si="9"/>
        <v>487.54750000000001</v>
      </c>
      <c r="AP22" s="53"/>
      <c r="AQ22" s="53">
        <v>158</v>
      </c>
      <c r="AR22" s="166">
        <f>AC22-AE22-AG22-AJ22-AK22-AL22-AM22-AN22-AP22-AQ22</f>
        <v>22240.452499999999</v>
      </c>
      <c r="AS22" s="165">
        <f>AF22+AH22+AI22</f>
        <v>168.4255</v>
      </c>
      <c r="AT22" s="165">
        <f>AS22-AQ22-AN22</f>
        <v>10.4255</v>
      </c>
      <c r="AU22" s="6"/>
      <c r="AV22" s="128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>
        <v>8847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164">
        <f t="shared" si="6"/>
        <v>8847</v>
      </c>
      <c r="AD23" s="35">
        <f t="shared" si="0"/>
        <v>8847</v>
      </c>
      <c r="AE23" s="52">
        <f t="shared" si="1"/>
        <v>243.29249999999999</v>
      </c>
      <c r="AF23" s="52">
        <f t="shared" si="2"/>
        <v>84.046499999999995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5">
        <f t="shared" si="9"/>
        <v>243.29249999999999</v>
      </c>
      <c r="AP23" s="53"/>
      <c r="AQ23" s="53">
        <v>80</v>
      </c>
      <c r="AR23" s="166">
        <f>AC23-AE23-AG23-AJ23-AK23-AL23-AM23-AN23-AP23-AQ23</f>
        <v>8523.7075000000004</v>
      </c>
      <c r="AS23" s="165">
        <f t="shared" si="11"/>
        <v>84.046499999999995</v>
      </c>
      <c r="AT23" s="165">
        <f t="shared" si="12"/>
        <v>4.0464999999999947</v>
      </c>
      <c r="AU23" s="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>
        <v>22974</v>
      </c>
      <c r="E24" s="51"/>
      <c r="F24" s="50"/>
      <c r="G24" s="51"/>
      <c r="H24" s="51"/>
      <c r="I24" s="51"/>
      <c r="J24" s="51"/>
      <c r="K24" s="51"/>
      <c r="L24" s="51"/>
      <c r="M24" s="51">
        <v>100</v>
      </c>
      <c r="N24" s="51"/>
      <c r="O24" s="51">
        <v>100</v>
      </c>
      <c r="P24" s="51">
        <v>200</v>
      </c>
      <c r="Q24" s="35"/>
      <c r="R24" s="35"/>
      <c r="S24" s="35">
        <v>11</v>
      </c>
      <c r="T24" s="35"/>
      <c r="U24" s="35"/>
      <c r="V24" s="35"/>
      <c r="W24" s="35"/>
      <c r="X24" s="35"/>
      <c r="Y24" s="35"/>
      <c r="Z24" s="35"/>
      <c r="AA24" s="35"/>
      <c r="AB24" s="35"/>
      <c r="AC24" s="164">
        <f t="shared" si="6"/>
        <v>28775</v>
      </c>
      <c r="AD24" s="35">
        <f t="shared" si="0"/>
        <v>22974</v>
      </c>
      <c r="AE24" s="52">
        <f t="shared" si="1"/>
        <v>631.78499999999997</v>
      </c>
      <c r="AF24" s="52">
        <f t="shared" si="2"/>
        <v>218.25299999999999</v>
      </c>
      <c r="AG24" s="52">
        <f t="shared" si="7"/>
        <v>101.75</v>
      </c>
      <c r="AH24" s="52">
        <f t="shared" si="3"/>
        <v>35.15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5">
        <f t="shared" si="9"/>
        <v>642.78499999999997</v>
      </c>
      <c r="AP24" s="53"/>
      <c r="AQ24" s="53">
        <v>141</v>
      </c>
      <c r="AR24" s="166">
        <f t="shared" si="10"/>
        <v>27900.465</v>
      </c>
      <c r="AS24" s="165">
        <f t="shared" si="11"/>
        <v>253.40299999999999</v>
      </c>
      <c r="AT24" s="165">
        <f t="shared" si="12"/>
        <v>112.40299999999999</v>
      </c>
      <c r="AU24" s="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>
        <v>6169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>
        <v>149</v>
      </c>
      <c r="T25" s="35"/>
      <c r="U25" s="35"/>
      <c r="V25" s="35"/>
      <c r="W25" s="35"/>
      <c r="X25" s="35"/>
      <c r="Y25" s="35"/>
      <c r="Z25" s="35"/>
      <c r="AA25" s="35"/>
      <c r="AB25" s="35"/>
      <c r="AC25" s="164">
        <f t="shared" si="6"/>
        <v>34628</v>
      </c>
      <c r="AD25" s="35">
        <f t="shared" si="0"/>
        <v>6169</v>
      </c>
      <c r="AE25" s="52">
        <f t="shared" si="1"/>
        <v>169.64750000000001</v>
      </c>
      <c r="AF25" s="52">
        <f t="shared" si="2"/>
        <v>58.605499999999999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5">
        <f>SUM(D25:P25)*2.75%</f>
        <v>169.64750000000001</v>
      </c>
      <c r="AP25" s="53"/>
      <c r="AQ25" s="53">
        <v>60</v>
      </c>
      <c r="AR25" s="166">
        <f t="shared" si="10"/>
        <v>34398.352500000001</v>
      </c>
      <c r="AS25" s="165">
        <f t="shared" si="11"/>
        <v>58.605499999999999</v>
      </c>
      <c r="AT25" s="165">
        <f t="shared" si="12"/>
        <v>-1.3945000000000007</v>
      </c>
      <c r="AU25" s="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>
        <v>8877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164">
        <f t="shared" si="6"/>
        <v>8877</v>
      </c>
      <c r="AD26" s="35">
        <f t="shared" si="0"/>
        <v>8877</v>
      </c>
      <c r="AE26" s="52">
        <f t="shared" si="1"/>
        <v>244.11750000000001</v>
      </c>
      <c r="AF26" s="52">
        <f t="shared" si="2"/>
        <v>84.331499999999991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5">
        <f t="shared" si="9"/>
        <v>244.11750000000001</v>
      </c>
      <c r="AP26" s="53"/>
      <c r="AQ26" s="53">
        <v>82</v>
      </c>
      <c r="AR26" s="166">
        <f t="shared" si="10"/>
        <v>8550.8824999999997</v>
      </c>
      <c r="AS26" s="165">
        <f t="shared" si="11"/>
        <v>84.331499999999991</v>
      </c>
      <c r="AT26" s="165">
        <f t="shared" si="12"/>
        <v>2.3314999999999912</v>
      </c>
      <c r="AU26" s="6"/>
      <c r="AV26" s="6">
        <v>500</v>
      </c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>
        <v>9375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164">
        <f t="shared" si="6"/>
        <v>9375</v>
      </c>
      <c r="AD27" s="35">
        <f t="shared" si="0"/>
        <v>9375</v>
      </c>
      <c r="AE27" s="52">
        <f t="shared" si="1"/>
        <v>257.8125</v>
      </c>
      <c r="AF27" s="52">
        <f t="shared" si="2"/>
        <v>89.0625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5">
        <f t="shared" si="9"/>
        <v>257.8125</v>
      </c>
      <c r="AP27" s="53"/>
      <c r="AQ27" s="53">
        <v>80</v>
      </c>
      <c r="AR27" s="166">
        <f t="shared" si="10"/>
        <v>9037.1875</v>
      </c>
      <c r="AS27" s="165">
        <f t="shared" si="11"/>
        <v>89.0625</v>
      </c>
      <c r="AT27" s="165">
        <f t="shared" si="12"/>
        <v>9.0625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3" t="s">
        <v>70</v>
      </c>
      <c r="B28" s="184"/>
      <c r="C28" s="184"/>
      <c r="D28" s="72">
        <f t="shared" ref="D28:K28" si="13">SUM(D7:D27)</f>
        <v>232467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210</v>
      </c>
      <c r="N28" s="72">
        <f t="shared" si="14"/>
        <v>0</v>
      </c>
      <c r="O28" s="72">
        <f t="shared" si="14"/>
        <v>100</v>
      </c>
      <c r="P28" s="72">
        <f t="shared" si="14"/>
        <v>670</v>
      </c>
      <c r="Q28" s="72">
        <f t="shared" si="14"/>
        <v>0</v>
      </c>
      <c r="R28" s="72">
        <f t="shared" si="14"/>
        <v>0</v>
      </c>
      <c r="S28" s="72">
        <f t="shared" si="14"/>
        <v>274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20</v>
      </c>
      <c r="AB28" s="72">
        <f t="shared" si="14"/>
        <v>0</v>
      </c>
      <c r="AC28" s="145">
        <f t="shared" si="14"/>
        <v>297471</v>
      </c>
      <c r="AD28" s="145">
        <f t="shared" si="14"/>
        <v>232467</v>
      </c>
      <c r="AE28" s="145">
        <f t="shared" si="14"/>
        <v>6392.8425000000007</v>
      </c>
      <c r="AF28" s="145">
        <f t="shared" si="14"/>
        <v>2208.4364999999993</v>
      </c>
      <c r="AG28" s="145">
        <f t="shared" si="14"/>
        <v>248.54999999999998</v>
      </c>
      <c r="AH28" s="145">
        <f t="shared" si="14"/>
        <v>85.784999999999997</v>
      </c>
      <c r="AI28" s="145">
        <f t="shared" si="14"/>
        <v>0</v>
      </c>
      <c r="AJ28" s="145">
        <f t="shared" si="14"/>
        <v>0</v>
      </c>
      <c r="AK28" s="145">
        <f t="shared" si="14"/>
        <v>0</v>
      </c>
      <c r="AL28" s="145">
        <f t="shared" si="14"/>
        <v>0</v>
      </c>
      <c r="AM28" s="145">
        <f t="shared" si="14"/>
        <v>0</v>
      </c>
      <c r="AN28" s="145">
        <f t="shared" si="14"/>
        <v>0</v>
      </c>
      <c r="AO28" s="146">
        <f t="shared" si="14"/>
        <v>6419.7924999999996</v>
      </c>
      <c r="AP28" s="145">
        <f t="shared" si="14"/>
        <v>0</v>
      </c>
      <c r="AQ28" s="145">
        <f t="shared" si="14"/>
        <v>2123</v>
      </c>
      <c r="AR28" s="145">
        <f t="shared" si="14"/>
        <v>288706.60749999998</v>
      </c>
      <c r="AS28" s="145">
        <f t="shared" si="14"/>
        <v>2294.2214999999997</v>
      </c>
      <c r="AT28" s="145">
        <f t="shared" si="14"/>
        <v>171.22149999999993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5" t="s">
        <v>71</v>
      </c>
      <c r="B29" s="186"/>
      <c r="C29" s="187"/>
      <c r="D29" s="82">
        <f>D4+D5-D28</f>
        <v>878056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1860</v>
      </c>
      <c r="L29" s="82">
        <f t="shared" si="15"/>
        <v>0</v>
      </c>
      <c r="M29" s="82">
        <f t="shared" si="15"/>
        <v>1310</v>
      </c>
      <c r="N29" s="82">
        <f t="shared" si="15"/>
        <v>0</v>
      </c>
      <c r="O29" s="82">
        <f t="shared" si="15"/>
        <v>880</v>
      </c>
      <c r="P29" s="82">
        <f t="shared" si="15"/>
        <v>1470</v>
      </c>
      <c r="Q29" s="82">
        <f t="shared" si="15"/>
        <v>0</v>
      </c>
      <c r="R29" s="82">
        <f t="shared" si="15"/>
        <v>0</v>
      </c>
      <c r="S29" s="82">
        <f t="shared" si="15"/>
        <v>1451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693</v>
      </c>
      <c r="AA29" s="82">
        <f t="shared" si="15"/>
        <v>156</v>
      </c>
      <c r="AB29" s="82">
        <f t="shared" si="15"/>
        <v>0</v>
      </c>
      <c r="AC29" s="174"/>
      <c r="AD29" s="175"/>
      <c r="AE29" s="175"/>
      <c r="AF29" s="175"/>
      <c r="AG29" s="175"/>
      <c r="AH29" s="175"/>
      <c r="AI29" s="175"/>
      <c r="AJ29" s="175"/>
      <c r="AK29" s="175"/>
      <c r="AL29" s="175"/>
      <c r="AM29" s="175"/>
      <c r="AN29" s="175"/>
      <c r="AO29" s="176"/>
      <c r="AP29" s="177"/>
      <c r="AQ29" s="177"/>
      <c r="AR29" s="177"/>
      <c r="AS29" s="177"/>
      <c r="AT29" s="178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7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  <c r="AU33" s="6"/>
    </row>
    <row r="34" spans="1:47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  <c r="AU34" s="6"/>
    </row>
    <row r="35" spans="1:47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  <c r="AU35" s="6"/>
    </row>
    <row r="36" spans="1:47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  <c r="AU36" s="6"/>
    </row>
    <row r="37" spans="1:47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  <c r="AU37" s="6"/>
    </row>
    <row r="38" spans="1:47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  <c r="AU38" s="6"/>
    </row>
    <row r="39" spans="1:47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  <c r="AU39" s="6"/>
    </row>
    <row r="40" spans="1:47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  <c r="AU40" s="6"/>
    </row>
    <row r="41" spans="1:47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  <c r="AU41" s="6"/>
    </row>
    <row r="42" spans="1:47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  <c r="AU42" s="6"/>
    </row>
    <row r="43" spans="1:47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  <c r="AU43" s="6"/>
    </row>
    <row r="44" spans="1:47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  <c r="AU44" s="6"/>
    </row>
    <row r="45" spans="1:47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  <c r="AU45" s="6"/>
    </row>
    <row r="46" spans="1:47">
      <c r="A46" s="6"/>
      <c r="B46" s="6"/>
      <c r="C46" s="6"/>
      <c r="D46" s="6"/>
      <c r="E46" s="6"/>
      <c r="F46" s="6"/>
      <c r="G46" s="6"/>
      <c r="AR46" s="6"/>
      <c r="AS46" s="6"/>
      <c r="AT46" s="6"/>
      <c r="AU46" s="6"/>
    </row>
    <row r="47" spans="1:47">
      <c r="A47" s="6"/>
      <c r="B47" s="6"/>
      <c r="C47" s="6"/>
      <c r="D47" s="6"/>
      <c r="E47" s="6"/>
      <c r="AR47" s="6"/>
      <c r="AS47" s="6"/>
      <c r="AT47" s="6"/>
      <c r="AU47" s="6"/>
    </row>
    <row r="48" spans="1:47">
      <c r="A48" s="6"/>
      <c r="B48" s="6"/>
      <c r="C48" s="6"/>
      <c r="D48" s="6"/>
      <c r="E48" s="6"/>
      <c r="AR48" s="103"/>
      <c r="AS48" s="6"/>
      <c r="AT48" s="6"/>
      <c r="AU48" s="6"/>
    </row>
    <row r="49" spans="1:47">
      <c r="A49" s="6"/>
      <c r="B49" s="6"/>
      <c r="C49" s="6"/>
      <c r="D49" s="6"/>
      <c r="E49" s="6"/>
      <c r="AR49" s="6"/>
      <c r="AS49" s="98"/>
      <c r="AT49" s="98"/>
      <c r="AU49" s="6"/>
    </row>
    <row r="50" spans="1:47">
      <c r="A50" s="6"/>
      <c r="B50" s="6"/>
      <c r="C50" s="6"/>
      <c r="D50" s="6"/>
      <c r="E50" s="6"/>
      <c r="AR50" s="103"/>
      <c r="AS50" s="6"/>
      <c r="AT50" s="6"/>
      <c r="AU50" s="6"/>
    </row>
    <row r="51" spans="1:47">
      <c r="A51" s="6"/>
      <c r="B51" s="6"/>
      <c r="C51" s="6"/>
      <c r="D51" s="6"/>
      <c r="E51" s="6"/>
      <c r="AM51" s="100" t="s">
        <v>72</v>
      </c>
      <c r="AR51" s="6"/>
      <c r="AS51" s="6"/>
      <c r="AT51" s="6"/>
      <c r="AU51" s="6"/>
    </row>
    <row r="52" spans="1:47">
      <c r="A52" s="6"/>
      <c r="B52" s="6"/>
      <c r="C52" s="6"/>
      <c r="D52" s="6"/>
      <c r="E52" s="6"/>
      <c r="AR52" s="6"/>
      <c r="AS52" s="6"/>
      <c r="AT52" s="6"/>
      <c r="AU52" s="6"/>
    </row>
    <row r="53" spans="1:47">
      <c r="A53" s="6"/>
      <c r="B53" s="6"/>
      <c r="C53" s="6"/>
      <c r="D53" s="6"/>
      <c r="E53" s="6"/>
      <c r="AR53" s="6"/>
      <c r="AS53" s="6"/>
      <c r="AT53" s="6"/>
      <c r="AU53" s="6"/>
    </row>
    <row r="54" spans="1:47">
      <c r="A54" s="6"/>
      <c r="B54" s="6"/>
      <c r="C54" s="6"/>
      <c r="D54" s="6"/>
      <c r="E54" s="6"/>
      <c r="AR54" s="6"/>
      <c r="AS54" s="6"/>
      <c r="AT54" s="6"/>
      <c r="AU54" s="6"/>
    </row>
    <row r="55" spans="1:47">
      <c r="A55" s="6"/>
      <c r="B55" s="6"/>
      <c r="C55" s="6"/>
      <c r="D55" s="6"/>
      <c r="E55" s="6"/>
      <c r="AR55" s="6"/>
      <c r="AS55" s="6"/>
      <c r="AT55" s="6"/>
      <c r="AU55" s="6"/>
    </row>
    <row r="56" spans="1:47">
      <c r="A56" s="6"/>
      <c r="B56" s="6"/>
      <c r="C56" s="6"/>
      <c r="D56" s="6"/>
      <c r="E56" s="6"/>
      <c r="AR56" s="6"/>
      <c r="AS56" s="6"/>
      <c r="AT56" s="6"/>
      <c r="AU56" s="6"/>
    </row>
    <row r="57" spans="1:47">
      <c r="A57" s="6"/>
      <c r="B57" s="6"/>
      <c r="C57" s="6"/>
      <c r="D57" s="6"/>
      <c r="E57" s="6"/>
      <c r="AR57" s="6"/>
      <c r="AS57" s="6"/>
      <c r="AT57" s="6"/>
      <c r="AU57" s="6"/>
    </row>
    <row r="58" spans="1:47">
      <c r="A58" s="6"/>
      <c r="B58" s="6"/>
      <c r="C58" s="6"/>
      <c r="D58" s="6"/>
      <c r="E58" s="6"/>
      <c r="AR58" s="6"/>
      <c r="AS58" s="6"/>
      <c r="AT58" s="6"/>
      <c r="AU58" s="6"/>
    </row>
    <row r="59" spans="1:47">
      <c r="A59" s="6"/>
      <c r="B59" s="6"/>
      <c r="C59" s="6"/>
      <c r="D59" s="6"/>
      <c r="E59" s="6"/>
      <c r="AR59" s="6"/>
      <c r="AS59" s="6"/>
      <c r="AT59" s="6"/>
      <c r="AU59" s="6"/>
    </row>
    <row r="60" spans="1:47">
      <c r="A60" s="6"/>
      <c r="B60" s="6"/>
      <c r="C60" s="6"/>
      <c r="D60" s="6"/>
      <c r="E60" s="6"/>
      <c r="AR60" s="6"/>
      <c r="AS60" s="6"/>
      <c r="AT60" s="6"/>
      <c r="AU60" s="6"/>
    </row>
    <row r="61" spans="1:47">
      <c r="A61" s="6"/>
      <c r="B61" s="6"/>
      <c r="C61" s="6"/>
      <c r="D61" s="6"/>
      <c r="E61" s="6"/>
      <c r="AR61" s="6"/>
      <c r="AS61" s="6"/>
      <c r="AT61" s="6"/>
      <c r="AU61" s="6"/>
    </row>
    <row r="62" spans="1:47">
      <c r="A62" s="6"/>
      <c r="B62" s="6"/>
      <c r="C62" s="6"/>
      <c r="D62" s="6"/>
      <c r="E62" s="6"/>
      <c r="AR62" s="6"/>
      <c r="AS62" s="6"/>
      <c r="AT62" s="6"/>
      <c r="AU62" s="6"/>
    </row>
    <row r="63" spans="1:47">
      <c r="A63" s="6"/>
      <c r="B63" s="6"/>
      <c r="C63" s="6"/>
      <c r="D63" s="6"/>
      <c r="E63" s="6"/>
      <c r="AR63" s="6"/>
      <c r="AS63" s="6"/>
      <c r="AT63" s="6"/>
      <c r="AU63" s="6"/>
    </row>
    <row r="64" spans="1:47">
      <c r="A64" s="6"/>
      <c r="B64" s="6"/>
      <c r="C64" s="6"/>
      <c r="D64" s="6"/>
      <c r="E64" s="6"/>
      <c r="AR64" s="6"/>
      <c r="AS64" s="6"/>
      <c r="AT64" s="6"/>
      <c r="AU64" s="6"/>
    </row>
    <row r="65" spans="3:47">
      <c r="C65" s="6"/>
      <c r="D65" s="6"/>
      <c r="E65" s="6"/>
      <c r="AR65" s="6"/>
      <c r="AS65" s="6"/>
      <c r="AT65" s="6"/>
      <c r="AU65" s="6"/>
    </row>
    <row r="66" spans="3:47">
      <c r="C66" s="6"/>
      <c r="D66" s="6"/>
      <c r="E66" s="6"/>
      <c r="AR66" s="6"/>
      <c r="AS66" s="6"/>
      <c r="AT66" s="6"/>
      <c r="AU66" s="6"/>
    </row>
    <row r="67" spans="3:47">
      <c r="C67" s="6"/>
      <c r="D67" s="6"/>
      <c r="E67" s="6"/>
      <c r="AR67" s="6"/>
      <c r="AS67" s="6"/>
      <c r="AT67" s="6"/>
    </row>
    <row r="68" spans="3:47">
      <c r="C68" s="6"/>
      <c r="D68" s="6"/>
      <c r="E68" s="6"/>
      <c r="AR68" s="6"/>
      <c r="AS68" s="6"/>
      <c r="AT68" s="6"/>
    </row>
    <row r="69" spans="3:47">
      <c r="C69" s="6"/>
      <c r="D69" s="6"/>
      <c r="E69" s="6"/>
      <c r="AR69" s="6"/>
      <c r="AS69" s="6"/>
      <c r="AT69" s="6"/>
    </row>
    <row r="70" spans="3:47">
      <c r="C70" s="6"/>
      <c r="D70" s="6"/>
      <c r="E70" s="6"/>
    </row>
    <row r="71" spans="3:47">
      <c r="C71" s="6"/>
      <c r="D71" s="6"/>
      <c r="E71" s="6"/>
    </row>
    <row r="72" spans="3:47">
      <c r="C72" s="6"/>
      <c r="D72" s="6"/>
      <c r="E72" s="6"/>
    </row>
    <row r="73" spans="3:47">
      <c r="C73" s="6"/>
      <c r="D73" s="6"/>
      <c r="E73" s="6"/>
    </row>
    <row r="74" spans="3:47">
      <c r="C74" s="6"/>
      <c r="D74" s="6"/>
      <c r="E74" s="6"/>
    </row>
    <row r="75" spans="3:47">
      <c r="C75" s="6"/>
      <c r="D75" s="6"/>
      <c r="E75" s="6"/>
    </row>
    <row r="76" spans="3:47">
      <c r="C76" s="6"/>
      <c r="D76" s="6"/>
      <c r="E76" s="6"/>
    </row>
    <row r="77" spans="3:47">
      <c r="C77" s="6"/>
      <c r="D77" s="6"/>
      <c r="E77" s="6"/>
    </row>
    <row r="78" spans="3:47">
      <c r="C78" s="6"/>
      <c r="D78" s="6"/>
      <c r="E78" s="6"/>
    </row>
    <row r="79" spans="3:47">
      <c r="C79" s="6"/>
      <c r="D79" s="6"/>
      <c r="E79" s="6"/>
    </row>
    <row r="80" spans="3:47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625" priority="26" stopIfTrue="1" operator="greaterThan">
      <formula>0</formula>
    </cfRule>
  </conditionalFormatting>
  <conditionalFormatting sqref="AQ31">
    <cfRule type="cellIs" dxfId="624" priority="24" operator="greaterThan">
      <formula>$AQ$7:$AQ$18&lt;100</formula>
    </cfRule>
    <cfRule type="cellIs" dxfId="623" priority="25" operator="greaterThan">
      <formula>100</formula>
    </cfRule>
  </conditionalFormatting>
  <conditionalFormatting sqref="D29:J29 Q29:AB29 Q28:AA28 K4:P29">
    <cfRule type="cellIs" dxfId="622" priority="23" operator="equal">
      <formula>212030016606640</formula>
    </cfRule>
  </conditionalFormatting>
  <conditionalFormatting sqref="D29:J29 L29:AB29 L28:AA28 K4:K29">
    <cfRule type="cellIs" dxfId="621" priority="21" operator="equal">
      <formula>$K$4</formula>
    </cfRule>
    <cfRule type="cellIs" dxfId="620" priority="22" operator="equal">
      <formula>2120</formula>
    </cfRule>
  </conditionalFormatting>
  <conditionalFormatting sqref="D29:L29 M4:N29">
    <cfRule type="cellIs" dxfId="619" priority="19" operator="equal">
      <formula>$M$4</formula>
    </cfRule>
    <cfRule type="cellIs" dxfId="618" priority="20" operator="equal">
      <formula>300</formula>
    </cfRule>
  </conditionalFormatting>
  <conditionalFormatting sqref="O4:O29">
    <cfRule type="cellIs" dxfId="617" priority="17" operator="equal">
      <formula>$O$4</formula>
    </cfRule>
    <cfRule type="cellIs" dxfId="616" priority="18" operator="equal">
      <formula>1660</formula>
    </cfRule>
  </conditionalFormatting>
  <conditionalFormatting sqref="P4:P29">
    <cfRule type="cellIs" dxfId="615" priority="15" operator="equal">
      <formula>$P$4</formula>
    </cfRule>
    <cfRule type="cellIs" dxfId="614" priority="16" operator="equal">
      <formula>6640</formula>
    </cfRule>
  </conditionalFormatting>
  <conditionalFormatting sqref="AT6:AT28">
    <cfRule type="cellIs" dxfId="613" priority="14" operator="lessThan">
      <formula>0</formula>
    </cfRule>
  </conditionalFormatting>
  <conditionalFormatting sqref="AT7:AT18">
    <cfRule type="cellIs" dxfId="612" priority="11" operator="lessThan">
      <formula>0</formula>
    </cfRule>
    <cfRule type="cellIs" dxfId="611" priority="12" operator="lessThan">
      <formula>0</formula>
    </cfRule>
    <cfRule type="cellIs" dxfId="610" priority="13" operator="lessThan">
      <formula>0</formula>
    </cfRule>
  </conditionalFormatting>
  <conditionalFormatting sqref="L28:AA28 K4:K28">
    <cfRule type="cellIs" dxfId="609" priority="10" operator="equal">
      <formula>$K$4</formula>
    </cfRule>
  </conditionalFormatting>
  <conditionalFormatting sqref="D28:D29 D6:D22 D24:D26 D4:AA4">
    <cfRule type="cellIs" dxfId="608" priority="9" operator="equal">
      <formula>$D$4</formula>
    </cfRule>
  </conditionalFormatting>
  <conditionalFormatting sqref="S4:S29">
    <cfRule type="cellIs" dxfId="607" priority="8" operator="equal">
      <formula>$S$4</formula>
    </cfRule>
  </conditionalFormatting>
  <conditionalFormatting sqref="Z4:Z29">
    <cfRule type="cellIs" dxfId="606" priority="7" operator="equal">
      <formula>$Z$4</formula>
    </cfRule>
  </conditionalFormatting>
  <conditionalFormatting sqref="AA4:AA29">
    <cfRule type="cellIs" dxfId="605" priority="6" operator="equal">
      <formula>$AA$4</formula>
    </cfRule>
  </conditionalFormatting>
  <conditionalFormatting sqref="AB4:AB29">
    <cfRule type="cellIs" dxfId="604" priority="5" operator="equal">
      <formula>$AB$4</formula>
    </cfRule>
  </conditionalFormatting>
  <conditionalFormatting sqref="AT7:AT28">
    <cfRule type="cellIs" dxfId="603" priority="2" operator="lessThan">
      <formula>0</formula>
    </cfRule>
    <cfRule type="cellIs" dxfId="602" priority="3" operator="lessThan">
      <formula>0</formula>
    </cfRule>
    <cfRule type="cellIs" dxfId="601" priority="4" operator="lessThan">
      <formula>0</formula>
    </cfRule>
  </conditionalFormatting>
  <conditionalFormatting sqref="D5:AA5">
    <cfRule type="cellIs" dxfId="60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D65540"/>
  <sheetViews>
    <sheetView tabSelected="1" workbookViewId="0">
      <pane ySplit="6" topLeftCell="A19" activePane="bottomLeft" state="frozen"/>
      <selection pane="bottomLeft" activeCell="Z30" sqref="Z30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8" t="s">
        <v>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188"/>
      <c r="AE1" s="188"/>
      <c r="AF1" s="188"/>
      <c r="AG1" s="188"/>
      <c r="AH1" s="188"/>
      <c r="AI1" s="188"/>
      <c r="AJ1" s="188"/>
      <c r="AK1" s="188"/>
      <c r="AL1" s="188"/>
      <c r="AM1" s="188"/>
      <c r="AN1" s="188"/>
      <c r="AO1" s="188"/>
      <c r="AP1" s="188"/>
      <c r="AQ1" s="188"/>
      <c r="AR1" s="188"/>
      <c r="AS1" s="188"/>
      <c r="AT1" s="188"/>
    </row>
    <row r="2" spans="1:56" ht="7.5" hidden="1" customHeight="1">
      <c r="A2" s="188"/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  <c r="AE2" s="188"/>
      <c r="AF2" s="188"/>
      <c r="AG2" s="188"/>
      <c r="AH2" s="188"/>
      <c r="AI2" s="188"/>
      <c r="AJ2" s="188"/>
      <c r="AK2" s="188"/>
      <c r="AL2" s="188"/>
      <c r="AM2" s="188"/>
      <c r="AN2" s="188"/>
      <c r="AO2" s="188"/>
      <c r="AP2" s="188"/>
      <c r="AQ2" s="188"/>
      <c r="AR2" s="188"/>
      <c r="AS2" s="188"/>
      <c r="AT2" s="188"/>
    </row>
    <row r="3" spans="1:56" ht="18.75">
      <c r="A3" s="189" t="s">
        <v>80</v>
      </c>
      <c r="B3" s="190"/>
      <c r="C3" s="191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2"/>
      <c r="AC3" s="192"/>
      <c r="AD3" s="192"/>
      <c r="AE3" s="192"/>
      <c r="AF3" s="192"/>
      <c r="AG3" s="192"/>
      <c r="AH3" s="192"/>
      <c r="AI3" s="192"/>
      <c r="AJ3" s="192"/>
      <c r="AK3" s="192"/>
      <c r="AL3" s="192"/>
      <c r="AM3" s="192"/>
      <c r="AN3" s="192"/>
      <c r="AO3" s="192"/>
      <c r="AP3" s="192"/>
      <c r="AQ3" s="192"/>
      <c r="AR3" s="192"/>
      <c r="AS3" s="192"/>
      <c r="AT3" s="192"/>
    </row>
    <row r="4" spans="1:56">
      <c r="A4" s="180" t="s">
        <v>1</v>
      </c>
      <c r="B4" s="180"/>
      <c r="C4" s="127"/>
      <c r="D4" s="171">
        <f>'07'!D29</f>
        <v>878056</v>
      </c>
      <c r="E4" s="171">
        <f>'07'!E29</f>
        <v>0</v>
      </c>
      <c r="F4" s="171">
        <f>'07'!F29</f>
        <v>0</v>
      </c>
      <c r="G4" s="171">
        <f>'07'!G29</f>
        <v>0</v>
      </c>
      <c r="H4" s="171">
        <f>'07'!H29</f>
        <v>0</v>
      </c>
      <c r="I4" s="171">
        <f>'07'!I29</f>
        <v>0</v>
      </c>
      <c r="J4" s="171">
        <f>'07'!J29</f>
        <v>0</v>
      </c>
      <c r="K4" s="171">
        <f>'07'!K29</f>
        <v>1860</v>
      </c>
      <c r="L4" s="171">
        <f>'07'!L29</f>
        <v>0</v>
      </c>
      <c r="M4" s="171">
        <f>'07'!M29</f>
        <v>1310</v>
      </c>
      <c r="N4" s="171">
        <f>'07'!N29</f>
        <v>0</v>
      </c>
      <c r="O4" s="171">
        <f>'07'!O29</f>
        <v>880</v>
      </c>
      <c r="P4" s="171">
        <f>'07'!P29</f>
        <v>1470</v>
      </c>
      <c r="Q4" s="171">
        <f>'07'!Q29</f>
        <v>0</v>
      </c>
      <c r="R4" s="171">
        <f>'07'!R29</f>
        <v>0</v>
      </c>
      <c r="S4" s="171">
        <f>'07'!S29</f>
        <v>1451</v>
      </c>
      <c r="T4" s="171">
        <f>'07'!T29</f>
        <v>0</v>
      </c>
      <c r="U4" s="171">
        <f>'07'!U29</f>
        <v>0</v>
      </c>
      <c r="V4" s="171">
        <f>'07'!V29</f>
        <v>0</v>
      </c>
      <c r="W4" s="171">
        <f>'07'!W29</f>
        <v>0</v>
      </c>
      <c r="X4" s="171">
        <f>'07'!X29</f>
        <v>0</v>
      </c>
      <c r="Y4" s="171">
        <f>'07'!Y29</f>
        <v>0</v>
      </c>
      <c r="Z4" s="171">
        <f>'07'!Z29</f>
        <v>693</v>
      </c>
      <c r="AA4" s="171">
        <f>'07'!AA29</f>
        <v>156</v>
      </c>
      <c r="AB4" s="4"/>
      <c r="AC4" s="194"/>
      <c r="AD4" s="194"/>
      <c r="AE4" s="194"/>
      <c r="AF4" s="194"/>
      <c r="AG4" s="194"/>
      <c r="AH4" s="194"/>
      <c r="AI4" s="194"/>
      <c r="AJ4" s="194"/>
      <c r="AK4" s="194"/>
      <c r="AL4" s="194"/>
      <c r="AM4" s="194"/>
      <c r="AN4" s="194"/>
      <c r="AO4" s="194"/>
      <c r="AP4" s="194"/>
      <c r="AQ4" s="194"/>
      <c r="AR4" s="194"/>
      <c r="AS4" s="194"/>
      <c r="AT4" s="194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80" t="s">
        <v>2</v>
      </c>
      <c r="B5" s="180"/>
      <c r="C5" s="127"/>
      <c r="D5" s="127">
        <v>38894</v>
      </c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94"/>
      <c r="AD5" s="194"/>
      <c r="AE5" s="194"/>
      <c r="AF5" s="194"/>
      <c r="AG5" s="194"/>
      <c r="AH5" s="194"/>
      <c r="AI5" s="194"/>
      <c r="AJ5" s="194"/>
      <c r="AK5" s="194"/>
      <c r="AL5" s="194"/>
      <c r="AM5" s="194"/>
      <c r="AN5" s="194"/>
      <c r="AO5" s="194"/>
      <c r="AP5" s="194"/>
      <c r="AQ5" s="194"/>
      <c r="AR5" s="194"/>
      <c r="AS5" s="194"/>
      <c r="AT5" s="194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154" t="s">
        <v>31</v>
      </c>
      <c r="AD6" s="155" t="s">
        <v>32</v>
      </c>
      <c r="AE6" s="156" t="s">
        <v>33</v>
      </c>
      <c r="AF6" s="157" t="s">
        <v>34</v>
      </c>
      <c r="AG6" s="156" t="s">
        <v>35</v>
      </c>
      <c r="AH6" s="157" t="s">
        <v>36</v>
      </c>
      <c r="AI6" s="157" t="s">
        <v>37</v>
      </c>
      <c r="AJ6" s="158" t="s">
        <v>38</v>
      </c>
      <c r="AK6" s="159" t="s">
        <v>39</v>
      </c>
      <c r="AL6" s="159" t="s">
        <v>40</v>
      </c>
      <c r="AM6" s="159" t="s">
        <v>41</v>
      </c>
      <c r="AN6" s="158" t="s">
        <v>42</v>
      </c>
      <c r="AO6" s="158" t="s">
        <v>43</v>
      </c>
      <c r="AP6" s="160" t="s">
        <v>44</v>
      </c>
      <c r="AQ6" s="161" t="s">
        <v>45</v>
      </c>
      <c r="AR6" s="154" t="s">
        <v>46</v>
      </c>
      <c r="AS6" s="162" t="s">
        <v>47</v>
      </c>
      <c r="AT6" s="163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14066</v>
      </c>
      <c r="E7" s="37"/>
      <c r="F7" s="36"/>
      <c r="G7" s="37"/>
      <c r="H7" s="37"/>
      <c r="I7" s="37"/>
      <c r="J7" s="37"/>
      <c r="K7" s="37"/>
      <c r="L7" s="37"/>
      <c r="M7" s="37">
        <v>10</v>
      </c>
      <c r="N7" s="37"/>
      <c r="O7" s="37"/>
      <c r="P7" s="37">
        <v>50</v>
      </c>
      <c r="Q7" s="38"/>
      <c r="R7" s="38"/>
      <c r="S7" s="38"/>
      <c r="T7" s="38"/>
      <c r="U7" s="38"/>
      <c r="V7" s="38"/>
      <c r="W7" s="38"/>
      <c r="X7" s="38"/>
      <c r="Y7" s="38"/>
      <c r="Z7" s="38">
        <v>1</v>
      </c>
      <c r="AA7" s="38">
        <v>3</v>
      </c>
      <c r="AB7" s="38"/>
      <c r="AC7" s="39">
        <f>D7*1+E7*999+F7*499+G7*75+H7*50+I7*30+K7*20+L7*19+M7*10+P7*9+N7*10+J7*29+S7*191+V7*4744+W7*110+X7*450+Y7*110+Z7*191+AA7*182+AB7*182+U7*30+T7*350+R7*4+Q7*5+O7*9</f>
        <v>15353</v>
      </c>
      <c r="AD7" s="38">
        <f t="shared" ref="AD7:AD27" si="0">D7*1</f>
        <v>14066</v>
      </c>
      <c r="AE7" s="40">
        <f t="shared" ref="AE7:AE27" si="1">D7*2.75%</f>
        <v>386.815</v>
      </c>
      <c r="AF7" s="40">
        <f t="shared" ref="AF7:AF27" si="2">AD7*0.95%</f>
        <v>133.62700000000001</v>
      </c>
      <c r="AG7" s="40">
        <f>SUM(E7*999+F7*499+G7*75+H7*50+I7*30+K7*20+L7*19+M7*10+P7*9+N7*10+J7*29+R7*4+Q7*5+O7*9)*2.8%</f>
        <v>15.399999999999999</v>
      </c>
      <c r="AH7" s="40">
        <f t="shared" ref="AH7:AH27" si="3">SUM(E7*999+F7*499+G7*75+H7*50+I7*30+J7*29+K7*20+L7*19+M7*10+N7*10+O7*9+P7*9+Q7*5+R7*4)*0.95%</f>
        <v>5.2249999999999996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388.46499999999997</v>
      </c>
      <c r="AP7" s="43"/>
      <c r="AQ7" s="44">
        <v>91</v>
      </c>
      <c r="AR7" s="45">
        <f>AC7-AE7-AG7-AJ7-AK7-AL7-AM7-AN7-AP7-AQ7</f>
        <v>14859.785</v>
      </c>
      <c r="AS7" s="200">
        <f t="shared" ref="AS7:AS19" si="4">AF7+AH7+AI7</f>
        <v>138.852</v>
      </c>
      <c r="AT7" s="167">
        <f t="shared" ref="AT7:AT19" si="5">AS7-AQ7-AN7</f>
        <v>47.852000000000004</v>
      </c>
      <c r="AU7" s="103"/>
      <c r="AV7" s="182"/>
      <c r="AW7" s="182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>
        <v>1543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1543</v>
      </c>
      <c r="AD8" s="35">
        <f t="shared" si="0"/>
        <v>1543</v>
      </c>
      <c r="AE8" s="52">
        <f t="shared" si="1"/>
        <v>42.432499999999997</v>
      </c>
      <c r="AF8" s="52">
        <f t="shared" si="2"/>
        <v>14.6585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42.432499999999997</v>
      </c>
      <c r="AP8" s="53"/>
      <c r="AQ8" s="44">
        <v>25</v>
      </c>
      <c r="AR8" s="45">
        <f>AC8-AE8-AG8-AJ8-AK8-AL8-AM8-AN8-AP8-AQ8</f>
        <v>1475.5675000000001</v>
      </c>
      <c r="AS8" s="66">
        <f t="shared" si="4"/>
        <v>14.6585</v>
      </c>
      <c r="AT8" s="167">
        <f t="shared" si="5"/>
        <v>-10.3415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>
        <v>16946</v>
      </c>
      <c r="E9" s="51"/>
      <c r="F9" s="50"/>
      <c r="G9" s="51"/>
      <c r="H9" s="51"/>
      <c r="I9" s="51"/>
      <c r="J9" s="51"/>
      <c r="K9" s="51">
        <v>50</v>
      </c>
      <c r="L9" s="51"/>
      <c r="M9" s="51">
        <v>50</v>
      </c>
      <c r="N9" s="51"/>
      <c r="O9" s="51"/>
      <c r="P9" s="51">
        <v>250</v>
      </c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>
        <v>2</v>
      </c>
      <c r="AB9" s="35"/>
      <c r="AC9" s="39">
        <f t="shared" si="6"/>
        <v>22015</v>
      </c>
      <c r="AD9" s="35">
        <f t="shared" si="0"/>
        <v>16946</v>
      </c>
      <c r="AE9" s="52">
        <f t="shared" si="1"/>
        <v>466.01499999999999</v>
      </c>
      <c r="AF9" s="52">
        <f t="shared" si="2"/>
        <v>160.98699999999999</v>
      </c>
      <c r="AG9" s="40">
        <f t="shared" si="7"/>
        <v>103.125</v>
      </c>
      <c r="AH9" s="52">
        <f t="shared" si="3"/>
        <v>35.625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475.64</v>
      </c>
      <c r="AP9" s="53"/>
      <c r="AQ9" s="44">
        <v>146</v>
      </c>
      <c r="AR9" s="45">
        <f t="shared" ref="AR9:AR27" si="10">AC9-AE9-AG9-AJ9-AK9-AL9-AM9-AN9-AP9-AQ9</f>
        <v>21299.86</v>
      </c>
      <c r="AS9" s="66">
        <f t="shared" si="4"/>
        <v>196.61199999999999</v>
      </c>
      <c r="AT9" s="167">
        <f t="shared" si="5"/>
        <v>50.611999999999995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>
        <v>5405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1</v>
      </c>
      <c r="T10" s="35"/>
      <c r="U10" s="35"/>
      <c r="V10" s="35"/>
      <c r="W10" s="35"/>
      <c r="X10" s="35"/>
      <c r="Y10" s="35"/>
      <c r="Z10" s="35">
        <v>1</v>
      </c>
      <c r="AA10" s="35"/>
      <c r="AB10" s="35"/>
      <c r="AC10" s="39">
        <f t="shared" si="6"/>
        <v>5787</v>
      </c>
      <c r="AD10" s="35">
        <f>D10*1</f>
        <v>5405</v>
      </c>
      <c r="AE10" s="52">
        <f>D10*2.75%</f>
        <v>148.63749999999999</v>
      </c>
      <c r="AF10" s="52">
        <f>AD10*0.95%</f>
        <v>51.347499999999997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148.63749999999999</v>
      </c>
      <c r="AP10" s="53"/>
      <c r="AQ10" s="44">
        <v>38</v>
      </c>
      <c r="AR10" s="45">
        <f t="shared" si="10"/>
        <v>5600.3625000000002</v>
      </c>
      <c r="AS10" s="66">
        <f>AF10+AH10+AI10</f>
        <v>51.347499999999997</v>
      </c>
      <c r="AT10" s="167">
        <f>AS10-AQ10-AN10</f>
        <v>13.347499999999997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>
        <v>4730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4730</v>
      </c>
      <c r="AD11" s="35">
        <f t="shared" si="0"/>
        <v>4730</v>
      </c>
      <c r="AE11" s="52">
        <f t="shared" si="1"/>
        <v>130.07499999999999</v>
      </c>
      <c r="AF11" s="52">
        <f t="shared" si="2"/>
        <v>44.935000000000002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130.07499999999999</v>
      </c>
      <c r="AP11" s="53"/>
      <c r="AQ11" s="44">
        <v>40</v>
      </c>
      <c r="AR11" s="45">
        <f t="shared" si="10"/>
        <v>4559.9250000000002</v>
      </c>
      <c r="AS11" s="66">
        <f t="shared" si="4"/>
        <v>44.935000000000002</v>
      </c>
      <c r="AT11" s="167">
        <f t="shared" si="5"/>
        <v>4.9350000000000023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>
        <v>7645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>
        <v>196</v>
      </c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45081</v>
      </c>
      <c r="AD12" s="35">
        <f>D12*1</f>
        <v>7645</v>
      </c>
      <c r="AE12" s="52">
        <f>D12*2.75%</f>
        <v>210.23750000000001</v>
      </c>
      <c r="AF12" s="52">
        <f>AD12*0.95%</f>
        <v>72.627499999999998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210.23750000000001</v>
      </c>
      <c r="AP12" s="53"/>
      <c r="AQ12" s="44">
        <v>44</v>
      </c>
      <c r="AR12" s="45">
        <f t="shared" si="10"/>
        <v>44826.762499999997</v>
      </c>
      <c r="AS12" s="66">
        <f>AF12+AH12+AI12</f>
        <v>72.627499999999998</v>
      </c>
      <c r="AT12" s="167">
        <f>AS12-AQ12-AN12</f>
        <v>28.627499999999998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>
        <v>4577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4577</v>
      </c>
      <c r="AD13" s="35">
        <f t="shared" si="0"/>
        <v>4577</v>
      </c>
      <c r="AE13" s="52">
        <f t="shared" si="1"/>
        <v>125.86750000000001</v>
      </c>
      <c r="AF13" s="52">
        <f t="shared" si="2"/>
        <v>43.481499999999997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125.86750000000001</v>
      </c>
      <c r="AP13" s="53"/>
      <c r="AQ13" s="44">
        <v>41</v>
      </c>
      <c r="AR13" s="45">
        <f t="shared" si="10"/>
        <v>4410.1324999999997</v>
      </c>
      <c r="AS13" s="66">
        <f t="shared" si="4"/>
        <v>43.481499999999997</v>
      </c>
      <c r="AT13" s="167">
        <f>AS13-AQ13-AN13</f>
        <v>2.4814999999999969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>
        <v>16350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16350</v>
      </c>
      <c r="AD14" s="35">
        <f t="shared" si="0"/>
        <v>16350</v>
      </c>
      <c r="AE14" s="52">
        <f t="shared" si="1"/>
        <v>449.625</v>
      </c>
      <c r="AF14" s="52">
        <f t="shared" si="2"/>
        <v>155.32499999999999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449.625</v>
      </c>
      <c r="AP14" s="53"/>
      <c r="AQ14" s="44">
        <v>130</v>
      </c>
      <c r="AR14" s="45">
        <f>AC14-AE14-AG14-AJ14-AK14-AL14-AM14-AN14-AP14-AQ14</f>
        <v>15770.375</v>
      </c>
      <c r="AS14" s="66">
        <f t="shared" si="4"/>
        <v>155.32499999999999</v>
      </c>
      <c r="AT14" s="168">
        <f t="shared" si="5"/>
        <v>25.324999999999989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>
        <v>17571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17571</v>
      </c>
      <c r="AD15" s="35">
        <f t="shared" si="0"/>
        <v>17571</v>
      </c>
      <c r="AE15" s="52">
        <f t="shared" si="1"/>
        <v>483.20249999999999</v>
      </c>
      <c r="AF15" s="52">
        <f t="shared" si="2"/>
        <v>166.92449999999999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483.20249999999999</v>
      </c>
      <c r="AP15" s="53"/>
      <c r="AQ15" s="44">
        <v>150</v>
      </c>
      <c r="AR15" s="45">
        <f t="shared" si="10"/>
        <v>16937.797500000001</v>
      </c>
      <c r="AS15" s="66">
        <f>AF15+AH15+AI15</f>
        <v>166.92449999999999</v>
      </c>
      <c r="AT15" s="167">
        <f>AS15-AQ15-AN15</f>
        <v>16.924499999999995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>
        <v>8234</v>
      </c>
      <c r="E16" s="51"/>
      <c r="F16" s="50"/>
      <c r="G16" s="51"/>
      <c r="H16" s="51"/>
      <c r="I16" s="51"/>
      <c r="J16" s="51"/>
      <c r="K16" s="51">
        <v>20</v>
      </c>
      <c r="L16" s="51"/>
      <c r="M16" s="51">
        <v>60</v>
      </c>
      <c r="N16" s="51"/>
      <c r="O16" s="51"/>
      <c r="P16" s="51">
        <v>100</v>
      </c>
      <c r="Q16" s="35"/>
      <c r="R16" s="35"/>
      <c r="S16" s="35">
        <v>2</v>
      </c>
      <c r="T16" s="35"/>
      <c r="U16" s="35"/>
      <c r="V16" s="35"/>
      <c r="W16" s="35"/>
      <c r="X16" s="35"/>
      <c r="Y16" s="35"/>
      <c r="Z16" s="35"/>
      <c r="AA16" s="35">
        <v>2</v>
      </c>
      <c r="AB16" s="35"/>
      <c r="AC16" s="39">
        <f t="shared" si="6"/>
        <v>10880</v>
      </c>
      <c r="AD16" s="35">
        <f t="shared" si="0"/>
        <v>8234</v>
      </c>
      <c r="AE16" s="52">
        <f t="shared" si="1"/>
        <v>226.435</v>
      </c>
      <c r="AF16" s="52">
        <f t="shared" si="2"/>
        <v>78.222999999999999</v>
      </c>
      <c r="AG16" s="40">
        <f t="shared" si="7"/>
        <v>52.25</v>
      </c>
      <c r="AH16" s="52">
        <f t="shared" si="3"/>
        <v>18.05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231.38499999999999</v>
      </c>
      <c r="AP16" s="53"/>
      <c r="AQ16" s="44">
        <v>56</v>
      </c>
      <c r="AR16" s="45">
        <f>AC16-AE16-AG16-AJ16-AK16-AL16-AM16-AN16-AP16-AQ16</f>
        <v>10545.315000000001</v>
      </c>
      <c r="AS16" s="66">
        <f t="shared" si="4"/>
        <v>96.272999999999996</v>
      </c>
      <c r="AT16" s="167">
        <f t="shared" si="5"/>
        <v>40.272999999999996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>
        <v>6788</v>
      </c>
      <c r="E17" s="51"/>
      <c r="F17" s="50"/>
      <c r="G17" s="51"/>
      <c r="H17" s="51"/>
      <c r="I17" s="51"/>
      <c r="J17" s="51"/>
      <c r="K17" s="51"/>
      <c r="L17" s="51"/>
      <c r="M17" s="51">
        <v>20</v>
      </c>
      <c r="N17" s="51"/>
      <c r="O17" s="51"/>
      <c r="P17" s="51"/>
      <c r="Q17" s="35"/>
      <c r="R17" s="35"/>
      <c r="S17" s="35">
        <v>10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8898</v>
      </c>
      <c r="AD17" s="35">
        <f>D17*1</f>
        <v>6788</v>
      </c>
      <c r="AE17" s="52">
        <f>D17*2.75%</f>
        <v>186.67</v>
      </c>
      <c r="AF17" s="52">
        <f>AD17*0.95%</f>
        <v>64.486000000000004</v>
      </c>
      <c r="AG17" s="40">
        <f t="shared" si="7"/>
        <v>5.5</v>
      </c>
      <c r="AH17" s="52">
        <f t="shared" si="3"/>
        <v>1.9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187.22</v>
      </c>
      <c r="AP17" s="53"/>
      <c r="AQ17" s="44">
        <v>52</v>
      </c>
      <c r="AR17" s="45">
        <f>AC17-AE17-AG17-AJ17-AK17-AL17-AM17-AN17-AP17-AQ17</f>
        <v>8653.83</v>
      </c>
      <c r="AS17" s="66">
        <f>AF17+AH17+AI17</f>
        <v>66.38600000000001</v>
      </c>
      <c r="AT17" s="167">
        <f>AS17-AQ17-AN17</f>
        <v>14.38600000000001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>
        <v>11413</v>
      </c>
      <c r="E18" s="51"/>
      <c r="F18" s="50"/>
      <c r="G18" s="51"/>
      <c r="H18" s="51"/>
      <c r="I18" s="51"/>
      <c r="J18" s="51"/>
      <c r="K18" s="51">
        <v>30</v>
      </c>
      <c r="L18" s="51"/>
      <c r="M18" s="51">
        <v>40</v>
      </c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12413</v>
      </c>
      <c r="AD18" s="35">
        <f>D18*1</f>
        <v>11413</v>
      </c>
      <c r="AE18" s="52">
        <f>D18*2.75%</f>
        <v>313.85750000000002</v>
      </c>
      <c r="AF18" s="52">
        <f>AD18*0.95%</f>
        <v>108.4235</v>
      </c>
      <c r="AG18" s="40">
        <f t="shared" si="7"/>
        <v>27.5</v>
      </c>
      <c r="AH18" s="52">
        <f t="shared" si="3"/>
        <v>9.5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315.78250000000003</v>
      </c>
      <c r="AP18" s="53"/>
      <c r="AQ18" s="44">
        <v>101</v>
      </c>
      <c r="AR18" s="45">
        <f t="shared" si="10"/>
        <v>11970.6425</v>
      </c>
      <c r="AS18" s="66">
        <f>AF18+AH18+AI18</f>
        <v>117.9235</v>
      </c>
      <c r="AT18" s="167">
        <f>AS18-AQ18-AN18</f>
        <v>16.923500000000004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>
        <v>9581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9581</v>
      </c>
      <c r="AD19" s="35">
        <f t="shared" si="0"/>
        <v>9581</v>
      </c>
      <c r="AE19" s="52">
        <f t="shared" si="1"/>
        <v>263.47750000000002</v>
      </c>
      <c r="AF19" s="52">
        <f t="shared" si="2"/>
        <v>91.019499999999994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263.47750000000002</v>
      </c>
      <c r="AP19" s="53"/>
      <c r="AQ19" s="64">
        <v>167</v>
      </c>
      <c r="AR19" s="65">
        <f>AC19-AE19-AG19-AJ19-AK19-AL19-AM19-AN19-AP19-AQ19</f>
        <v>9150.5224999999991</v>
      </c>
      <c r="AS19" s="66">
        <f t="shared" si="4"/>
        <v>91.019499999999994</v>
      </c>
      <c r="AT19" s="165">
        <f t="shared" si="5"/>
        <v>-75.980500000000006</v>
      </c>
      <c r="AU19" s="6"/>
      <c r="AV19" s="179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103</v>
      </c>
      <c r="D20" s="50">
        <v>7931</v>
      </c>
      <c r="E20" s="51"/>
      <c r="F20" s="50"/>
      <c r="G20" s="51"/>
      <c r="H20" s="51"/>
      <c r="I20" s="51"/>
      <c r="J20" s="51"/>
      <c r="K20" s="51">
        <v>10</v>
      </c>
      <c r="L20" s="51"/>
      <c r="M20" s="51">
        <v>30</v>
      </c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8431</v>
      </c>
      <c r="AD20" s="35">
        <f t="shared" si="0"/>
        <v>7931</v>
      </c>
      <c r="AE20" s="52">
        <f t="shared" si="1"/>
        <v>218.10249999999999</v>
      </c>
      <c r="AF20" s="52">
        <f t="shared" si="2"/>
        <v>75.344499999999996</v>
      </c>
      <c r="AG20" s="40">
        <f t="shared" si="7"/>
        <v>13.75</v>
      </c>
      <c r="AH20" s="52">
        <f t="shared" si="3"/>
        <v>4.75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219.20250000000001</v>
      </c>
      <c r="AP20" s="53"/>
      <c r="AQ20" s="64">
        <v>170</v>
      </c>
      <c r="AR20" s="65">
        <f>AC20-AE20-AG20-AJ20-AK20-AL20-AM20-AN20-AP20-AQ20</f>
        <v>8029.1474999999991</v>
      </c>
      <c r="AS20" s="66">
        <f>AF20+AH20+AI20</f>
        <v>80.094499999999996</v>
      </c>
      <c r="AT20" s="165">
        <f>AS20-AQ20-AN20</f>
        <v>-89.905500000000004</v>
      </c>
      <c r="AU20" s="6"/>
      <c r="AV20" s="179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>
        <v>4008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50</v>
      </c>
      <c r="Q21" s="35"/>
      <c r="R21" s="35"/>
      <c r="S21" s="35">
        <v>7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5795</v>
      </c>
      <c r="AD21" s="35">
        <f t="shared" si="0"/>
        <v>4008</v>
      </c>
      <c r="AE21" s="52">
        <f t="shared" si="1"/>
        <v>110.22</v>
      </c>
      <c r="AF21" s="52">
        <f t="shared" si="2"/>
        <v>38.076000000000001</v>
      </c>
      <c r="AG21" s="40">
        <f t="shared" si="7"/>
        <v>12.375</v>
      </c>
      <c r="AH21" s="52">
        <f t="shared" si="3"/>
        <v>4.2749999999999995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111.595</v>
      </c>
      <c r="AP21" s="53"/>
      <c r="AQ21" s="64"/>
      <c r="AR21" s="68">
        <f t="shared" si="10"/>
        <v>5672.4049999999997</v>
      </c>
      <c r="AS21" s="66">
        <f t="shared" ref="AS21:AS27" si="11">AF21+AH21+AI21</f>
        <v>42.350999999999999</v>
      </c>
      <c r="AT21" s="165">
        <f t="shared" ref="AT21:AT27" si="12">AS21-AQ21-AN21</f>
        <v>42.350999999999999</v>
      </c>
      <c r="AU21" s="6"/>
      <c r="AV21" s="179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>
        <v>9000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9000</v>
      </c>
      <c r="AD22" s="35">
        <f t="shared" si="0"/>
        <v>9000</v>
      </c>
      <c r="AE22" s="52">
        <f t="shared" si="1"/>
        <v>247.5</v>
      </c>
      <c r="AF22" s="52">
        <f t="shared" si="2"/>
        <v>85.5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247.5</v>
      </c>
      <c r="AP22" s="53"/>
      <c r="AQ22" s="64">
        <v>82</v>
      </c>
      <c r="AR22" s="68">
        <f>AC22-AE22-AG22-AJ22-AK22-AL22-AM22-AN22-AP22-AQ22</f>
        <v>8670.5</v>
      </c>
      <c r="AS22" s="66">
        <f>AF22+AH22+AI22</f>
        <v>85.5</v>
      </c>
      <c r="AT22" s="165">
        <f>AS22-AQ22-AN22</f>
        <v>3.5</v>
      </c>
      <c r="AU22" s="6"/>
      <c r="AV22" s="179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>
        <v>7684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7684</v>
      </c>
      <c r="AD23" s="35">
        <f t="shared" si="0"/>
        <v>7684</v>
      </c>
      <c r="AE23" s="52">
        <f t="shared" si="1"/>
        <v>211.31</v>
      </c>
      <c r="AF23" s="52">
        <f t="shared" si="2"/>
        <v>72.998000000000005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211.31</v>
      </c>
      <c r="AP23" s="53"/>
      <c r="AQ23" s="64">
        <v>70</v>
      </c>
      <c r="AR23" s="68">
        <f>AC23-AE23-AG23-AJ23-AK23-AL23-AM23-AN23-AP23-AQ23</f>
        <v>7402.69</v>
      </c>
      <c r="AS23" s="66">
        <f t="shared" si="11"/>
        <v>72.998000000000005</v>
      </c>
      <c r="AT23" s="165">
        <f t="shared" si="12"/>
        <v>2.9980000000000047</v>
      </c>
      <c r="AU23" s="6"/>
      <c r="AV23" s="179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>
        <v>15125</v>
      </c>
      <c r="E24" s="51"/>
      <c r="F24" s="50"/>
      <c r="G24" s="51"/>
      <c r="H24" s="51"/>
      <c r="I24" s="51"/>
      <c r="J24" s="51"/>
      <c r="K24" s="51"/>
      <c r="L24" s="51"/>
      <c r="M24" s="51">
        <v>50</v>
      </c>
      <c r="N24" s="51"/>
      <c r="O24" s="51"/>
      <c r="P24" s="51"/>
      <c r="Q24" s="35"/>
      <c r="R24" s="35"/>
      <c r="S24" s="35">
        <v>10</v>
      </c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17535</v>
      </c>
      <c r="AD24" s="35">
        <f t="shared" si="0"/>
        <v>15125</v>
      </c>
      <c r="AE24" s="52">
        <f t="shared" si="1"/>
        <v>415.9375</v>
      </c>
      <c r="AF24" s="52">
        <f t="shared" si="2"/>
        <v>143.6875</v>
      </c>
      <c r="AG24" s="40">
        <f t="shared" si="7"/>
        <v>13.75</v>
      </c>
      <c r="AH24" s="52">
        <f t="shared" si="3"/>
        <v>4.75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417.3125</v>
      </c>
      <c r="AP24" s="53"/>
      <c r="AQ24" s="64">
        <v>105</v>
      </c>
      <c r="AR24" s="68">
        <f t="shared" si="10"/>
        <v>17000.3125</v>
      </c>
      <c r="AS24" s="66">
        <f t="shared" si="11"/>
        <v>148.4375</v>
      </c>
      <c r="AT24" s="165">
        <f t="shared" si="12"/>
        <v>43.4375</v>
      </c>
      <c r="AU24" s="6"/>
      <c r="AV24" s="179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>
        <v>5552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>
        <v>30</v>
      </c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11282</v>
      </c>
      <c r="AD25" s="35">
        <f t="shared" si="0"/>
        <v>5552</v>
      </c>
      <c r="AE25" s="52">
        <f t="shared" si="1"/>
        <v>152.68</v>
      </c>
      <c r="AF25" s="52">
        <f t="shared" si="2"/>
        <v>52.744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152.68</v>
      </c>
      <c r="AP25" s="53"/>
      <c r="AQ25" s="64">
        <v>50</v>
      </c>
      <c r="AR25" s="68">
        <f t="shared" si="10"/>
        <v>11079.32</v>
      </c>
      <c r="AS25" s="66">
        <f t="shared" si="11"/>
        <v>52.744</v>
      </c>
      <c r="AT25" s="165">
        <f t="shared" si="12"/>
        <v>2.7439999999999998</v>
      </c>
      <c r="AU25" s="6"/>
      <c r="AV25" s="179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>
        <v>9150</v>
      </c>
      <c r="E26" s="51"/>
      <c r="F26" s="50"/>
      <c r="G26" s="51"/>
      <c r="H26" s="51"/>
      <c r="I26" s="51"/>
      <c r="J26" s="51"/>
      <c r="K26" s="50">
        <v>50</v>
      </c>
      <c r="L26" s="51"/>
      <c r="M26" s="51">
        <v>100</v>
      </c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11150</v>
      </c>
      <c r="AD26" s="35">
        <f t="shared" si="0"/>
        <v>9150</v>
      </c>
      <c r="AE26" s="52">
        <f t="shared" si="1"/>
        <v>251.625</v>
      </c>
      <c r="AF26" s="52">
        <f t="shared" si="2"/>
        <v>86.924999999999997</v>
      </c>
      <c r="AG26" s="40">
        <f t="shared" si="7"/>
        <v>55</v>
      </c>
      <c r="AH26" s="52">
        <f t="shared" si="3"/>
        <v>19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255.75</v>
      </c>
      <c r="AP26" s="53"/>
      <c r="AQ26" s="64">
        <v>83</v>
      </c>
      <c r="AR26" s="68">
        <f t="shared" si="10"/>
        <v>10760.375</v>
      </c>
      <c r="AS26" s="66">
        <f t="shared" si="11"/>
        <v>105.925</v>
      </c>
      <c r="AT26" s="165">
        <f t="shared" si="12"/>
        <v>22.924999999999997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thickBot="1">
      <c r="A27" s="49">
        <v>21</v>
      </c>
      <c r="B27" s="35">
        <v>1908446154</v>
      </c>
      <c r="C27" s="35" t="s">
        <v>69</v>
      </c>
      <c r="D27" s="129">
        <v>10379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>
        <v>3</v>
      </c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10952</v>
      </c>
      <c r="AD27" s="35">
        <f t="shared" si="0"/>
        <v>10379</v>
      </c>
      <c r="AE27" s="52">
        <f t="shared" si="1"/>
        <v>285.42250000000001</v>
      </c>
      <c r="AF27" s="52">
        <f t="shared" si="2"/>
        <v>98.600499999999997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285.42250000000001</v>
      </c>
      <c r="AP27" s="53"/>
      <c r="AQ27" s="64">
        <v>80</v>
      </c>
      <c r="AR27" s="68">
        <f t="shared" si="10"/>
        <v>10586.577499999999</v>
      </c>
      <c r="AS27" s="66">
        <f t="shared" si="11"/>
        <v>98.600499999999997</v>
      </c>
      <c r="AT27" s="165">
        <f t="shared" si="12"/>
        <v>18.600499999999997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3" t="s">
        <v>70</v>
      </c>
      <c r="B28" s="184"/>
      <c r="C28" s="184"/>
      <c r="D28" s="72">
        <f t="shared" ref="D28:K28" si="13">SUM(D7:D27)</f>
        <v>193678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160</v>
      </c>
      <c r="L28" s="72">
        <f t="shared" ref="L28:AT28" si="14">SUM(L7:L27)</f>
        <v>0</v>
      </c>
      <c r="M28" s="72">
        <f t="shared" si="14"/>
        <v>360</v>
      </c>
      <c r="N28" s="72">
        <f t="shared" si="14"/>
        <v>0</v>
      </c>
      <c r="O28" s="72">
        <f t="shared" si="14"/>
        <v>0</v>
      </c>
      <c r="P28" s="72">
        <f t="shared" si="14"/>
        <v>450</v>
      </c>
      <c r="Q28" s="72">
        <f t="shared" si="14"/>
        <v>0</v>
      </c>
      <c r="R28" s="72">
        <f t="shared" si="14"/>
        <v>0</v>
      </c>
      <c r="S28" s="72">
        <f t="shared" si="14"/>
        <v>264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7</v>
      </c>
      <c r="AB28" s="72">
        <f t="shared" si="14"/>
        <v>0</v>
      </c>
      <c r="AC28" s="73">
        <f t="shared" si="14"/>
        <v>256608</v>
      </c>
      <c r="AD28" s="73">
        <f t="shared" si="14"/>
        <v>193678</v>
      </c>
      <c r="AE28" s="73">
        <f t="shared" si="14"/>
        <v>5326.1450000000004</v>
      </c>
      <c r="AF28" s="73">
        <f t="shared" si="14"/>
        <v>1839.941</v>
      </c>
      <c r="AG28" s="73">
        <f t="shared" si="14"/>
        <v>298.64999999999998</v>
      </c>
      <c r="AH28" s="73">
        <f t="shared" si="14"/>
        <v>103.07500000000002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5352.82</v>
      </c>
      <c r="AP28" s="73">
        <f t="shared" si="14"/>
        <v>0</v>
      </c>
      <c r="AQ28" s="75">
        <f t="shared" si="14"/>
        <v>1721</v>
      </c>
      <c r="AR28" s="76">
        <f t="shared" si="14"/>
        <v>249262.20499999996</v>
      </c>
      <c r="AS28" s="77">
        <f t="shared" si="14"/>
        <v>1943.0159999999996</v>
      </c>
      <c r="AT28" s="201">
        <f t="shared" si="14"/>
        <v>222.01599999999996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5" t="s">
        <v>71</v>
      </c>
      <c r="B29" s="186"/>
      <c r="C29" s="187"/>
      <c r="D29" s="82">
        <f>D4+D5-D28</f>
        <v>723272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1700</v>
      </c>
      <c r="L29" s="82">
        <f t="shared" si="15"/>
        <v>0</v>
      </c>
      <c r="M29" s="82">
        <f t="shared" si="15"/>
        <v>950</v>
      </c>
      <c r="N29" s="82">
        <f t="shared" si="15"/>
        <v>0</v>
      </c>
      <c r="O29" s="82">
        <f t="shared" si="15"/>
        <v>880</v>
      </c>
      <c r="P29" s="82">
        <f t="shared" si="15"/>
        <v>1020</v>
      </c>
      <c r="Q29" s="82">
        <f t="shared" si="15"/>
        <v>0</v>
      </c>
      <c r="R29" s="82">
        <f t="shared" si="15"/>
        <v>0</v>
      </c>
      <c r="S29" s="82">
        <f t="shared" si="15"/>
        <v>1187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691</v>
      </c>
      <c r="AA29" s="82">
        <f t="shared" si="15"/>
        <v>149</v>
      </c>
      <c r="AB29" s="153">
        <f t="shared" si="15"/>
        <v>0</v>
      </c>
      <c r="AC29" s="194"/>
      <c r="AD29" s="194"/>
      <c r="AE29" s="194"/>
      <c r="AF29" s="194"/>
      <c r="AG29" s="194"/>
      <c r="AH29" s="194"/>
      <c r="AI29" s="194"/>
      <c r="AJ29" s="194"/>
      <c r="AK29" s="194"/>
      <c r="AL29" s="194"/>
      <c r="AM29" s="194"/>
      <c r="AN29" s="194"/>
      <c r="AO29" s="194"/>
      <c r="AP29" s="194"/>
      <c r="AQ29" s="194"/>
      <c r="AR29" s="194"/>
      <c r="AS29" s="194"/>
      <c r="AT29" s="194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  <mergeCell ref="AC29:AT29"/>
  </mergeCells>
  <conditionalFormatting sqref="AP7:AP27">
    <cfRule type="cellIs" dxfId="599" priority="26" stopIfTrue="1" operator="greaterThan">
      <formula>0</formula>
    </cfRule>
  </conditionalFormatting>
  <conditionalFormatting sqref="AQ31">
    <cfRule type="cellIs" dxfId="598" priority="24" operator="greaterThan">
      <formula>$AQ$7:$AQ$18&lt;100</formula>
    </cfRule>
    <cfRule type="cellIs" dxfId="597" priority="25" operator="greaterThan">
      <formula>100</formula>
    </cfRule>
  </conditionalFormatting>
  <conditionalFormatting sqref="D29:J29 Q29:AB29 Q28:AA28 K4:P29 N4:AA4">
    <cfRule type="cellIs" dxfId="596" priority="23" operator="equal">
      <formula>212030016606640</formula>
    </cfRule>
  </conditionalFormatting>
  <conditionalFormatting sqref="D29:J29 L29:AB29 L28:AA28 K4:K29">
    <cfRule type="cellIs" dxfId="595" priority="21" operator="equal">
      <formula>$K$4</formula>
    </cfRule>
    <cfRule type="cellIs" dxfId="594" priority="22" operator="equal">
      <formula>2120</formula>
    </cfRule>
  </conditionalFormatting>
  <conditionalFormatting sqref="D29:L29 M4:N29 N4:AA4">
    <cfRule type="cellIs" dxfId="593" priority="19" operator="equal">
      <formula>$M$4</formula>
    </cfRule>
    <cfRule type="cellIs" dxfId="592" priority="20" operator="equal">
      <formula>300</formula>
    </cfRule>
  </conditionalFormatting>
  <conditionalFormatting sqref="O4:O29">
    <cfRule type="cellIs" dxfId="591" priority="17" operator="equal">
      <formula>$O$4</formula>
    </cfRule>
    <cfRule type="cellIs" dxfId="590" priority="18" operator="equal">
      <formula>1660</formula>
    </cfRule>
  </conditionalFormatting>
  <conditionalFormatting sqref="P4:P29">
    <cfRule type="cellIs" dxfId="589" priority="15" operator="equal">
      <formula>$P$4</formula>
    </cfRule>
    <cfRule type="cellIs" dxfId="588" priority="16" operator="equal">
      <formula>6640</formula>
    </cfRule>
  </conditionalFormatting>
  <conditionalFormatting sqref="AT6:AT28">
    <cfRule type="cellIs" dxfId="587" priority="14" operator="lessThan">
      <formula>0</formula>
    </cfRule>
  </conditionalFormatting>
  <conditionalFormatting sqref="AT7:AT18">
    <cfRule type="cellIs" dxfId="586" priority="11" operator="lessThan">
      <formula>0</formula>
    </cfRule>
    <cfRule type="cellIs" dxfId="585" priority="12" operator="lessThan">
      <formula>0</formula>
    </cfRule>
    <cfRule type="cellIs" dxfId="584" priority="13" operator="lessThan">
      <formula>0</formula>
    </cfRule>
  </conditionalFormatting>
  <conditionalFormatting sqref="L28:AA28 K4:K28">
    <cfRule type="cellIs" dxfId="583" priority="10" operator="equal">
      <formula>$K$4</formula>
    </cfRule>
  </conditionalFormatting>
  <conditionalFormatting sqref="D28:D29 D6:D22 D24:D26 D4:AA4">
    <cfRule type="cellIs" dxfId="582" priority="9" operator="equal">
      <formula>$D$4</formula>
    </cfRule>
  </conditionalFormatting>
  <conditionalFormatting sqref="S4:S29">
    <cfRule type="cellIs" dxfId="581" priority="8" operator="equal">
      <formula>$S$4</formula>
    </cfRule>
  </conditionalFormatting>
  <conditionalFormatting sqref="Z4:Z29">
    <cfRule type="cellIs" dxfId="580" priority="7" operator="equal">
      <formula>$Z$4</formula>
    </cfRule>
  </conditionalFormatting>
  <conditionalFormatting sqref="AA4:AA29">
    <cfRule type="cellIs" dxfId="579" priority="6" operator="equal">
      <formula>$AA$4</formula>
    </cfRule>
  </conditionalFormatting>
  <conditionalFormatting sqref="AB4:AB29">
    <cfRule type="cellIs" dxfId="578" priority="5" operator="equal">
      <formula>$AB$4</formula>
    </cfRule>
  </conditionalFormatting>
  <conditionalFormatting sqref="AT7:AT28">
    <cfRule type="cellIs" dxfId="577" priority="2" operator="lessThan">
      <formula>0</formula>
    </cfRule>
    <cfRule type="cellIs" dxfId="576" priority="3" operator="lessThan">
      <formula>0</formula>
    </cfRule>
    <cfRule type="cellIs" dxfId="575" priority="4" operator="lessThan">
      <formula>0</formula>
    </cfRule>
  </conditionalFormatting>
  <conditionalFormatting sqref="D5:AA5">
    <cfRule type="cellIs" dxfId="574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22" activePane="bottomLeft" state="frozen"/>
      <selection pane="bottomLeft" activeCell="D33" sqref="D33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8" t="s">
        <v>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188"/>
      <c r="AE1" s="188"/>
      <c r="AF1" s="188"/>
      <c r="AG1" s="188"/>
      <c r="AH1" s="188"/>
      <c r="AI1" s="188"/>
      <c r="AJ1" s="188"/>
      <c r="AK1" s="188"/>
      <c r="AL1" s="188"/>
      <c r="AM1" s="188"/>
      <c r="AN1" s="188"/>
      <c r="AO1" s="188"/>
      <c r="AP1" s="188"/>
      <c r="AQ1" s="188"/>
      <c r="AR1" s="188"/>
      <c r="AS1" s="188"/>
      <c r="AT1" s="188"/>
    </row>
    <row r="2" spans="1:56" ht="7.5" hidden="1" customHeight="1">
      <c r="A2" s="188"/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  <c r="AE2" s="188"/>
      <c r="AF2" s="188"/>
      <c r="AG2" s="188"/>
      <c r="AH2" s="188"/>
      <c r="AI2" s="188"/>
      <c r="AJ2" s="188"/>
      <c r="AK2" s="188"/>
      <c r="AL2" s="188"/>
      <c r="AM2" s="188"/>
      <c r="AN2" s="188"/>
      <c r="AO2" s="188"/>
      <c r="AP2" s="188"/>
      <c r="AQ2" s="188"/>
      <c r="AR2" s="188"/>
      <c r="AS2" s="188"/>
      <c r="AT2" s="188"/>
    </row>
    <row r="3" spans="1:56" ht="18.75">
      <c r="A3" s="189" t="s">
        <v>81</v>
      </c>
      <c r="B3" s="190"/>
      <c r="C3" s="191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2"/>
      <c r="AC3" s="192"/>
      <c r="AD3" s="192"/>
      <c r="AE3" s="192"/>
      <c r="AF3" s="192"/>
      <c r="AG3" s="192"/>
      <c r="AH3" s="192"/>
      <c r="AI3" s="192"/>
      <c r="AJ3" s="192"/>
      <c r="AK3" s="192"/>
      <c r="AL3" s="192"/>
      <c r="AM3" s="192"/>
      <c r="AN3" s="192"/>
      <c r="AO3" s="192"/>
      <c r="AP3" s="192"/>
      <c r="AQ3" s="192"/>
      <c r="AR3" s="192"/>
      <c r="AS3" s="192"/>
      <c r="AT3" s="192"/>
    </row>
    <row r="4" spans="1:56">
      <c r="A4" s="180" t="s">
        <v>1</v>
      </c>
      <c r="B4" s="180"/>
      <c r="C4" s="127"/>
      <c r="D4" s="171">
        <f>'08'!D29</f>
        <v>723272</v>
      </c>
      <c r="E4" s="171">
        <f>'08'!E29</f>
        <v>0</v>
      </c>
      <c r="F4" s="171">
        <f>'08'!F29</f>
        <v>0</v>
      </c>
      <c r="G4" s="171">
        <f>'08'!G29</f>
        <v>0</v>
      </c>
      <c r="H4" s="171">
        <f>'08'!H29</f>
        <v>0</v>
      </c>
      <c r="I4" s="171">
        <f>'08'!I29</f>
        <v>0</v>
      </c>
      <c r="J4" s="171">
        <f>'08'!J29</f>
        <v>0</v>
      </c>
      <c r="K4" s="171">
        <f>'08'!K29</f>
        <v>1700</v>
      </c>
      <c r="L4" s="171">
        <f>'08'!L29</f>
        <v>0</v>
      </c>
      <c r="M4" s="171">
        <f>'08'!M29</f>
        <v>950</v>
      </c>
      <c r="N4" s="171">
        <f>'08'!N29</f>
        <v>0</v>
      </c>
      <c r="O4" s="171">
        <f>'08'!O29</f>
        <v>880</v>
      </c>
      <c r="P4" s="171">
        <f>'08'!P29</f>
        <v>1020</v>
      </c>
      <c r="Q4" s="171">
        <f>'08'!Q29</f>
        <v>0</v>
      </c>
      <c r="R4" s="171">
        <f>'08'!R29</f>
        <v>0</v>
      </c>
      <c r="S4" s="171">
        <f>'08'!S29</f>
        <v>1187</v>
      </c>
      <c r="T4" s="171">
        <f>'08'!T29</f>
        <v>0</v>
      </c>
      <c r="U4" s="171">
        <f>'08'!U29</f>
        <v>0</v>
      </c>
      <c r="V4" s="171">
        <f>'08'!V29</f>
        <v>0</v>
      </c>
      <c r="W4" s="171">
        <f>'08'!W29</f>
        <v>0</v>
      </c>
      <c r="X4" s="171">
        <f>'08'!X29</f>
        <v>0</v>
      </c>
      <c r="Y4" s="171">
        <f>'08'!Y29</f>
        <v>0</v>
      </c>
      <c r="Z4" s="171">
        <f>'08'!Z29</f>
        <v>691</v>
      </c>
      <c r="AA4" s="171">
        <f>'08'!AA29</f>
        <v>149</v>
      </c>
      <c r="AB4" s="4"/>
      <c r="AC4" s="181"/>
      <c r="AD4" s="181"/>
      <c r="AE4" s="181"/>
      <c r="AF4" s="181"/>
      <c r="AG4" s="181"/>
      <c r="AH4" s="181"/>
      <c r="AI4" s="181"/>
      <c r="AJ4" s="181"/>
      <c r="AK4" s="181"/>
      <c r="AL4" s="181"/>
      <c r="AM4" s="181"/>
      <c r="AN4" s="181"/>
      <c r="AO4" s="181"/>
      <c r="AP4" s="181"/>
      <c r="AQ4" s="181"/>
      <c r="AR4" s="181"/>
      <c r="AS4" s="181"/>
      <c r="AT4" s="181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80" t="s">
        <v>2</v>
      </c>
      <c r="B5" s="180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81"/>
      <c r="AD5" s="181"/>
      <c r="AE5" s="181"/>
      <c r="AF5" s="181"/>
      <c r="AG5" s="181"/>
      <c r="AH5" s="181"/>
      <c r="AI5" s="181"/>
      <c r="AJ5" s="181"/>
      <c r="AK5" s="181"/>
      <c r="AL5" s="181"/>
      <c r="AM5" s="181"/>
      <c r="AN5" s="181"/>
      <c r="AO5" s="181"/>
      <c r="AP5" s="181"/>
      <c r="AQ5" s="181"/>
      <c r="AR5" s="181"/>
      <c r="AS5" s="181"/>
      <c r="AT5" s="181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2"/>
      <c r="AW7" s="182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3" t="s">
        <v>70</v>
      </c>
      <c r="B28" s="184"/>
      <c r="C28" s="184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5" t="s">
        <v>71</v>
      </c>
      <c r="B29" s="186"/>
      <c r="C29" s="187"/>
      <c r="D29" s="82">
        <f>D4+D5-D28</f>
        <v>723272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1700</v>
      </c>
      <c r="L29" s="82">
        <f t="shared" si="15"/>
        <v>0</v>
      </c>
      <c r="M29" s="82">
        <f t="shared" si="15"/>
        <v>950</v>
      </c>
      <c r="N29" s="82">
        <f t="shared" si="15"/>
        <v>0</v>
      </c>
      <c r="O29" s="82">
        <f t="shared" si="15"/>
        <v>880</v>
      </c>
      <c r="P29" s="82">
        <f t="shared" si="15"/>
        <v>1020</v>
      </c>
      <c r="Q29" s="82">
        <f t="shared" si="15"/>
        <v>0</v>
      </c>
      <c r="R29" s="82">
        <f t="shared" si="15"/>
        <v>0</v>
      </c>
      <c r="S29" s="82">
        <f t="shared" si="15"/>
        <v>1187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691</v>
      </c>
      <c r="AA29" s="82">
        <f t="shared" si="15"/>
        <v>149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573" priority="26" stopIfTrue="1" operator="greaterThan">
      <formula>0</formula>
    </cfRule>
  </conditionalFormatting>
  <conditionalFormatting sqref="AQ31">
    <cfRule type="cellIs" dxfId="572" priority="24" operator="greaterThan">
      <formula>$AQ$7:$AQ$18&lt;100</formula>
    </cfRule>
    <cfRule type="cellIs" dxfId="571" priority="25" operator="greaterThan">
      <formula>100</formula>
    </cfRule>
  </conditionalFormatting>
  <conditionalFormatting sqref="D29:J29 Q29:AB29 Q28:AA28 K4:P29">
    <cfRule type="cellIs" dxfId="570" priority="23" operator="equal">
      <formula>212030016606640</formula>
    </cfRule>
  </conditionalFormatting>
  <conditionalFormatting sqref="D29:J29 L29:AB29 L28:AA28 K4:K29">
    <cfRule type="cellIs" dxfId="569" priority="21" operator="equal">
      <formula>$K$4</formula>
    </cfRule>
    <cfRule type="cellIs" dxfId="568" priority="22" operator="equal">
      <formula>2120</formula>
    </cfRule>
  </conditionalFormatting>
  <conditionalFormatting sqref="D29:L29 M4:N29">
    <cfRule type="cellIs" dxfId="567" priority="19" operator="equal">
      <formula>$M$4</formula>
    </cfRule>
    <cfRule type="cellIs" dxfId="566" priority="20" operator="equal">
      <formula>300</formula>
    </cfRule>
  </conditionalFormatting>
  <conditionalFormatting sqref="O4:O29">
    <cfRule type="cellIs" dxfId="565" priority="17" operator="equal">
      <formula>$O$4</formula>
    </cfRule>
    <cfRule type="cellIs" dxfId="564" priority="18" operator="equal">
      <formula>1660</formula>
    </cfRule>
  </conditionalFormatting>
  <conditionalFormatting sqref="P4:P29">
    <cfRule type="cellIs" dxfId="563" priority="15" operator="equal">
      <formula>$P$4</formula>
    </cfRule>
    <cfRule type="cellIs" dxfId="562" priority="16" operator="equal">
      <formula>6640</formula>
    </cfRule>
  </conditionalFormatting>
  <conditionalFormatting sqref="AT6:AT28">
    <cfRule type="cellIs" dxfId="561" priority="14" operator="lessThan">
      <formula>0</formula>
    </cfRule>
  </conditionalFormatting>
  <conditionalFormatting sqref="AT7:AT18">
    <cfRule type="cellIs" dxfId="560" priority="11" operator="lessThan">
      <formula>0</formula>
    </cfRule>
    <cfRule type="cellIs" dxfId="559" priority="12" operator="lessThan">
      <formula>0</formula>
    </cfRule>
    <cfRule type="cellIs" dxfId="558" priority="13" operator="lessThan">
      <formula>0</formula>
    </cfRule>
  </conditionalFormatting>
  <conditionalFormatting sqref="L28:AA28 K4:K28">
    <cfRule type="cellIs" dxfId="557" priority="10" operator="equal">
      <formula>$K$4</formula>
    </cfRule>
  </conditionalFormatting>
  <conditionalFormatting sqref="D28:D29 D6:D22 D24:D26 D4:AA4">
    <cfRule type="cellIs" dxfId="556" priority="9" operator="equal">
      <formula>$D$4</formula>
    </cfRule>
  </conditionalFormatting>
  <conditionalFormatting sqref="S4:S29">
    <cfRule type="cellIs" dxfId="555" priority="8" operator="equal">
      <formula>$S$4</formula>
    </cfRule>
  </conditionalFormatting>
  <conditionalFormatting sqref="Z4:Z29">
    <cfRule type="cellIs" dxfId="554" priority="7" operator="equal">
      <formula>$Z$4</formula>
    </cfRule>
  </conditionalFormatting>
  <conditionalFormatting sqref="AA4:AA29">
    <cfRule type="cellIs" dxfId="553" priority="6" operator="equal">
      <formula>$AA$4</formula>
    </cfRule>
  </conditionalFormatting>
  <conditionalFormatting sqref="AB4:AB29">
    <cfRule type="cellIs" dxfId="552" priority="5" operator="equal">
      <formula>$AB$4</formula>
    </cfRule>
  </conditionalFormatting>
  <conditionalFormatting sqref="AT7:AT28">
    <cfRule type="cellIs" dxfId="551" priority="2" operator="lessThan">
      <formula>0</formula>
    </cfRule>
    <cfRule type="cellIs" dxfId="550" priority="3" operator="lessThan">
      <formula>0</formula>
    </cfRule>
    <cfRule type="cellIs" dxfId="549" priority="4" operator="lessThan">
      <formula>0</formula>
    </cfRule>
  </conditionalFormatting>
  <conditionalFormatting sqref="D5:AA5">
    <cfRule type="cellIs" dxfId="54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Total</vt:lpstr>
    </vt:vector>
  </TitlesOfParts>
  <Company>*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*</cp:lastModifiedBy>
  <cp:lastPrinted>2021-02-07T09:32:42Z</cp:lastPrinted>
  <dcterms:created xsi:type="dcterms:W3CDTF">2021-02-01T09:30:48Z</dcterms:created>
  <dcterms:modified xsi:type="dcterms:W3CDTF">2021-02-08T16:41:47Z</dcterms:modified>
</cp:coreProperties>
</file>