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activeTab="1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O25" i="16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O21" i="16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O17" i="16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O26" i="15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2" i="14" l="1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28" i="16" s="1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T28" i="14" l="1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<sst xmlns="http://schemas.openxmlformats.org/spreadsheetml/2006/main" count="1504" uniqueCount="63">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</sst>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48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63" t="s">
        <v>44</v>
      </c>
      <c r="B28" s="64"/>
      <c r="C28" s="65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66" t="s">
        <v>45</v>
      </c>
      <c r="B29" s="67"/>
      <c r="C29" s="68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28" sqref="J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58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66" t="s">
        <v>45</v>
      </c>
      <c r="B29" s="67"/>
      <c r="C29" s="68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15" sqref="R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59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66" t="s">
        <v>45</v>
      </c>
      <c r="B29" s="67"/>
      <c r="C29" s="68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60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66" t="s">
        <v>45</v>
      </c>
      <c r="B29" s="67"/>
      <c r="C29" s="68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pane ySplit="6" topLeftCell="A19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2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2" ht="18.75" x14ac:dyDescent="0.25">
      <c r="A3" s="73" t="s">
        <v>61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2" x14ac:dyDescent="0.25">
      <c r="A4" s="77" t="s">
        <v>1</v>
      </c>
      <c r="B4" s="77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79"/>
      <c r="O4" s="80"/>
      <c r="P4" s="80"/>
      <c r="Q4" s="80"/>
      <c r="R4" s="80"/>
      <c r="S4" s="80"/>
      <c r="T4" s="80"/>
      <c r="U4" s="80"/>
      <c r="V4" s="81"/>
    </row>
    <row r="5" spans="1:22" x14ac:dyDescent="0.25">
      <c r="A5" s="77" t="s">
        <v>2</v>
      </c>
      <c r="B5" s="77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79"/>
      <c r="O5" s="80"/>
      <c r="P5" s="80"/>
      <c r="Q5" s="80"/>
      <c r="R5" s="80"/>
      <c r="S5" s="80"/>
      <c r="T5" s="80"/>
      <c r="U5" s="80"/>
      <c r="V5" s="8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63" t="s">
        <v>44</v>
      </c>
      <c r="B28" s="64"/>
      <c r="C28" s="65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82"/>
      <c r="N29" s="82"/>
      <c r="O29" s="82"/>
      <c r="P29" s="82"/>
      <c r="Q29" s="82"/>
      <c r="R29" s="82"/>
      <c r="S29" s="82"/>
      <c r="T29" s="82"/>
      <c r="U29" s="82"/>
      <c r="V29" s="8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7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7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7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7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47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'15'!D29</f>
        <v>761541</v>
      </c>
      <c r="E4" s="2">
        <f>'15'!E29</f>
        <v>7590</v>
      </c>
      <c r="F4" s="2">
        <f>'15'!F29</f>
        <v>10350</v>
      </c>
      <c r="G4" s="2">
        <f>'15'!G29</f>
        <v>430</v>
      </c>
      <c r="H4" s="2">
        <f>'15'!H29</f>
        <v>15590</v>
      </c>
      <c r="I4" s="2">
        <f>'15'!I29</f>
        <v>1059</v>
      </c>
      <c r="J4" s="2">
        <f>'15'!J29</f>
        <v>203</v>
      </c>
      <c r="K4" s="2">
        <f>'15'!K29</f>
        <v>131</v>
      </c>
      <c r="L4" s="2">
        <f>'15'!L29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'16'!D29</f>
        <v>761541</v>
      </c>
      <c r="E4" s="2">
        <f>'16'!E29</f>
        <v>7590</v>
      </c>
      <c r="F4" s="2">
        <f>'16'!F29</f>
        <v>10350</v>
      </c>
      <c r="G4" s="2">
        <f>'16'!G29</f>
        <v>430</v>
      </c>
      <c r="H4" s="2">
        <f>'16'!H29</f>
        <v>15590</v>
      </c>
      <c r="I4" s="2">
        <f>'16'!I29</f>
        <v>1059</v>
      </c>
      <c r="J4" s="2">
        <f>'16'!J29</f>
        <v>203</v>
      </c>
      <c r="K4" s="2">
        <f>'16'!K29</f>
        <v>131</v>
      </c>
      <c r="L4" s="2">
        <f>'16'!L29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'17'!D29</f>
        <v>761541</v>
      </c>
      <c r="E4" s="2">
        <f>'17'!E29</f>
        <v>7590</v>
      </c>
      <c r="F4" s="2">
        <f>'17'!F29</f>
        <v>10350</v>
      </c>
      <c r="G4" s="2">
        <f>'17'!G29</f>
        <v>430</v>
      </c>
      <c r="H4" s="2">
        <f>'17'!H29</f>
        <v>15590</v>
      </c>
      <c r="I4" s="2">
        <f>'17'!I29</f>
        <v>1059</v>
      </c>
      <c r="J4" s="2">
        <f>'17'!J29</f>
        <v>203</v>
      </c>
      <c r="K4" s="2">
        <f>'17'!K29</f>
        <v>131</v>
      </c>
      <c r="L4" s="2">
        <f>'17'!L29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'18'!D29</f>
        <v>761541</v>
      </c>
      <c r="E4" s="2">
        <f>'18'!E29</f>
        <v>7590</v>
      </c>
      <c r="F4" s="2">
        <f>'18'!F29</f>
        <v>10350</v>
      </c>
      <c r="G4" s="2">
        <f>'18'!G29</f>
        <v>430</v>
      </c>
      <c r="H4" s="2">
        <f>'18'!H29</f>
        <v>15590</v>
      </c>
      <c r="I4" s="2">
        <f>'18'!I29</f>
        <v>1059</v>
      </c>
      <c r="J4" s="2">
        <f>'18'!J29</f>
        <v>203</v>
      </c>
      <c r="K4" s="2">
        <f>'18'!K29</f>
        <v>131</v>
      </c>
      <c r="L4" s="2">
        <f>'18'!L29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49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66" t="s">
        <v>45</v>
      </c>
      <c r="B29" s="67"/>
      <c r="C29" s="68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'19'!D29</f>
        <v>761541</v>
      </c>
      <c r="E4" s="2">
        <f>'19'!E29</f>
        <v>7590</v>
      </c>
      <c r="F4" s="2">
        <f>'19'!F29</f>
        <v>10350</v>
      </c>
      <c r="G4" s="2">
        <f>'19'!G29</f>
        <v>430</v>
      </c>
      <c r="H4" s="2">
        <f>'19'!H29</f>
        <v>15590</v>
      </c>
      <c r="I4" s="2">
        <f>'19'!I29</f>
        <v>1059</v>
      </c>
      <c r="J4" s="2">
        <f>'19'!J29</f>
        <v>203</v>
      </c>
      <c r="K4" s="2">
        <f>'19'!K29</f>
        <v>131</v>
      </c>
      <c r="L4" s="2">
        <f>'19'!L29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'20'!D29</f>
        <v>761541</v>
      </c>
      <c r="E4" s="2">
        <f>'20'!E29</f>
        <v>7590</v>
      </c>
      <c r="F4" s="2">
        <f>'20'!F29</f>
        <v>10350</v>
      </c>
      <c r="G4" s="2">
        <f>'20'!G29</f>
        <v>430</v>
      </c>
      <c r="H4" s="2">
        <f>'20'!H29</f>
        <v>15590</v>
      </c>
      <c r="I4" s="2">
        <f>'20'!I29</f>
        <v>1059</v>
      </c>
      <c r="J4" s="2">
        <f>'20'!J29</f>
        <v>203</v>
      </c>
      <c r="K4" s="2">
        <f>'20'!K29</f>
        <v>131</v>
      </c>
      <c r="L4" s="2">
        <f>'20'!L29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47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'21'!D29</f>
        <v>761541</v>
      </c>
      <c r="E4" s="2">
        <f>'21'!E29</f>
        <v>7590</v>
      </c>
      <c r="F4" s="2">
        <f>'21'!F29</f>
        <v>10350</v>
      </c>
      <c r="G4" s="2">
        <f>'21'!G29</f>
        <v>430</v>
      </c>
      <c r="H4" s="2">
        <f>'21'!H29</f>
        <v>15590</v>
      </c>
      <c r="I4" s="2">
        <f>'21'!I29</f>
        <v>1059</v>
      </c>
      <c r="J4" s="2">
        <f>'21'!J29</f>
        <v>203</v>
      </c>
      <c r="K4" s="2">
        <f>'21'!K29</f>
        <v>131</v>
      </c>
      <c r="L4" s="2">
        <f>'21'!L29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'22'!D29</f>
        <v>761541</v>
      </c>
      <c r="E4" s="2">
        <f>'22'!E29</f>
        <v>7590</v>
      </c>
      <c r="F4" s="2">
        <f>'22'!F29</f>
        <v>10350</v>
      </c>
      <c r="G4" s="2">
        <f>'22'!G29</f>
        <v>430</v>
      </c>
      <c r="H4" s="2">
        <f>'22'!H29</f>
        <v>15590</v>
      </c>
      <c r="I4" s="2">
        <f>'22'!I29</f>
        <v>1059</v>
      </c>
      <c r="J4" s="2">
        <f>'22'!J29</f>
        <v>203</v>
      </c>
      <c r="K4" s="2">
        <f>'22'!K29</f>
        <v>131</v>
      </c>
      <c r="L4" s="2">
        <f>'22'!L29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47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'23'!D29</f>
        <v>761541</v>
      </c>
      <c r="E4" s="2">
        <f>'23'!E29</f>
        <v>7590</v>
      </c>
      <c r="F4" s="2">
        <f>'23'!F29</f>
        <v>10350</v>
      </c>
      <c r="G4" s="2">
        <f>'23'!G29</f>
        <v>430</v>
      </c>
      <c r="H4" s="2">
        <f>'23'!H29</f>
        <v>15590</v>
      </c>
      <c r="I4" s="2">
        <f>'23'!I29</f>
        <v>1059</v>
      </c>
      <c r="J4" s="2">
        <f>'23'!J29</f>
        <v>203</v>
      </c>
      <c r="K4" s="2">
        <f>'23'!K29</f>
        <v>131</v>
      </c>
      <c r="L4" s="2">
        <f>'23'!L29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47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'24'!D29</f>
        <v>761541</v>
      </c>
      <c r="E4" s="2">
        <f>'24'!E29</f>
        <v>7590</v>
      </c>
      <c r="F4" s="2">
        <f>'24'!F29</f>
        <v>10350</v>
      </c>
      <c r="G4" s="2">
        <f>'24'!G29</f>
        <v>430</v>
      </c>
      <c r="H4" s="2">
        <f>'24'!H29</f>
        <v>15590</v>
      </c>
      <c r="I4" s="2">
        <f>'24'!I29</f>
        <v>1059</v>
      </c>
      <c r="J4" s="2">
        <f>'24'!J29</f>
        <v>203</v>
      </c>
      <c r="K4" s="2">
        <f>'24'!K29</f>
        <v>131</v>
      </c>
      <c r="L4" s="2">
        <f>'24'!L29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'25'!D29</f>
        <v>761541</v>
      </c>
      <c r="E4" s="2">
        <f>'25'!E29</f>
        <v>7590</v>
      </c>
      <c r="F4" s="2">
        <f>'25'!F29</f>
        <v>10350</v>
      </c>
      <c r="G4" s="2">
        <f>'25'!G29</f>
        <v>430</v>
      </c>
      <c r="H4" s="2">
        <f>'25'!H29</f>
        <v>15590</v>
      </c>
      <c r="I4" s="2">
        <f>'25'!I29</f>
        <v>1059</v>
      </c>
      <c r="J4" s="2">
        <f>'25'!J29</f>
        <v>203</v>
      </c>
      <c r="K4" s="2">
        <f>'25'!K29</f>
        <v>131</v>
      </c>
      <c r="L4" s="2">
        <f>'25'!L29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'26'!D29</f>
        <v>761541</v>
      </c>
      <c r="E4" s="2">
        <f>'26'!E29</f>
        <v>7590</v>
      </c>
      <c r="F4" s="2">
        <f>'26'!F29</f>
        <v>10350</v>
      </c>
      <c r="G4" s="2">
        <f>'26'!G29</f>
        <v>430</v>
      </c>
      <c r="H4" s="2">
        <f>'26'!H29</f>
        <v>15590</v>
      </c>
      <c r="I4" s="2">
        <f>'26'!I29</f>
        <v>1059</v>
      </c>
      <c r="J4" s="2">
        <f>'26'!J29</f>
        <v>203</v>
      </c>
      <c r="K4" s="2">
        <f>'26'!K29</f>
        <v>131</v>
      </c>
      <c r="L4" s="2">
        <f>'26'!L29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'27'!D29</f>
        <v>761541</v>
      </c>
      <c r="E4" s="2">
        <f>'27'!E29</f>
        <v>7590</v>
      </c>
      <c r="F4" s="2">
        <f>'27'!F29</f>
        <v>10350</v>
      </c>
      <c r="G4" s="2">
        <f>'27'!G29</f>
        <v>430</v>
      </c>
      <c r="H4" s="2">
        <f>'27'!H29</f>
        <v>15590</v>
      </c>
      <c r="I4" s="2">
        <f>'27'!I29</f>
        <v>1059</v>
      </c>
      <c r="J4" s="2">
        <f>'27'!J29</f>
        <v>203</v>
      </c>
      <c r="K4" s="2">
        <f>'27'!K29</f>
        <v>131</v>
      </c>
      <c r="L4" s="2">
        <f>'27'!L29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'28'!D29</f>
        <v>761541</v>
      </c>
      <c r="E4" s="2">
        <f>'28'!E29</f>
        <v>7590</v>
      </c>
      <c r="F4" s="2">
        <f>'28'!F29</f>
        <v>10350</v>
      </c>
      <c r="G4" s="2">
        <f>'28'!G29</f>
        <v>430</v>
      </c>
      <c r="H4" s="2">
        <f>'28'!H29</f>
        <v>15590</v>
      </c>
      <c r="I4" s="2">
        <f>'28'!I29</f>
        <v>1059</v>
      </c>
      <c r="J4" s="2">
        <f>'28'!J29</f>
        <v>203</v>
      </c>
      <c r="K4" s="2">
        <f>'28'!K29</f>
        <v>131</v>
      </c>
      <c r="L4" s="2">
        <f>'28'!L29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50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66" t="s">
        <v>45</v>
      </c>
      <c r="B29" s="67"/>
      <c r="C29" s="68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47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'29'!D29</f>
        <v>761541</v>
      </c>
      <c r="E4" s="2">
        <f>'29'!E29</f>
        <v>7590</v>
      </c>
      <c r="F4" s="2">
        <f>'29'!F29</f>
        <v>10350</v>
      </c>
      <c r="G4" s="2">
        <f>'29'!G29</f>
        <v>430</v>
      </c>
      <c r="H4" s="2">
        <f>'29'!H29</f>
        <v>15590</v>
      </c>
      <c r="I4" s="2">
        <f>'29'!I29</f>
        <v>1059</v>
      </c>
      <c r="J4" s="2">
        <f>'29'!J29</f>
        <v>203</v>
      </c>
      <c r="K4" s="2">
        <f>'29'!K29</f>
        <v>131</v>
      </c>
      <c r="L4" s="2">
        <f>'29'!L29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47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'30'!D29</f>
        <v>761541</v>
      </c>
      <c r="E4" s="2">
        <f>'30'!E29</f>
        <v>7590</v>
      </c>
      <c r="F4" s="2">
        <f>'30'!F29</f>
        <v>10350</v>
      </c>
      <c r="G4" s="2">
        <f>'30'!G29</f>
        <v>430</v>
      </c>
      <c r="H4" s="2">
        <f>'30'!H29</f>
        <v>15590</v>
      </c>
      <c r="I4" s="2">
        <f>'30'!I29</f>
        <v>1059</v>
      </c>
      <c r="J4" s="2">
        <f>'30'!J29</f>
        <v>203</v>
      </c>
      <c r="K4" s="2">
        <f>'30'!K29</f>
        <v>131</v>
      </c>
      <c r="L4" s="2">
        <f>'30'!L29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28" sqref="G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/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2332343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8000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118282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128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124712</v>
      </c>
      <c r="N7" s="24">
        <f>D7+E7*20+F7*10+G7*9+H7*9+I7*191+J7*191+K7*182+L7*100</f>
        <v>153827</v>
      </c>
      <c r="O7" s="25">
        <f>M7*2.75%</f>
        <v>3429.58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684</v>
      </c>
      <c r="R7" s="24">
        <f>M7-(M7*2.75%)+I7*191+J7*191+K7*182+L7*100-Q7</f>
        <v>149713.41999999998</v>
      </c>
      <c r="S7" s="25">
        <f>M7*0.95%</f>
        <v>1184.7639999999999</v>
      </c>
      <c r="T7" s="27">
        <f>S7-Q7</f>
        <v>500.7639999999999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58841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70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69061</v>
      </c>
      <c r="N8" s="24">
        <f t="shared" ref="N8:N27" si="1">D8+E8*20+F8*10+G8*9+H8*9+I8*191+J8*191+K8*182+L8*100</f>
        <v>84132</v>
      </c>
      <c r="O8" s="25">
        <f t="shared" ref="O8:O27" si="2">M8*2.75%</f>
        <v>1899.1775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738</v>
      </c>
      <c r="R8" s="24">
        <f t="shared" ref="R8:R27" si="3">M8-(M8*2.75%)+I8*191+J8*191+K8*182+L8*100-Q8</f>
        <v>81494.822499999995</v>
      </c>
      <c r="S8" s="25">
        <f t="shared" ref="S8:S27" si="4">M8*0.95%</f>
        <v>656.07949999999994</v>
      </c>
      <c r="T8" s="27">
        <f t="shared" ref="T8:T27" si="5">S8-Q8</f>
        <v>-81.920500000000061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175741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710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187931</v>
      </c>
      <c r="N9" s="24">
        <f t="shared" si="1"/>
        <v>203593</v>
      </c>
      <c r="O9" s="25">
        <f t="shared" si="2"/>
        <v>5168.1025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1454</v>
      </c>
      <c r="R9" s="24">
        <f t="shared" si="3"/>
        <v>196970.89749999999</v>
      </c>
      <c r="S9" s="25">
        <f t="shared" si="4"/>
        <v>1785.3444999999999</v>
      </c>
      <c r="T9" s="27">
        <f t="shared" si="5"/>
        <v>331.34449999999993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59753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61663</v>
      </c>
      <c r="N10" s="24">
        <f t="shared" si="1"/>
        <v>72532</v>
      </c>
      <c r="O10" s="25">
        <f t="shared" si="2"/>
        <v>1695.7325000000001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304</v>
      </c>
      <c r="R10" s="24">
        <f t="shared" si="3"/>
        <v>70532.267500000002</v>
      </c>
      <c r="S10" s="25">
        <f t="shared" si="4"/>
        <v>585.79849999999999</v>
      </c>
      <c r="T10" s="27">
        <f t="shared" si="5"/>
        <v>281.79849999999999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59633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562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240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68891</v>
      </c>
      <c r="N11" s="24">
        <f t="shared" si="1"/>
        <v>136324</v>
      </c>
      <c r="O11" s="25">
        <f t="shared" si="2"/>
        <v>1894.5025000000001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417</v>
      </c>
      <c r="R11" s="24">
        <f t="shared" si="3"/>
        <v>134012.4975</v>
      </c>
      <c r="S11" s="25">
        <f t="shared" si="4"/>
        <v>654.46449999999993</v>
      </c>
      <c r="T11" s="27">
        <f t="shared" si="5"/>
        <v>237.46449999999993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72534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279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74874</v>
      </c>
      <c r="N12" s="24">
        <f t="shared" si="1"/>
        <v>202430</v>
      </c>
      <c r="O12" s="25">
        <f t="shared" si="2"/>
        <v>2059.0349999999999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359</v>
      </c>
      <c r="R12" s="24">
        <f t="shared" si="3"/>
        <v>200011.965</v>
      </c>
      <c r="S12" s="25">
        <f t="shared" si="4"/>
        <v>711.303</v>
      </c>
      <c r="T12" s="27">
        <f t="shared" si="5"/>
        <v>352.303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59646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63006</v>
      </c>
      <c r="N13" s="24">
        <f t="shared" si="1"/>
        <v>65680</v>
      </c>
      <c r="O13" s="25">
        <f t="shared" si="2"/>
        <v>1732.665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616</v>
      </c>
      <c r="R13" s="24">
        <f t="shared" si="3"/>
        <v>63331.334999999999</v>
      </c>
      <c r="S13" s="25">
        <f t="shared" si="4"/>
        <v>598.55700000000002</v>
      </c>
      <c r="T13" s="27">
        <f t="shared" si="5"/>
        <v>-17.442999999999984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146319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1260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165659</v>
      </c>
      <c r="N14" s="24">
        <f t="shared" si="1"/>
        <v>175928</v>
      </c>
      <c r="O14" s="25">
        <f t="shared" si="2"/>
        <v>4555.6225000000004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949</v>
      </c>
      <c r="R14" s="24">
        <f t="shared" si="3"/>
        <v>170423.3775</v>
      </c>
      <c r="S14" s="25">
        <f t="shared" si="4"/>
        <v>1573.7604999999999</v>
      </c>
      <c r="T14" s="27">
        <f t="shared" si="5"/>
        <v>624.76049999999987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204942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170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212052</v>
      </c>
      <c r="N15" s="24">
        <f t="shared" si="1"/>
        <v>231354</v>
      </c>
      <c r="O15" s="25">
        <f t="shared" si="2"/>
        <v>5831.43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1490</v>
      </c>
      <c r="R15" s="24">
        <f t="shared" si="3"/>
        <v>224032.57</v>
      </c>
      <c r="S15" s="25">
        <f t="shared" si="4"/>
        <v>2014.4939999999999</v>
      </c>
      <c r="T15" s="27">
        <f t="shared" si="5"/>
        <v>524.49399999999991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171031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1118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188773</v>
      </c>
      <c r="N16" s="24">
        <f t="shared" si="1"/>
        <v>201181</v>
      </c>
      <c r="O16" s="25">
        <f t="shared" si="2"/>
        <v>5191.2574999999997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1641</v>
      </c>
      <c r="R16" s="24">
        <f t="shared" si="3"/>
        <v>194348.74249999999</v>
      </c>
      <c r="S16" s="25">
        <f t="shared" si="4"/>
        <v>1793.3434999999999</v>
      </c>
      <c r="T16" s="27">
        <f t="shared" si="5"/>
        <v>152.34349999999995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83459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91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90959</v>
      </c>
      <c r="N17" s="24">
        <f t="shared" si="1"/>
        <v>109614</v>
      </c>
      <c r="O17" s="25">
        <f t="shared" si="2"/>
        <v>2501.3724999999999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837</v>
      </c>
      <c r="R17" s="24">
        <f t="shared" si="3"/>
        <v>106275.6275</v>
      </c>
      <c r="S17" s="25">
        <f t="shared" si="4"/>
        <v>864.1105</v>
      </c>
      <c r="T17" s="27">
        <f t="shared" si="5"/>
        <v>27.110500000000002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89115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160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270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230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53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97175</v>
      </c>
      <c r="N18" s="24">
        <f t="shared" si="1"/>
        <v>108026</v>
      </c>
      <c r="O18" s="25">
        <f t="shared" si="2"/>
        <v>2672.3125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1944</v>
      </c>
      <c r="R18" s="24">
        <f t="shared" si="3"/>
        <v>103409.6875</v>
      </c>
      <c r="S18" s="25">
        <f t="shared" si="4"/>
        <v>923.16250000000002</v>
      </c>
      <c r="T18" s="27">
        <f t="shared" si="5"/>
        <v>-1020.8375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120305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130625</v>
      </c>
      <c r="N19" s="24">
        <f t="shared" si="1"/>
        <v>149725</v>
      </c>
      <c r="O19" s="25">
        <f t="shared" si="2"/>
        <v>3592.1875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1934</v>
      </c>
      <c r="R19" s="24">
        <f t="shared" si="3"/>
        <v>144198.8125</v>
      </c>
      <c r="S19" s="25">
        <f t="shared" si="4"/>
        <v>1240.9375</v>
      </c>
      <c r="T19" s="27">
        <f t="shared" si="5"/>
        <v>-693.0625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73439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70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85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76789</v>
      </c>
      <c r="N20" s="24">
        <f t="shared" si="1"/>
        <v>96327</v>
      </c>
      <c r="O20" s="25">
        <f t="shared" si="2"/>
        <v>2111.6975000000002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1230</v>
      </c>
      <c r="R20" s="24">
        <f t="shared" si="3"/>
        <v>92985.302500000005</v>
      </c>
      <c r="S20" s="25">
        <f t="shared" si="4"/>
        <v>729.49549999999999</v>
      </c>
      <c r="T20" s="27">
        <f t="shared" si="5"/>
        <v>-500.50450000000001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54024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11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60264</v>
      </c>
      <c r="N21" s="24">
        <f t="shared" si="1"/>
        <v>77355</v>
      </c>
      <c r="O21" s="25">
        <f t="shared" si="2"/>
        <v>1657.26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171</v>
      </c>
      <c r="R21" s="24">
        <f t="shared" si="3"/>
        <v>75526.739999999991</v>
      </c>
      <c r="S21" s="25">
        <f t="shared" si="4"/>
        <v>572.50800000000004</v>
      </c>
      <c r="T21" s="27">
        <f t="shared" si="5"/>
        <v>401.50800000000004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162378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870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118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174308</v>
      </c>
      <c r="N22" s="24">
        <f t="shared" si="1"/>
        <v>199758</v>
      </c>
      <c r="O22" s="25">
        <f t="shared" si="2"/>
        <v>4793.47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1732</v>
      </c>
      <c r="R22" s="24">
        <f t="shared" si="3"/>
        <v>193232.53</v>
      </c>
      <c r="S22" s="25">
        <f t="shared" si="4"/>
        <v>1655.9259999999999</v>
      </c>
      <c r="T22" s="27">
        <f t="shared" si="5"/>
        <v>-76.074000000000069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81512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85312</v>
      </c>
      <c r="N23" s="24">
        <f t="shared" si="1"/>
        <v>96136</v>
      </c>
      <c r="O23" s="25">
        <f t="shared" si="2"/>
        <v>2346.08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730</v>
      </c>
      <c r="R23" s="24">
        <f t="shared" si="3"/>
        <v>93059.92</v>
      </c>
      <c r="S23" s="25">
        <f t="shared" si="4"/>
        <v>810.46399999999994</v>
      </c>
      <c r="T23" s="27">
        <f t="shared" si="5"/>
        <v>80.463999999999942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182641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1150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159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203091</v>
      </c>
      <c r="N24" s="24">
        <f t="shared" si="1"/>
        <v>235280</v>
      </c>
      <c r="O24" s="25">
        <f t="shared" si="2"/>
        <v>5585.0024999999996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1294</v>
      </c>
      <c r="R24" s="24">
        <f t="shared" si="3"/>
        <v>228400.9975</v>
      </c>
      <c r="S24" s="25">
        <f t="shared" si="4"/>
        <v>1929.3644999999999</v>
      </c>
      <c r="T24" s="27">
        <f t="shared" si="5"/>
        <v>635.36449999999991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62155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71255</v>
      </c>
      <c r="N25" s="24">
        <f t="shared" si="1"/>
        <v>80551</v>
      </c>
      <c r="O25" s="25">
        <f t="shared" si="2"/>
        <v>1959.5125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505</v>
      </c>
      <c r="R25" s="24">
        <f t="shared" si="3"/>
        <v>78086.487500000003</v>
      </c>
      <c r="S25" s="25">
        <f t="shared" si="4"/>
        <v>676.92250000000001</v>
      </c>
      <c r="T25" s="27">
        <f t="shared" si="5"/>
        <v>171.92250000000001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87317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93527</v>
      </c>
      <c r="N26" s="24">
        <f t="shared" si="1"/>
        <v>104014</v>
      </c>
      <c r="O26" s="25">
        <f t="shared" si="2"/>
        <v>2571.9924999999998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996</v>
      </c>
      <c r="R26" s="24">
        <f t="shared" si="3"/>
        <v>100446.00750000001</v>
      </c>
      <c r="S26" s="25">
        <f t="shared" si="4"/>
        <v>888.50649999999996</v>
      </c>
      <c r="T26" s="27">
        <f t="shared" si="5"/>
        <v>-107.49350000000004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84712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72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19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95062</v>
      </c>
      <c r="N27" s="40">
        <f t="shared" si="1"/>
        <v>112654</v>
      </c>
      <c r="O27" s="25">
        <f t="shared" si="2"/>
        <v>2614.2049999999999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1120</v>
      </c>
      <c r="R27" s="24">
        <f t="shared" si="3"/>
        <v>108919.795</v>
      </c>
      <c r="S27" s="42">
        <f t="shared" si="4"/>
        <v>903.08899999999994</v>
      </c>
      <c r="T27" s="43">
        <f t="shared" si="5"/>
        <v>-216.91100000000006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2207779</v>
      </c>
      <c r="E28" s="45">
        <f t="shared" si="6"/>
        <v>2530</v>
      </c>
      <c r="F28" s="45">
        <f t="shared" ref="F28:T28" si="7">SUM(F7:F27)</f>
        <v>4310</v>
      </c>
      <c r="G28" s="45">
        <f t="shared" si="7"/>
        <v>110</v>
      </c>
      <c r="H28" s="45">
        <f t="shared" si="7"/>
        <v>10280</v>
      </c>
      <c r="I28" s="45">
        <f t="shared" si="7"/>
        <v>1919</v>
      </c>
      <c r="J28" s="45">
        <f t="shared" si="7"/>
        <v>455</v>
      </c>
      <c r="K28" s="45">
        <f t="shared" si="7"/>
        <v>239</v>
      </c>
      <c r="L28" s="45">
        <f t="shared" si="7"/>
        <v>45</v>
      </c>
      <c r="M28" s="45">
        <f t="shared" si="7"/>
        <v>2394989</v>
      </c>
      <c r="N28" s="45">
        <f t="shared" si="7"/>
        <v>2896421</v>
      </c>
      <c r="O28" s="46">
        <f t="shared" si="7"/>
        <v>65862.197500000009</v>
      </c>
      <c r="P28" s="45">
        <f t="shared" si="7"/>
        <v>0</v>
      </c>
      <c r="Q28" s="45">
        <f t="shared" si="7"/>
        <v>21145</v>
      </c>
      <c r="R28" s="45">
        <f t="shared" si="7"/>
        <v>2809413.8024999993</v>
      </c>
      <c r="S28" s="45">
        <f t="shared" si="7"/>
        <v>22752.395500000002</v>
      </c>
      <c r="T28" s="47">
        <f t="shared" si="7"/>
        <v>1607.3954999999983</v>
      </c>
    </row>
    <row r="29" spans="1:20" ht="15.75" thickBot="1" x14ac:dyDescent="0.3">
      <c r="A29" s="66" t="s">
        <v>45</v>
      </c>
      <c r="B29" s="67"/>
      <c r="C29" s="68"/>
      <c r="D29" s="48">
        <f>D4+D5-D28</f>
        <v>761541</v>
      </c>
      <c r="E29" s="48">
        <f t="shared" ref="E29:L29" si="8">E4+E5-E28</f>
        <v>7590</v>
      </c>
      <c r="F29" s="48">
        <f t="shared" si="8"/>
        <v>10350</v>
      </c>
      <c r="G29" s="48">
        <f t="shared" si="8"/>
        <v>430</v>
      </c>
      <c r="H29" s="48">
        <f t="shared" si="8"/>
        <v>15590</v>
      </c>
      <c r="I29" s="48">
        <f t="shared" si="8"/>
        <v>1059</v>
      </c>
      <c r="J29" s="48">
        <f t="shared" si="8"/>
        <v>203</v>
      </c>
      <c r="K29" s="48">
        <f t="shared" si="8"/>
        <v>131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53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66" t="s">
        <v>45</v>
      </c>
      <c r="B29" s="67"/>
      <c r="C29" s="68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46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6" t="s">
        <v>45</v>
      </c>
      <c r="B29" s="67"/>
      <c r="C29" s="68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54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66" t="s">
        <v>45</v>
      </c>
      <c r="B29" s="67"/>
      <c r="C29" s="68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55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66" t="s">
        <v>45</v>
      </c>
      <c r="B29" s="67"/>
      <c r="C29" s="68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56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66" t="s">
        <v>45</v>
      </c>
      <c r="B29" s="67"/>
      <c r="C29" s="68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5.75" thickBo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ht="18.75" x14ac:dyDescent="0.25">
      <c r="A3" s="73" t="s">
        <v>57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x14ac:dyDescent="0.25">
      <c r="A4" s="77" t="s">
        <v>1</v>
      </c>
      <c r="B4" s="77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78"/>
      <c r="O4" s="78"/>
      <c r="P4" s="78"/>
      <c r="Q4" s="78"/>
      <c r="R4" s="78"/>
      <c r="S4" s="78"/>
      <c r="T4" s="78"/>
    </row>
    <row r="5" spans="1:20" x14ac:dyDescent="0.25">
      <c r="A5" s="77" t="s">
        <v>2</v>
      </c>
      <c r="B5" s="7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8"/>
      <c r="O5" s="78"/>
      <c r="P5" s="78"/>
      <c r="Q5" s="78"/>
      <c r="R5" s="78"/>
      <c r="S5" s="78"/>
      <c r="T5" s="7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63" t="s">
        <v>44</v>
      </c>
      <c r="B28" s="64"/>
      <c r="C28" s="65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66" t="s">
        <v>45</v>
      </c>
      <c r="B29" s="67"/>
      <c r="C29" s="68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9"/>
      <c r="N29" s="70"/>
      <c r="O29" s="70"/>
      <c r="P29" s="70"/>
      <c r="Q29" s="70"/>
      <c r="R29" s="70"/>
      <c r="S29" s="70"/>
      <c r="T29" s="7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Q21 S21">
    <cfRule type="cellIs" dxfId="991" priority="4" operator="greaterThan">
      <formula>0</formula>
    </cfRule>
  </conditionalFormatting>
  <conditionalFormatting sqref="D23:Q23 S23">
    <cfRule type="cellIs" dxfId="990" priority="3" operator="greaterThan">
      <formula>0</formula>
    </cfRule>
  </conditionalFormatting>
  <conditionalFormatting sqref="D25:Q25 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2021-03-14T17:42:16Z</dcterms:modified>
</cp:coreProperties>
</file>