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90" windowWidth="20055" windowHeight="7695" tabRatio="833" activeTab="2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</sheets>
  <calcPr calcId="144525"/>
</workbook>
</file>

<file path=xl/calcChain.xml><?xml version="1.0" encoding="utf-8"?>
<calcChain xmlns="http://schemas.openxmlformats.org/spreadsheetml/2006/main">
  <c r="S16" i="22" l="1"/>
  <c r="S17" i="22"/>
  <c r="D28" i="10" l="1"/>
  <c r="D16" i="33" l="1"/>
  <c r="F28" i="3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7" i="33"/>
  <c r="D18" i="33"/>
  <c r="D19" i="33"/>
  <c r="D20" i="33"/>
  <c r="D21" i="33"/>
  <c r="D22" i="33"/>
  <c r="D23" i="33"/>
  <c r="D24" i="33"/>
  <c r="D25" i="33"/>
  <c r="N25" i="33" s="1"/>
  <c r="D26" i="33"/>
  <c r="D27" i="33"/>
  <c r="D7" i="33"/>
  <c r="P28" i="33"/>
  <c r="Q28" i="32"/>
  <c r="P28" i="32"/>
  <c r="L28" i="32"/>
  <c r="K28" i="32"/>
  <c r="J28" i="32"/>
  <c r="I28" i="32"/>
  <c r="H28" i="32"/>
  <c r="G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O12" i="32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V26" i="28" s="1"/>
  <c r="N25" i="28"/>
  <c r="M25" i="28"/>
  <c r="S25" i="28" s="1"/>
  <c r="T25" i="28" s="1"/>
  <c r="N24" i="28"/>
  <c r="M24" i="28"/>
  <c r="R24" i="28" s="1"/>
  <c r="V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T17" i="22" s="1"/>
  <c r="N16" i="22"/>
  <c r="M16" i="22"/>
  <c r="R16" i="22" s="1"/>
  <c r="N15" i="22"/>
  <c r="M15" i="22"/>
  <c r="S15" i="22" s="1"/>
  <c r="T15" i="22" s="1"/>
  <c r="O14" i="22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N25" i="21"/>
  <c r="M25" i="21"/>
  <c r="S25" i="21" s="1"/>
  <c r="T25" i="21" s="1"/>
  <c r="O24" i="21"/>
  <c r="N24" i="21"/>
  <c r="M24" i="21"/>
  <c r="R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O26" i="20"/>
  <c r="N26" i="20"/>
  <c r="M26" i="20"/>
  <c r="R26" i="20" s="1"/>
  <c r="N25" i="20"/>
  <c r="M25" i="20"/>
  <c r="S25" i="20" s="1"/>
  <c r="T25" i="20" s="1"/>
  <c r="O24" i="20"/>
  <c r="N24" i="20"/>
  <c r="M24" i="20"/>
  <c r="R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R26" i="19"/>
  <c r="O26" i="19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R22" i="19"/>
  <c r="O22" i="19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R18" i="19"/>
  <c r="O18" i="19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R14" i="19"/>
  <c r="O14" i="19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R10" i="19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O20" i="18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O8" i="17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R27" i="16"/>
  <c r="O27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O23" i="16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R19" i="16"/>
  <c r="O19" i="16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O15" i="16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P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O24" i="15"/>
  <c r="N24" i="15"/>
  <c r="M24" i="15"/>
  <c r="R24" i="15" s="1"/>
  <c r="N23" i="15"/>
  <c r="M23" i="15"/>
  <c r="S23" i="15" s="1"/>
  <c r="T23" i="15" s="1"/>
  <c r="O22" i="15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O12" i="14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O26" i="13"/>
  <c r="N26" i="13"/>
  <c r="M26" i="13"/>
  <c r="R26" i="13" s="1"/>
  <c r="N25" i="13"/>
  <c r="M25" i="13"/>
  <c r="S25" i="13" s="1"/>
  <c r="T25" i="13" s="1"/>
  <c r="N24" i="13"/>
  <c r="M24" i="13"/>
  <c r="R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O26" i="12"/>
  <c r="N26" i="12"/>
  <c r="M26" i="12"/>
  <c r="R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N28" i="12" s="1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O26" i="1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O20" i="11"/>
  <c r="N20" i="11"/>
  <c r="M20" i="11"/>
  <c r="R20" i="11" s="1"/>
  <c r="N19" i="11"/>
  <c r="M19" i="11"/>
  <c r="S19" i="11" s="1"/>
  <c r="T19" i="11" s="1"/>
  <c r="O18" i="1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N12" i="11"/>
  <c r="M12" i="11"/>
  <c r="R12" i="11" s="1"/>
  <c r="N11" i="11"/>
  <c r="M11" i="11"/>
  <c r="S11" i="11" s="1"/>
  <c r="T11" i="11" s="1"/>
  <c r="O10" i="1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O16" i="10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O26" i="9"/>
  <c r="N26" i="9"/>
  <c r="M26" i="9"/>
  <c r="R26" i="9" s="1"/>
  <c r="N25" i="9"/>
  <c r="M25" i="9"/>
  <c r="S25" i="9" s="1"/>
  <c r="T25" i="9" s="1"/>
  <c r="O24" i="9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O18" i="9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O18" i="8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O14" i="8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O7" i="6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O27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N28" i="5" s="1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S27" i="4"/>
  <c r="T27" i="4" s="1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O22" i="4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O18" i="4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O14" i="4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O12" i="3"/>
  <c r="N12" i="3"/>
  <c r="M12" i="3"/>
  <c r="R12" i="3" s="1"/>
  <c r="N11" i="3"/>
  <c r="M11" i="3"/>
  <c r="O11" i="3" s="1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K29" i="2" s="1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J28" i="1"/>
  <c r="J29" i="1" s="1"/>
  <c r="J4" i="2" s="1"/>
  <c r="J29" i="2" s="1"/>
  <c r="J4" i="3" s="1"/>
  <c r="J29" i="3" s="1"/>
  <c r="J4" i="4" s="1"/>
  <c r="I28" i="1"/>
  <c r="I29" i="1" s="1"/>
  <c r="I4" i="2" s="1"/>
  <c r="I29" i="2" s="1"/>
  <c r="I4" i="3" s="1"/>
  <c r="I29" i="3" s="1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H28" i="1"/>
  <c r="H29" i="1" s="1"/>
  <c r="H4" i="2" s="1"/>
  <c r="H29" i="2" s="1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G29" i="6" s="1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4" i="12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F28" i="1"/>
  <c r="F29" i="1" s="1"/>
  <c r="F4" i="2" s="1"/>
  <c r="F29" i="2" s="1"/>
  <c r="F4" i="3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N28" i="31" l="1"/>
  <c r="O26" i="29"/>
  <c r="M21" i="33"/>
  <c r="S21" i="33" s="1"/>
  <c r="T21" i="33" s="1"/>
  <c r="N28" i="29"/>
  <c r="O24" i="28"/>
  <c r="N28" i="28"/>
  <c r="O20" i="27"/>
  <c r="O18" i="27"/>
  <c r="O26" i="27"/>
  <c r="N28" i="27"/>
  <c r="G29" i="27"/>
  <c r="G4" i="28" s="1"/>
  <c r="G29" i="28" s="1"/>
  <c r="G4" i="29" s="1"/>
  <c r="G29" i="29" s="1"/>
  <c r="G4" i="31" s="1"/>
  <c r="G29" i="31" s="1"/>
  <c r="G4" i="32" s="1"/>
  <c r="G29" i="32" s="1"/>
  <c r="O22" i="25"/>
  <c r="H29" i="25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O12" i="25"/>
  <c r="N28" i="25"/>
  <c r="O12" i="24"/>
  <c r="O20" i="24"/>
  <c r="N28" i="24"/>
  <c r="N28" i="23"/>
  <c r="O20" i="22"/>
  <c r="N28" i="22"/>
  <c r="N28" i="21"/>
  <c r="N28" i="20"/>
  <c r="O18" i="18"/>
  <c r="K29" i="18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O24" i="17"/>
  <c r="N28" i="17"/>
  <c r="R15" i="16"/>
  <c r="R23" i="16"/>
  <c r="R11" i="16"/>
  <c r="O11" i="16"/>
  <c r="R7" i="16"/>
  <c r="O7" i="16"/>
  <c r="N28" i="15"/>
  <c r="O20" i="14"/>
  <c r="N9" i="33"/>
  <c r="M10" i="33"/>
  <c r="S10" i="33" s="1"/>
  <c r="T10" i="33" s="1"/>
  <c r="N13" i="33"/>
  <c r="L28" i="33"/>
  <c r="L29" i="33" s="1"/>
  <c r="G28" i="33"/>
  <c r="G29" i="33" s="1"/>
  <c r="E28" i="33"/>
  <c r="E29" i="33" s="1"/>
  <c r="N28" i="13"/>
  <c r="O24" i="13"/>
  <c r="N28" i="11"/>
  <c r="O12" i="11"/>
  <c r="O16" i="9"/>
  <c r="N28" i="9"/>
  <c r="O26" i="8"/>
  <c r="N28" i="8"/>
  <c r="M8" i="33"/>
  <c r="O8" i="33" s="1"/>
  <c r="N28" i="7"/>
  <c r="M18" i="33"/>
  <c r="R18" i="33" s="1"/>
  <c r="N22" i="33"/>
  <c r="N28" i="6"/>
  <c r="E29" i="3"/>
  <c r="E4" i="4" s="1"/>
  <c r="E29" i="4" s="1"/>
  <c r="E4" i="5" s="1"/>
  <c r="E29" i="5" s="1"/>
  <c r="E4" i="6" s="1"/>
  <c r="O10" i="4"/>
  <c r="R10" i="4"/>
  <c r="J29" i="4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26" i="4"/>
  <c r="N12" i="33"/>
  <c r="O10" i="3"/>
  <c r="F29" i="3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O18" i="3"/>
  <c r="O26" i="3"/>
  <c r="M26" i="33"/>
  <c r="R26" i="33" s="1"/>
  <c r="N28" i="3"/>
  <c r="N14" i="33"/>
  <c r="M9" i="33"/>
  <c r="S9" i="33" s="1"/>
  <c r="T9" i="33" s="1"/>
  <c r="N16" i="33"/>
  <c r="M24" i="33"/>
  <c r="R24" i="33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K28" i="33"/>
  <c r="K29" i="33" s="1"/>
  <c r="J28" i="33"/>
  <c r="J29" i="33" s="1"/>
  <c r="N11" i="33"/>
  <c r="N15" i="33"/>
  <c r="H28" i="33"/>
  <c r="H29" i="33" s="1"/>
  <c r="N21" i="33"/>
  <c r="I28" i="33"/>
  <c r="I29" i="33" s="1"/>
  <c r="N17" i="33"/>
  <c r="N28" i="32"/>
  <c r="F28" i="33"/>
  <c r="O24" i="32"/>
  <c r="M27" i="33"/>
  <c r="S27" i="33" s="1"/>
  <c r="T27" i="33" s="1"/>
  <c r="M23" i="33"/>
  <c r="S23" i="33" s="1"/>
  <c r="T23" i="33" s="1"/>
  <c r="M19" i="33"/>
  <c r="S19" i="33" s="1"/>
  <c r="T1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O18" i="12"/>
  <c r="R24" i="12"/>
  <c r="O24" i="12"/>
  <c r="N28" i="18"/>
  <c r="E29" i="6"/>
  <c r="E4" i="7" s="1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R12" i="19"/>
  <c r="R16" i="19"/>
  <c r="R20" i="19"/>
  <c r="R24" i="19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R13" i="16"/>
  <c r="R17" i="16"/>
  <c r="R21" i="16"/>
  <c r="R25" i="16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D33" i="33" s="1"/>
  <c r="M7" i="33"/>
  <c r="S7" i="33" s="1"/>
  <c r="T7" i="33" s="1"/>
  <c r="N7" i="33"/>
  <c r="R21" i="33"/>
  <c r="R23" i="33"/>
  <c r="O21" i="33"/>
  <c r="O2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V7" i="28" s="1"/>
  <c r="R9" i="28"/>
  <c r="V9" i="28" s="1"/>
  <c r="R11" i="28"/>
  <c r="V11" i="28" s="1"/>
  <c r="R13" i="28"/>
  <c r="V13" i="28" s="1"/>
  <c r="R15" i="28"/>
  <c r="V15" i="28" s="1"/>
  <c r="R17" i="28"/>
  <c r="V17" i="28" s="1"/>
  <c r="R19" i="28"/>
  <c r="V19" i="28" s="1"/>
  <c r="R21" i="28"/>
  <c r="V21" i="28" s="1"/>
  <c r="R23" i="28"/>
  <c r="V23" i="28" s="1"/>
  <c r="R25" i="28"/>
  <c r="V25" i="28" s="1"/>
  <c r="R27" i="28"/>
  <c r="V27" i="28" s="1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V8" i="28" s="1"/>
  <c r="R10" i="28"/>
  <c r="V10" i="28" s="1"/>
  <c r="R12" i="28"/>
  <c r="V12" i="28" s="1"/>
  <c r="R14" i="28"/>
  <c r="V14" i="28" s="1"/>
  <c r="R16" i="28"/>
  <c r="V16" i="28" s="1"/>
  <c r="R18" i="28"/>
  <c r="V18" i="28" s="1"/>
  <c r="R20" i="28"/>
  <c r="V20" i="28" s="1"/>
  <c r="R22" i="28"/>
  <c r="V22" i="28" s="1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T16" i="22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R9" i="21"/>
  <c r="R11" i="21"/>
  <c r="R13" i="21"/>
  <c r="R15" i="21"/>
  <c r="R17" i="21"/>
  <c r="R19" i="2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R10" i="21"/>
  <c r="R12" i="21"/>
  <c r="R14" i="21"/>
  <c r="R16" i="21"/>
  <c r="R18" i="21"/>
  <c r="R20" i="21"/>
  <c r="R22" i="21"/>
  <c r="T7" i="20"/>
  <c r="R7" i="20"/>
  <c r="R9" i="20"/>
  <c r="R11" i="20"/>
  <c r="R13" i="20"/>
  <c r="R15" i="20"/>
  <c r="R17" i="20"/>
  <c r="R19" i="20"/>
  <c r="R21" i="20"/>
  <c r="R23" i="20"/>
  <c r="R25" i="20"/>
  <c r="R27" i="20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R10" i="20"/>
  <c r="R12" i="20"/>
  <c r="R14" i="20"/>
  <c r="R16" i="20"/>
  <c r="R18" i="20"/>
  <c r="R20" i="20"/>
  <c r="R22" i="20"/>
  <c r="S28" i="19"/>
  <c r="T7" i="19"/>
  <c r="T28" i="19" s="1"/>
  <c r="R7" i="19"/>
  <c r="R9" i="19"/>
  <c r="R11" i="19"/>
  <c r="R13" i="19"/>
  <c r="R15" i="19"/>
  <c r="R17" i="19"/>
  <c r="R19" i="19"/>
  <c r="R21" i="19"/>
  <c r="R23" i="19"/>
  <c r="R25" i="19"/>
  <c r="R27" i="19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O28" i="16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R10" i="16"/>
  <c r="R12" i="16"/>
  <c r="R14" i="16"/>
  <c r="R16" i="16"/>
  <c r="R18" i="16"/>
  <c r="R20" i="16"/>
  <c r="R22" i="16"/>
  <c r="R24" i="16"/>
  <c r="R26" i="16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R9" i="13"/>
  <c r="R11" i="13"/>
  <c r="R13" i="13"/>
  <c r="R15" i="13"/>
  <c r="R17" i="13"/>
  <c r="R19" i="13"/>
  <c r="R21" i="13"/>
  <c r="R23" i="13"/>
  <c r="R25" i="13"/>
  <c r="R27" i="13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R10" i="13"/>
  <c r="R12" i="13"/>
  <c r="R14" i="13"/>
  <c r="R16" i="13"/>
  <c r="R18" i="13"/>
  <c r="R20" i="13"/>
  <c r="R22" i="13"/>
  <c r="T7" i="12"/>
  <c r="R7" i="12"/>
  <c r="R9" i="12"/>
  <c r="R11" i="12"/>
  <c r="R13" i="12"/>
  <c r="R15" i="12"/>
  <c r="R17" i="12"/>
  <c r="R19" i="12"/>
  <c r="R21" i="12"/>
  <c r="R23" i="12"/>
  <c r="R25" i="12"/>
  <c r="R27" i="12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R10" i="12"/>
  <c r="R12" i="12"/>
  <c r="R16" i="12"/>
  <c r="R20" i="12"/>
  <c r="R22" i="12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7" i="6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O28" i="5" s="1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19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O10" i="33" l="1"/>
  <c r="O18" i="33"/>
  <c r="S18" i="33"/>
  <c r="T18" i="33" s="1"/>
  <c r="R10" i="33"/>
  <c r="R8" i="33"/>
  <c r="S8" i="33"/>
  <c r="T8" i="33" s="1"/>
  <c r="R27" i="33"/>
  <c r="R28" i="16"/>
  <c r="O9" i="33"/>
  <c r="F29" i="33"/>
  <c r="E31" i="33" s="1"/>
  <c r="F31" i="33" s="1"/>
  <c r="I32" i="33"/>
  <c r="R13" i="33"/>
  <c r="O24" i="33"/>
  <c r="S24" i="33"/>
  <c r="T24" i="33" s="1"/>
  <c r="O23" i="33"/>
  <c r="S26" i="33"/>
  <c r="T26" i="33" s="1"/>
  <c r="O12" i="33"/>
  <c r="O26" i="33"/>
  <c r="S12" i="33"/>
  <c r="T12" i="33" s="1"/>
  <c r="R9" i="33"/>
  <c r="O15" i="33"/>
  <c r="O19" i="33"/>
  <c r="O11" i="33"/>
  <c r="R11" i="33"/>
  <c r="O28" i="3"/>
  <c r="R19" i="33"/>
  <c r="R15" i="33"/>
  <c r="S16" i="33"/>
  <c r="T16" i="33" s="1"/>
  <c r="R25" i="33"/>
  <c r="S20" i="33"/>
  <c r="T20" i="33" s="1"/>
  <c r="O16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V28" i="28" s="1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15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12</t>
        </r>
      </text>
    </comment>
  </commentList>
</comments>
</file>

<file path=xl/sharedStrings.xml><?xml version="1.0" encoding="utf-8"?>
<sst xmlns="http://schemas.openxmlformats.org/spreadsheetml/2006/main" count="1485" uniqueCount="75">
  <si>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</si>
  <si>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</si>
  <si>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</si>
  <si>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</si>
  <si>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</si>
  <si>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</si>
  <si>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</si>
  <si>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</si>
  <si>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</si>
  <si>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</si>
  <si>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</si>
  <si>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</si>
  <si>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</si>
  <si>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</si>
  <si>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</si>
  <si>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</si>
  <si>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</si>
  <si>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</si>
  <si>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</si>
  <si>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</si>
  <si>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</si>
  <si>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</si>
  <si>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</si>
  <si>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</si>
  <si>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</si>
  <si>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</si>
  <si>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</si>
  <si>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</si>
  <si>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</si>
  <si>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</si>
  <si>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</si>
  <si>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</si>
  <si>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</si>
  <si>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</si>
  <si>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</si>
  <si>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</si>
  <si>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</si>
  <si>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</si>
  <si>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</si>
  <si>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</si>
  <si>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</si>
  <si>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</si>
  <si>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Sajol</t>
  </si>
  <si>
    <t>Rocky</t>
  </si>
  <si>
    <t>Nayem(2)</t>
  </si>
  <si>
    <t>Hafijul</t>
  </si>
  <si>
    <t>Date:01.09.2021</t>
  </si>
  <si>
    <t>Azim</t>
  </si>
  <si>
    <t>Liton</t>
  </si>
  <si>
    <t>Date:02.11.2021</t>
  </si>
  <si>
    <t>Date:03.11.2021</t>
  </si>
  <si>
    <t xml:space="preserve">Month:November </t>
  </si>
  <si>
    <t>Date:04.11.2021</t>
  </si>
  <si>
    <t>Card Stock</t>
  </si>
  <si>
    <t>Date:06.11.2021</t>
  </si>
  <si>
    <t>Date:08.11.2021</t>
  </si>
  <si>
    <t>Date:09.11.2021</t>
  </si>
  <si>
    <t>Date:10.11.2021</t>
  </si>
  <si>
    <t>Date:11.11.2021</t>
  </si>
  <si>
    <t>Date:13.11.2021</t>
  </si>
  <si>
    <t>Date:14.11.2021</t>
  </si>
  <si>
    <t>Date:15.11.2021</t>
  </si>
  <si>
    <t>Date:16.11.2021</t>
  </si>
  <si>
    <t>Date:17.11.2021</t>
  </si>
  <si>
    <t xml:space="preserve">Date:18.11.2021 </t>
  </si>
  <si>
    <t>Date:20.11.2021</t>
  </si>
  <si>
    <t>Date:21.11.2021</t>
  </si>
  <si>
    <t>Date:22.11.2021</t>
  </si>
  <si>
    <t xml:space="preserve">Date:23.11.2021 </t>
  </si>
  <si>
    <t>Date:24.11.2021</t>
  </si>
  <si>
    <t>Date:25.11.2021</t>
  </si>
  <si>
    <t>Date:27.11.2021</t>
  </si>
  <si>
    <t>Date:28.11.2021</t>
  </si>
  <si>
    <t>Date:29.11.2021</t>
  </si>
  <si>
    <t>Date:30.11.2021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</si>
</sst>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14" fillId="10" borderId="5" xfId="0" applyFont="1" applyFill="1" applyBorder="1"/>
    <xf numFmtId="0" fontId="0" fillId="0" borderId="0" xfId="0" applyBorder="1"/>
    <xf numFmtId="1" fontId="14" fillId="6" borderId="5" xfId="0" applyNumberFormat="1" applyFont="1" applyFill="1" applyBorder="1" applyAlignment="1">
      <alignment horizontal="center" vertical="center"/>
    </xf>
    <xf numFmtId="0" fontId="14" fillId="11" borderId="5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17" xfId="0" applyNumberFormat="1" applyFont="1" applyFill="1" applyBorder="1" applyAlignment="1">
      <alignment horizontal="center" vertical="center" wrapText="1"/>
    </xf>
    <xf numFmtId="0" fontId="0" fillId="0" borderId="5" xfId="0" applyBorder="1"/>
    <xf numFmtId="2" fontId="0" fillId="0" borderId="5" xfId="0" applyNumberFormat="1" applyBorder="1"/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</cellXfs>
  <cellStyles count="1">
    <cellStyle name="Normal" xfId="0" builtinId="0"/>
  </cellStyles>
  <dxfs count="1374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4" activePane="bottomLeft" state="frozen"/>
      <selection pane="bottomLeft" activeCell="K15" sqref="K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v>355990</v>
      </c>
      <c r="E4" s="2">
        <v>1250</v>
      </c>
      <c r="F4" s="2">
        <v>8240</v>
      </c>
      <c r="G4" s="2">
        <v>70</v>
      </c>
      <c r="H4" s="2">
        <v>1640</v>
      </c>
      <c r="I4" s="2">
        <v>180</v>
      </c>
      <c r="J4" s="2">
        <v>56</v>
      </c>
      <c r="K4" s="2">
        <v>228</v>
      </c>
      <c r="L4" s="3">
        <v>35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>
        <v>20</v>
      </c>
      <c r="J5" s="1">
        <v>12</v>
      </c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992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992</v>
      </c>
      <c r="N8" s="24">
        <f t="shared" ref="N8:N27" si="1">D8+E8*20+F8*10+G8*9+H8*9+I8*191+J8*191+K8*182+L8*100</f>
        <v>992</v>
      </c>
      <c r="O8" s="25">
        <f t="shared" ref="O8:O27" si="2">M8*2.75%</f>
        <v>27.28</v>
      </c>
      <c r="P8" s="26"/>
      <c r="Q8" s="26"/>
      <c r="R8" s="24">
        <f t="shared" ref="R8:R27" si="3">M8-(M8*2.75%)+I8*191+J8*191+K8*182+L8*100-Q8</f>
        <v>964.72</v>
      </c>
      <c r="S8" s="25">
        <f t="shared" ref="S8:S27" si="4">M8*0.95%</f>
        <v>9.4239999999999995</v>
      </c>
      <c r="T8" s="27">
        <f t="shared" ref="T8:T27" si="5">S8-Q8</f>
        <v>9.4239999999999995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10</v>
      </c>
      <c r="J11" s="20">
        <v>11</v>
      </c>
      <c r="K11" s="20"/>
      <c r="L11" s="20">
        <v>17</v>
      </c>
      <c r="M11" s="20">
        <f t="shared" si="0"/>
        <v>0</v>
      </c>
      <c r="N11" s="24">
        <f t="shared" si="1"/>
        <v>5711</v>
      </c>
      <c r="O11" s="25">
        <f t="shared" si="2"/>
        <v>0</v>
      </c>
      <c r="P11" s="26"/>
      <c r="Q11" s="26"/>
      <c r="R11" s="24">
        <f t="shared" si="3"/>
        <v>5711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>
        <v>1</v>
      </c>
      <c r="J14" s="20"/>
      <c r="K14" s="20"/>
      <c r="L14" s="20"/>
      <c r="M14" s="20">
        <f t="shared" si="0"/>
        <v>0</v>
      </c>
      <c r="N14" s="24">
        <f t="shared" si="1"/>
        <v>191</v>
      </c>
      <c r="O14" s="25">
        <f t="shared" si="2"/>
        <v>0</v>
      </c>
      <c r="P14" s="26"/>
      <c r="Q14" s="26"/>
      <c r="R14" s="24">
        <f t="shared" si="3"/>
        <v>191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>
        <v>110</v>
      </c>
      <c r="F15" s="30">
        <v>90</v>
      </c>
      <c r="G15" s="30">
        <v>30</v>
      </c>
      <c r="H15" s="30">
        <v>80</v>
      </c>
      <c r="I15" s="20">
        <v>15</v>
      </c>
      <c r="J15" s="20">
        <v>13</v>
      </c>
      <c r="K15" s="20">
        <v>1</v>
      </c>
      <c r="L15" s="20"/>
      <c r="M15" s="20">
        <f t="shared" si="0"/>
        <v>4090</v>
      </c>
      <c r="N15" s="24">
        <f t="shared" si="1"/>
        <v>9620</v>
      </c>
      <c r="O15" s="25">
        <f t="shared" si="2"/>
        <v>112.47499999999999</v>
      </c>
      <c r="P15" s="26"/>
      <c r="Q15" s="26"/>
      <c r="R15" s="24">
        <f t="shared" si="3"/>
        <v>9507.5249999999996</v>
      </c>
      <c r="S15" s="25">
        <f t="shared" si="4"/>
        <v>38.854999999999997</v>
      </c>
      <c r="T15" s="27">
        <f t="shared" si="5"/>
        <v>38.854999999999997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>
        <v>5</v>
      </c>
      <c r="J16" s="20"/>
      <c r="K16" s="20"/>
      <c r="L16" s="20"/>
      <c r="M16" s="20">
        <f t="shared" si="0"/>
        <v>0</v>
      </c>
      <c r="N16" s="24">
        <f t="shared" si="1"/>
        <v>955</v>
      </c>
      <c r="O16" s="25">
        <f t="shared" si="2"/>
        <v>0</v>
      </c>
      <c r="P16" s="26"/>
      <c r="Q16" s="26"/>
      <c r="R16" s="24">
        <f t="shared" si="3"/>
        <v>955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>
        <v>5</v>
      </c>
      <c r="J18" s="20"/>
      <c r="K18" s="20"/>
      <c r="L18" s="20"/>
      <c r="M18" s="20">
        <f t="shared" si="0"/>
        <v>0</v>
      </c>
      <c r="N18" s="24">
        <f t="shared" si="1"/>
        <v>955</v>
      </c>
      <c r="O18" s="25">
        <f t="shared" si="2"/>
        <v>0</v>
      </c>
      <c r="P18" s="26"/>
      <c r="Q18" s="26"/>
      <c r="R18" s="24">
        <f t="shared" si="3"/>
        <v>955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>
        <v>110</v>
      </c>
      <c r="I19" s="20"/>
      <c r="J19" s="20"/>
      <c r="K19" s="20"/>
      <c r="L19" s="20"/>
      <c r="M19" s="20">
        <f t="shared" si="0"/>
        <v>990</v>
      </c>
      <c r="N19" s="24">
        <f t="shared" si="1"/>
        <v>990</v>
      </c>
      <c r="O19" s="25">
        <f t="shared" si="2"/>
        <v>27.225000000000001</v>
      </c>
      <c r="P19" s="26"/>
      <c r="Q19" s="26"/>
      <c r="R19" s="24">
        <f t="shared" si="3"/>
        <v>962.77499999999998</v>
      </c>
      <c r="S19" s="25">
        <f t="shared" si="4"/>
        <v>9.4049999999999994</v>
      </c>
      <c r="T19" s="27">
        <f t="shared" si="5"/>
        <v>9.4049999999999994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>
        <v>40</v>
      </c>
      <c r="F21" s="30"/>
      <c r="G21" s="30"/>
      <c r="H21" s="30">
        <v>50</v>
      </c>
      <c r="I21" s="20">
        <v>1</v>
      </c>
      <c r="J21" s="20"/>
      <c r="K21" s="20"/>
      <c r="L21" s="20"/>
      <c r="M21" s="20">
        <f t="shared" si="0"/>
        <v>1250</v>
      </c>
      <c r="N21" s="24">
        <f t="shared" si="1"/>
        <v>1441</v>
      </c>
      <c r="O21" s="25">
        <f t="shared" si="2"/>
        <v>34.375</v>
      </c>
      <c r="P21" s="26"/>
      <c r="Q21" s="26"/>
      <c r="R21" s="24">
        <f t="shared" si="3"/>
        <v>1406.625</v>
      </c>
      <c r="S21" s="25">
        <f t="shared" si="4"/>
        <v>11.875</v>
      </c>
      <c r="T21" s="27">
        <f t="shared" si="5"/>
        <v>11.875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>
        <v>1</v>
      </c>
      <c r="J22" s="20"/>
      <c r="K22" s="20"/>
      <c r="L22" s="20"/>
      <c r="M22" s="20">
        <f t="shared" si="0"/>
        <v>0</v>
      </c>
      <c r="N22" s="24">
        <f t="shared" si="1"/>
        <v>191</v>
      </c>
      <c r="O22" s="25">
        <f t="shared" si="2"/>
        <v>0</v>
      </c>
      <c r="P22" s="26"/>
      <c r="Q22" s="26"/>
      <c r="R22" s="24">
        <f t="shared" si="3"/>
        <v>191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>
        <v>12</v>
      </c>
      <c r="J23" s="20"/>
      <c r="K23" s="20"/>
      <c r="L23" s="20"/>
      <c r="M23" s="20">
        <f t="shared" si="0"/>
        <v>0</v>
      </c>
      <c r="N23" s="24">
        <f t="shared" si="1"/>
        <v>2292</v>
      </c>
      <c r="O23" s="25">
        <f t="shared" si="2"/>
        <v>0</v>
      </c>
      <c r="P23" s="26"/>
      <c r="Q23" s="26"/>
      <c r="R23" s="24">
        <f t="shared" si="3"/>
        <v>2292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>
        <v>18</v>
      </c>
      <c r="J24" s="20"/>
      <c r="K24" s="20"/>
      <c r="L24" s="20"/>
      <c r="M24" s="20">
        <f t="shared" si="0"/>
        <v>0</v>
      </c>
      <c r="N24" s="24">
        <f t="shared" si="1"/>
        <v>3438</v>
      </c>
      <c r="O24" s="25">
        <f t="shared" si="2"/>
        <v>0</v>
      </c>
      <c r="P24" s="26"/>
      <c r="Q24" s="26"/>
      <c r="R24" s="24">
        <f t="shared" si="3"/>
        <v>3438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>
        <v>8</v>
      </c>
      <c r="J25" s="20"/>
      <c r="K25" s="20"/>
      <c r="L25" s="20"/>
      <c r="M25" s="20">
        <f t="shared" si="0"/>
        <v>0</v>
      </c>
      <c r="N25" s="24">
        <f t="shared" si="1"/>
        <v>1528</v>
      </c>
      <c r="O25" s="25">
        <f t="shared" si="2"/>
        <v>0</v>
      </c>
      <c r="P25" s="26"/>
      <c r="Q25" s="26"/>
      <c r="R25" s="24">
        <f t="shared" si="3"/>
        <v>1528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>
        <v>1</v>
      </c>
      <c r="J27" s="31"/>
      <c r="K27" s="31"/>
      <c r="L27" s="31"/>
      <c r="M27" s="31">
        <f t="shared" si="0"/>
        <v>0</v>
      </c>
      <c r="N27" s="40">
        <f t="shared" si="1"/>
        <v>191</v>
      </c>
      <c r="O27" s="25">
        <f t="shared" si="2"/>
        <v>0</v>
      </c>
      <c r="P27" s="41"/>
      <c r="Q27" s="41"/>
      <c r="R27" s="24">
        <f t="shared" si="3"/>
        <v>191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992</v>
      </c>
      <c r="E28" s="45">
        <f t="shared" si="6"/>
        <v>150</v>
      </c>
      <c r="F28" s="45">
        <f t="shared" ref="F28:T28" si="7">SUM(F7:F27)</f>
        <v>90</v>
      </c>
      <c r="G28" s="45">
        <f t="shared" si="7"/>
        <v>30</v>
      </c>
      <c r="H28" s="45">
        <f t="shared" si="7"/>
        <v>240</v>
      </c>
      <c r="I28" s="45">
        <f t="shared" si="7"/>
        <v>77</v>
      </c>
      <c r="J28" s="45">
        <f t="shared" si="7"/>
        <v>24</v>
      </c>
      <c r="K28" s="45">
        <f t="shared" si="7"/>
        <v>1</v>
      </c>
      <c r="L28" s="45">
        <f t="shared" si="7"/>
        <v>17</v>
      </c>
      <c r="M28" s="45">
        <f t="shared" si="7"/>
        <v>7322</v>
      </c>
      <c r="N28" s="45">
        <f t="shared" si="7"/>
        <v>28495</v>
      </c>
      <c r="O28" s="46">
        <f t="shared" si="7"/>
        <v>201.35499999999999</v>
      </c>
      <c r="P28" s="45">
        <f t="shared" si="7"/>
        <v>0</v>
      </c>
      <c r="Q28" s="45">
        <f t="shared" si="7"/>
        <v>0</v>
      </c>
      <c r="R28" s="45">
        <f t="shared" si="7"/>
        <v>28293.645</v>
      </c>
      <c r="S28" s="45">
        <f t="shared" si="7"/>
        <v>69.558999999999997</v>
      </c>
      <c r="T28" s="47">
        <f t="shared" si="7"/>
        <v>69.558999999999997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354998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123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373" priority="44" operator="equal">
      <formula>212030016606640</formula>
    </cfRule>
  </conditionalFormatting>
  <conditionalFormatting sqref="D29 E28:K29 E4 E6">
    <cfRule type="cellIs" dxfId="1372" priority="42" operator="equal">
      <formula>$E$4</formula>
    </cfRule>
    <cfRule type="cellIs" dxfId="1371" priority="43" operator="equal">
      <formula>2120</formula>
    </cfRule>
  </conditionalFormatting>
  <conditionalFormatting sqref="D29:E29 F28:F29 F4 F6">
    <cfRule type="cellIs" dxfId="1370" priority="40" operator="equal">
      <formula>$F$4</formula>
    </cfRule>
    <cfRule type="cellIs" dxfId="1369" priority="41" operator="equal">
      <formula>300</formula>
    </cfRule>
  </conditionalFormatting>
  <conditionalFormatting sqref="G28:G29 G4 G6">
    <cfRule type="cellIs" dxfId="1368" priority="38" operator="equal">
      <formula>$G$4</formula>
    </cfRule>
    <cfRule type="cellIs" dxfId="1367" priority="39" operator="equal">
      <formula>1660</formula>
    </cfRule>
  </conditionalFormatting>
  <conditionalFormatting sqref="H28:H29 H4 H6">
    <cfRule type="cellIs" dxfId="1366" priority="36" operator="equal">
      <formula>$H$4</formula>
    </cfRule>
    <cfRule type="cellIs" dxfId="1365" priority="37" operator="equal">
      <formula>6640</formula>
    </cfRule>
  </conditionalFormatting>
  <conditionalFormatting sqref="T6:T28">
    <cfRule type="cellIs" dxfId="1364" priority="35" operator="lessThan">
      <formula>0</formula>
    </cfRule>
  </conditionalFormatting>
  <conditionalFormatting sqref="T7:T27">
    <cfRule type="cellIs" dxfId="1363" priority="32" operator="lessThan">
      <formula>0</formula>
    </cfRule>
    <cfRule type="cellIs" dxfId="1362" priority="33" operator="lessThan">
      <formula>0</formula>
    </cfRule>
    <cfRule type="cellIs" dxfId="1361" priority="34" operator="lessThan">
      <formula>0</formula>
    </cfRule>
  </conditionalFormatting>
  <conditionalFormatting sqref="E28:K28 E4 E6">
    <cfRule type="cellIs" dxfId="1360" priority="31" operator="equal">
      <formula>$E$4</formula>
    </cfRule>
  </conditionalFormatting>
  <conditionalFormatting sqref="D28:D29 D4:K4 M4 D6">
    <cfRule type="cellIs" dxfId="1359" priority="30" operator="equal">
      <formula>$D$4</formula>
    </cfRule>
  </conditionalFormatting>
  <conditionalFormatting sqref="I28:I29 I4 I6">
    <cfRule type="cellIs" dxfId="1358" priority="29" operator="equal">
      <formula>$I$4</formula>
    </cfRule>
  </conditionalFormatting>
  <conditionalFormatting sqref="J28:J29 J4 J6">
    <cfRule type="cellIs" dxfId="1357" priority="28" operator="equal">
      <formula>$J$4</formula>
    </cfRule>
  </conditionalFormatting>
  <conditionalFormatting sqref="K28:K29 K4 K6">
    <cfRule type="cellIs" dxfId="1356" priority="27" operator="equal">
      <formula>$K$4</formula>
    </cfRule>
  </conditionalFormatting>
  <conditionalFormatting sqref="M4:M6">
    <cfRule type="cellIs" dxfId="1355" priority="26" operator="equal">
      <formula>$L$4</formula>
    </cfRule>
  </conditionalFormatting>
  <conditionalFormatting sqref="T7:T28">
    <cfRule type="cellIs" dxfId="1354" priority="23" operator="lessThan">
      <formula>0</formula>
    </cfRule>
    <cfRule type="cellIs" dxfId="1353" priority="24" operator="lessThan">
      <formula>0</formula>
    </cfRule>
    <cfRule type="cellIs" dxfId="1352" priority="25" operator="lessThan">
      <formula>0</formula>
    </cfRule>
  </conditionalFormatting>
  <conditionalFormatting sqref="T6:T28">
    <cfRule type="cellIs" dxfId="1351" priority="21" operator="lessThan">
      <formula>0</formula>
    </cfRule>
  </conditionalFormatting>
  <conditionalFormatting sqref="T7:T27">
    <cfRule type="cellIs" dxfId="1350" priority="18" operator="lessThan">
      <formula>0</formula>
    </cfRule>
    <cfRule type="cellIs" dxfId="1349" priority="19" operator="lessThan">
      <formula>0</formula>
    </cfRule>
    <cfRule type="cellIs" dxfId="1348" priority="20" operator="lessThan">
      <formula>0</formula>
    </cfRule>
  </conditionalFormatting>
  <conditionalFormatting sqref="T7:T28">
    <cfRule type="cellIs" dxfId="1347" priority="15" operator="lessThan">
      <formula>0</formula>
    </cfRule>
    <cfRule type="cellIs" dxfId="1346" priority="16" operator="lessThan">
      <formula>0</formula>
    </cfRule>
    <cfRule type="cellIs" dxfId="1345" priority="17" operator="lessThan">
      <formula>0</formula>
    </cfRule>
  </conditionalFormatting>
  <conditionalFormatting sqref="L4 L6 L28:L29">
    <cfRule type="cellIs" dxfId="1344" priority="13" operator="equal">
      <formula>$L$4</formula>
    </cfRule>
  </conditionalFormatting>
  <conditionalFormatting sqref="D7:S7">
    <cfRule type="cellIs" dxfId="1343" priority="12" operator="greaterThan">
      <formula>0</formula>
    </cfRule>
  </conditionalFormatting>
  <conditionalFormatting sqref="D9:S9">
    <cfRule type="cellIs" dxfId="1342" priority="11" operator="greaterThan">
      <formula>0</formula>
    </cfRule>
  </conditionalFormatting>
  <conditionalFormatting sqref="D11:S11">
    <cfRule type="cellIs" dxfId="1341" priority="10" operator="greaterThan">
      <formula>0</formula>
    </cfRule>
  </conditionalFormatting>
  <conditionalFormatting sqref="D13:S13">
    <cfRule type="cellIs" dxfId="1340" priority="9" operator="greaterThan">
      <formula>0</formula>
    </cfRule>
  </conditionalFormatting>
  <conditionalFormatting sqref="D15:S15">
    <cfRule type="cellIs" dxfId="1339" priority="8" operator="greaterThan">
      <formula>0</formula>
    </cfRule>
  </conditionalFormatting>
  <conditionalFormatting sqref="D17:S17">
    <cfRule type="cellIs" dxfId="1338" priority="7" operator="greaterThan">
      <formula>0</formula>
    </cfRule>
  </conditionalFormatting>
  <conditionalFormatting sqref="D19:S19">
    <cfRule type="cellIs" dxfId="1337" priority="6" operator="greaterThan">
      <formula>0</formula>
    </cfRule>
  </conditionalFormatting>
  <conditionalFormatting sqref="D21:S21">
    <cfRule type="cellIs" dxfId="1336" priority="5" operator="greaterThan">
      <formula>0</formula>
    </cfRule>
  </conditionalFormatting>
  <conditionalFormatting sqref="D23:S23">
    <cfRule type="cellIs" dxfId="1335" priority="4" operator="greaterThan">
      <formula>0</formula>
    </cfRule>
  </conditionalFormatting>
  <conditionalFormatting sqref="D25:S25">
    <cfRule type="cellIs" dxfId="1334" priority="3" operator="greaterThan">
      <formula>0</formula>
    </cfRule>
  </conditionalFormatting>
  <conditionalFormatting sqref="D27:S27">
    <cfRule type="cellIs" dxfId="1333" priority="2" operator="greaterThan">
      <formula>0</formula>
    </cfRule>
  </conditionalFormatting>
  <conditionalFormatting sqref="D5:L5">
    <cfRule type="cellIs" dxfId="1332" priority="1" operator="greater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17" sqref="D1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'9'!D29</f>
        <v>403241</v>
      </c>
      <c r="E4" s="2">
        <f>'9'!E29</f>
        <v>730</v>
      </c>
      <c r="F4" s="2">
        <f>'9'!F29</f>
        <v>6500</v>
      </c>
      <c r="G4" s="2">
        <f>'9'!G29</f>
        <v>0</v>
      </c>
      <c r="H4" s="2">
        <f>'9'!H29</f>
        <v>480</v>
      </c>
      <c r="I4" s="2">
        <f>'9'!I29</f>
        <v>11</v>
      </c>
      <c r="J4" s="2">
        <f>'9'!J29</f>
        <v>14</v>
      </c>
      <c r="K4" s="2">
        <f>'9'!K29</f>
        <v>90</v>
      </c>
      <c r="L4" s="2">
        <f>'9'!L29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20018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20018</v>
      </c>
      <c r="N9" s="24">
        <f t="shared" si="1"/>
        <v>20018</v>
      </c>
      <c r="O9" s="25">
        <f t="shared" si="2"/>
        <v>550.495</v>
      </c>
      <c r="P9" s="26"/>
      <c r="Q9" s="26">
        <v>118</v>
      </c>
      <c r="R9" s="29">
        <f t="shared" si="3"/>
        <v>19349.505000000001</v>
      </c>
      <c r="S9" s="25">
        <f t="shared" si="4"/>
        <v>190.17099999999999</v>
      </c>
      <c r="T9" s="27">
        <f t="shared" si="5"/>
        <v>72.170999999999992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35476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35476</v>
      </c>
      <c r="N11" s="24">
        <f t="shared" si="1"/>
        <v>35476</v>
      </c>
      <c r="O11" s="25">
        <f t="shared" si="2"/>
        <v>975.59</v>
      </c>
      <c r="P11" s="26"/>
      <c r="Q11" s="26">
        <v>100</v>
      </c>
      <c r="R11" s="29">
        <f t="shared" si="3"/>
        <v>34400.410000000003</v>
      </c>
      <c r="S11" s="25">
        <f t="shared" si="4"/>
        <v>337.02199999999999</v>
      </c>
      <c r="T11" s="27">
        <f t="shared" si="5"/>
        <v>237.02199999999999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2580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2580</v>
      </c>
      <c r="N12" s="24">
        <f t="shared" si="1"/>
        <v>2580</v>
      </c>
      <c r="O12" s="25">
        <f t="shared" si="2"/>
        <v>70.95</v>
      </c>
      <c r="P12" s="26"/>
      <c r="Q12" s="26">
        <v>9</v>
      </c>
      <c r="R12" s="29">
        <f t="shared" si="3"/>
        <v>2500.0500000000002</v>
      </c>
      <c r="S12" s="25">
        <f t="shared" si="4"/>
        <v>24.509999999999998</v>
      </c>
      <c r="T12" s="27">
        <f t="shared" si="5"/>
        <v>15.509999999999998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6168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6168</v>
      </c>
      <c r="N13" s="24">
        <f t="shared" si="1"/>
        <v>6168</v>
      </c>
      <c r="O13" s="25">
        <f t="shared" si="2"/>
        <v>169.62</v>
      </c>
      <c r="P13" s="26"/>
      <c r="Q13" s="26">
        <v>20</v>
      </c>
      <c r="R13" s="29">
        <f t="shared" si="3"/>
        <v>5978.38</v>
      </c>
      <c r="S13" s="25">
        <f t="shared" si="4"/>
        <v>58.595999999999997</v>
      </c>
      <c r="T13" s="27">
        <f t="shared" si="5"/>
        <v>38.595999999999997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23748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23748</v>
      </c>
      <c r="N15" s="24">
        <f t="shared" si="1"/>
        <v>23748</v>
      </c>
      <c r="O15" s="25">
        <f t="shared" si="2"/>
        <v>653.07000000000005</v>
      </c>
      <c r="P15" s="26"/>
      <c r="Q15" s="26">
        <v>195</v>
      </c>
      <c r="R15" s="29">
        <f t="shared" si="3"/>
        <v>22899.93</v>
      </c>
      <c r="S15" s="25">
        <f t="shared" si="4"/>
        <v>225.60599999999999</v>
      </c>
      <c r="T15" s="27">
        <f t="shared" si="5"/>
        <v>30.605999999999995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9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20200</v>
      </c>
      <c r="N17" s="24">
        <f t="shared" si="1"/>
        <v>20200</v>
      </c>
      <c r="O17" s="25">
        <f t="shared" si="2"/>
        <v>555.5</v>
      </c>
      <c r="P17" s="26"/>
      <c r="Q17" s="26">
        <v>145</v>
      </c>
      <c r="R17" s="29">
        <f t="shared" si="3"/>
        <v>19499.5</v>
      </c>
      <c r="S17" s="25">
        <f t="shared" si="4"/>
        <v>191.9</v>
      </c>
      <c r="T17" s="27">
        <f t="shared" si="5"/>
        <v>46.900000000000006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9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42662</v>
      </c>
      <c r="E22" s="30">
        <v>40</v>
      </c>
      <c r="F22" s="30">
        <v>110</v>
      </c>
      <c r="G22" s="20"/>
      <c r="H22" s="30"/>
      <c r="I22" s="20"/>
      <c r="J22" s="20"/>
      <c r="K22" s="20">
        <v>10</v>
      </c>
      <c r="L22" s="20"/>
      <c r="M22" s="20">
        <f t="shared" si="0"/>
        <v>44562</v>
      </c>
      <c r="N22" s="24">
        <f t="shared" si="1"/>
        <v>46382</v>
      </c>
      <c r="O22" s="25">
        <f t="shared" si="2"/>
        <v>1225.4549999999999</v>
      </c>
      <c r="P22" s="26"/>
      <c r="Q22" s="26">
        <v>157</v>
      </c>
      <c r="R22" s="29">
        <f t="shared" si="3"/>
        <v>44999.544999999998</v>
      </c>
      <c r="S22" s="25">
        <f t="shared" si="4"/>
        <v>423.339</v>
      </c>
      <c r="T22" s="27">
        <f t="shared" si="5"/>
        <v>266.339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34158</v>
      </c>
      <c r="E24" s="30">
        <v>200</v>
      </c>
      <c r="F24" s="30">
        <v>500</v>
      </c>
      <c r="G24" s="30"/>
      <c r="H24" s="30">
        <v>480</v>
      </c>
      <c r="I24" s="20">
        <v>2</v>
      </c>
      <c r="J24" s="20"/>
      <c r="K24" s="20">
        <v>3</v>
      </c>
      <c r="L24" s="20"/>
      <c r="M24" s="20">
        <f t="shared" si="0"/>
        <v>47478</v>
      </c>
      <c r="N24" s="24">
        <f t="shared" si="1"/>
        <v>48406</v>
      </c>
      <c r="O24" s="25">
        <f t="shared" si="2"/>
        <v>1305.645</v>
      </c>
      <c r="P24" s="26"/>
      <c r="Q24" s="26">
        <v>200</v>
      </c>
      <c r="R24" s="29">
        <f t="shared" si="3"/>
        <v>46900.355000000003</v>
      </c>
      <c r="S24" s="25">
        <f t="shared" si="4"/>
        <v>451.041</v>
      </c>
      <c r="T24" s="27">
        <f t="shared" si="5"/>
        <v>251.041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14700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14700</v>
      </c>
      <c r="N25" s="24">
        <f t="shared" si="1"/>
        <v>14700</v>
      </c>
      <c r="O25" s="25">
        <f t="shared" si="2"/>
        <v>404.25</v>
      </c>
      <c r="P25" s="26"/>
      <c r="Q25" s="26">
        <v>96</v>
      </c>
      <c r="R25" s="29">
        <f t="shared" si="3"/>
        <v>14199.75</v>
      </c>
      <c r="S25" s="25">
        <f t="shared" si="4"/>
        <v>139.65</v>
      </c>
      <c r="T25" s="27">
        <f t="shared" si="5"/>
        <v>43.650000000000006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>SUM(D7:D27)</f>
        <v>200538</v>
      </c>
      <c r="E28" s="45">
        <f t="shared" ref="E28" si="6">SUM(E7:E27)</f>
        <v>240</v>
      </c>
      <c r="F28" s="45">
        <f t="shared" ref="F28:T28" si="7">SUM(F7:F27)</f>
        <v>630</v>
      </c>
      <c r="G28" s="45">
        <f t="shared" si="7"/>
        <v>0</v>
      </c>
      <c r="H28" s="45">
        <f t="shared" si="7"/>
        <v>480</v>
      </c>
      <c r="I28" s="45">
        <f t="shared" si="7"/>
        <v>2</v>
      </c>
      <c r="J28" s="45">
        <f t="shared" si="7"/>
        <v>0</v>
      </c>
      <c r="K28" s="45">
        <f t="shared" si="7"/>
        <v>13</v>
      </c>
      <c r="L28" s="45">
        <f t="shared" si="7"/>
        <v>0</v>
      </c>
      <c r="M28" s="45">
        <f t="shared" si="7"/>
        <v>215958</v>
      </c>
      <c r="N28" s="45">
        <f t="shared" si="7"/>
        <v>218706</v>
      </c>
      <c r="O28" s="46">
        <f t="shared" si="7"/>
        <v>5938.8450000000012</v>
      </c>
      <c r="P28" s="45">
        <f t="shared" si="7"/>
        <v>0</v>
      </c>
      <c r="Q28" s="45">
        <f t="shared" si="7"/>
        <v>1040</v>
      </c>
      <c r="R28" s="45">
        <f t="shared" si="7"/>
        <v>211727.155</v>
      </c>
      <c r="S28" s="45">
        <f t="shared" si="7"/>
        <v>2051.6009999999997</v>
      </c>
      <c r="T28" s="47">
        <f t="shared" si="7"/>
        <v>1011.601</v>
      </c>
    </row>
    <row r="29" spans="1:20" ht="15.75" thickBot="1" x14ac:dyDescent="0.3">
      <c r="A29" s="67" t="s">
        <v>38</v>
      </c>
      <c r="B29" s="68"/>
      <c r="C29" s="69"/>
      <c r="D29" s="48">
        <f>D4+D5-D28</f>
        <v>202703</v>
      </c>
      <c r="E29" s="48">
        <f t="shared" ref="E29:L29" si="8">E4+E5-E28</f>
        <v>490</v>
      </c>
      <c r="F29" s="48">
        <f t="shared" si="8"/>
        <v>5870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7" priority="43" operator="equal">
      <formula>212030016606640</formula>
    </cfRule>
  </conditionalFormatting>
  <conditionalFormatting sqref="D29 E4:E6 E28:K29">
    <cfRule type="cellIs" dxfId="986" priority="41" operator="equal">
      <formula>$E$4</formula>
    </cfRule>
    <cfRule type="cellIs" dxfId="985" priority="42" operator="equal">
      <formula>2120</formula>
    </cfRule>
  </conditionalFormatting>
  <conditionalFormatting sqref="D29:E29 F4:F6 F28:F29">
    <cfRule type="cellIs" dxfId="984" priority="39" operator="equal">
      <formula>$F$4</formula>
    </cfRule>
    <cfRule type="cellIs" dxfId="983" priority="40" operator="equal">
      <formula>300</formula>
    </cfRule>
  </conditionalFormatting>
  <conditionalFormatting sqref="G4:G6 G28:G29">
    <cfRule type="cellIs" dxfId="982" priority="37" operator="equal">
      <formula>$G$4</formula>
    </cfRule>
    <cfRule type="cellIs" dxfId="981" priority="38" operator="equal">
      <formula>1660</formula>
    </cfRule>
  </conditionalFormatting>
  <conditionalFormatting sqref="H4:H6 H28:H29">
    <cfRule type="cellIs" dxfId="980" priority="35" operator="equal">
      <formula>$H$4</formula>
    </cfRule>
    <cfRule type="cellIs" dxfId="979" priority="36" operator="equal">
      <formula>6640</formula>
    </cfRule>
  </conditionalFormatting>
  <conditionalFormatting sqref="T6:T28">
    <cfRule type="cellIs" dxfId="978" priority="34" operator="lessThan">
      <formula>0</formula>
    </cfRule>
  </conditionalFormatting>
  <conditionalFormatting sqref="T7:T27">
    <cfRule type="cellIs" dxfId="977" priority="31" operator="lessThan">
      <formula>0</formula>
    </cfRule>
    <cfRule type="cellIs" dxfId="976" priority="32" operator="lessThan">
      <formula>0</formula>
    </cfRule>
    <cfRule type="cellIs" dxfId="975" priority="33" operator="lessThan">
      <formula>0</formula>
    </cfRule>
  </conditionalFormatting>
  <conditionalFormatting sqref="E4:E6 E28:K28">
    <cfRule type="cellIs" dxfId="974" priority="30" operator="equal">
      <formula>$E$4</formula>
    </cfRule>
  </conditionalFormatting>
  <conditionalFormatting sqref="D28:D29 D6 D4:M4">
    <cfRule type="cellIs" dxfId="973" priority="29" operator="equal">
      <formula>$D$4</formula>
    </cfRule>
  </conditionalFormatting>
  <conditionalFormatting sqref="I4:I6 I28:I29">
    <cfRule type="cellIs" dxfId="972" priority="28" operator="equal">
      <formula>$I$4</formula>
    </cfRule>
  </conditionalFormatting>
  <conditionalFormatting sqref="J4:J6 J28:J29">
    <cfRule type="cellIs" dxfId="971" priority="27" operator="equal">
      <formula>$J$4</formula>
    </cfRule>
  </conditionalFormatting>
  <conditionalFormatting sqref="K4:K6 K28:K29">
    <cfRule type="cellIs" dxfId="970" priority="26" operator="equal">
      <formula>$K$4</formula>
    </cfRule>
  </conditionalFormatting>
  <conditionalFormatting sqref="M4:M6">
    <cfRule type="cellIs" dxfId="969" priority="25" operator="equal">
      <formula>$L$4</formula>
    </cfRule>
  </conditionalFormatting>
  <conditionalFormatting sqref="T7:T28">
    <cfRule type="cellIs" dxfId="968" priority="22" operator="lessThan">
      <formula>0</formula>
    </cfRule>
    <cfRule type="cellIs" dxfId="967" priority="23" operator="lessThan">
      <formula>0</formula>
    </cfRule>
    <cfRule type="cellIs" dxfId="966" priority="24" operator="lessThan">
      <formula>0</formula>
    </cfRule>
  </conditionalFormatting>
  <conditionalFormatting sqref="D5:K5">
    <cfRule type="cellIs" dxfId="965" priority="21" operator="greaterThan">
      <formula>0</formula>
    </cfRule>
  </conditionalFormatting>
  <conditionalFormatting sqref="T6:T28">
    <cfRule type="cellIs" dxfId="964" priority="20" operator="lessThan">
      <formula>0</formula>
    </cfRule>
  </conditionalFormatting>
  <conditionalFormatting sqref="T7:T27">
    <cfRule type="cellIs" dxfId="963" priority="17" operator="lessThan">
      <formula>0</formula>
    </cfRule>
    <cfRule type="cellIs" dxfId="962" priority="18" operator="lessThan">
      <formula>0</formula>
    </cfRule>
    <cfRule type="cellIs" dxfId="961" priority="19" operator="lessThan">
      <formula>0</formula>
    </cfRule>
  </conditionalFormatting>
  <conditionalFormatting sqref="T7:T28">
    <cfRule type="cellIs" dxfId="960" priority="14" operator="lessThan">
      <formula>0</formula>
    </cfRule>
    <cfRule type="cellIs" dxfId="959" priority="15" operator="lessThan">
      <formula>0</formula>
    </cfRule>
    <cfRule type="cellIs" dxfId="958" priority="16" operator="lessThan">
      <formula>0</formula>
    </cfRule>
  </conditionalFormatting>
  <conditionalFormatting sqref="D5:K5">
    <cfRule type="cellIs" dxfId="957" priority="13" operator="greaterThan">
      <formula>0</formula>
    </cfRule>
  </conditionalFormatting>
  <conditionalFormatting sqref="L4 L6 L28:L29">
    <cfRule type="cellIs" dxfId="956" priority="12" operator="equal">
      <formula>$L$4</formula>
    </cfRule>
  </conditionalFormatting>
  <conditionalFormatting sqref="D7:S7">
    <cfRule type="cellIs" dxfId="955" priority="11" operator="greaterThan">
      <formula>0</formula>
    </cfRule>
  </conditionalFormatting>
  <conditionalFormatting sqref="D9:S9">
    <cfRule type="cellIs" dxfId="954" priority="10" operator="greaterThan">
      <formula>0</formula>
    </cfRule>
  </conditionalFormatting>
  <conditionalFormatting sqref="D11:S11">
    <cfRule type="cellIs" dxfId="953" priority="9" operator="greaterThan">
      <formula>0</formula>
    </cfRule>
  </conditionalFormatting>
  <conditionalFormatting sqref="D13:S13">
    <cfRule type="cellIs" dxfId="952" priority="8" operator="greaterThan">
      <formula>0</formula>
    </cfRule>
  </conditionalFormatting>
  <conditionalFormatting sqref="D15:S15">
    <cfRule type="cellIs" dxfId="951" priority="7" operator="greaterThan">
      <formula>0</formula>
    </cfRule>
  </conditionalFormatting>
  <conditionalFormatting sqref="D17:S17">
    <cfRule type="cellIs" dxfId="950" priority="6" operator="greaterThan">
      <formula>0</formula>
    </cfRule>
  </conditionalFormatting>
  <conditionalFormatting sqref="D19:S19">
    <cfRule type="cellIs" dxfId="949" priority="5" operator="greaterThan">
      <formula>0</formula>
    </cfRule>
  </conditionalFormatting>
  <conditionalFormatting sqref="D21:S21">
    <cfRule type="cellIs" dxfId="948" priority="4" operator="greaterThan">
      <formula>0</formula>
    </cfRule>
  </conditionalFormatting>
  <conditionalFormatting sqref="D23:S23">
    <cfRule type="cellIs" dxfId="947" priority="3" operator="greaterThan">
      <formula>0</formula>
    </cfRule>
  </conditionalFormatting>
  <conditionalFormatting sqref="D25:S25">
    <cfRule type="cellIs" dxfId="946" priority="2" operator="greaterThan">
      <formula>0</formula>
    </cfRule>
  </conditionalFormatting>
  <conditionalFormatting sqref="D27:S27">
    <cfRule type="cellIs" dxfId="945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0" activePane="bottomLeft" state="frozen"/>
      <selection pane="bottomLeft" activeCell="G24" sqref="G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'10'!D29</f>
        <v>202703</v>
      </c>
      <c r="E4" s="2">
        <f>'10'!E29</f>
        <v>490</v>
      </c>
      <c r="F4" s="2">
        <f>'10'!F29</f>
        <v>5870</v>
      </c>
      <c r="G4" s="2">
        <f>'10'!G29</f>
        <v>0</v>
      </c>
      <c r="H4" s="2">
        <f>'10'!H29</f>
        <v>0</v>
      </c>
      <c r="I4" s="2">
        <f>'10'!I29</f>
        <v>9</v>
      </c>
      <c r="J4" s="2">
        <f>'10'!J29</f>
        <v>14</v>
      </c>
      <c r="K4" s="2">
        <f>'10'!K29</f>
        <v>77</v>
      </c>
      <c r="L4" s="2">
        <f>'10'!L29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9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9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23562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23562</v>
      </c>
      <c r="N9" s="24">
        <f t="shared" si="1"/>
        <v>23562</v>
      </c>
      <c r="O9" s="25">
        <f t="shared" si="2"/>
        <v>647.95500000000004</v>
      </c>
      <c r="P9" s="26"/>
      <c r="Q9" s="26">
        <v>104</v>
      </c>
      <c r="R9" s="29">
        <f t="shared" si="3"/>
        <v>22810.044999999998</v>
      </c>
      <c r="S9" s="25">
        <f t="shared" si="4"/>
        <v>223.839</v>
      </c>
      <c r="T9" s="27">
        <f t="shared" si="5"/>
        <v>119.839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9459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9459</v>
      </c>
      <c r="N10" s="24">
        <f t="shared" si="1"/>
        <v>9459</v>
      </c>
      <c r="O10" s="25">
        <f t="shared" si="2"/>
        <v>260.1225</v>
      </c>
      <c r="P10" s="26"/>
      <c r="Q10" s="26">
        <v>28</v>
      </c>
      <c r="R10" s="29">
        <f t="shared" si="3"/>
        <v>9170.8775000000005</v>
      </c>
      <c r="S10" s="25">
        <f t="shared" si="4"/>
        <v>89.860500000000002</v>
      </c>
      <c r="T10" s="27">
        <f t="shared" si="5"/>
        <v>61.860500000000002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9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8000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8000</v>
      </c>
      <c r="N12" s="24">
        <f t="shared" si="1"/>
        <v>8000</v>
      </c>
      <c r="O12" s="25">
        <f t="shared" si="2"/>
        <v>220</v>
      </c>
      <c r="P12" s="26"/>
      <c r="Q12" s="26">
        <v>30</v>
      </c>
      <c r="R12" s="29">
        <f t="shared" si="3"/>
        <v>7750</v>
      </c>
      <c r="S12" s="25">
        <f t="shared" si="4"/>
        <v>76</v>
      </c>
      <c r="T12" s="27">
        <f t="shared" si="5"/>
        <v>46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2056</v>
      </c>
      <c r="N14" s="24">
        <f t="shared" si="1"/>
        <v>2056</v>
      </c>
      <c r="O14" s="25">
        <f t="shared" si="2"/>
        <v>56.54</v>
      </c>
      <c r="P14" s="26"/>
      <c r="Q14" s="26"/>
      <c r="R14" s="29">
        <f t="shared" si="3"/>
        <v>1999.46</v>
      </c>
      <c r="S14" s="25">
        <f t="shared" si="4"/>
        <v>19.532</v>
      </c>
      <c r="T14" s="27">
        <f t="shared" si="5"/>
        <v>19.532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9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5346</v>
      </c>
      <c r="N16" s="24">
        <f t="shared" si="1"/>
        <v>5346</v>
      </c>
      <c r="O16" s="25">
        <f t="shared" si="2"/>
        <v>147.01500000000001</v>
      </c>
      <c r="P16" s="26"/>
      <c r="Q16" s="26">
        <v>29</v>
      </c>
      <c r="R16" s="29">
        <f t="shared" si="3"/>
        <v>5169.9849999999997</v>
      </c>
      <c r="S16" s="25">
        <f t="shared" si="4"/>
        <v>50.786999999999999</v>
      </c>
      <c r="T16" s="27">
        <f t="shared" si="5"/>
        <v>21.786999999999999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70</v>
      </c>
      <c r="G17" s="30"/>
      <c r="H17" s="30"/>
      <c r="I17" s="20"/>
      <c r="J17" s="20"/>
      <c r="K17" s="20"/>
      <c r="L17" s="20"/>
      <c r="M17" s="20">
        <f t="shared" si="0"/>
        <v>21500</v>
      </c>
      <c r="N17" s="24">
        <f t="shared" si="1"/>
        <v>21500</v>
      </c>
      <c r="O17" s="25">
        <f t="shared" si="2"/>
        <v>591.25</v>
      </c>
      <c r="P17" s="26"/>
      <c r="Q17" s="26">
        <v>109</v>
      </c>
      <c r="R17" s="29">
        <f t="shared" si="3"/>
        <v>20799.75</v>
      </c>
      <c r="S17" s="25">
        <f t="shared" si="4"/>
        <v>204.25</v>
      </c>
      <c r="T17" s="27">
        <f t="shared" si="5"/>
        <v>95.25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9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23000</v>
      </c>
      <c r="N21" s="24">
        <f t="shared" si="1"/>
        <v>23000</v>
      </c>
      <c r="O21" s="25">
        <f t="shared" si="2"/>
        <v>632.5</v>
      </c>
      <c r="P21" s="26"/>
      <c r="Q21" s="26">
        <v>20</v>
      </c>
      <c r="R21" s="29">
        <f t="shared" si="3"/>
        <v>22347.5</v>
      </c>
      <c r="S21" s="25">
        <f t="shared" si="4"/>
        <v>218.5</v>
      </c>
      <c r="T21" s="27">
        <f t="shared" si="5"/>
        <v>198.5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>
        <v>23</v>
      </c>
      <c r="R22" s="29">
        <f t="shared" si="3"/>
        <v>1976.46</v>
      </c>
      <c r="S22" s="25">
        <f t="shared" si="4"/>
        <v>19.532</v>
      </c>
      <c r="T22" s="27">
        <f t="shared" si="5"/>
        <v>-3.468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28950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28950</v>
      </c>
      <c r="N23" s="24">
        <f t="shared" si="1"/>
        <v>28950</v>
      </c>
      <c r="O23" s="25">
        <f t="shared" si="2"/>
        <v>796.125</v>
      </c>
      <c r="P23" s="26"/>
      <c r="Q23" s="26">
        <v>154</v>
      </c>
      <c r="R23" s="29">
        <f t="shared" si="3"/>
        <v>27999.875</v>
      </c>
      <c r="S23" s="25">
        <f t="shared" si="4"/>
        <v>275.02499999999998</v>
      </c>
      <c r="T23" s="27">
        <f t="shared" si="5"/>
        <v>121.02499999999998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9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126541</v>
      </c>
      <c r="E28" s="45">
        <f t="shared" si="6"/>
        <v>40</v>
      </c>
      <c r="F28" s="45">
        <f t="shared" ref="F28:T28" si="7">SUM(F7:F27)</f>
        <v>70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128041</v>
      </c>
      <c r="N28" s="45">
        <f t="shared" si="7"/>
        <v>128041</v>
      </c>
      <c r="O28" s="46">
        <f t="shared" si="7"/>
        <v>3521.1275000000001</v>
      </c>
      <c r="P28" s="45">
        <f t="shared" si="7"/>
        <v>0</v>
      </c>
      <c r="Q28" s="45">
        <f t="shared" si="7"/>
        <v>497</v>
      </c>
      <c r="R28" s="45">
        <f t="shared" si="7"/>
        <v>124022.87250000001</v>
      </c>
      <c r="S28" s="45">
        <f t="shared" si="7"/>
        <v>1216.3895</v>
      </c>
      <c r="T28" s="47">
        <f t="shared" si="7"/>
        <v>719.3895</v>
      </c>
    </row>
    <row r="29" spans="1:20" ht="15.75" thickBot="1" x14ac:dyDescent="0.3">
      <c r="A29" s="67" t="s">
        <v>38</v>
      </c>
      <c r="B29" s="68"/>
      <c r="C29" s="69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44" priority="43" operator="equal">
      <formula>212030016606640</formula>
    </cfRule>
  </conditionalFormatting>
  <conditionalFormatting sqref="D29 E4:E6 E28:K29">
    <cfRule type="cellIs" dxfId="943" priority="41" operator="equal">
      <formula>$E$4</formula>
    </cfRule>
    <cfRule type="cellIs" dxfId="942" priority="42" operator="equal">
      <formula>2120</formula>
    </cfRule>
  </conditionalFormatting>
  <conditionalFormatting sqref="D29:E29 F4:F6 F28:F29">
    <cfRule type="cellIs" dxfId="941" priority="39" operator="equal">
      <formula>$F$4</formula>
    </cfRule>
    <cfRule type="cellIs" dxfId="940" priority="40" operator="equal">
      <formula>300</formula>
    </cfRule>
  </conditionalFormatting>
  <conditionalFormatting sqref="G4:G6 G28:G29">
    <cfRule type="cellIs" dxfId="939" priority="37" operator="equal">
      <formula>$G$4</formula>
    </cfRule>
    <cfRule type="cellIs" dxfId="938" priority="38" operator="equal">
      <formula>1660</formula>
    </cfRule>
  </conditionalFormatting>
  <conditionalFormatting sqref="H4:H6 H28:H29">
    <cfRule type="cellIs" dxfId="937" priority="35" operator="equal">
      <formula>$H$4</formula>
    </cfRule>
    <cfRule type="cellIs" dxfId="936" priority="36" operator="equal">
      <formula>6640</formula>
    </cfRule>
  </conditionalFormatting>
  <conditionalFormatting sqref="T6:T28">
    <cfRule type="cellIs" dxfId="935" priority="34" operator="lessThan">
      <formula>0</formula>
    </cfRule>
  </conditionalFormatting>
  <conditionalFormatting sqref="T7:T27">
    <cfRule type="cellIs" dxfId="934" priority="31" operator="lessThan">
      <formula>0</formula>
    </cfRule>
    <cfRule type="cellIs" dxfId="933" priority="32" operator="lessThan">
      <formula>0</formula>
    </cfRule>
    <cfRule type="cellIs" dxfId="932" priority="33" operator="lessThan">
      <formula>0</formula>
    </cfRule>
  </conditionalFormatting>
  <conditionalFormatting sqref="E4:E6 E28:K28">
    <cfRule type="cellIs" dxfId="931" priority="30" operator="equal">
      <formula>$E$4</formula>
    </cfRule>
  </conditionalFormatting>
  <conditionalFormatting sqref="D28:D29 D6 D4:M4">
    <cfRule type="cellIs" dxfId="930" priority="29" operator="equal">
      <formula>$D$4</formula>
    </cfRule>
  </conditionalFormatting>
  <conditionalFormatting sqref="I4:I6 I28:I29">
    <cfRule type="cellIs" dxfId="929" priority="28" operator="equal">
      <formula>$I$4</formula>
    </cfRule>
  </conditionalFormatting>
  <conditionalFormatting sqref="J4:J6 J28:J29">
    <cfRule type="cellIs" dxfId="928" priority="27" operator="equal">
      <formula>$J$4</formula>
    </cfRule>
  </conditionalFormatting>
  <conditionalFormatting sqref="K4:K6 K28:K29">
    <cfRule type="cellIs" dxfId="927" priority="26" operator="equal">
      <formula>$K$4</formula>
    </cfRule>
  </conditionalFormatting>
  <conditionalFormatting sqref="M4:M6">
    <cfRule type="cellIs" dxfId="926" priority="25" operator="equal">
      <formula>$L$4</formula>
    </cfRule>
  </conditionalFormatting>
  <conditionalFormatting sqref="T7:T28">
    <cfRule type="cellIs" dxfId="925" priority="22" operator="lessThan">
      <formula>0</formula>
    </cfRule>
    <cfRule type="cellIs" dxfId="924" priority="23" operator="lessThan">
      <formula>0</formula>
    </cfRule>
    <cfRule type="cellIs" dxfId="923" priority="24" operator="lessThan">
      <formula>0</formula>
    </cfRule>
  </conditionalFormatting>
  <conditionalFormatting sqref="D5:K5">
    <cfRule type="cellIs" dxfId="922" priority="21" operator="greaterThan">
      <formula>0</formula>
    </cfRule>
  </conditionalFormatting>
  <conditionalFormatting sqref="T6:T28">
    <cfRule type="cellIs" dxfId="921" priority="20" operator="lessThan">
      <formula>0</formula>
    </cfRule>
  </conditionalFormatting>
  <conditionalFormatting sqref="T7:T27">
    <cfRule type="cellIs" dxfId="920" priority="17" operator="lessThan">
      <formula>0</formula>
    </cfRule>
    <cfRule type="cellIs" dxfId="919" priority="18" operator="lessThan">
      <formula>0</formula>
    </cfRule>
    <cfRule type="cellIs" dxfId="918" priority="19" operator="lessThan">
      <formula>0</formula>
    </cfRule>
  </conditionalFormatting>
  <conditionalFormatting sqref="T7:T28">
    <cfRule type="cellIs" dxfId="917" priority="14" operator="lessThan">
      <formula>0</formula>
    </cfRule>
    <cfRule type="cellIs" dxfId="916" priority="15" operator="lessThan">
      <formula>0</formula>
    </cfRule>
    <cfRule type="cellIs" dxfId="915" priority="16" operator="lessThan">
      <formula>0</formula>
    </cfRule>
  </conditionalFormatting>
  <conditionalFormatting sqref="D5:K5">
    <cfRule type="cellIs" dxfId="914" priority="13" operator="greaterThan">
      <formula>0</formula>
    </cfRule>
  </conditionalFormatting>
  <conditionalFormatting sqref="L4 L6 L28:L29">
    <cfRule type="cellIs" dxfId="913" priority="12" operator="equal">
      <formula>$L$4</formula>
    </cfRule>
  </conditionalFormatting>
  <conditionalFormatting sqref="D7:S7">
    <cfRule type="cellIs" dxfId="912" priority="11" operator="greaterThan">
      <formula>0</formula>
    </cfRule>
  </conditionalFormatting>
  <conditionalFormatting sqref="D9:S9">
    <cfRule type="cellIs" dxfId="911" priority="10" operator="greaterThan">
      <formula>0</formula>
    </cfRule>
  </conditionalFormatting>
  <conditionalFormatting sqref="D11:S11">
    <cfRule type="cellIs" dxfId="910" priority="9" operator="greaterThan">
      <formula>0</formula>
    </cfRule>
  </conditionalFormatting>
  <conditionalFormatting sqref="D13:S13">
    <cfRule type="cellIs" dxfId="909" priority="8" operator="greaterThan">
      <formula>0</formula>
    </cfRule>
  </conditionalFormatting>
  <conditionalFormatting sqref="D15:S15">
    <cfRule type="cellIs" dxfId="908" priority="7" operator="greaterThan">
      <formula>0</formula>
    </cfRule>
  </conditionalFormatting>
  <conditionalFormatting sqref="D17:S17">
    <cfRule type="cellIs" dxfId="907" priority="6" operator="greaterThan">
      <formula>0</formula>
    </cfRule>
  </conditionalFormatting>
  <conditionalFormatting sqref="D19:S19">
    <cfRule type="cellIs" dxfId="906" priority="5" operator="greaterThan">
      <formula>0</formula>
    </cfRule>
  </conditionalFormatting>
  <conditionalFormatting sqref="D21:S21">
    <cfRule type="cellIs" dxfId="905" priority="4" operator="greaterThan">
      <formula>0</formula>
    </cfRule>
  </conditionalFormatting>
  <conditionalFormatting sqref="D23:S23">
    <cfRule type="cellIs" dxfId="904" priority="3" operator="greaterThan">
      <formula>0</formula>
    </cfRule>
  </conditionalFormatting>
  <conditionalFormatting sqref="D25:S25">
    <cfRule type="cellIs" dxfId="903" priority="2" operator="greaterThan">
      <formula>0</formula>
    </cfRule>
  </conditionalFormatting>
  <conditionalFormatting sqref="D27:S27">
    <cfRule type="cellIs" dxfId="902" priority="1" operator="greaterThan">
      <formula>0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'11'!D29</f>
        <v>76162</v>
      </c>
      <c r="E4" s="2">
        <f>'11'!E29</f>
        <v>450</v>
      </c>
      <c r="F4" s="2">
        <f>'11'!F29</f>
        <v>5800</v>
      </c>
      <c r="G4" s="2">
        <f>'11'!G29</f>
        <v>0</v>
      </c>
      <c r="H4" s="2">
        <f>'11'!H29</f>
        <v>0</v>
      </c>
      <c r="I4" s="2">
        <f>'11'!I29</f>
        <v>9</v>
      </c>
      <c r="J4" s="2">
        <f>'11'!J29</f>
        <v>14</v>
      </c>
      <c r="K4" s="2">
        <f>'11'!K29</f>
        <v>77</v>
      </c>
      <c r="L4" s="2">
        <f>'11'!L29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76162</v>
      </c>
      <c r="E29" s="48">
        <f t="shared" ref="E29:L29" si="8">E4+E5-E28</f>
        <v>450</v>
      </c>
      <c r="F29" s="48">
        <f t="shared" si="8"/>
        <v>5800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14</v>
      </c>
      <c r="K29" s="48">
        <f t="shared" si="8"/>
        <v>77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01" priority="43" operator="equal">
      <formula>212030016606640</formula>
    </cfRule>
  </conditionalFormatting>
  <conditionalFormatting sqref="D29 E4:E6 E28:K29">
    <cfRule type="cellIs" dxfId="900" priority="41" operator="equal">
      <formula>$E$4</formula>
    </cfRule>
    <cfRule type="cellIs" dxfId="899" priority="42" operator="equal">
      <formula>2120</formula>
    </cfRule>
  </conditionalFormatting>
  <conditionalFormatting sqref="D29:E29 F4:F6 F28:F29">
    <cfRule type="cellIs" dxfId="898" priority="39" operator="equal">
      <formula>$F$4</formula>
    </cfRule>
    <cfRule type="cellIs" dxfId="897" priority="40" operator="equal">
      <formula>300</formula>
    </cfRule>
  </conditionalFormatting>
  <conditionalFormatting sqref="G4:G6 G28:G29">
    <cfRule type="cellIs" dxfId="896" priority="37" operator="equal">
      <formula>$G$4</formula>
    </cfRule>
    <cfRule type="cellIs" dxfId="895" priority="38" operator="equal">
      <formula>1660</formula>
    </cfRule>
  </conditionalFormatting>
  <conditionalFormatting sqref="H4:H6 H28:H29">
    <cfRule type="cellIs" dxfId="894" priority="35" operator="equal">
      <formula>$H$4</formula>
    </cfRule>
    <cfRule type="cellIs" dxfId="893" priority="36" operator="equal">
      <formula>6640</formula>
    </cfRule>
  </conditionalFormatting>
  <conditionalFormatting sqref="T6:T28">
    <cfRule type="cellIs" dxfId="892" priority="34" operator="lessThan">
      <formula>0</formula>
    </cfRule>
  </conditionalFormatting>
  <conditionalFormatting sqref="T7:T27">
    <cfRule type="cellIs" dxfId="891" priority="31" operator="lessThan">
      <formula>0</formula>
    </cfRule>
    <cfRule type="cellIs" dxfId="890" priority="32" operator="lessThan">
      <formula>0</formula>
    </cfRule>
    <cfRule type="cellIs" dxfId="889" priority="33" operator="lessThan">
      <formula>0</formula>
    </cfRule>
  </conditionalFormatting>
  <conditionalFormatting sqref="E4:E6 E28:K28">
    <cfRule type="cellIs" dxfId="888" priority="30" operator="equal">
      <formula>$E$4</formula>
    </cfRule>
  </conditionalFormatting>
  <conditionalFormatting sqref="D28:D29 D6 D4:M4">
    <cfRule type="cellIs" dxfId="887" priority="29" operator="equal">
      <formula>$D$4</formula>
    </cfRule>
  </conditionalFormatting>
  <conditionalFormatting sqref="I4:I6 I28:I29">
    <cfRule type="cellIs" dxfId="886" priority="28" operator="equal">
      <formula>$I$4</formula>
    </cfRule>
  </conditionalFormatting>
  <conditionalFormatting sqref="J4:J6 J28:J29">
    <cfRule type="cellIs" dxfId="885" priority="27" operator="equal">
      <formula>$J$4</formula>
    </cfRule>
  </conditionalFormatting>
  <conditionalFormatting sqref="K4:K6 K28:K29">
    <cfRule type="cellIs" dxfId="884" priority="26" operator="equal">
      <formula>$K$4</formula>
    </cfRule>
  </conditionalFormatting>
  <conditionalFormatting sqref="M4:M6">
    <cfRule type="cellIs" dxfId="883" priority="25" operator="equal">
      <formula>$L$4</formula>
    </cfRule>
  </conditionalFormatting>
  <conditionalFormatting sqref="T7:T28">
    <cfRule type="cellIs" dxfId="882" priority="22" operator="lessThan">
      <formula>0</formula>
    </cfRule>
    <cfRule type="cellIs" dxfId="881" priority="23" operator="lessThan">
      <formula>0</formula>
    </cfRule>
    <cfRule type="cellIs" dxfId="880" priority="24" operator="lessThan">
      <formula>0</formula>
    </cfRule>
  </conditionalFormatting>
  <conditionalFormatting sqref="D5:K5">
    <cfRule type="cellIs" dxfId="879" priority="21" operator="greaterThan">
      <formula>0</formula>
    </cfRule>
  </conditionalFormatting>
  <conditionalFormatting sqref="T6:T28">
    <cfRule type="cellIs" dxfId="878" priority="20" operator="lessThan">
      <formula>0</formula>
    </cfRule>
  </conditionalFormatting>
  <conditionalFormatting sqref="T7:T27">
    <cfRule type="cellIs" dxfId="877" priority="17" operator="lessThan">
      <formula>0</formula>
    </cfRule>
    <cfRule type="cellIs" dxfId="876" priority="18" operator="lessThan">
      <formula>0</formula>
    </cfRule>
    <cfRule type="cellIs" dxfId="875" priority="19" operator="lessThan">
      <formula>0</formula>
    </cfRule>
  </conditionalFormatting>
  <conditionalFormatting sqref="T7:T28">
    <cfRule type="cellIs" dxfId="874" priority="14" operator="lessThan">
      <formula>0</formula>
    </cfRule>
    <cfRule type="cellIs" dxfId="873" priority="15" operator="lessThan">
      <formula>0</formula>
    </cfRule>
    <cfRule type="cellIs" dxfId="872" priority="16" operator="lessThan">
      <formula>0</formula>
    </cfRule>
  </conditionalFormatting>
  <conditionalFormatting sqref="D5:K5">
    <cfRule type="cellIs" dxfId="871" priority="13" operator="greaterThan">
      <formula>0</formula>
    </cfRule>
  </conditionalFormatting>
  <conditionalFormatting sqref="L4 L6 L28:L29">
    <cfRule type="cellIs" dxfId="870" priority="12" operator="equal">
      <formula>$L$4</formula>
    </cfRule>
  </conditionalFormatting>
  <conditionalFormatting sqref="D7:S7">
    <cfRule type="cellIs" dxfId="869" priority="11" operator="greaterThan">
      <formula>0</formula>
    </cfRule>
  </conditionalFormatting>
  <conditionalFormatting sqref="D9:S9">
    <cfRule type="cellIs" dxfId="868" priority="10" operator="greaterThan">
      <formula>0</formula>
    </cfRule>
  </conditionalFormatting>
  <conditionalFormatting sqref="D11:S11">
    <cfRule type="cellIs" dxfId="867" priority="9" operator="greaterThan">
      <formula>0</formula>
    </cfRule>
  </conditionalFormatting>
  <conditionalFormatting sqref="D13:S13">
    <cfRule type="cellIs" dxfId="866" priority="8" operator="greaterThan">
      <formula>0</formula>
    </cfRule>
  </conditionalFormatting>
  <conditionalFormatting sqref="D15:S15">
    <cfRule type="cellIs" dxfId="865" priority="7" operator="greaterThan">
      <formula>0</formula>
    </cfRule>
  </conditionalFormatting>
  <conditionalFormatting sqref="D17:S17">
    <cfRule type="cellIs" dxfId="864" priority="6" operator="greaterThan">
      <formula>0</formula>
    </cfRule>
  </conditionalFormatting>
  <conditionalFormatting sqref="D19:S19">
    <cfRule type="cellIs" dxfId="863" priority="5" operator="greaterThan">
      <formula>0</formula>
    </cfRule>
  </conditionalFormatting>
  <conditionalFormatting sqref="D21:S21">
    <cfRule type="cellIs" dxfId="862" priority="4" operator="greaterThan">
      <formula>0</formula>
    </cfRule>
  </conditionalFormatting>
  <conditionalFormatting sqref="D23:S23">
    <cfRule type="cellIs" dxfId="861" priority="3" operator="greaterThan">
      <formula>0</formula>
    </cfRule>
  </conditionalFormatting>
  <conditionalFormatting sqref="D25:S25">
    <cfRule type="cellIs" dxfId="860" priority="2" operator="greaterThan">
      <formula>0</formula>
    </cfRule>
  </conditionalFormatting>
  <conditionalFormatting sqref="D27:S27">
    <cfRule type="cellIs" dxfId="859" priority="1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workbookViewId="0">
      <pane ySplit="6" topLeftCell="A10" activePane="bottomLeft" state="frozen"/>
      <selection pane="bottomLeft" activeCell="K25" sqref="K2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'12'!D29</f>
        <v>76162</v>
      </c>
      <c r="E4" s="2">
        <f>'12'!E29</f>
        <v>450</v>
      </c>
      <c r="F4" s="2">
        <f>'12'!F29</f>
        <v>5800</v>
      </c>
      <c r="G4" s="2">
        <f>'12'!G29</f>
        <v>0</v>
      </c>
      <c r="H4" s="2">
        <f>'12'!H29</f>
        <v>0</v>
      </c>
      <c r="I4" s="2">
        <f>'12'!I29</f>
        <v>9</v>
      </c>
      <c r="J4" s="2">
        <f>'12'!J29</f>
        <v>14</v>
      </c>
      <c r="K4" s="2">
        <f>'12'!K29</f>
        <v>77</v>
      </c>
      <c r="L4" s="2">
        <f>'12'!L29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26562</v>
      </c>
      <c r="E7" s="22">
        <v>50</v>
      </c>
      <c r="F7" s="22">
        <v>70</v>
      </c>
      <c r="G7" s="22"/>
      <c r="H7" s="22"/>
      <c r="I7" s="23"/>
      <c r="J7" s="23">
        <v>2</v>
      </c>
      <c r="K7" s="23"/>
      <c r="L7" s="23"/>
      <c r="M7" s="20">
        <f>D7+E7*20+F7*10+G7*9+H7*9</f>
        <v>28262</v>
      </c>
      <c r="N7" s="24">
        <f>D7+E7*20+F7*10+G7*9+H7*9+I7*191+J7*191+K7*182+L7*100</f>
        <v>28644</v>
      </c>
      <c r="O7" s="25">
        <f>M7*2.75%</f>
        <v>777.20500000000004</v>
      </c>
      <c r="P7" s="26"/>
      <c r="Q7" s="26">
        <v>102</v>
      </c>
      <c r="R7" s="24">
        <f>M7-(M7*2.75%)+I7*191+J7*191+K7*182+L7*100-Q7</f>
        <v>27764.794999999998</v>
      </c>
      <c r="S7" s="25">
        <f>M7*0.95%</f>
        <v>268.48899999999998</v>
      </c>
      <c r="T7" s="27">
        <f>S7-Q7</f>
        <v>166.48899999999998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11924</v>
      </c>
      <c r="E8" s="30"/>
      <c r="F8" s="30">
        <v>50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12424</v>
      </c>
      <c r="N8" s="24">
        <f t="shared" ref="N8:N27" si="1">D8+E8*20+F8*10+G8*9+H8*9+I8*191+J8*191+K8*182+L8*100</f>
        <v>15154</v>
      </c>
      <c r="O8" s="25">
        <f t="shared" ref="O8:O27" si="2">M8*2.75%</f>
        <v>341.66</v>
      </c>
      <c r="P8" s="26"/>
      <c r="Q8" s="26">
        <v>82</v>
      </c>
      <c r="R8" s="24">
        <f t="shared" ref="R8:R27" si="3">M8-(M8*2.75%)+I8*191+J8*191+K8*182+L8*100-Q8</f>
        <v>14730.34</v>
      </c>
      <c r="S8" s="25">
        <f t="shared" ref="S8:S27" si="4">M8*0.95%</f>
        <v>118.02799999999999</v>
      </c>
      <c r="T8" s="27">
        <f t="shared" ref="T8:T27" si="5">S8-Q8</f>
        <v>36.027999999999992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13</v>
      </c>
      <c r="R11" s="24">
        <f t="shared" si="3"/>
        <v>1986.46</v>
      </c>
      <c r="S11" s="25">
        <f t="shared" si="4"/>
        <v>19.532</v>
      </c>
      <c r="T11" s="27">
        <f t="shared" si="5"/>
        <v>6.532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4112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4112</v>
      </c>
      <c r="N12" s="24">
        <f t="shared" si="1"/>
        <v>4112</v>
      </c>
      <c r="O12" s="25">
        <f t="shared" si="2"/>
        <v>113.08</v>
      </c>
      <c r="P12" s="26"/>
      <c r="Q12" s="26">
        <v>24</v>
      </c>
      <c r="R12" s="24">
        <f t="shared" si="3"/>
        <v>3974.92</v>
      </c>
      <c r="S12" s="25">
        <f t="shared" si="4"/>
        <v>39.064</v>
      </c>
      <c r="T12" s="27">
        <f t="shared" si="5"/>
        <v>15.064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25000</v>
      </c>
      <c r="E13" s="30">
        <v>40</v>
      </c>
      <c r="F13" s="30">
        <v>50</v>
      </c>
      <c r="G13" s="30"/>
      <c r="H13" s="30"/>
      <c r="I13" s="20"/>
      <c r="J13" s="20"/>
      <c r="K13" s="20"/>
      <c r="L13" s="20"/>
      <c r="M13" s="20">
        <f t="shared" si="0"/>
        <v>26300</v>
      </c>
      <c r="N13" s="24">
        <f t="shared" si="1"/>
        <v>26300</v>
      </c>
      <c r="O13" s="25">
        <f t="shared" si="2"/>
        <v>723.25</v>
      </c>
      <c r="P13" s="26"/>
      <c r="Q13" s="26">
        <v>107</v>
      </c>
      <c r="R13" s="24">
        <f t="shared" si="3"/>
        <v>25469.75</v>
      </c>
      <c r="S13" s="25">
        <f t="shared" si="4"/>
        <v>249.85</v>
      </c>
      <c r="T13" s="27">
        <f t="shared" si="5"/>
        <v>142.85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39308</v>
      </c>
      <c r="E14" s="30">
        <v>20</v>
      </c>
      <c r="F14" s="30">
        <v>60</v>
      </c>
      <c r="G14" s="30"/>
      <c r="H14" s="30"/>
      <c r="I14" s="20"/>
      <c r="J14" s="20"/>
      <c r="K14" s="20"/>
      <c r="L14" s="20"/>
      <c r="M14" s="20">
        <f t="shared" si="0"/>
        <v>40308</v>
      </c>
      <c r="N14" s="24">
        <f t="shared" si="1"/>
        <v>40308</v>
      </c>
      <c r="O14" s="25">
        <f t="shared" si="2"/>
        <v>1108.47</v>
      </c>
      <c r="P14" s="26"/>
      <c r="Q14" s="26">
        <v>120</v>
      </c>
      <c r="R14" s="24">
        <f t="shared" si="3"/>
        <v>39079.53</v>
      </c>
      <c r="S14" s="25">
        <f t="shared" si="4"/>
        <v>382.92599999999999</v>
      </c>
      <c r="T14" s="27">
        <f t="shared" si="5"/>
        <v>262.92599999999999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7146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7146</v>
      </c>
      <c r="N16" s="24">
        <f t="shared" si="1"/>
        <v>7146</v>
      </c>
      <c r="O16" s="25">
        <f t="shared" si="2"/>
        <v>196.51500000000001</v>
      </c>
      <c r="P16" s="26"/>
      <c r="Q16" s="26">
        <v>54</v>
      </c>
      <c r="R16" s="24">
        <f t="shared" si="3"/>
        <v>6895.4849999999997</v>
      </c>
      <c r="S16" s="25">
        <f t="shared" si="4"/>
        <v>67.887</v>
      </c>
      <c r="T16" s="27">
        <f t="shared" si="5"/>
        <v>13.887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720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720</v>
      </c>
      <c r="N17" s="24">
        <f t="shared" si="1"/>
        <v>720</v>
      </c>
      <c r="O17" s="25">
        <f t="shared" si="2"/>
        <v>19.8</v>
      </c>
      <c r="P17" s="26"/>
      <c r="Q17" s="26"/>
      <c r="R17" s="24">
        <f t="shared" si="3"/>
        <v>700.2</v>
      </c>
      <c r="S17" s="25">
        <f t="shared" si="4"/>
        <v>6.84</v>
      </c>
      <c r="T17" s="27">
        <f t="shared" si="5"/>
        <v>6.84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41076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41076</v>
      </c>
      <c r="N18" s="24">
        <f t="shared" si="1"/>
        <v>41076</v>
      </c>
      <c r="O18" s="25">
        <f t="shared" si="2"/>
        <v>1129.5899999999999</v>
      </c>
      <c r="P18" s="26"/>
      <c r="Q18" s="26">
        <v>196</v>
      </c>
      <c r="R18" s="24">
        <f t="shared" si="3"/>
        <v>39750.410000000003</v>
      </c>
      <c r="S18" s="25">
        <f t="shared" si="4"/>
        <v>390.22199999999998</v>
      </c>
      <c r="T18" s="27">
        <f t="shared" si="5"/>
        <v>194.22199999999998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9</v>
      </c>
      <c r="R20" s="24">
        <f t="shared" si="3"/>
        <v>3989.92</v>
      </c>
      <c r="S20" s="25">
        <f t="shared" si="4"/>
        <v>39.064</v>
      </c>
      <c r="T20" s="27">
        <f t="shared" si="5"/>
        <v>30.064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5140</v>
      </c>
      <c r="N21" s="24">
        <f t="shared" si="1"/>
        <v>5140</v>
      </c>
      <c r="O21" s="25">
        <f t="shared" si="2"/>
        <v>141.35</v>
      </c>
      <c r="P21" s="26"/>
      <c r="Q21" s="26"/>
      <c r="R21" s="24">
        <f t="shared" si="3"/>
        <v>4998.6499999999996</v>
      </c>
      <c r="S21" s="25">
        <f t="shared" si="4"/>
        <v>48.83</v>
      </c>
      <c r="T21" s="27">
        <f t="shared" si="5"/>
        <v>48.83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23141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23141</v>
      </c>
      <c r="N22" s="24">
        <f t="shared" si="1"/>
        <v>23141</v>
      </c>
      <c r="O22" s="25">
        <f t="shared" si="2"/>
        <v>636.37750000000005</v>
      </c>
      <c r="P22" s="26"/>
      <c r="Q22" s="26">
        <v>134</v>
      </c>
      <c r="R22" s="24">
        <f t="shared" si="3"/>
        <v>22370.622500000001</v>
      </c>
      <c r="S22" s="25">
        <f t="shared" si="4"/>
        <v>219.83949999999999</v>
      </c>
      <c r="T22" s="27">
        <f t="shared" si="5"/>
        <v>85.839499999999987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20648</v>
      </c>
      <c r="E24" s="30">
        <v>20</v>
      </c>
      <c r="F24" s="30">
        <v>60</v>
      </c>
      <c r="G24" s="30"/>
      <c r="H24" s="30"/>
      <c r="I24" s="20"/>
      <c r="J24" s="20"/>
      <c r="K24" s="20"/>
      <c r="L24" s="20"/>
      <c r="M24" s="20">
        <f t="shared" si="0"/>
        <v>21648</v>
      </c>
      <c r="N24" s="24">
        <f t="shared" si="1"/>
        <v>21648</v>
      </c>
      <c r="O24" s="25">
        <f t="shared" si="2"/>
        <v>595.32000000000005</v>
      </c>
      <c r="P24" s="26"/>
      <c r="Q24" s="26">
        <v>117</v>
      </c>
      <c r="R24" s="24">
        <f t="shared" si="3"/>
        <v>20935.68</v>
      </c>
      <c r="S24" s="25">
        <f t="shared" si="4"/>
        <v>205.65600000000001</v>
      </c>
      <c r="T24" s="27">
        <f t="shared" si="5"/>
        <v>88.656000000000006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20970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20970</v>
      </c>
      <c r="N26" s="24">
        <f t="shared" si="1"/>
        <v>20970</v>
      </c>
      <c r="O26" s="25">
        <f t="shared" si="2"/>
        <v>576.67499999999995</v>
      </c>
      <c r="P26" s="26"/>
      <c r="Q26" s="26">
        <v>123</v>
      </c>
      <c r="R26" s="24">
        <f t="shared" si="3"/>
        <v>20270.325000000001</v>
      </c>
      <c r="S26" s="25">
        <f t="shared" si="4"/>
        <v>199.215</v>
      </c>
      <c r="T26" s="27">
        <f t="shared" si="5"/>
        <v>76.215000000000003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231915</v>
      </c>
      <c r="E28" s="45">
        <f t="shared" si="6"/>
        <v>130</v>
      </c>
      <c r="F28" s="45">
        <f t="shared" ref="F28:T28" si="7">SUM(F7:F27)</f>
        <v>290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2</v>
      </c>
      <c r="K28" s="45">
        <f t="shared" si="7"/>
        <v>15</v>
      </c>
      <c r="L28" s="45">
        <f t="shared" si="7"/>
        <v>0</v>
      </c>
      <c r="M28" s="45">
        <f t="shared" si="7"/>
        <v>237415</v>
      </c>
      <c r="N28" s="45">
        <f t="shared" si="7"/>
        <v>240527</v>
      </c>
      <c r="O28" s="46">
        <f t="shared" si="7"/>
        <v>6528.9124999999995</v>
      </c>
      <c r="P28" s="45">
        <f t="shared" si="7"/>
        <v>0</v>
      </c>
      <c r="Q28" s="45">
        <f t="shared" si="7"/>
        <v>1081</v>
      </c>
      <c r="R28" s="45">
        <f t="shared" si="7"/>
        <v>232917.08749999999</v>
      </c>
      <c r="S28" s="45">
        <f t="shared" si="7"/>
        <v>2255.4425000000001</v>
      </c>
      <c r="T28" s="47">
        <f t="shared" si="7"/>
        <v>1174.4424999999997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155935</v>
      </c>
      <c r="E29" s="48">
        <f t="shared" ref="E29:L29" si="8">E4+E5-E28</f>
        <v>320</v>
      </c>
      <c r="F29" s="48">
        <f t="shared" si="8"/>
        <v>5510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62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2" spans="1:20" x14ac:dyDescent="0.25">
      <c r="M32">
        <v>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58" priority="43" operator="equal">
      <formula>212030016606640</formula>
    </cfRule>
  </conditionalFormatting>
  <conditionalFormatting sqref="D29 E4:E6 E28:K29">
    <cfRule type="cellIs" dxfId="857" priority="41" operator="equal">
      <formula>$E$4</formula>
    </cfRule>
    <cfRule type="cellIs" dxfId="856" priority="42" operator="equal">
      <formula>2120</formula>
    </cfRule>
  </conditionalFormatting>
  <conditionalFormatting sqref="D29:E29 F4:F6 F28:F29">
    <cfRule type="cellIs" dxfId="855" priority="39" operator="equal">
      <formula>$F$4</formula>
    </cfRule>
    <cfRule type="cellIs" dxfId="854" priority="40" operator="equal">
      <formula>300</formula>
    </cfRule>
  </conditionalFormatting>
  <conditionalFormatting sqref="G4:G6 G28:G29">
    <cfRule type="cellIs" dxfId="853" priority="37" operator="equal">
      <formula>$G$4</formula>
    </cfRule>
    <cfRule type="cellIs" dxfId="852" priority="38" operator="equal">
      <formula>1660</formula>
    </cfRule>
  </conditionalFormatting>
  <conditionalFormatting sqref="H4:H6 H28:H29">
    <cfRule type="cellIs" dxfId="851" priority="35" operator="equal">
      <formula>$H$4</formula>
    </cfRule>
    <cfRule type="cellIs" dxfId="850" priority="36" operator="equal">
      <formula>6640</formula>
    </cfRule>
  </conditionalFormatting>
  <conditionalFormatting sqref="T6:T28">
    <cfRule type="cellIs" dxfId="849" priority="34" operator="lessThan">
      <formula>0</formula>
    </cfRule>
  </conditionalFormatting>
  <conditionalFormatting sqref="T7:T27">
    <cfRule type="cellIs" dxfId="848" priority="31" operator="lessThan">
      <formula>0</formula>
    </cfRule>
    <cfRule type="cellIs" dxfId="847" priority="32" operator="lessThan">
      <formula>0</formula>
    </cfRule>
    <cfRule type="cellIs" dxfId="846" priority="33" operator="lessThan">
      <formula>0</formula>
    </cfRule>
  </conditionalFormatting>
  <conditionalFormatting sqref="E4:E6 E28:K28">
    <cfRule type="cellIs" dxfId="845" priority="30" operator="equal">
      <formula>$E$4</formula>
    </cfRule>
  </conditionalFormatting>
  <conditionalFormatting sqref="D28:D29 D6 D4:M4">
    <cfRule type="cellIs" dxfId="844" priority="29" operator="equal">
      <formula>$D$4</formula>
    </cfRule>
  </conditionalFormatting>
  <conditionalFormatting sqref="I4:I6 I28:I29">
    <cfRule type="cellIs" dxfId="843" priority="28" operator="equal">
      <formula>$I$4</formula>
    </cfRule>
  </conditionalFormatting>
  <conditionalFormatting sqref="J4:J6 J28:J29">
    <cfRule type="cellIs" dxfId="842" priority="27" operator="equal">
      <formula>$J$4</formula>
    </cfRule>
  </conditionalFormatting>
  <conditionalFormatting sqref="K4:K6 K28:K29">
    <cfRule type="cellIs" dxfId="841" priority="26" operator="equal">
      <formula>$K$4</formula>
    </cfRule>
  </conditionalFormatting>
  <conditionalFormatting sqref="M4:M6">
    <cfRule type="cellIs" dxfId="840" priority="25" operator="equal">
      <formula>$L$4</formula>
    </cfRule>
  </conditionalFormatting>
  <conditionalFormatting sqref="T7:T28">
    <cfRule type="cellIs" dxfId="839" priority="22" operator="lessThan">
      <formula>0</formula>
    </cfRule>
    <cfRule type="cellIs" dxfId="838" priority="23" operator="lessThan">
      <formula>0</formula>
    </cfRule>
    <cfRule type="cellIs" dxfId="837" priority="24" operator="lessThan">
      <formula>0</formula>
    </cfRule>
  </conditionalFormatting>
  <conditionalFormatting sqref="D5:K5">
    <cfRule type="cellIs" dxfId="836" priority="21" operator="greaterThan">
      <formula>0</formula>
    </cfRule>
  </conditionalFormatting>
  <conditionalFormatting sqref="T6:T28">
    <cfRule type="cellIs" dxfId="835" priority="20" operator="lessThan">
      <formula>0</formula>
    </cfRule>
  </conditionalFormatting>
  <conditionalFormatting sqref="T7:T27">
    <cfRule type="cellIs" dxfId="834" priority="17" operator="lessThan">
      <formula>0</formula>
    </cfRule>
    <cfRule type="cellIs" dxfId="833" priority="18" operator="lessThan">
      <formula>0</formula>
    </cfRule>
    <cfRule type="cellIs" dxfId="832" priority="19" operator="lessThan">
      <formula>0</formula>
    </cfRule>
  </conditionalFormatting>
  <conditionalFormatting sqref="T7:T28">
    <cfRule type="cellIs" dxfId="831" priority="14" operator="lessThan">
      <formula>0</formula>
    </cfRule>
    <cfRule type="cellIs" dxfId="830" priority="15" operator="lessThan">
      <formula>0</formula>
    </cfRule>
    <cfRule type="cellIs" dxfId="829" priority="16" operator="lessThan">
      <formula>0</formula>
    </cfRule>
  </conditionalFormatting>
  <conditionalFormatting sqref="D5:K5">
    <cfRule type="cellIs" dxfId="828" priority="13" operator="greaterThan">
      <formula>0</formula>
    </cfRule>
  </conditionalFormatting>
  <conditionalFormatting sqref="L4 L6 L28:L29">
    <cfRule type="cellIs" dxfId="827" priority="12" operator="equal">
      <formula>$L$4</formula>
    </cfRule>
  </conditionalFormatting>
  <conditionalFormatting sqref="D7:S7">
    <cfRule type="cellIs" dxfId="826" priority="11" operator="greaterThan">
      <formula>0</formula>
    </cfRule>
  </conditionalFormatting>
  <conditionalFormatting sqref="D9:S9">
    <cfRule type="cellIs" dxfId="825" priority="10" operator="greaterThan">
      <formula>0</formula>
    </cfRule>
  </conditionalFormatting>
  <conditionalFormatting sqref="D11:S11">
    <cfRule type="cellIs" dxfId="824" priority="9" operator="greaterThan">
      <formula>0</formula>
    </cfRule>
  </conditionalFormatting>
  <conditionalFormatting sqref="D13:S13">
    <cfRule type="cellIs" dxfId="823" priority="8" operator="greaterThan">
      <formula>0</formula>
    </cfRule>
  </conditionalFormatting>
  <conditionalFormatting sqref="D15:S15">
    <cfRule type="cellIs" dxfId="822" priority="7" operator="greaterThan">
      <formula>0</formula>
    </cfRule>
  </conditionalFormatting>
  <conditionalFormatting sqref="D17:S17">
    <cfRule type="cellIs" dxfId="821" priority="6" operator="greaterThan">
      <formula>0</formula>
    </cfRule>
  </conditionalFormatting>
  <conditionalFormatting sqref="D19:S19">
    <cfRule type="cellIs" dxfId="820" priority="5" operator="greaterThan">
      <formula>0</formula>
    </cfRule>
  </conditionalFormatting>
  <conditionalFormatting sqref="D21:S21">
    <cfRule type="cellIs" dxfId="819" priority="4" operator="greaterThan">
      <formula>0</formula>
    </cfRule>
  </conditionalFormatting>
  <conditionalFormatting sqref="D23:S23">
    <cfRule type="cellIs" dxfId="818" priority="3" operator="greaterThan">
      <formula>0</formula>
    </cfRule>
  </conditionalFormatting>
  <conditionalFormatting sqref="D25:S25">
    <cfRule type="cellIs" dxfId="817" priority="2" operator="greaterThan">
      <formula>0</formula>
    </cfRule>
  </conditionalFormatting>
  <conditionalFormatting sqref="D27:S27">
    <cfRule type="cellIs" dxfId="816" priority="1" operator="greaterThan">
      <formula>0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opLeftCell="B1" workbookViewId="0">
      <pane ySplit="6" topLeftCell="A19" activePane="bottomLeft" state="frozen"/>
      <selection pane="bottomLeft" activeCell="I33" sqref="I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'13'!D29</f>
        <v>155935</v>
      </c>
      <c r="E4" s="2">
        <f>'13'!E29</f>
        <v>320</v>
      </c>
      <c r="F4" s="2">
        <f>'13'!F29</f>
        <v>5510</v>
      </c>
      <c r="G4" s="2">
        <f>'13'!G29</f>
        <v>0</v>
      </c>
      <c r="H4" s="2">
        <f>'13'!H29</f>
        <v>0</v>
      </c>
      <c r="I4" s="2">
        <f>'13'!I29</f>
        <v>9</v>
      </c>
      <c r="J4" s="2">
        <f>'13'!J29</f>
        <v>12</v>
      </c>
      <c r="K4" s="2">
        <f>'13'!K29</f>
        <v>62</v>
      </c>
      <c r="L4" s="2">
        <f>'13'!L29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311689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13627</v>
      </c>
      <c r="E8" s="30">
        <v>50</v>
      </c>
      <c r="F8" s="30">
        <v>100</v>
      </c>
      <c r="G8" s="30"/>
      <c r="H8" s="30"/>
      <c r="I8" s="20"/>
      <c r="J8" s="20"/>
      <c r="K8" s="20"/>
      <c r="L8" s="20"/>
      <c r="M8" s="20">
        <f t="shared" ref="M8:M27" si="0">D8+E8*20+F8*10+G8*9+H8*9</f>
        <v>15627</v>
      </c>
      <c r="N8" s="24">
        <f t="shared" ref="N8:N27" si="1">D8+E8*20+F8*10+G8*9+H8*9+I8*191+J8*191+K8*182+L8*100</f>
        <v>15627</v>
      </c>
      <c r="O8" s="25">
        <f t="shared" ref="O8:O27" si="2">M8*2.75%</f>
        <v>429.74250000000001</v>
      </c>
      <c r="P8" s="26"/>
      <c r="Q8" s="26">
        <v>87</v>
      </c>
      <c r="R8" s="29">
        <f t="shared" ref="R8:R27" si="3">M8-(M8*2.75%)+I8*191+J8*191+K8*182+L8*100-Q8</f>
        <v>15110.2575</v>
      </c>
      <c r="S8" s="25">
        <f t="shared" ref="S8:S27" si="4">M8*0.95%</f>
        <v>148.45650000000001</v>
      </c>
      <c r="T8" s="27">
        <f t="shared" ref="T8:T27" si="5">S8-Q8</f>
        <v>61.456500000000005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42321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42321</v>
      </c>
      <c r="N9" s="24">
        <f t="shared" si="1"/>
        <v>42321</v>
      </c>
      <c r="O9" s="25">
        <f t="shared" si="2"/>
        <v>1163.8275000000001</v>
      </c>
      <c r="P9" s="26"/>
      <c r="Q9" s="26">
        <v>197</v>
      </c>
      <c r="R9" s="29">
        <f t="shared" si="3"/>
        <v>40960.172500000001</v>
      </c>
      <c r="S9" s="25">
        <f t="shared" si="4"/>
        <v>402.04949999999997</v>
      </c>
      <c r="T9" s="27">
        <f t="shared" si="5"/>
        <v>205.04949999999997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8358</v>
      </c>
      <c r="E10" s="30">
        <v>30</v>
      </c>
      <c r="F10" s="30">
        <v>50</v>
      </c>
      <c r="G10" s="30"/>
      <c r="H10" s="30"/>
      <c r="I10" s="20"/>
      <c r="J10" s="20"/>
      <c r="K10" s="20">
        <v>3</v>
      </c>
      <c r="L10" s="20"/>
      <c r="M10" s="20">
        <f t="shared" si="0"/>
        <v>9458</v>
      </c>
      <c r="N10" s="24">
        <f t="shared" si="1"/>
        <v>10004</v>
      </c>
      <c r="O10" s="25">
        <f t="shared" si="2"/>
        <v>260.09500000000003</v>
      </c>
      <c r="P10" s="26"/>
      <c r="Q10" s="26">
        <v>29</v>
      </c>
      <c r="R10" s="29">
        <f t="shared" si="3"/>
        <v>9714.9050000000007</v>
      </c>
      <c r="S10" s="25">
        <f t="shared" si="4"/>
        <v>89.850999999999999</v>
      </c>
      <c r="T10" s="27">
        <f t="shared" si="5"/>
        <v>60.850999999999999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51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51</v>
      </c>
      <c r="N11" s="24">
        <f t="shared" si="1"/>
        <v>51</v>
      </c>
      <c r="O11" s="25">
        <f t="shared" si="2"/>
        <v>1.4025000000000001</v>
      </c>
      <c r="P11" s="26"/>
      <c r="Q11" s="26"/>
      <c r="R11" s="29">
        <f t="shared" si="3"/>
        <v>49.597499999999997</v>
      </c>
      <c r="S11" s="25">
        <f t="shared" si="4"/>
        <v>0.48449999999999999</v>
      </c>
      <c r="T11" s="27">
        <f t="shared" si="5"/>
        <v>0.48449999999999999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9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42951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42951</v>
      </c>
      <c r="N15" s="24">
        <f t="shared" si="1"/>
        <v>42951</v>
      </c>
      <c r="O15" s="25">
        <f t="shared" si="2"/>
        <v>1181.1524999999999</v>
      </c>
      <c r="P15" s="26"/>
      <c r="Q15" s="26">
        <v>170</v>
      </c>
      <c r="R15" s="29">
        <f t="shared" si="3"/>
        <v>41599.847500000003</v>
      </c>
      <c r="S15" s="25">
        <f t="shared" si="4"/>
        <v>408.03449999999998</v>
      </c>
      <c r="T15" s="27">
        <f t="shared" si="5"/>
        <v>238.03449999999998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2570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2570</v>
      </c>
      <c r="N16" s="24">
        <f t="shared" si="1"/>
        <v>2570</v>
      </c>
      <c r="O16" s="25">
        <f t="shared" si="2"/>
        <v>70.674999999999997</v>
      </c>
      <c r="P16" s="26"/>
      <c r="Q16" s="26">
        <v>25</v>
      </c>
      <c r="R16" s="29">
        <f t="shared" si="3"/>
        <v>2474.3249999999998</v>
      </c>
      <c r="S16" s="25">
        <f t="shared" si="4"/>
        <v>24.414999999999999</v>
      </c>
      <c r="T16" s="27">
        <f t="shared" si="5"/>
        <v>-0.58500000000000085</v>
      </c>
    </row>
    <row r="17" spans="1:21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9">
        <f t="shared" si="3"/>
        <v>0</v>
      </c>
      <c r="S17" s="25">
        <f t="shared" si="4"/>
        <v>0</v>
      </c>
      <c r="T17" s="27">
        <f t="shared" si="5"/>
        <v>0</v>
      </c>
    </row>
    <row r="18" spans="1:21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1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1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/>
      <c r="R20" s="29">
        <f t="shared" si="3"/>
        <v>1499.595</v>
      </c>
      <c r="S20" s="25">
        <f t="shared" si="4"/>
        <v>14.648999999999999</v>
      </c>
      <c r="T20" s="27">
        <f t="shared" si="5"/>
        <v>14.648999999999999</v>
      </c>
    </row>
    <row r="21" spans="1:21" ht="15.75" x14ac:dyDescent="0.25">
      <c r="A21" s="28">
        <v>15</v>
      </c>
      <c r="B21" s="20">
        <v>1908446148</v>
      </c>
      <c r="C21" s="20" t="s">
        <v>44</v>
      </c>
      <c r="D21" s="29">
        <v>22257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22257</v>
      </c>
      <c r="N21" s="24">
        <f t="shared" si="1"/>
        <v>22257</v>
      </c>
      <c r="O21" s="25">
        <f t="shared" si="2"/>
        <v>612.0675</v>
      </c>
      <c r="P21" s="26"/>
      <c r="Q21" s="26">
        <v>40</v>
      </c>
      <c r="R21" s="29">
        <f t="shared" si="3"/>
        <v>21604.932499999999</v>
      </c>
      <c r="S21" s="25">
        <f t="shared" si="4"/>
        <v>211.44149999999999</v>
      </c>
      <c r="T21" s="27">
        <f t="shared" si="5"/>
        <v>171.44149999999999</v>
      </c>
    </row>
    <row r="22" spans="1:21" ht="15.75" x14ac:dyDescent="0.25">
      <c r="A22" s="28">
        <v>16</v>
      </c>
      <c r="B22" s="20">
        <v>1908446149</v>
      </c>
      <c r="C22" s="34" t="s">
        <v>32</v>
      </c>
      <c r="D22" s="29">
        <v>44113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44113</v>
      </c>
      <c r="N22" s="24">
        <f t="shared" si="1"/>
        <v>44113</v>
      </c>
      <c r="O22" s="25">
        <f t="shared" si="2"/>
        <v>1213.1075000000001</v>
      </c>
      <c r="P22" s="26"/>
      <c r="Q22" s="26">
        <v>200</v>
      </c>
      <c r="R22" s="29">
        <f t="shared" si="3"/>
        <v>42699.892500000002</v>
      </c>
      <c r="S22" s="25">
        <f t="shared" si="4"/>
        <v>419.07349999999997</v>
      </c>
      <c r="T22" s="27">
        <f t="shared" si="5"/>
        <v>219.07349999999997</v>
      </c>
      <c r="U22">
        <v>3230</v>
      </c>
    </row>
    <row r="23" spans="1:21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1" ht="15.75" x14ac:dyDescent="0.25">
      <c r="A24" s="28">
        <v>18</v>
      </c>
      <c r="B24" s="20">
        <v>1908446151</v>
      </c>
      <c r="C24" s="20" t="s">
        <v>34</v>
      </c>
      <c r="D24" s="29">
        <v>46260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46260</v>
      </c>
      <c r="N24" s="24">
        <f t="shared" si="1"/>
        <v>46260</v>
      </c>
      <c r="O24" s="25">
        <f t="shared" si="2"/>
        <v>1272.1500000000001</v>
      </c>
      <c r="P24" s="26"/>
      <c r="Q24" s="26">
        <v>138</v>
      </c>
      <c r="R24" s="29">
        <f t="shared" si="3"/>
        <v>44849.85</v>
      </c>
      <c r="S24" s="25">
        <f t="shared" si="4"/>
        <v>439.46999999999997</v>
      </c>
      <c r="T24" s="27">
        <f t="shared" si="5"/>
        <v>301.46999999999997</v>
      </c>
    </row>
    <row r="25" spans="1:21" ht="15.75" x14ac:dyDescent="0.25">
      <c r="A25" s="28">
        <v>19</v>
      </c>
      <c r="B25" s="20">
        <v>1908446152</v>
      </c>
      <c r="C25" s="20" t="s">
        <v>35</v>
      </c>
      <c r="D25" s="29">
        <v>27760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27760</v>
      </c>
      <c r="N25" s="24">
        <f t="shared" si="1"/>
        <v>27760</v>
      </c>
      <c r="O25" s="25">
        <f t="shared" si="2"/>
        <v>763.4</v>
      </c>
      <c r="P25" s="26"/>
      <c r="Q25" s="26">
        <v>87</v>
      </c>
      <c r="R25" s="29">
        <f t="shared" si="3"/>
        <v>26909.599999999999</v>
      </c>
      <c r="S25" s="25">
        <f t="shared" si="4"/>
        <v>263.71999999999997</v>
      </c>
      <c r="T25" s="27">
        <f t="shared" si="5"/>
        <v>176.71999999999997</v>
      </c>
    </row>
    <row r="26" spans="1:21" ht="15.75" x14ac:dyDescent="0.25">
      <c r="A26" s="28">
        <v>70</v>
      </c>
      <c r="B26" s="20">
        <v>1908446153</v>
      </c>
      <c r="C26" s="36" t="s">
        <v>45</v>
      </c>
      <c r="D26" s="29">
        <v>14999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14999</v>
      </c>
      <c r="N26" s="24">
        <f t="shared" si="1"/>
        <v>14999</v>
      </c>
      <c r="O26" s="25">
        <f t="shared" si="2"/>
        <v>412.47250000000003</v>
      </c>
      <c r="P26" s="26"/>
      <c r="Q26" s="26">
        <v>97</v>
      </c>
      <c r="R26" s="29">
        <f t="shared" si="3"/>
        <v>14489.5275</v>
      </c>
      <c r="S26" s="25">
        <f t="shared" si="4"/>
        <v>142.4905</v>
      </c>
      <c r="T26" s="27">
        <f t="shared" si="5"/>
        <v>45.490499999999997</v>
      </c>
    </row>
    <row r="27" spans="1:21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1" ht="16.5" thickBot="1" x14ac:dyDescent="0.3">
      <c r="A28" s="64" t="s">
        <v>37</v>
      </c>
      <c r="B28" s="65"/>
      <c r="C28" s="66"/>
      <c r="D28" s="44">
        <f t="shared" ref="D28:E28" si="6">SUM(D7:D27)</f>
        <v>266809</v>
      </c>
      <c r="E28" s="45">
        <f t="shared" si="6"/>
        <v>80</v>
      </c>
      <c r="F28" s="45">
        <f t="shared" ref="F28:T28" si="7">SUM(F7:F27)</f>
        <v>150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</v>
      </c>
      <c r="L28" s="45">
        <f t="shared" si="7"/>
        <v>0</v>
      </c>
      <c r="M28" s="45">
        <f t="shared" si="7"/>
        <v>269909</v>
      </c>
      <c r="N28" s="45">
        <f t="shared" si="7"/>
        <v>270455</v>
      </c>
      <c r="O28" s="46">
        <f t="shared" si="7"/>
        <v>7422.4974999999995</v>
      </c>
      <c r="P28" s="45">
        <f t="shared" si="7"/>
        <v>0</v>
      </c>
      <c r="Q28" s="45">
        <f t="shared" si="7"/>
        <v>1070</v>
      </c>
      <c r="R28" s="45">
        <f t="shared" si="7"/>
        <v>261962.50250000003</v>
      </c>
      <c r="S28" s="45">
        <f t="shared" si="7"/>
        <v>2564.1354999999994</v>
      </c>
      <c r="T28" s="47">
        <f t="shared" si="7"/>
        <v>1494.1354999999999</v>
      </c>
    </row>
    <row r="29" spans="1:21" ht="15.75" thickBot="1" x14ac:dyDescent="0.3">
      <c r="A29" s="67" t="s">
        <v>38</v>
      </c>
      <c r="B29" s="68"/>
      <c r="C29" s="69"/>
      <c r="D29" s="48">
        <f>D4+D5-D28</f>
        <v>200815</v>
      </c>
      <c r="E29" s="48">
        <f t="shared" ref="E29:L29" si="8">E4+E5-E28</f>
        <v>240</v>
      </c>
      <c r="F29" s="48">
        <f t="shared" si="8"/>
        <v>5360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59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1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15" priority="43" operator="equal">
      <formula>212030016606640</formula>
    </cfRule>
  </conditionalFormatting>
  <conditionalFormatting sqref="D29 E4:E6 E28:K29">
    <cfRule type="cellIs" dxfId="814" priority="41" operator="equal">
      <formula>$E$4</formula>
    </cfRule>
    <cfRule type="cellIs" dxfId="813" priority="42" operator="equal">
      <formula>2120</formula>
    </cfRule>
  </conditionalFormatting>
  <conditionalFormatting sqref="D29:E29 F4:F6 F28:F29">
    <cfRule type="cellIs" dxfId="812" priority="39" operator="equal">
      <formula>$F$4</formula>
    </cfRule>
    <cfRule type="cellIs" dxfId="811" priority="40" operator="equal">
      <formula>300</formula>
    </cfRule>
  </conditionalFormatting>
  <conditionalFormatting sqref="G4:G6 G28:G29">
    <cfRule type="cellIs" dxfId="810" priority="37" operator="equal">
      <formula>$G$4</formula>
    </cfRule>
    <cfRule type="cellIs" dxfId="809" priority="38" operator="equal">
      <formula>1660</formula>
    </cfRule>
  </conditionalFormatting>
  <conditionalFormatting sqref="H4:H6 H28:H29">
    <cfRule type="cellIs" dxfId="808" priority="35" operator="equal">
      <formula>$H$4</formula>
    </cfRule>
    <cfRule type="cellIs" dxfId="807" priority="36" operator="equal">
      <formula>6640</formula>
    </cfRule>
  </conditionalFormatting>
  <conditionalFormatting sqref="T6:T28">
    <cfRule type="cellIs" dxfId="806" priority="34" operator="lessThan">
      <formula>0</formula>
    </cfRule>
  </conditionalFormatting>
  <conditionalFormatting sqref="T7:T27">
    <cfRule type="cellIs" dxfId="805" priority="31" operator="lessThan">
      <formula>0</formula>
    </cfRule>
    <cfRule type="cellIs" dxfId="804" priority="32" operator="lessThan">
      <formula>0</formula>
    </cfRule>
    <cfRule type="cellIs" dxfId="803" priority="33" operator="lessThan">
      <formula>0</formula>
    </cfRule>
  </conditionalFormatting>
  <conditionalFormatting sqref="E4:E6 E28:K28">
    <cfRule type="cellIs" dxfId="802" priority="30" operator="equal">
      <formula>$E$4</formula>
    </cfRule>
  </conditionalFormatting>
  <conditionalFormatting sqref="D28:D29 D6 D4:M4">
    <cfRule type="cellIs" dxfId="801" priority="29" operator="equal">
      <formula>$D$4</formula>
    </cfRule>
  </conditionalFormatting>
  <conditionalFormatting sqref="I4:I6 I28:I29">
    <cfRule type="cellIs" dxfId="800" priority="28" operator="equal">
      <formula>$I$4</formula>
    </cfRule>
  </conditionalFormatting>
  <conditionalFormatting sqref="J4:J6 J28:J29">
    <cfRule type="cellIs" dxfId="799" priority="27" operator="equal">
      <formula>$J$4</formula>
    </cfRule>
  </conditionalFormatting>
  <conditionalFormatting sqref="K4:K6 K28:K29">
    <cfRule type="cellIs" dxfId="798" priority="26" operator="equal">
      <formula>$K$4</formula>
    </cfRule>
  </conditionalFormatting>
  <conditionalFormatting sqref="M4:M6">
    <cfRule type="cellIs" dxfId="797" priority="25" operator="equal">
      <formula>$L$4</formula>
    </cfRule>
  </conditionalFormatting>
  <conditionalFormatting sqref="T7:T28">
    <cfRule type="cellIs" dxfId="796" priority="22" operator="lessThan">
      <formula>0</formula>
    </cfRule>
    <cfRule type="cellIs" dxfId="795" priority="23" operator="lessThan">
      <formula>0</formula>
    </cfRule>
    <cfRule type="cellIs" dxfId="794" priority="24" operator="lessThan">
      <formula>0</formula>
    </cfRule>
  </conditionalFormatting>
  <conditionalFormatting sqref="D5:K5">
    <cfRule type="cellIs" dxfId="793" priority="21" operator="greaterThan">
      <formula>0</formula>
    </cfRule>
  </conditionalFormatting>
  <conditionalFormatting sqref="T6:T28">
    <cfRule type="cellIs" dxfId="792" priority="20" operator="lessThan">
      <formula>0</formula>
    </cfRule>
  </conditionalFormatting>
  <conditionalFormatting sqref="T7:T27">
    <cfRule type="cellIs" dxfId="791" priority="17" operator="lessThan">
      <formula>0</formula>
    </cfRule>
    <cfRule type="cellIs" dxfId="790" priority="18" operator="lessThan">
      <formula>0</formula>
    </cfRule>
    <cfRule type="cellIs" dxfId="789" priority="19" operator="lessThan">
      <formula>0</formula>
    </cfRule>
  </conditionalFormatting>
  <conditionalFormatting sqref="T7:T28">
    <cfRule type="cellIs" dxfId="788" priority="14" operator="lessThan">
      <formula>0</formula>
    </cfRule>
    <cfRule type="cellIs" dxfId="787" priority="15" operator="lessThan">
      <formula>0</formula>
    </cfRule>
    <cfRule type="cellIs" dxfId="786" priority="16" operator="lessThan">
      <formula>0</formula>
    </cfRule>
  </conditionalFormatting>
  <conditionalFormatting sqref="D5:K5">
    <cfRule type="cellIs" dxfId="785" priority="13" operator="greaterThan">
      <formula>0</formula>
    </cfRule>
  </conditionalFormatting>
  <conditionalFormatting sqref="L4 L6 L28:L29">
    <cfRule type="cellIs" dxfId="784" priority="12" operator="equal">
      <formula>$L$4</formula>
    </cfRule>
  </conditionalFormatting>
  <conditionalFormatting sqref="D7:S7">
    <cfRule type="cellIs" dxfId="783" priority="11" operator="greaterThan">
      <formula>0</formula>
    </cfRule>
  </conditionalFormatting>
  <conditionalFormatting sqref="D9:S9">
    <cfRule type="cellIs" dxfId="782" priority="10" operator="greaterThan">
      <formula>0</formula>
    </cfRule>
  </conditionalFormatting>
  <conditionalFormatting sqref="D11:S11">
    <cfRule type="cellIs" dxfId="781" priority="9" operator="greaterThan">
      <formula>0</formula>
    </cfRule>
  </conditionalFormatting>
  <conditionalFormatting sqref="D13:S13">
    <cfRule type="cellIs" dxfId="780" priority="8" operator="greaterThan">
      <formula>0</formula>
    </cfRule>
  </conditionalFormatting>
  <conditionalFormatting sqref="D15:S15">
    <cfRule type="cellIs" dxfId="779" priority="7" operator="greaterThan">
      <formula>0</formula>
    </cfRule>
  </conditionalFormatting>
  <conditionalFormatting sqref="D17:S17">
    <cfRule type="cellIs" dxfId="778" priority="6" operator="greaterThan">
      <formula>0</formula>
    </cfRule>
  </conditionalFormatting>
  <conditionalFormatting sqref="D19:S19">
    <cfRule type="cellIs" dxfId="777" priority="5" operator="greaterThan">
      <formula>0</formula>
    </cfRule>
  </conditionalFormatting>
  <conditionalFormatting sqref="D21:S21">
    <cfRule type="cellIs" dxfId="776" priority="4" operator="greaterThan">
      <formula>0</formula>
    </cfRule>
  </conditionalFormatting>
  <conditionalFormatting sqref="D23:S23">
    <cfRule type="cellIs" dxfId="775" priority="3" operator="greaterThan">
      <formula>0</formula>
    </cfRule>
  </conditionalFormatting>
  <conditionalFormatting sqref="D25:S25">
    <cfRule type="cellIs" dxfId="774" priority="2" operator="greaterThan">
      <formula>0</formula>
    </cfRule>
  </conditionalFormatting>
  <conditionalFormatting sqref="D27:S27">
    <cfRule type="cellIs" dxfId="773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J31" sqref="J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'14'!D29</f>
        <v>200815</v>
      </c>
      <c r="E4" s="2">
        <f>'14'!E29</f>
        <v>240</v>
      </c>
      <c r="F4" s="2">
        <f>'14'!F29</f>
        <v>5360</v>
      </c>
      <c r="G4" s="2">
        <f>'14'!G29</f>
        <v>0</v>
      </c>
      <c r="H4" s="2">
        <f>'14'!H29</f>
        <v>0</v>
      </c>
      <c r="I4" s="2">
        <f>'14'!I29</f>
        <v>9</v>
      </c>
      <c r="J4" s="2">
        <f>'14'!J29</f>
        <v>12</v>
      </c>
      <c r="K4" s="2">
        <f>'14'!K29</f>
        <v>59</v>
      </c>
      <c r="L4" s="2">
        <f>'14'!L29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109104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29635</v>
      </c>
      <c r="E7" s="22"/>
      <c r="F7" s="22">
        <v>100</v>
      </c>
      <c r="G7" s="22"/>
      <c r="H7" s="22"/>
      <c r="I7" s="23"/>
      <c r="J7" s="23"/>
      <c r="K7" s="23"/>
      <c r="L7" s="23"/>
      <c r="M7" s="20">
        <f>D7+E7*20+F7*10+G7*9+H7*9</f>
        <v>30635</v>
      </c>
      <c r="N7" s="24">
        <f>D7+E7*20+F7*10+G7*9+H7*9+I7*191+J7*191+K7*182+L7*100</f>
        <v>30635</v>
      </c>
      <c r="O7" s="25">
        <f>M7*2.75%</f>
        <v>842.46249999999998</v>
      </c>
      <c r="P7" s="26">
        <v>4600</v>
      </c>
      <c r="Q7" s="26">
        <v>153</v>
      </c>
      <c r="R7" s="24">
        <f>M7-(M7*2.75%)+I7*191+J7*191+K7*182+L7*100-Q7</f>
        <v>29639.537499999999</v>
      </c>
      <c r="S7" s="25">
        <f>M7*0.95%</f>
        <v>291.03249999999997</v>
      </c>
      <c r="T7" s="27">
        <f>S7-Q7</f>
        <v>138.03249999999997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514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514</v>
      </c>
      <c r="N8" s="24">
        <f t="shared" ref="N8:N27" si="1">D8+E8*20+F8*10+G8*9+H8*9+I8*191+J8*191+K8*182+L8*100</f>
        <v>514</v>
      </c>
      <c r="O8" s="25">
        <f t="shared" ref="O8:O27" si="2">M8*2.75%</f>
        <v>14.135</v>
      </c>
      <c r="P8" s="26"/>
      <c r="Q8" s="26"/>
      <c r="R8" s="24">
        <f t="shared" ref="R8:R27" si="3">M8-(M8*2.75%)+I8*191+J8*191+K8*182+L8*100-Q8</f>
        <v>499.86500000000001</v>
      </c>
      <c r="S8" s="25">
        <f t="shared" ref="S8:S27" si="4">M8*0.95%</f>
        <v>4.883</v>
      </c>
      <c r="T8" s="27">
        <f t="shared" ref="T8:T27" si="5">S8-Q8</f>
        <v>4.883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508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508</v>
      </c>
      <c r="N9" s="24">
        <f t="shared" si="1"/>
        <v>508</v>
      </c>
      <c r="O9" s="25">
        <f t="shared" si="2"/>
        <v>13.97</v>
      </c>
      <c r="P9" s="26"/>
      <c r="Q9" s="26"/>
      <c r="R9" s="24">
        <f t="shared" si="3"/>
        <v>494.03</v>
      </c>
      <c r="S9" s="25">
        <f t="shared" si="4"/>
        <v>4.8259999999999996</v>
      </c>
      <c r="T9" s="27">
        <f t="shared" si="5"/>
        <v>4.8259999999999996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7196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7196</v>
      </c>
      <c r="N12" s="24">
        <f t="shared" si="1"/>
        <v>7196</v>
      </c>
      <c r="O12" s="25">
        <f t="shared" si="2"/>
        <v>197.89000000000001</v>
      </c>
      <c r="P12" s="26"/>
      <c r="Q12" s="26">
        <v>28</v>
      </c>
      <c r="R12" s="24">
        <f t="shared" si="3"/>
        <v>6970.11</v>
      </c>
      <c r="S12" s="25">
        <f t="shared" si="4"/>
        <v>68.361999999999995</v>
      </c>
      <c r="T12" s="27">
        <f t="shared" si="5"/>
        <v>40.361999999999995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35160</v>
      </c>
      <c r="E14" s="30"/>
      <c r="F14" s="30"/>
      <c r="G14" s="30"/>
      <c r="H14" s="30"/>
      <c r="I14" s="20"/>
      <c r="J14" s="20"/>
      <c r="K14" s="20">
        <v>8</v>
      </c>
      <c r="L14" s="20"/>
      <c r="M14" s="20">
        <f t="shared" si="0"/>
        <v>35160</v>
      </c>
      <c r="N14" s="24">
        <f t="shared" si="1"/>
        <v>36616</v>
      </c>
      <c r="O14" s="25">
        <f t="shared" si="2"/>
        <v>966.9</v>
      </c>
      <c r="P14" s="26">
        <v>8000</v>
      </c>
      <c r="Q14" s="26">
        <v>120</v>
      </c>
      <c r="R14" s="24">
        <f t="shared" si="3"/>
        <v>35529.1</v>
      </c>
      <c r="S14" s="25">
        <f t="shared" si="4"/>
        <v>334.02</v>
      </c>
      <c r="T14" s="27">
        <f t="shared" si="5"/>
        <v>214.01999999999998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10400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10400</v>
      </c>
      <c r="N15" s="24">
        <f t="shared" si="1"/>
        <v>10400</v>
      </c>
      <c r="O15" s="25">
        <f t="shared" si="2"/>
        <v>286</v>
      </c>
      <c r="P15" s="26"/>
      <c r="Q15" s="26">
        <v>114</v>
      </c>
      <c r="R15" s="24">
        <f t="shared" si="3"/>
        <v>10000</v>
      </c>
      <c r="S15" s="25">
        <f t="shared" si="4"/>
        <v>98.8</v>
      </c>
      <c r="T15" s="27">
        <f t="shared" si="5"/>
        <v>-15.200000000000003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2036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2036</v>
      </c>
      <c r="N16" s="24">
        <f t="shared" si="1"/>
        <v>2036</v>
      </c>
      <c r="O16" s="25">
        <f t="shared" si="2"/>
        <v>55.99</v>
      </c>
      <c r="P16" s="26"/>
      <c r="Q16" s="26"/>
      <c r="R16" s="24">
        <f t="shared" si="3"/>
        <v>1980.01</v>
      </c>
      <c r="S16" s="25">
        <f t="shared" si="4"/>
        <v>19.341999999999999</v>
      </c>
      <c r="T16" s="27">
        <f t="shared" si="5"/>
        <v>19.341999999999999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>
        <v>40</v>
      </c>
      <c r="F17" s="30">
        <v>110</v>
      </c>
      <c r="G17" s="30"/>
      <c r="H17" s="30"/>
      <c r="I17" s="20"/>
      <c r="J17" s="20"/>
      <c r="K17" s="20"/>
      <c r="L17" s="20"/>
      <c r="M17" s="20">
        <f t="shared" si="0"/>
        <v>21900</v>
      </c>
      <c r="N17" s="24">
        <f t="shared" si="1"/>
        <v>21900</v>
      </c>
      <c r="O17" s="25">
        <f t="shared" si="2"/>
        <v>602.25</v>
      </c>
      <c r="P17" s="26"/>
      <c r="Q17" s="26">
        <v>117</v>
      </c>
      <c r="R17" s="24">
        <f t="shared" si="3"/>
        <v>21180.75</v>
      </c>
      <c r="S17" s="25">
        <f t="shared" si="4"/>
        <v>208.04999999999998</v>
      </c>
      <c r="T17" s="27">
        <f t="shared" si="5"/>
        <v>91.049999999999983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>
        <v>4000</v>
      </c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2570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2570</v>
      </c>
      <c r="N20" s="24">
        <f t="shared" si="1"/>
        <v>2570</v>
      </c>
      <c r="O20" s="25">
        <f t="shared" si="2"/>
        <v>70.674999999999997</v>
      </c>
      <c r="P20" s="26"/>
      <c r="Q20" s="26">
        <v>9</v>
      </c>
      <c r="R20" s="24">
        <f t="shared" si="3"/>
        <v>2490.3249999999998</v>
      </c>
      <c r="S20" s="25">
        <f t="shared" si="4"/>
        <v>24.414999999999999</v>
      </c>
      <c r="T20" s="27">
        <f t="shared" si="5"/>
        <v>15.414999999999999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>
        <v>2000</v>
      </c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109047</v>
      </c>
      <c r="E28" s="45">
        <f t="shared" si="6"/>
        <v>40</v>
      </c>
      <c r="F28" s="45">
        <f t="shared" ref="F28:T28" si="7">SUM(F7:F27)</f>
        <v>210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8</v>
      </c>
      <c r="L28" s="45">
        <f t="shared" si="7"/>
        <v>0</v>
      </c>
      <c r="M28" s="45">
        <f t="shared" si="7"/>
        <v>111947</v>
      </c>
      <c r="N28" s="45">
        <f t="shared" si="7"/>
        <v>113403</v>
      </c>
      <c r="O28" s="46">
        <f t="shared" si="7"/>
        <v>3078.5425</v>
      </c>
      <c r="P28" s="45">
        <f t="shared" si="7"/>
        <v>18600</v>
      </c>
      <c r="Q28" s="45">
        <f t="shared" si="7"/>
        <v>541</v>
      </c>
      <c r="R28" s="45">
        <f t="shared" si="7"/>
        <v>109783.45749999997</v>
      </c>
      <c r="S28" s="45">
        <f t="shared" si="7"/>
        <v>1063.4965</v>
      </c>
      <c r="T28" s="47">
        <f t="shared" si="7"/>
        <v>522.49649999999997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200872</v>
      </c>
      <c r="E29" s="48">
        <f t="shared" ref="E29:L29" si="8">E4+E5-E28</f>
        <v>200</v>
      </c>
      <c r="F29" s="48">
        <f t="shared" si="8"/>
        <v>5150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72" priority="43" operator="equal">
      <formula>212030016606640</formula>
    </cfRule>
  </conditionalFormatting>
  <conditionalFormatting sqref="D29 E4:E6 E28:K29">
    <cfRule type="cellIs" dxfId="771" priority="41" operator="equal">
      <formula>$E$4</formula>
    </cfRule>
    <cfRule type="cellIs" dxfId="770" priority="42" operator="equal">
      <formula>2120</formula>
    </cfRule>
  </conditionalFormatting>
  <conditionalFormatting sqref="D29:E29 F4:F6 F28:F29">
    <cfRule type="cellIs" dxfId="769" priority="39" operator="equal">
      <formula>$F$4</formula>
    </cfRule>
    <cfRule type="cellIs" dxfId="768" priority="40" operator="equal">
      <formula>300</formula>
    </cfRule>
  </conditionalFormatting>
  <conditionalFormatting sqref="G4:G6 G28:G29">
    <cfRule type="cellIs" dxfId="767" priority="37" operator="equal">
      <formula>$G$4</formula>
    </cfRule>
    <cfRule type="cellIs" dxfId="766" priority="38" operator="equal">
      <formula>1660</formula>
    </cfRule>
  </conditionalFormatting>
  <conditionalFormatting sqref="H4:H6 H28:H29">
    <cfRule type="cellIs" dxfId="765" priority="35" operator="equal">
      <formula>$H$4</formula>
    </cfRule>
    <cfRule type="cellIs" dxfId="764" priority="36" operator="equal">
      <formula>6640</formula>
    </cfRule>
  </conditionalFormatting>
  <conditionalFormatting sqref="T6:T28">
    <cfRule type="cellIs" dxfId="763" priority="34" operator="lessThan">
      <formula>0</formula>
    </cfRule>
  </conditionalFormatting>
  <conditionalFormatting sqref="T7:T27">
    <cfRule type="cellIs" dxfId="762" priority="31" operator="lessThan">
      <formula>0</formula>
    </cfRule>
    <cfRule type="cellIs" dxfId="761" priority="32" operator="lessThan">
      <formula>0</formula>
    </cfRule>
    <cfRule type="cellIs" dxfId="760" priority="33" operator="lessThan">
      <formula>0</formula>
    </cfRule>
  </conditionalFormatting>
  <conditionalFormatting sqref="E4:E6 E28:K28">
    <cfRule type="cellIs" dxfId="759" priority="30" operator="equal">
      <formula>$E$4</formula>
    </cfRule>
  </conditionalFormatting>
  <conditionalFormatting sqref="D28:D29 D6 D4:M4">
    <cfRule type="cellIs" dxfId="758" priority="29" operator="equal">
      <formula>$D$4</formula>
    </cfRule>
  </conditionalFormatting>
  <conditionalFormatting sqref="I4:I6 I28:I29">
    <cfRule type="cellIs" dxfId="757" priority="28" operator="equal">
      <formula>$I$4</formula>
    </cfRule>
  </conditionalFormatting>
  <conditionalFormatting sqref="J4:J6 J28:J29">
    <cfRule type="cellIs" dxfId="756" priority="27" operator="equal">
      <formula>$J$4</formula>
    </cfRule>
  </conditionalFormatting>
  <conditionalFormatting sqref="K4:K6 K28:K29">
    <cfRule type="cellIs" dxfId="755" priority="26" operator="equal">
      <formula>$K$4</formula>
    </cfRule>
  </conditionalFormatting>
  <conditionalFormatting sqref="M4:M6">
    <cfRule type="cellIs" dxfId="754" priority="25" operator="equal">
      <formula>$L$4</formula>
    </cfRule>
  </conditionalFormatting>
  <conditionalFormatting sqref="T7:T28">
    <cfRule type="cellIs" dxfId="753" priority="22" operator="lessThan">
      <formula>0</formula>
    </cfRule>
    <cfRule type="cellIs" dxfId="752" priority="23" operator="lessThan">
      <formula>0</formula>
    </cfRule>
    <cfRule type="cellIs" dxfId="751" priority="24" operator="lessThan">
      <formula>0</formula>
    </cfRule>
  </conditionalFormatting>
  <conditionalFormatting sqref="D5:K5">
    <cfRule type="cellIs" dxfId="750" priority="21" operator="greaterThan">
      <formula>0</formula>
    </cfRule>
  </conditionalFormatting>
  <conditionalFormatting sqref="T6:T28">
    <cfRule type="cellIs" dxfId="749" priority="20" operator="lessThan">
      <formula>0</formula>
    </cfRule>
  </conditionalFormatting>
  <conditionalFormatting sqref="T7:T27">
    <cfRule type="cellIs" dxfId="748" priority="17" operator="lessThan">
      <formula>0</formula>
    </cfRule>
    <cfRule type="cellIs" dxfId="747" priority="18" operator="lessThan">
      <formula>0</formula>
    </cfRule>
    <cfRule type="cellIs" dxfId="746" priority="19" operator="lessThan">
      <formula>0</formula>
    </cfRule>
  </conditionalFormatting>
  <conditionalFormatting sqref="T7:T28">
    <cfRule type="cellIs" dxfId="745" priority="14" operator="lessThan">
      <formula>0</formula>
    </cfRule>
    <cfRule type="cellIs" dxfId="744" priority="15" operator="lessThan">
      <formula>0</formula>
    </cfRule>
    <cfRule type="cellIs" dxfId="743" priority="16" operator="lessThan">
      <formula>0</formula>
    </cfRule>
  </conditionalFormatting>
  <conditionalFormatting sqref="D5:K5">
    <cfRule type="cellIs" dxfId="742" priority="13" operator="greaterThan">
      <formula>0</formula>
    </cfRule>
  </conditionalFormatting>
  <conditionalFormatting sqref="L4 L6 L28:L29">
    <cfRule type="cellIs" dxfId="741" priority="12" operator="equal">
      <formula>$L$4</formula>
    </cfRule>
  </conditionalFormatting>
  <conditionalFormatting sqref="D7:S7">
    <cfRule type="cellIs" dxfId="740" priority="11" operator="greaterThan">
      <formula>0</formula>
    </cfRule>
  </conditionalFormatting>
  <conditionalFormatting sqref="D9:S9">
    <cfRule type="cellIs" dxfId="739" priority="10" operator="greaterThan">
      <formula>0</formula>
    </cfRule>
  </conditionalFormatting>
  <conditionalFormatting sqref="D11:S11">
    <cfRule type="cellIs" dxfId="738" priority="9" operator="greaterThan">
      <formula>0</formula>
    </cfRule>
  </conditionalFormatting>
  <conditionalFormatting sqref="D13:S13">
    <cfRule type="cellIs" dxfId="737" priority="8" operator="greaterThan">
      <formula>0</formula>
    </cfRule>
  </conditionalFormatting>
  <conditionalFormatting sqref="D15:S15">
    <cfRule type="cellIs" dxfId="736" priority="7" operator="greaterThan">
      <formula>0</formula>
    </cfRule>
  </conditionalFormatting>
  <conditionalFormatting sqref="D17:S17">
    <cfRule type="cellIs" dxfId="735" priority="6" operator="greaterThan">
      <formula>0</formula>
    </cfRule>
  </conditionalFormatting>
  <conditionalFormatting sqref="D19:S19">
    <cfRule type="cellIs" dxfId="734" priority="5" operator="greaterThan">
      <formula>0</formula>
    </cfRule>
  </conditionalFormatting>
  <conditionalFormatting sqref="D21:S21">
    <cfRule type="cellIs" dxfId="733" priority="4" operator="greaterThan">
      <formula>0</formula>
    </cfRule>
  </conditionalFormatting>
  <conditionalFormatting sqref="D23:S23">
    <cfRule type="cellIs" dxfId="732" priority="3" operator="greaterThan">
      <formula>0</formula>
    </cfRule>
  </conditionalFormatting>
  <conditionalFormatting sqref="D25:S25">
    <cfRule type="cellIs" dxfId="731" priority="2" operator="greaterThan">
      <formula>0</formula>
    </cfRule>
  </conditionalFormatting>
  <conditionalFormatting sqref="D27:S27">
    <cfRule type="cellIs" dxfId="730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E16" sqref="E1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'15'!D29</f>
        <v>200872</v>
      </c>
      <c r="E4" s="2">
        <f>'15'!E29</f>
        <v>200</v>
      </c>
      <c r="F4" s="2">
        <f>'15'!F29</f>
        <v>5150</v>
      </c>
      <c r="G4" s="2">
        <f>'15'!G29</f>
        <v>0</v>
      </c>
      <c r="H4" s="2">
        <f>'15'!H29</f>
        <v>0</v>
      </c>
      <c r="I4" s="2">
        <f>'15'!I29</f>
        <v>9</v>
      </c>
      <c r="J4" s="2">
        <f>'15'!J29</f>
        <v>12</v>
      </c>
      <c r="K4" s="2">
        <f>'15'!K29</f>
        <v>51</v>
      </c>
      <c r="L4" s="2">
        <f>'15'!L29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2056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2056</v>
      </c>
      <c r="N7" s="24">
        <f>D7+E7*20+F7*10+G7*9+H7*9+I7*191+J7*191+K7*182+L7*100</f>
        <v>2056</v>
      </c>
      <c r="O7" s="25">
        <f>M7*2.75%</f>
        <v>56.54</v>
      </c>
      <c r="P7" s="26"/>
      <c r="Q7" s="26"/>
      <c r="R7" s="24">
        <f>M7-(M7*2.75%)+I7*191+J7*191+K7*182+L7*100-Q7</f>
        <v>1999.46</v>
      </c>
      <c r="S7" s="25">
        <f>M7*0.95%</f>
        <v>19.532</v>
      </c>
      <c r="T7" s="27">
        <f>S7-Q7</f>
        <v>19.532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27">
        <f t="shared" si="5"/>
        <v>4.883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10206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10206</v>
      </c>
      <c r="N10" s="24">
        <f t="shared" si="1"/>
        <v>10206</v>
      </c>
      <c r="O10" s="25">
        <f t="shared" si="2"/>
        <v>280.66500000000002</v>
      </c>
      <c r="P10" s="26"/>
      <c r="Q10" s="26">
        <v>25</v>
      </c>
      <c r="R10" s="24">
        <f t="shared" si="3"/>
        <v>9900.3349999999991</v>
      </c>
      <c r="S10" s="25">
        <f t="shared" si="4"/>
        <v>96.956999999999994</v>
      </c>
      <c r="T10" s="27">
        <f t="shared" si="5"/>
        <v>71.956999999999994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26943</v>
      </c>
      <c r="E11" s="30"/>
      <c r="F11" s="30">
        <v>200</v>
      </c>
      <c r="G11" s="32"/>
      <c r="H11" s="30"/>
      <c r="I11" s="20"/>
      <c r="J11" s="20"/>
      <c r="K11" s="20"/>
      <c r="L11" s="20"/>
      <c r="M11" s="20">
        <f t="shared" si="0"/>
        <v>28943</v>
      </c>
      <c r="N11" s="24">
        <f t="shared" si="1"/>
        <v>28943</v>
      </c>
      <c r="O11" s="25">
        <f t="shared" si="2"/>
        <v>795.9325</v>
      </c>
      <c r="P11" s="26"/>
      <c r="Q11" s="26">
        <v>57</v>
      </c>
      <c r="R11" s="24">
        <f t="shared" si="3"/>
        <v>28090.067500000001</v>
      </c>
      <c r="S11" s="25">
        <f t="shared" si="4"/>
        <v>274.95850000000002</v>
      </c>
      <c r="T11" s="27">
        <f t="shared" si="5"/>
        <v>217.95850000000002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8224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8224</v>
      </c>
      <c r="N16" s="24">
        <f t="shared" si="1"/>
        <v>8224</v>
      </c>
      <c r="O16" s="25">
        <f t="shared" si="2"/>
        <v>226.16</v>
      </c>
      <c r="P16" s="26"/>
      <c r="Q16" s="26">
        <v>47</v>
      </c>
      <c r="R16" s="24">
        <f t="shared" si="3"/>
        <v>7950.84</v>
      </c>
      <c r="S16" s="25">
        <f t="shared" si="4"/>
        <v>78.128</v>
      </c>
      <c r="T16" s="27">
        <f t="shared" si="5"/>
        <v>31.128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29900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29900</v>
      </c>
      <c r="N23" s="24">
        <f t="shared" si="1"/>
        <v>29900</v>
      </c>
      <c r="O23" s="25">
        <f t="shared" si="2"/>
        <v>822.25</v>
      </c>
      <c r="P23" s="26"/>
      <c r="Q23" s="26">
        <v>100</v>
      </c>
      <c r="R23" s="24">
        <f t="shared" si="3"/>
        <v>28977.75</v>
      </c>
      <c r="S23" s="25">
        <f t="shared" si="4"/>
        <v>284.05</v>
      </c>
      <c r="T23" s="27">
        <f t="shared" si="5"/>
        <v>184.05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2036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2036</v>
      </c>
      <c r="N26" s="24">
        <f t="shared" si="1"/>
        <v>2036</v>
      </c>
      <c r="O26" s="25">
        <f t="shared" si="2"/>
        <v>55.99</v>
      </c>
      <c r="P26" s="26"/>
      <c r="Q26" s="26"/>
      <c r="R26" s="24">
        <f t="shared" si="3"/>
        <v>1980.01</v>
      </c>
      <c r="S26" s="25">
        <f t="shared" si="4"/>
        <v>19.341999999999999</v>
      </c>
      <c r="T26" s="27">
        <f t="shared" si="5"/>
        <v>19.341999999999999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82449</v>
      </c>
      <c r="E28" s="45">
        <f t="shared" si="6"/>
        <v>0</v>
      </c>
      <c r="F28" s="45">
        <f t="shared" ref="F28:T28" si="7">SUM(F7:F27)</f>
        <v>200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84449</v>
      </c>
      <c r="N28" s="45">
        <f t="shared" si="7"/>
        <v>84449</v>
      </c>
      <c r="O28" s="46">
        <f t="shared" si="7"/>
        <v>2322.3474999999999</v>
      </c>
      <c r="P28" s="45">
        <f t="shared" si="7"/>
        <v>0</v>
      </c>
      <c r="Q28" s="45">
        <f t="shared" si="7"/>
        <v>229</v>
      </c>
      <c r="R28" s="45">
        <f t="shared" si="7"/>
        <v>81897.652499999997</v>
      </c>
      <c r="S28" s="45">
        <f t="shared" si="7"/>
        <v>802.26549999999997</v>
      </c>
      <c r="T28" s="47">
        <f t="shared" si="7"/>
        <v>573.26549999999997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222319</v>
      </c>
      <c r="E29" s="48">
        <f t="shared" ref="E29:L29" si="8">E4+E5-E28</f>
        <v>200</v>
      </c>
      <c r="F29" s="48">
        <f t="shared" si="8"/>
        <v>4950</v>
      </c>
      <c r="G29" s="48">
        <f t="shared" si="8"/>
        <v>0</v>
      </c>
      <c r="H29" s="48">
        <f t="shared" si="8"/>
        <v>0</v>
      </c>
      <c r="I29" s="48">
        <f t="shared" si="8"/>
        <v>9</v>
      </c>
      <c r="J29" s="48">
        <f t="shared" si="8"/>
        <v>12</v>
      </c>
      <c r="K29" s="48">
        <f t="shared" si="8"/>
        <v>51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29" priority="43" operator="equal">
      <formula>212030016606640</formula>
    </cfRule>
  </conditionalFormatting>
  <conditionalFormatting sqref="D29 E4:E6 E28:K29">
    <cfRule type="cellIs" dxfId="728" priority="41" operator="equal">
      <formula>$E$4</formula>
    </cfRule>
    <cfRule type="cellIs" dxfId="727" priority="42" operator="equal">
      <formula>2120</formula>
    </cfRule>
  </conditionalFormatting>
  <conditionalFormatting sqref="D29:E29 F4:F6 F28:F29">
    <cfRule type="cellIs" dxfId="726" priority="39" operator="equal">
      <formula>$F$4</formula>
    </cfRule>
    <cfRule type="cellIs" dxfId="725" priority="40" operator="equal">
      <formula>300</formula>
    </cfRule>
  </conditionalFormatting>
  <conditionalFormatting sqref="G4:G6 G28:G29">
    <cfRule type="cellIs" dxfId="724" priority="37" operator="equal">
      <formula>$G$4</formula>
    </cfRule>
    <cfRule type="cellIs" dxfId="723" priority="38" operator="equal">
      <formula>1660</formula>
    </cfRule>
  </conditionalFormatting>
  <conditionalFormatting sqref="H4:H6 H28:H29">
    <cfRule type="cellIs" dxfId="722" priority="35" operator="equal">
      <formula>$H$4</formula>
    </cfRule>
    <cfRule type="cellIs" dxfId="721" priority="36" operator="equal">
      <formula>6640</formula>
    </cfRule>
  </conditionalFormatting>
  <conditionalFormatting sqref="T6:T28">
    <cfRule type="cellIs" dxfId="720" priority="34" operator="lessThan">
      <formula>0</formula>
    </cfRule>
  </conditionalFormatting>
  <conditionalFormatting sqref="T7:T27">
    <cfRule type="cellIs" dxfId="719" priority="31" operator="lessThan">
      <formula>0</formula>
    </cfRule>
    <cfRule type="cellIs" dxfId="718" priority="32" operator="lessThan">
      <formula>0</formula>
    </cfRule>
    <cfRule type="cellIs" dxfId="717" priority="33" operator="lessThan">
      <formula>0</formula>
    </cfRule>
  </conditionalFormatting>
  <conditionalFormatting sqref="E4:E6 E28:K28">
    <cfRule type="cellIs" dxfId="716" priority="30" operator="equal">
      <formula>$E$4</formula>
    </cfRule>
  </conditionalFormatting>
  <conditionalFormatting sqref="D28:D29 D6 D4:M4">
    <cfRule type="cellIs" dxfId="715" priority="29" operator="equal">
      <formula>$D$4</formula>
    </cfRule>
  </conditionalFormatting>
  <conditionalFormatting sqref="I4:I6 I28:I29">
    <cfRule type="cellIs" dxfId="714" priority="28" operator="equal">
      <formula>$I$4</formula>
    </cfRule>
  </conditionalFormatting>
  <conditionalFormatting sqref="J4:J6 J28:J29">
    <cfRule type="cellIs" dxfId="713" priority="27" operator="equal">
      <formula>$J$4</formula>
    </cfRule>
  </conditionalFormatting>
  <conditionalFormatting sqref="K4:K6 K28:K29">
    <cfRule type="cellIs" dxfId="712" priority="26" operator="equal">
      <formula>$K$4</formula>
    </cfRule>
  </conditionalFormatting>
  <conditionalFormatting sqref="M4:M6">
    <cfRule type="cellIs" dxfId="711" priority="25" operator="equal">
      <formula>$L$4</formula>
    </cfRule>
  </conditionalFormatting>
  <conditionalFormatting sqref="T7:T28">
    <cfRule type="cellIs" dxfId="710" priority="22" operator="lessThan">
      <formula>0</formula>
    </cfRule>
    <cfRule type="cellIs" dxfId="709" priority="23" operator="lessThan">
      <formula>0</formula>
    </cfRule>
    <cfRule type="cellIs" dxfId="708" priority="24" operator="lessThan">
      <formula>0</formula>
    </cfRule>
  </conditionalFormatting>
  <conditionalFormatting sqref="D5:K5">
    <cfRule type="cellIs" dxfId="707" priority="21" operator="greaterThan">
      <formula>0</formula>
    </cfRule>
  </conditionalFormatting>
  <conditionalFormatting sqref="T6:T28">
    <cfRule type="cellIs" dxfId="706" priority="20" operator="lessThan">
      <formula>0</formula>
    </cfRule>
  </conditionalFormatting>
  <conditionalFormatting sqref="T7:T27">
    <cfRule type="cellIs" dxfId="705" priority="17" operator="lessThan">
      <formula>0</formula>
    </cfRule>
    <cfRule type="cellIs" dxfId="704" priority="18" operator="lessThan">
      <formula>0</formula>
    </cfRule>
    <cfRule type="cellIs" dxfId="703" priority="19" operator="lessThan">
      <formula>0</formula>
    </cfRule>
  </conditionalFormatting>
  <conditionalFormatting sqref="T7:T28">
    <cfRule type="cellIs" dxfId="702" priority="14" operator="lessThan">
      <formula>0</formula>
    </cfRule>
    <cfRule type="cellIs" dxfId="701" priority="15" operator="lessThan">
      <formula>0</formula>
    </cfRule>
    <cfRule type="cellIs" dxfId="700" priority="16" operator="lessThan">
      <formula>0</formula>
    </cfRule>
  </conditionalFormatting>
  <conditionalFormatting sqref="D5:K5">
    <cfRule type="cellIs" dxfId="699" priority="13" operator="greaterThan">
      <formula>0</formula>
    </cfRule>
  </conditionalFormatting>
  <conditionalFormatting sqref="L4 L6 L28:L29">
    <cfRule type="cellIs" dxfId="698" priority="12" operator="equal">
      <formula>$L$4</formula>
    </cfRule>
  </conditionalFormatting>
  <conditionalFormatting sqref="D7:S7">
    <cfRule type="cellIs" dxfId="697" priority="11" operator="greaterThan">
      <formula>0</formula>
    </cfRule>
  </conditionalFormatting>
  <conditionalFormatting sqref="D9:S9">
    <cfRule type="cellIs" dxfId="696" priority="10" operator="greaterThan">
      <formula>0</formula>
    </cfRule>
  </conditionalFormatting>
  <conditionalFormatting sqref="D11:S11">
    <cfRule type="cellIs" dxfId="695" priority="9" operator="greaterThan">
      <formula>0</formula>
    </cfRule>
  </conditionalFormatting>
  <conditionalFormatting sqref="D13:S13">
    <cfRule type="cellIs" dxfId="694" priority="8" operator="greaterThan">
      <formula>0</formula>
    </cfRule>
  </conditionalFormatting>
  <conditionalFormatting sqref="D15:S15">
    <cfRule type="cellIs" dxfId="693" priority="7" operator="greaterThan">
      <formula>0</formula>
    </cfRule>
  </conditionalFormatting>
  <conditionalFormatting sqref="D17:S17">
    <cfRule type="cellIs" dxfId="692" priority="6" operator="greaterThan">
      <formula>0</formula>
    </cfRule>
  </conditionalFormatting>
  <conditionalFormatting sqref="D19:S19">
    <cfRule type="cellIs" dxfId="691" priority="5" operator="greaterThan">
      <formula>0</formula>
    </cfRule>
  </conditionalFormatting>
  <conditionalFormatting sqref="D21:S21">
    <cfRule type="cellIs" dxfId="690" priority="4" operator="greaterThan">
      <formula>0</formula>
    </cfRule>
  </conditionalFormatting>
  <conditionalFormatting sqref="D23:S23">
    <cfRule type="cellIs" dxfId="689" priority="3" operator="greaterThan">
      <formula>0</formula>
    </cfRule>
  </conditionalFormatting>
  <conditionalFormatting sqref="D25:S25">
    <cfRule type="cellIs" dxfId="688" priority="2" operator="greaterThan">
      <formula>0</formula>
    </cfRule>
  </conditionalFormatting>
  <conditionalFormatting sqref="D27:S27">
    <cfRule type="cellIs" dxfId="687" priority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2" sqref="E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63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'16'!D29</f>
        <v>222319</v>
      </c>
      <c r="E4" s="2">
        <f>'16'!E29</f>
        <v>200</v>
      </c>
      <c r="F4" s="2">
        <f>'16'!F29</f>
        <v>4950</v>
      </c>
      <c r="G4" s="2">
        <f>'16'!G29</f>
        <v>0</v>
      </c>
      <c r="H4" s="2">
        <f>'16'!H29</f>
        <v>0</v>
      </c>
      <c r="I4" s="2">
        <f>'16'!I29</f>
        <v>9</v>
      </c>
      <c r="J4" s="2">
        <f>'16'!J29</f>
        <v>12</v>
      </c>
      <c r="K4" s="2">
        <f>'16'!K29</f>
        <v>51</v>
      </c>
      <c r="L4" s="2">
        <f>'16'!L29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21514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21514</v>
      </c>
      <c r="N7" s="24">
        <f>D7+E7*20+F7*10+G7*9+H7*9+I7*191+J7*191+K7*182+L7*100</f>
        <v>21514</v>
      </c>
      <c r="O7" s="25">
        <f>M7*2.75%</f>
        <v>591.63499999999999</v>
      </c>
      <c r="P7" s="26"/>
      <c r="Q7" s="26">
        <v>103</v>
      </c>
      <c r="R7" s="24">
        <f>M7-(M7*2.75%)+I7*191+J7*191+K7*182+L7*100-Q7</f>
        <v>20819.365000000002</v>
      </c>
      <c r="S7" s="25">
        <f>M7*0.95%</f>
        <v>204.38299999999998</v>
      </c>
      <c r="T7" s="27">
        <f>S7-Q7</f>
        <v>101.38299999999998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19410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19410</v>
      </c>
      <c r="N9" s="24">
        <f t="shared" si="1"/>
        <v>19410</v>
      </c>
      <c r="O9" s="25">
        <f t="shared" si="2"/>
        <v>533.77499999999998</v>
      </c>
      <c r="P9" s="26"/>
      <c r="Q9" s="26">
        <v>106</v>
      </c>
      <c r="R9" s="24">
        <f t="shared" si="3"/>
        <v>18770.224999999999</v>
      </c>
      <c r="S9" s="25">
        <f t="shared" si="4"/>
        <v>184.39499999999998</v>
      </c>
      <c r="T9" s="27">
        <f t="shared" si="5"/>
        <v>78.394999999999982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>
        <v>9</v>
      </c>
      <c r="J11" s="20"/>
      <c r="K11" s="20"/>
      <c r="L11" s="20"/>
      <c r="M11" s="20">
        <f t="shared" si="0"/>
        <v>0</v>
      </c>
      <c r="N11" s="24">
        <f t="shared" si="1"/>
        <v>1719</v>
      </c>
      <c r="O11" s="25">
        <f t="shared" si="2"/>
        <v>0</v>
      </c>
      <c r="P11" s="26"/>
      <c r="Q11" s="26"/>
      <c r="R11" s="24">
        <f t="shared" si="3"/>
        <v>1719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38434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38434</v>
      </c>
      <c r="N15" s="24">
        <f t="shared" si="1"/>
        <v>38434</v>
      </c>
      <c r="O15" s="25">
        <f t="shared" si="2"/>
        <v>1056.9349999999999</v>
      </c>
      <c r="P15" s="26"/>
      <c r="Q15" s="26">
        <v>278</v>
      </c>
      <c r="R15" s="24">
        <f t="shared" si="3"/>
        <v>37099.065000000002</v>
      </c>
      <c r="S15" s="25">
        <f t="shared" si="4"/>
        <v>365.12299999999999</v>
      </c>
      <c r="T15" s="27">
        <f t="shared" si="5"/>
        <v>87.12299999999999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75283</v>
      </c>
      <c r="E16" s="30">
        <v>10</v>
      </c>
      <c r="F16" s="30">
        <v>40</v>
      </c>
      <c r="G16" s="30"/>
      <c r="H16" s="30"/>
      <c r="I16" s="20"/>
      <c r="J16" s="20"/>
      <c r="K16" s="20">
        <v>5</v>
      </c>
      <c r="L16" s="20"/>
      <c r="M16" s="20">
        <f t="shared" si="0"/>
        <v>75883</v>
      </c>
      <c r="N16" s="24">
        <f t="shared" si="1"/>
        <v>76793</v>
      </c>
      <c r="O16" s="25">
        <f t="shared" si="2"/>
        <v>2086.7824999999998</v>
      </c>
      <c r="P16" s="26"/>
      <c r="Q16" s="26">
        <v>551</v>
      </c>
      <c r="R16" s="24">
        <f t="shared" si="3"/>
        <v>74155.217499999999</v>
      </c>
      <c r="S16" s="25">
        <f t="shared" si="4"/>
        <v>720.88850000000002</v>
      </c>
      <c r="T16" s="27">
        <f t="shared" si="5"/>
        <v>169.88850000000002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22056</v>
      </c>
      <c r="E17" s="30"/>
      <c r="F17" s="30">
        <v>20</v>
      </c>
      <c r="G17" s="30"/>
      <c r="H17" s="30"/>
      <c r="I17" s="20"/>
      <c r="J17" s="20"/>
      <c r="K17" s="20"/>
      <c r="L17" s="20"/>
      <c r="M17" s="20">
        <f t="shared" si="0"/>
        <v>22256</v>
      </c>
      <c r="N17" s="24">
        <f t="shared" si="1"/>
        <v>22256</v>
      </c>
      <c r="O17" s="25">
        <f t="shared" si="2"/>
        <v>612.04</v>
      </c>
      <c r="P17" s="26"/>
      <c r="Q17" s="26">
        <v>144</v>
      </c>
      <c r="R17" s="24">
        <f t="shared" si="3"/>
        <v>21499.96</v>
      </c>
      <c r="S17" s="25">
        <f t="shared" si="4"/>
        <v>211.43199999999999</v>
      </c>
      <c r="T17" s="27">
        <f t="shared" si="5"/>
        <v>67.431999999999988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9</v>
      </c>
      <c r="R20" s="24">
        <f t="shared" si="3"/>
        <v>1490.595</v>
      </c>
      <c r="S20" s="25">
        <f t="shared" si="4"/>
        <v>14.648999999999999</v>
      </c>
      <c r="T20" s="27">
        <f t="shared" si="5"/>
        <v>5.6489999999999991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21120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21120</v>
      </c>
      <c r="N21" s="24">
        <f t="shared" si="1"/>
        <v>21120</v>
      </c>
      <c r="O21" s="25">
        <f t="shared" si="2"/>
        <v>580.79999999999995</v>
      </c>
      <c r="P21" s="26"/>
      <c r="Q21" s="26">
        <v>40</v>
      </c>
      <c r="R21" s="24">
        <f t="shared" si="3"/>
        <v>20499.2</v>
      </c>
      <c r="S21" s="25">
        <f t="shared" si="4"/>
        <v>200.64</v>
      </c>
      <c r="T21" s="27">
        <f t="shared" si="5"/>
        <v>160.63999999999999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18711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18711</v>
      </c>
      <c r="N24" s="24">
        <f t="shared" si="1"/>
        <v>18711</v>
      </c>
      <c r="O24" s="25">
        <f t="shared" si="2"/>
        <v>514.55250000000001</v>
      </c>
      <c r="P24" s="26"/>
      <c r="Q24" s="26">
        <v>96</v>
      </c>
      <c r="R24" s="24">
        <f t="shared" si="3"/>
        <v>18100.447499999998</v>
      </c>
      <c r="S24" s="25">
        <f t="shared" si="4"/>
        <v>177.75450000000001</v>
      </c>
      <c r="T24" s="27">
        <f t="shared" si="5"/>
        <v>81.754500000000007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14077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14077</v>
      </c>
      <c r="N25" s="24">
        <f t="shared" si="1"/>
        <v>14077</v>
      </c>
      <c r="O25" s="25">
        <f t="shared" si="2"/>
        <v>387.11750000000001</v>
      </c>
      <c r="P25" s="26"/>
      <c r="Q25" s="26">
        <v>90</v>
      </c>
      <c r="R25" s="24">
        <f t="shared" si="3"/>
        <v>13599.8825</v>
      </c>
      <c r="S25" s="25">
        <f t="shared" si="4"/>
        <v>133.73149999999998</v>
      </c>
      <c r="T25" s="27">
        <f t="shared" si="5"/>
        <v>43.731499999999983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53659</v>
      </c>
      <c r="E27" s="38"/>
      <c r="F27" s="39"/>
      <c r="G27" s="39"/>
      <c r="H27" s="39"/>
      <c r="I27" s="31"/>
      <c r="J27" s="31"/>
      <c r="K27" s="31">
        <v>5</v>
      </c>
      <c r="L27" s="31"/>
      <c r="M27" s="31">
        <f t="shared" si="0"/>
        <v>53659</v>
      </c>
      <c r="N27" s="40">
        <f t="shared" si="1"/>
        <v>54569</v>
      </c>
      <c r="O27" s="25">
        <f t="shared" si="2"/>
        <v>1475.6224999999999</v>
      </c>
      <c r="P27" s="41"/>
      <c r="Q27" s="41">
        <v>300</v>
      </c>
      <c r="R27" s="24">
        <f t="shared" si="3"/>
        <v>52793.377500000002</v>
      </c>
      <c r="S27" s="42">
        <f t="shared" si="4"/>
        <v>509.76049999999998</v>
      </c>
      <c r="T27" s="43">
        <f t="shared" si="5"/>
        <v>209.76049999999998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286320</v>
      </c>
      <c r="E28" s="45">
        <f t="shared" si="6"/>
        <v>10</v>
      </c>
      <c r="F28" s="45">
        <f t="shared" ref="F28:T28" si="7">SUM(F7:F27)</f>
        <v>60</v>
      </c>
      <c r="G28" s="45">
        <f t="shared" si="7"/>
        <v>0</v>
      </c>
      <c r="H28" s="45">
        <f t="shared" si="7"/>
        <v>0</v>
      </c>
      <c r="I28" s="45">
        <f t="shared" si="7"/>
        <v>9</v>
      </c>
      <c r="J28" s="45">
        <f t="shared" si="7"/>
        <v>0</v>
      </c>
      <c r="K28" s="45">
        <f t="shared" si="7"/>
        <v>10</v>
      </c>
      <c r="L28" s="45">
        <f t="shared" si="7"/>
        <v>0</v>
      </c>
      <c r="M28" s="45">
        <f t="shared" si="7"/>
        <v>287120</v>
      </c>
      <c r="N28" s="45">
        <f t="shared" si="7"/>
        <v>290659</v>
      </c>
      <c r="O28" s="46">
        <f t="shared" si="7"/>
        <v>7895.7999999999993</v>
      </c>
      <c r="P28" s="45">
        <f t="shared" si="7"/>
        <v>0</v>
      </c>
      <c r="Q28" s="45">
        <f t="shared" si="7"/>
        <v>1717</v>
      </c>
      <c r="R28" s="45">
        <f t="shared" si="7"/>
        <v>281046.2</v>
      </c>
      <c r="S28" s="45">
        <f t="shared" si="7"/>
        <v>2727.6399999999994</v>
      </c>
      <c r="T28" s="47">
        <f t="shared" si="7"/>
        <v>1010.64</v>
      </c>
    </row>
    <row r="29" spans="1:20" ht="15.75" thickBot="1" x14ac:dyDescent="0.3">
      <c r="A29" s="67" t="s">
        <v>38</v>
      </c>
      <c r="B29" s="68"/>
      <c r="C29" s="69"/>
      <c r="D29" s="48">
        <f>D4+D5-D28</f>
        <v>247687</v>
      </c>
      <c r="E29" s="48">
        <f t="shared" ref="E29:L29" si="8">E4+E5-E28</f>
        <v>190</v>
      </c>
      <c r="F29" s="48">
        <f t="shared" si="8"/>
        <v>4890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41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86" priority="43" operator="equal">
      <formula>212030016606640</formula>
    </cfRule>
  </conditionalFormatting>
  <conditionalFormatting sqref="D29 E4:E6 E28:K29">
    <cfRule type="cellIs" dxfId="685" priority="41" operator="equal">
      <formula>$E$4</formula>
    </cfRule>
    <cfRule type="cellIs" dxfId="684" priority="42" operator="equal">
      <formula>2120</formula>
    </cfRule>
  </conditionalFormatting>
  <conditionalFormatting sqref="D29:E29 F4:F6 F28:F29">
    <cfRule type="cellIs" dxfId="683" priority="39" operator="equal">
      <formula>$F$4</formula>
    </cfRule>
    <cfRule type="cellIs" dxfId="682" priority="40" operator="equal">
      <formula>300</formula>
    </cfRule>
  </conditionalFormatting>
  <conditionalFormatting sqref="G4:G6 G28:G29">
    <cfRule type="cellIs" dxfId="681" priority="37" operator="equal">
      <formula>$G$4</formula>
    </cfRule>
    <cfRule type="cellIs" dxfId="680" priority="38" operator="equal">
      <formula>1660</formula>
    </cfRule>
  </conditionalFormatting>
  <conditionalFormatting sqref="H4:H6 H28:H29">
    <cfRule type="cellIs" dxfId="679" priority="35" operator="equal">
      <formula>$H$4</formula>
    </cfRule>
    <cfRule type="cellIs" dxfId="678" priority="36" operator="equal">
      <formula>6640</formula>
    </cfRule>
  </conditionalFormatting>
  <conditionalFormatting sqref="T6:T28">
    <cfRule type="cellIs" dxfId="677" priority="34" operator="lessThan">
      <formula>0</formula>
    </cfRule>
  </conditionalFormatting>
  <conditionalFormatting sqref="T7:T27">
    <cfRule type="cellIs" dxfId="676" priority="31" operator="lessThan">
      <formula>0</formula>
    </cfRule>
    <cfRule type="cellIs" dxfId="675" priority="32" operator="lessThan">
      <formula>0</formula>
    </cfRule>
    <cfRule type="cellIs" dxfId="674" priority="33" operator="lessThan">
      <formula>0</formula>
    </cfRule>
  </conditionalFormatting>
  <conditionalFormatting sqref="E4:E6 E28:K28">
    <cfRule type="cellIs" dxfId="673" priority="30" operator="equal">
      <formula>$E$4</formula>
    </cfRule>
  </conditionalFormatting>
  <conditionalFormatting sqref="D28:D29 D6 D4:M4">
    <cfRule type="cellIs" dxfId="672" priority="29" operator="equal">
      <formula>$D$4</formula>
    </cfRule>
  </conditionalFormatting>
  <conditionalFormatting sqref="I4:I6 I28:I29">
    <cfRule type="cellIs" dxfId="671" priority="28" operator="equal">
      <formula>$I$4</formula>
    </cfRule>
  </conditionalFormatting>
  <conditionalFormatting sqref="J4:J6 J28:J29">
    <cfRule type="cellIs" dxfId="670" priority="27" operator="equal">
      <formula>$J$4</formula>
    </cfRule>
  </conditionalFormatting>
  <conditionalFormatting sqref="K4:K6 K28:K29">
    <cfRule type="cellIs" dxfId="669" priority="26" operator="equal">
      <formula>$K$4</formula>
    </cfRule>
  </conditionalFormatting>
  <conditionalFormatting sqref="M4:M6">
    <cfRule type="cellIs" dxfId="668" priority="25" operator="equal">
      <formula>$L$4</formula>
    </cfRule>
  </conditionalFormatting>
  <conditionalFormatting sqref="T7:T28">
    <cfRule type="cellIs" dxfId="667" priority="22" operator="lessThan">
      <formula>0</formula>
    </cfRule>
    <cfRule type="cellIs" dxfId="666" priority="23" operator="lessThan">
      <formula>0</formula>
    </cfRule>
    <cfRule type="cellIs" dxfId="665" priority="24" operator="lessThan">
      <formula>0</formula>
    </cfRule>
  </conditionalFormatting>
  <conditionalFormatting sqref="D5:K5">
    <cfRule type="cellIs" dxfId="664" priority="21" operator="greaterThan">
      <formula>0</formula>
    </cfRule>
  </conditionalFormatting>
  <conditionalFormatting sqref="T6:T28">
    <cfRule type="cellIs" dxfId="663" priority="20" operator="lessThan">
      <formula>0</formula>
    </cfRule>
  </conditionalFormatting>
  <conditionalFormatting sqref="T7:T27">
    <cfRule type="cellIs" dxfId="662" priority="17" operator="lessThan">
      <formula>0</formula>
    </cfRule>
    <cfRule type="cellIs" dxfId="661" priority="18" operator="lessThan">
      <formula>0</formula>
    </cfRule>
    <cfRule type="cellIs" dxfId="660" priority="19" operator="lessThan">
      <formula>0</formula>
    </cfRule>
  </conditionalFormatting>
  <conditionalFormatting sqref="T7:T28">
    <cfRule type="cellIs" dxfId="659" priority="14" operator="lessThan">
      <formula>0</formula>
    </cfRule>
    <cfRule type="cellIs" dxfId="658" priority="15" operator="lessThan">
      <formula>0</formula>
    </cfRule>
    <cfRule type="cellIs" dxfId="657" priority="16" operator="lessThan">
      <formula>0</formula>
    </cfRule>
  </conditionalFormatting>
  <conditionalFormatting sqref="D5:K5">
    <cfRule type="cellIs" dxfId="656" priority="13" operator="greaterThan">
      <formula>0</formula>
    </cfRule>
  </conditionalFormatting>
  <conditionalFormatting sqref="L4 L6 L28:L29">
    <cfRule type="cellIs" dxfId="655" priority="12" operator="equal">
      <formula>$L$4</formula>
    </cfRule>
  </conditionalFormatting>
  <conditionalFormatting sqref="D7:S7">
    <cfRule type="cellIs" dxfId="654" priority="11" operator="greaterThan">
      <formula>0</formula>
    </cfRule>
  </conditionalFormatting>
  <conditionalFormatting sqref="D9:S9">
    <cfRule type="cellIs" dxfId="653" priority="10" operator="greaterThan">
      <formula>0</formula>
    </cfRule>
  </conditionalFormatting>
  <conditionalFormatting sqref="D11:S11">
    <cfRule type="cellIs" dxfId="652" priority="9" operator="greaterThan">
      <formula>0</formula>
    </cfRule>
  </conditionalFormatting>
  <conditionalFormatting sqref="D13:S13">
    <cfRule type="cellIs" dxfId="651" priority="8" operator="greaterThan">
      <formula>0</formula>
    </cfRule>
  </conditionalFormatting>
  <conditionalFormatting sqref="D15:S15">
    <cfRule type="cellIs" dxfId="650" priority="7" operator="greaterThan">
      <formula>0</formula>
    </cfRule>
  </conditionalFormatting>
  <conditionalFormatting sqref="D17:S17">
    <cfRule type="cellIs" dxfId="649" priority="6" operator="greaterThan">
      <formula>0</formula>
    </cfRule>
  </conditionalFormatting>
  <conditionalFormatting sqref="D19:S19">
    <cfRule type="cellIs" dxfId="648" priority="5" operator="greaterThan">
      <formula>0</formula>
    </cfRule>
  </conditionalFormatting>
  <conditionalFormatting sqref="D21:S21">
    <cfRule type="cellIs" dxfId="647" priority="4" operator="greaterThan">
      <formula>0</formula>
    </cfRule>
  </conditionalFormatting>
  <conditionalFormatting sqref="D23:S23">
    <cfRule type="cellIs" dxfId="646" priority="3" operator="greaterThan">
      <formula>0</formula>
    </cfRule>
  </conditionalFormatting>
  <conditionalFormatting sqref="D25:S25">
    <cfRule type="cellIs" dxfId="645" priority="2" operator="greaterThan">
      <formula>0</formula>
    </cfRule>
  </conditionalFormatting>
  <conditionalFormatting sqref="D27:S27">
    <cfRule type="cellIs" dxfId="644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I36" sqref="I3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'17'!D29</f>
        <v>247687</v>
      </c>
      <c r="E4" s="2">
        <f>'17'!E29</f>
        <v>190</v>
      </c>
      <c r="F4" s="2">
        <f>'17'!F29</f>
        <v>4890</v>
      </c>
      <c r="G4" s="2">
        <f>'17'!G29</f>
        <v>0</v>
      </c>
      <c r="H4" s="2">
        <f>'17'!H29</f>
        <v>0</v>
      </c>
      <c r="I4" s="2">
        <f>'17'!I29</f>
        <v>0</v>
      </c>
      <c r="J4" s="2">
        <f>'17'!J29</f>
        <v>12</v>
      </c>
      <c r="K4" s="2">
        <f>'17'!K29</f>
        <v>41</v>
      </c>
      <c r="L4" s="2">
        <f>'17'!L29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19151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19151</v>
      </c>
      <c r="N9" s="24">
        <f t="shared" si="1"/>
        <v>19151</v>
      </c>
      <c r="O9" s="25">
        <f t="shared" si="2"/>
        <v>526.65250000000003</v>
      </c>
      <c r="P9" s="26"/>
      <c r="Q9" s="26">
        <v>114</v>
      </c>
      <c r="R9" s="24">
        <f t="shared" si="3"/>
        <v>18510.3475</v>
      </c>
      <c r="S9" s="25">
        <f t="shared" si="4"/>
        <v>181.93449999999999</v>
      </c>
      <c r="T9" s="27">
        <f t="shared" si="5"/>
        <v>67.934499999999986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9562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9562</v>
      </c>
      <c r="N10" s="24">
        <f t="shared" si="1"/>
        <v>9562</v>
      </c>
      <c r="O10" s="25">
        <f t="shared" si="2"/>
        <v>262.95499999999998</v>
      </c>
      <c r="P10" s="26"/>
      <c r="Q10" s="26">
        <v>29</v>
      </c>
      <c r="R10" s="24">
        <f t="shared" si="3"/>
        <v>9270.0450000000001</v>
      </c>
      <c r="S10" s="25">
        <f t="shared" si="4"/>
        <v>90.838999999999999</v>
      </c>
      <c r="T10" s="27">
        <f t="shared" si="5"/>
        <v>61.838999999999999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13878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13878</v>
      </c>
      <c r="N12" s="24">
        <f t="shared" si="1"/>
        <v>13878</v>
      </c>
      <c r="O12" s="25">
        <f t="shared" si="2"/>
        <v>381.64499999999998</v>
      </c>
      <c r="P12" s="26"/>
      <c r="Q12" s="26">
        <v>36</v>
      </c>
      <c r="R12" s="24">
        <f t="shared" si="3"/>
        <v>13460.355</v>
      </c>
      <c r="S12" s="25">
        <f t="shared" si="4"/>
        <v>131.84100000000001</v>
      </c>
      <c r="T12" s="27">
        <f t="shared" si="5"/>
        <v>95.841000000000008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22823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22823</v>
      </c>
      <c r="N13" s="24">
        <f t="shared" si="1"/>
        <v>22823</v>
      </c>
      <c r="O13" s="25">
        <f t="shared" si="2"/>
        <v>627.63250000000005</v>
      </c>
      <c r="P13" s="26"/>
      <c r="Q13" s="26">
        <v>115</v>
      </c>
      <c r="R13" s="24">
        <f t="shared" si="3"/>
        <v>22080.3675</v>
      </c>
      <c r="S13" s="25">
        <f t="shared" si="4"/>
        <v>216.8185</v>
      </c>
      <c r="T13" s="27">
        <f t="shared" si="5"/>
        <v>101.8185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38447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38447</v>
      </c>
      <c r="N14" s="24">
        <f t="shared" si="1"/>
        <v>38447</v>
      </c>
      <c r="O14" s="25">
        <f t="shared" si="2"/>
        <v>1057.2925</v>
      </c>
      <c r="P14" s="26"/>
      <c r="Q14" s="26">
        <v>120</v>
      </c>
      <c r="R14" s="24">
        <f t="shared" si="3"/>
        <v>37269.707499999997</v>
      </c>
      <c r="S14" s="25">
        <f t="shared" si="4"/>
        <v>365.24649999999997</v>
      </c>
      <c r="T14" s="27">
        <f t="shared" si="5"/>
        <v>245.24649999999997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15009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15009</v>
      </c>
      <c r="N17" s="24">
        <f t="shared" si="1"/>
        <v>15009</v>
      </c>
      <c r="O17" s="25">
        <f t="shared" si="2"/>
        <v>412.7475</v>
      </c>
      <c r="P17" s="26"/>
      <c r="Q17" s="26">
        <v>100</v>
      </c>
      <c r="R17" s="24">
        <f t="shared" si="3"/>
        <v>14496.252500000001</v>
      </c>
      <c r="S17" s="25">
        <f t="shared" si="4"/>
        <v>142.5855</v>
      </c>
      <c r="T17" s="27">
        <f t="shared" si="5"/>
        <v>42.585499999999996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47331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47331</v>
      </c>
      <c r="N18" s="24">
        <f t="shared" si="1"/>
        <v>47331</v>
      </c>
      <c r="O18" s="25">
        <f t="shared" si="2"/>
        <v>1301.6025</v>
      </c>
      <c r="P18" s="26"/>
      <c r="Q18" s="26">
        <v>199</v>
      </c>
      <c r="R18" s="24">
        <f t="shared" si="3"/>
        <v>45830.397499999999</v>
      </c>
      <c r="S18" s="25">
        <f t="shared" si="4"/>
        <v>449.64449999999999</v>
      </c>
      <c r="T18" s="27">
        <f t="shared" si="5"/>
        <v>250.64449999999999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46054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46054</v>
      </c>
      <c r="N19" s="24">
        <f t="shared" si="1"/>
        <v>46054</v>
      </c>
      <c r="O19" s="25">
        <f t="shared" si="2"/>
        <v>1266.4849999999999</v>
      </c>
      <c r="P19" s="26"/>
      <c r="Q19" s="26">
        <v>200</v>
      </c>
      <c r="R19" s="24">
        <f t="shared" si="3"/>
        <v>44587.514999999999</v>
      </c>
      <c r="S19" s="25">
        <f t="shared" si="4"/>
        <v>437.51299999999998</v>
      </c>
      <c r="T19" s="27">
        <f t="shared" si="5"/>
        <v>237.51299999999998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25140</v>
      </c>
      <c r="E22" s="30"/>
      <c r="F22" s="30"/>
      <c r="G22" s="20"/>
      <c r="H22" s="30"/>
      <c r="I22" s="20"/>
      <c r="J22" s="20"/>
      <c r="K22" s="20">
        <v>10</v>
      </c>
      <c r="L22" s="20"/>
      <c r="M22" s="20">
        <f t="shared" si="0"/>
        <v>25140</v>
      </c>
      <c r="N22" s="24">
        <f t="shared" si="1"/>
        <v>26960</v>
      </c>
      <c r="O22" s="25">
        <f t="shared" si="2"/>
        <v>691.35</v>
      </c>
      <c r="P22" s="26"/>
      <c r="Q22" s="26">
        <v>148</v>
      </c>
      <c r="R22" s="24">
        <f t="shared" si="3"/>
        <v>26120.65</v>
      </c>
      <c r="S22" s="25">
        <f t="shared" si="4"/>
        <v>238.82999999999998</v>
      </c>
      <c r="T22" s="27">
        <f t="shared" si="5"/>
        <v>90.829999999999984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37300</v>
      </c>
      <c r="E24" s="30">
        <v>140</v>
      </c>
      <c r="F24" s="30">
        <v>220</v>
      </c>
      <c r="G24" s="30"/>
      <c r="H24" s="30"/>
      <c r="I24" s="20"/>
      <c r="J24" s="20"/>
      <c r="K24" s="20">
        <v>5</v>
      </c>
      <c r="L24" s="20"/>
      <c r="M24" s="20">
        <f t="shared" si="0"/>
        <v>42300</v>
      </c>
      <c r="N24" s="24">
        <f t="shared" si="1"/>
        <v>43210</v>
      </c>
      <c r="O24" s="25">
        <f t="shared" si="2"/>
        <v>1163.25</v>
      </c>
      <c r="P24" s="26"/>
      <c r="Q24" s="26">
        <v>147</v>
      </c>
      <c r="R24" s="24">
        <f t="shared" si="3"/>
        <v>41899.75</v>
      </c>
      <c r="S24" s="25">
        <f t="shared" si="4"/>
        <v>401.84999999999997</v>
      </c>
      <c r="T24" s="27">
        <f t="shared" si="5"/>
        <v>254.84999999999997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21005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21005</v>
      </c>
      <c r="N26" s="24">
        <f t="shared" si="1"/>
        <v>21005</v>
      </c>
      <c r="O26" s="25">
        <f t="shared" si="2"/>
        <v>577.63750000000005</v>
      </c>
      <c r="P26" s="26"/>
      <c r="Q26" s="26">
        <v>138</v>
      </c>
      <c r="R26" s="24">
        <f t="shared" si="3"/>
        <v>20289.362499999999</v>
      </c>
      <c r="S26" s="25">
        <f t="shared" si="4"/>
        <v>199.54749999999999</v>
      </c>
      <c r="T26" s="27">
        <f t="shared" si="5"/>
        <v>61.547499999999985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295700</v>
      </c>
      <c r="E28" s="45">
        <f t="shared" si="6"/>
        <v>140</v>
      </c>
      <c r="F28" s="45">
        <f t="shared" ref="F28:T28" si="7">SUM(F7:F27)</f>
        <v>220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15</v>
      </c>
      <c r="L28" s="45">
        <f t="shared" si="7"/>
        <v>0</v>
      </c>
      <c r="M28" s="45">
        <f t="shared" si="7"/>
        <v>300700</v>
      </c>
      <c r="N28" s="45">
        <f t="shared" si="7"/>
        <v>303430</v>
      </c>
      <c r="O28" s="46">
        <f t="shared" si="7"/>
        <v>8269.25</v>
      </c>
      <c r="P28" s="45">
        <f t="shared" si="7"/>
        <v>0</v>
      </c>
      <c r="Q28" s="45">
        <f t="shared" si="7"/>
        <v>1346</v>
      </c>
      <c r="R28" s="45">
        <f t="shared" si="7"/>
        <v>293814.74999999994</v>
      </c>
      <c r="S28" s="45">
        <f t="shared" si="7"/>
        <v>2856.6499999999996</v>
      </c>
      <c r="T28" s="47">
        <f t="shared" si="7"/>
        <v>1510.6499999999996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43" priority="43" operator="equal">
      <formula>212030016606640</formula>
    </cfRule>
  </conditionalFormatting>
  <conditionalFormatting sqref="D29 E4:E6 E28:K29">
    <cfRule type="cellIs" dxfId="642" priority="41" operator="equal">
      <formula>$E$4</formula>
    </cfRule>
    <cfRule type="cellIs" dxfId="641" priority="42" operator="equal">
      <formula>2120</formula>
    </cfRule>
  </conditionalFormatting>
  <conditionalFormatting sqref="D29:E29 F4:F6 F28:F29">
    <cfRule type="cellIs" dxfId="640" priority="39" operator="equal">
      <formula>$F$4</formula>
    </cfRule>
    <cfRule type="cellIs" dxfId="639" priority="40" operator="equal">
      <formula>300</formula>
    </cfRule>
  </conditionalFormatting>
  <conditionalFormatting sqref="G4:G6 G28:G29">
    <cfRule type="cellIs" dxfId="638" priority="37" operator="equal">
      <formula>$G$4</formula>
    </cfRule>
    <cfRule type="cellIs" dxfId="637" priority="38" operator="equal">
      <formula>1660</formula>
    </cfRule>
  </conditionalFormatting>
  <conditionalFormatting sqref="H4:H6 H28:H29">
    <cfRule type="cellIs" dxfId="636" priority="35" operator="equal">
      <formula>$H$4</formula>
    </cfRule>
    <cfRule type="cellIs" dxfId="635" priority="36" operator="equal">
      <formula>6640</formula>
    </cfRule>
  </conditionalFormatting>
  <conditionalFormatting sqref="T6:T28">
    <cfRule type="cellIs" dxfId="634" priority="34" operator="lessThan">
      <formula>0</formula>
    </cfRule>
  </conditionalFormatting>
  <conditionalFormatting sqref="T7:T27">
    <cfRule type="cellIs" dxfId="633" priority="31" operator="lessThan">
      <formula>0</formula>
    </cfRule>
    <cfRule type="cellIs" dxfId="632" priority="32" operator="lessThan">
      <formula>0</formula>
    </cfRule>
    <cfRule type="cellIs" dxfId="631" priority="33" operator="lessThan">
      <formula>0</formula>
    </cfRule>
  </conditionalFormatting>
  <conditionalFormatting sqref="E4:E6 E28:K28">
    <cfRule type="cellIs" dxfId="630" priority="30" operator="equal">
      <formula>$E$4</formula>
    </cfRule>
  </conditionalFormatting>
  <conditionalFormatting sqref="D28:D29 D6 D4:M4">
    <cfRule type="cellIs" dxfId="629" priority="29" operator="equal">
      <formula>$D$4</formula>
    </cfRule>
  </conditionalFormatting>
  <conditionalFormatting sqref="I4:I6 I28:I29">
    <cfRule type="cellIs" dxfId="628" priority="28" operator="equal">
      <formula>$I$4</formula>
    </cfRule>
  </conditionalFormatting>
  <conditionalFormatting sqref="J4:J6 J28:J29">
    <cfRule type="cellIs" dxfId="627" priority="27" operator="equal">
      <formula>$J$4</formula>
    </cfRule>
  </conditionalFormatting>
  <conditionalFormatting sqref="K4:K6 K28:K29">
    <cfRule type="cellIs" dxfId="626" priority="26" operator="equal">
      <formula>$K$4</formula>
    </cfRule>
  </conditionalFormatting>
  <conditionalFormatting sqref="M4:M6">
    <cfRule type="cellIs" dxfId="625" priority="25" operator="equal">
      <formula>$L$4</formula>
    </cfRule>
  </conditionalFormatting>
  <conditionalFormatting sqref="T7:T28">
    <cfRule type="cellIs" dxfId="624" priority="22" operator="lessThan">
      <formula>0</formula>
    </cfRule>
    <cfRule type="cellIs" dxfId="623" priority="23" operator="lessThan">
      <formula>0</formula>
    </cfRule>
    <cfRule type="cellIs" dxfId="622" priority="24" operator="lessThan">
      <formula>0</formula>
    </cfRule>
  </conditionalFormatting>
  <conditionalFormatting sqref="D5:K5">
    <cfRule type="cellIs" dxfId="621" priority="21" operator="greaterThan">
      <formula>0</formula>
    </cfRule>
  </conditionalFormatting>
  <conditionalFormatting sqref="T6:T28">
    <cfRule type="cellIs" dxfId="620" priority="20" operator="lessThan">
      <formula>0</formula>
    </cfRule>
  </conditionalFormatting>
  <conditionalFormatting sqref="T7:T27">
    <cfRule type="cellIs" dxfId="619" priority="17" operator="lessThan">
      <formula>0</formula>
    </cfRule>
    <cfRule type="cellIs" dxfId="618" priority="18" operator="lessThan">
      <formula>0</formula>
    </cfRule>
    <cfRule type="cellIs" dxfId="617" priority="19" operator="lessThan">
      <formula>0</formula>
    </cfRule>
  </conditionalFormatting>
  <conditionalFormatting sqref="T7:T28">
    <cfRule type="cellIs" dxfId="616" priority="14" operator="lessThan">
      <formula>0</formula>
    </cfRule>
    <cfRule type="cellIs" dxfId="615" priority="15" operator="lessThan">
      <formula>0</formula>
    </cfRule>
    <cfRule type="cellIs" dxfId="614" priority="16" operator="lessThan">
      <formula>0</formula>
    </cfRule>
  </conditionalFormatting>
  <conditionalFormatting sqref="D5:K5">
    <cfRule type="cellIs" dxfId="613" priority="13" operator="greaterThan">
      <formula>0</formula>
    </cfRule>
  </conditionalFormatting>
  <conditionalFormatting sqref="L4 L6 L28:L29">
    <cfRule type="cellIs" dxfId="612" priority="12" operator="equal">
      <formula>$L$4</formula>
    </cfRule>
  </conditionalFormatting>
  <conditionalFormatting sqref="D7:S7">
    <cfRule type="cellIs" dxfId="611" priority="11" operator="greaterThan">
      <formula>0</formula>
    </cfRule>
  </conditionalFormatting>
  <conditionalFormatting sqref="D9:S9">
    <cfRule type="cellIs" dxfId="610" priority="10" operator="greaterThan">
      <formula>0</formula>
    </cfRule>
  </conditionalFormatting>
  <conditionalFormatting sqref="D11:S11">
    <cfRule type="cellIs" dxfId="609" priority="9" operator="greaterThan">
      <formula>0</formula>
    </cfRule>
  </conditionalFormatting>
  <conditionalFormatting sqref="D13:S13">
    <cfRule type="cellIs" dxfId="608" priority="8" operator="greaterThan">
      <formula>0</formula>
    </cfRule>
  </conditionalFormatting>
  <conditionalFormatting sqref="D15:S15">
    <cfRule type="cellIs" dxfId="607" priority="7" operator="greaterThan">
      <formula>0</formula>
    </cfRule>
  </conditionalFormatting>
  <conditionalFormatting sqref="D17:S17">
    <cfRule type="cellIs" dxfId="606" priority="6" operator="greaterThan">
      <formula>0</formula>
    </cfRule>
  </conditionalFormatting>
  <conditionalFormatting sqref="D19:S19">
    <cfRule type="cellIs" dxfId="605" priority="5" operator="greaterThan">
      <formula>0</formula>
    </cfRule>
  </conditionalFormatting>
  <conditionalFormatting sqref="D21:S21">
    <cfRule type="cellIs" dxfId="604" priority="4" operator="greaterThan">
      <formula>0</formula>
    </cfRule>
  </conditionalFormatting>
  <conditionalFormatting sqref="D23:S23">
    <cfRule type="cellIs" dxfId="603" priority="3" operator="greaterThan">
      <formula>0</formula>
    </cfRule>
  </conditionalFormatting>
  <conditionalFormatting sqref="D25:S25">
    <cfRule type="cellIs" dxfId="602" priority="2" operator="greaterThan">
      <formula>0</formula>
    </cfRule>
  </conditionalFormatting>
  <conditionalFormatting sqref="D27:S27">
    <cfRule type="cellIs" dxfId="601" priority="1" operator="greaterThan">
      <formula>0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'18'!D29</f>
        <v>263675</v>
      </c>
      <c r="E4" s="2">
        <f>'18'!E29</f>
        <v>50</v>
      </c>
      <c r="F4" s="2">
        <f>'18'!F29</f>
        <v>4670</v>
      </c>
      <c r="G4" s="2">
        <f>'18'!G29</f>
        <v>0</v>
      </c>
      <c r="H4" s="2">
        <f>'18'!H29</f>
        <v>0</v>
      </c>
      <c r="I4" s="2">
        <f>'18'!I29</f>
        <v>0</v>
      </c>
      <c r="J4" s="2">
        <f>'18'!J29</f>
        <v>12</v>
      </c>
      <c r="K4" s="2">
        <f>'18'!K29</f>
        <v>26</v>
      </c>
      <c r="L4" s="2">
        <f>'18'!L29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263675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00" priority="43" operator="equal">
      <formula>212030016606640</formula>
    </cfRule>
  </conditionalFormatting>
  <conditionalFormatting sqref="D29 E4:E6 E28:K29">
    <cfRule type="cellIs" dxfId="599" priority="41" operator="equal">
      <formula>$E$4</formula>
    </cfRule>
    <cfRule type="cellIs" dxfId="598" priority="42" operator="equal">
      <formula>2120</formula>
    </cfRule>
  </conditionalFormatting>
  <conditionalFormatting sqref="D29:E29 F4:F6 F28:F29">
    <cfRule type="cellIs" dxfId="597" priority="39" operator="equal">
      <formula>$F$4</formula>
    </cfRule>
    <cfRule type="cellIs" dxfId="596" priority="40" operator="equal">
      <formula>300</formula>
    </cfRule>
  </conditionalFormatting>
  <conditionalFormatting sqref="G4:G6 G28:G29">
    <cfRule type="cellIs" dxfId="595" priority="37" operator="equal">
      <formula>$G$4</formula>
    </cfRule>
    <cfRule type="cellIs" dxfId="594" priority="38" operator="equal">
      <formula>1660</formula>
    </cfRule>
  </conditionalFormatting>
  <conditionalFormatting sqref="H4:H6 H28:H29">
    <cfRule type="cellIs" dxfId="593" priority="35" operator="equal">
      <formula>$H$4</formula>
    </cfRule>
    <cfRule type="cellIs" dxfId="592" priority="36" operator="equal">
      <formula>6640</formula>
    </cfRule>
  </conditionalFormatting>
  <conditionalFormatting sqref="T6:T28">
    <cfRule type="cellIs" dxfId="591" priority="34" operator="lessThan">
      <formula>0</formula>
    </cfRule>
  </conditionalFormatting>
  <conditionalFormatting sqref="T7:T27">
    <cfRule type="cellIs" dxfId="590" priority="31" operator="lessThan">
      <formula>0</formula>
    </cfRule>
    <cfRule type="cellIs" dxfId="589" priority="32" operator="lessThan">
      <formula>0</formula>
    </cfRule>
    <cfRule type="cellIs" dxfId="588" priority="33" operator="lessThan">
      <formula>0</formula>
    </cfRule>
  </conditionalFormatting>
  <conditionalFormatting sqref="E4:E6 E28:K28">
    <cfRule type="cellIs" dxfId="587" priority="30" operator="equal">
      <formula>$E$4</formula>
    </cfRule>
  </conditionalFormatting>
  <conditionalFormatting sqref="D28:D29 D6 D4:M4">
    <cfRule type="cellIs" dxfId="586" priority="29" operator="equal">
      <formula>$D$4</formula>
    </cfRule>
  </conditionalFormatting>
  <conditionalFormatting sqref="I4:I6 I28:I29">
    <cfRule type="cellIs" dxfId="585" priority="28" operator="equal">
      <formula>$I$4</formula>
    </cfRule>
  </conditionalFormatting>
  <conditionalFormatting sqref="J4:J6 J28:J29">
    <cfRule type="cellIs" dxfId="584" priority="27" operator="equal">
      <formula>$J$4</formula>
    </cfRule>
  </conditionalFormatting>
  <conditionalFormatting sqref="K4:K6 K28:K29">
    <cfRule type="cellIs" dxfId="583" priority="26" operator="equal">
      <formula>$K$4</formula>
    </cfRule>
  </conditionalFormatting>
  <conditionalFormatting sqref="M4:M6">
    <cfRule type="cellIs" dxfId="582" priority="25" operator="equal">
      <formula>$L$4</formula>
    </cfRule>
  </conditionalFormatting>
  <conditionalFormatting sqref="T7:T28">
    <cfRule type="cellIs" dxfId="581" priority="22" operator="lessThan">
      <formula>0</formula>
    </cfRule>
    <cfRule type="cellIs" dxfId="580" priority="23" operator="lessThan">
      <formula>0</formula>
    </cfRule>
    <cfRule type="cellIs" dxfId="579" priority="24" operator="lessThan">
      <formula>0</formula>
    </cfRule>
  </conditionalFormatting>
  <conditionalFormatting sqref="D5:K5">
    <cfRule type="cellIs" dxfId="578" priority="21" operator="greaterThan">
      <formula>0</formula>
    </cfRule>
  </conditionalFormatting>
  <conditionalFormatting sqref="T6:T28">
    <cfRule type="cellIs" dxfId="577" priority="20" operator="lessThan">
      <formula>0</formula>
    </cfRule>
  </conditionalFormatting>
  <conditionalFormatting sqref="T7:T27">
    <cfRule type="cellIs" dxfId="576" priority="17" operator="lessThan">
      <formula>0</formula>
    </cfRule>
    <cfRule type="cellIs" dxfId="575" priority="18" operator="lessThan">
      <formula>0</formula>
    </cfRule>
    <cfRule type="cellIs" dxfId="574" priority="19" operator="lessThan">
      <formula>0</formula>
    </cfRule>
  </conditionalFormatting>
  <conditionalFormatting sqref="T7:T28">
    <cfRule type="cellIs" dxfId="573" priority="14" operator="lessThan">
      <formula>0</formula>
    </cfRule>
    <cfRule type="cellIs" dxfId="572" priority="15" operator="lessThan">
      <formula>0</formula>
    </cfRule>
    <cfRule type="cellIs" dxfId="571" priority="16" operator="lessThan">
      <formula>0</formula>
    </cfRule>
  </conditionalFormatting>
  <conditionalFormatting sqref="D5:K5">
    <cfRule type="cellIs" dxfId="570" priority="13" operator="greaterThan">
      <formula>0</formula>
    </cfRule>
  </conditionalFormatting>
  <conditionalFormatting sqref="L4 L6 L28:L29">
    <cfRule type="cellIs" dxfId="569" priority="12" operator="equal">
      <formula>$L$4</formula>
    </cfRule>
  </conditionalFormatting>
  <conditionalFormatting sqref="D7:S7">
    <cfRule type="cellIs" dxfId="568" priority="11" operator="greaterThan">
      <formula>0</formula>
    </cfRule>
  </conditionalFormatting>
  <conditionalFormatting sqref="D9:S9">
    <cfRule type="cellIs" dxfId="567" priority="10" operator="greaterThan">
      <formula>0</formula>
    </cfRule>
  </conditionalFormatting>
  <conditionalFormatting sqref="D11:S11">
    <cfRule type="cellIs" dxfId="566" priority="9" operator="greaterThan">
      <formula>0</formula>
    </cfRule>
  </conditionalFormatting>
  <conditionalFormatting sqref="D13:S13">
    <cfRule type="cellIs" dxfId="565" priority="8" operator="greaterThan">
      <formula>0</formula>
    </cfRule>
  </conditionalFormatting>
  <conditionalFormatting sqref="D15:S15">
    <cfRule type="cellIs" dxfId="564" priority="7" operator="greaterThan">
      <formula>0</formula>
    </cfRule>
  </conditionalFormatting>
  <conditionalFormatting sqref="D17:S17">
    <cfRule type="cellIs" dxfId="563" priority="6" operator="greaterThan">
      <formula>0</formula>
    </cfRule>
  </conditionalFormatting>
  <conditionalFormatting sqref="D19:S19">
    <cfRule type="cellIs" dxfId="562" priority="5" operator="greaterThan">
      <formula>0</formula>
    </cfRule>
  </conditionalFormatting>
  <conditionalFormatting sqref="D21:S21">
    <cfRule type="cellIs" dxfId="561" priority="4" operator="greaterThan">
      <formula>0</formula>
    </cfRule>
  </conditionalFormatting>
  <conditionalFormatting sqref="D23:S23">
    <cfRule type="cellIs" dxfId="560" priority="3" operator="greaterThan">
      <formula>0</formula>
    </cfRule>
  </conditionalFormatting>
  <conditionalFormatting sqref="D25:S25">
    <cfRule type="cellIs" dxfId="559" priority="2" operator="greaterThan">
      <formula>0</formula>
    </cfRule>
  </conditionalFormatting>
  <conditionalFormatting sqref="D27:S27">
    <cfRule type="cellIs" dxfId="558" priority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'1'!D29</f>
        <v>354998</v>
      </c>
      <c r="E4" s="2">
        <f>'1'!E29</f>
        <v>1100</v>
      </c>
      <c r="F4" s="2">
        <f>'1'!F29</f>
        <v>8150</v>
      </c>
      <c r="G4" s="2">
        <f>'1'!G29</f>
        <v>40</v>
      </c>
      <c r="H4" s="2">
        <f>'1'!H29</f>
        <v>1400</v>
      </c>
      <c r="I4" s="2">
        <f>'1'!I29</f>
        <v>123</v>
      </c>
      <c r="J4" s="2">
        <f>'1'!J29</f>
        <v>44</v>
      </c>
      <c r="K4" s="2">
        <f>'1'!K29</f>
        <v>227</v>
      </c>
      <c r="L4" s="2">
        <f>'1'!L29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50</v>
      </c>
      <c r="R7" s="24">
        <f>M7-(M7*2.75%)+I7*191+J7*191+K7*182+L7*100-Q7</f>
        <v>19400</v>
      </c>
      <c r="S7" s="25">
        <f>M7*0.95%</f>
        <v>190</v>
      </c>
      <c r="T7" s="27">
        <f>S7-Q7</f>
        <v>140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18195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18195</v>
      </c>
      <c r="N9" s="24">
        <f t="shared" si="1"/>
        <v>18195</v>
      </c>
      <c r="O9" s="25">
        <f t="shared" si="2"/>
        <v>500.36250000000001</v>
      </c>
      <c r="P9" s="26"/>
      <c r="Q9" s="26">
        <v>115</v>
      </c>
      <c r="R9" s="24">
        <f t="shared" si="3"/>
        <v>17579.637500000001</v>
      </c>
      <c r="S9" s="25">
        <f t="shared" si="4"/>
        <v>172.85249999999999</v>
      </c>
      <c r="T9" s="27">
        <f t="shared" si="5"/>
        <v>57.852499999999992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102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102</v>
      </c>
      <c r="N10" s="24">
        <f t="shared" si="1"/>
        <v>102</v>
      </c>
      <c r="O10" s="25">
        <f t="shared" si="2"/>
        <v>2.8050000000000002</v>
      </c>
      <c r="P10" s="26"/>
      <c r="Q10" s="26"/>
      <c r="R10" s="24">
        <f t="shared" si="3"/>
        <v>99.194999999999993</v>
      </c>
      <c r="S10" s="25">
        <f t="shared" si="4"/>
        <v>0.96899999999999997</v>
      </c>
      <c r="T10" s="27">
        <f t="shared" si="5"/>
        <v>0.96899999999999997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3699</v>
      </c>
      <c r="E11" s="30"/>
      <c r="F11" s="30"/>
      <c r="G11" s="32"/>
      <c r="H11" s="30"/>
      <c r="I11" s="20">
        <v>15</v>
      </c>
      <c r="J11" s="20"/>
      <c r="K11" s="20"/>
      <c r="L11" s="20"/>
      <c r="M11" s="20">
        <f t="shared" si="0"/>
        <v>3699</v>
      </c>
      <c r="N11" s="24">
        <f t="shared" si="1"/>
        <v>6564</v>
      </c>
      <c r="O11" s="25">
        <f t="shared" si="2"/>
        <v>101.7225</v>
      </c>
      <c r="P11" s="26"/>
      <c r="Q11" s="26">
        <v>35</v>
      </c>
      <c r="R11" s="24">
        <f t="shared" si="3"/>
        <v>6427.2775000000001</v>
      </c>
      <c r="S11" s="25">
        <f t="shared" si="4"/>
        <v>35.140499999999996</v>
      </c>
      <c r="T11" s="27">
        <f t="shared" si="5"/>
        <v>0.14049999999999585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27279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27279</v>
      </c>
      <c r="N14" s="24">
        <f t="shared" si="1"/>
        <v>27279</v>
      </c>
      <c r="O14" s="25">
        <f t="shared" si="2"/>
        <v>750.17250000000001</v>
      </c>
      <c r="P14" s="26"/>
      <c r="Q14" s="26">
        <v>150</v>
      </c>
      <c r="R14" s="24">
        <f t="shared" si="3"/>
        <v>26378.827499999999</v>
      </c>
      <c r="S14" s="25">
        <f t="shared" si="4"/>
        <v>259.15049999999997</v>
      </c>
      <c r="T14" s="27">
        <f t="shared" si="5"/>
        <v>109.15049999999997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35582</v>
      </c>
      <c r="E16" s="30"/>
      <c r="F16" s="30"/>
      <c r="G16" s="30"/>
      <c r="H16" s="30"/>
      <c r="I16" s="20">
        <v>12</v>
      </c>
      <c r="J16" s="20"/>
      <c r="K16" s="20"/>
      <c r="L16" s="20"/>
      <c r="M16" s="20">
        <f t="shared" si="0"/>
        <v>35582</v>
      </c>
      <c r="N16" s="24">
        <f t="shared" si="1"/>
        <v>37874</v>
      </c>
      <c r="O16" s="25">
        <f t="shared" si="2"/>
        <v>978.505</v>
      </c>
      <c r="P16" s="26"/>
      <c r="Q16" s="26">
        <v>143</v>
      </c>
      <c r="R16" s="24">
        <f t="shared" si="3"/>
        <v>36752.495000000003</v>
      </c>
      <c r="S16" s="25">
        <f t="shared" si="4"/>
        <v>338.029</v>
      </c>
      <c r="T16" s="27">
        <f t="shared" si="5"/>
        <v>195.029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17478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17478</v>
      </c>
      <c r="N19" s="24">
        <f t="shared" si="1"/>
        <v>17478</v>
      </c>
      <c r="O19" s="25">
        <f t="shared" si="2"/>
        <v>480.64499999999998</v>
      </c>
      <c r="P19" s="26"/>
      <c r="Q19" s="26">
        <v>97</v>
      </c>
      <c r="R19" s="24">
        <f t="shared" si="3"/>
        <v>16900.355</v>
      </c>
      <c r="S19" s="25">
        <f t="shared" si="4"/>
        <v>166.041</v>
      </c>
      <c r="T19" s="27">
        <f t="shared" si="5"/>
        <v>69.040999999999997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19</v>
      </c>
      <c r="R20" s="24">
        <f t="shared" si="3"/>
        <v>1980.46</v>
      </c>
      <c r="S20" s="25">
        <f t="shared" si="4"/>
        <v>19.532</v>
      </c>
      <c r="T20" s="27">
        <f t="shared" si="5"/>
        <v>0.53200000000000003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60662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60662</v>
      </c>
      <c r="N24" s="24">
        <f t="shared" si="1"/>
        <v>60662</v>
      </c>
      <c r="O24" s="25">
        <f t="shared" si="2"/>
        <v>1668.2049999999999</v>
      </c>
      <c r="P24" s="26"/>
      <c r="Q24" s="26">
        <v>204</v>
      </c>
      <c r="R24" s="24">
        <f t="shared" si="3"/>
        <v>58789.794999999998</v>
      </c>
      <c r="S24" s="25">
        <f t="shared" si="4"/>
        <v>576.28899999999999</v>
      </c>
      <c r="T24" s="27">
        <f t="shared" si="5"/>
        <v>372.28899999999999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6.5" customHeight="1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185053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27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185053</v>
      </c>
      <c r="N28" s="45">
        <f t="shared" si="7"/>
        <v>190210</v>
      </c>
      <c r="O28" s="46">
        <f t="shared" si="7"/>
        <v>5088.9575000000004</v>
      </c>
      <c r="P28" s="45">
        <f t="shared" si="7"/>
        <v>0</v>
      </c>
      <c r="Q28" s="45">
        <f t="shared" si="7"/>
        <v>813</v>
      </c>
      <c r="R28" s="45">
        <f t="shared" si="7"/>
        <v>184308.04249999998</v>
      </c>
      <c r="S28" s="45">
        <f t="shared" si="7"/>
        <v>1758.0034999999998</v>
      </c>
      <c r="T28" s="47">
        <f t="shared" si="7"/>
        <v>945.00349999999992</v>
      </c>
    </row>
    <row r="29" spans="1:20" ht="15.75" thickBot="1" x14ac:dyDescent="0.3">
      <c r="A29" s="67" t="s">
        <v>38</v>
      </c>
      <c r="B29" s="68"/>
      <c r="C29" s="69"/>
      <c r="D29" s="48">
        <f>D4+D5-D28</f>
        <v>169945</v>
      </c>
      <c r="E29" s="48">
        <f t="shared" ref="E29:L29" si="8">E4+E5-E28</f>
        <v>1100</v>
      </c>
      <c r="F29" s="48">
        <f t="shared" si="8"/>
        <v>8150</v>
      </c>
      <c r="G29" s="48">
        <f t="shared" si="8"/>
        <v>40</v>
      </c>
      <c r="H29" s="48">
        <f t="shared" si="8"/>
        <v>1400</v>
      </c>
      <c r="I29" s="48">
        <f t="shared" si="8"/>
        <v>96</v>
      </c>
      <c r="J29" s="48">
        <f t="shared" si="8"/>
        <v>44</v>
      </c>
      <c r="K29" s="48">
        <f t="shared" si="8"/>
        <v>227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31" priority="43" operator="equal">
      <formula>212030016606640</formula>
    </cfRule>
  </conditionalFormatting>
  <conditionalFormatting sqref="D29 E4:E6 E28:K29">
    <cfRule type="cellIs" dxfId="1330" priority="41" operator="equal">
      <formula>$E$4</formula>
    </cfRule>
    <cfRule type="cellIs" dxfId="1329" priority="42" operator="equal">
      <formula>2120</formula>
    </cfRule>
  </conditionalFormatting>
  <conditionalFormatting sqref="D29:E29 F4:F6 F28:F29">
    <cfRule type="cellIs" dxfId="1328" priority="39" operator="equal">
      <formula>$F$4</formula>
    </cfRule>
    <cfRule type="cellIs" dxfId="1327" priority="40" operator="equal">
      <formula>300</formula>
    </cfRule>
  </conditionalFormatting>
  <conditionalFormatting sqref="G4:G6 G28:G29">
    <cfRule type="cellIs" dxfId="1326" priority="37" operator="equal">
      <formula>$G$4</formula>
    </cfRule>
    <cfRule type="cellIs" dxfId="1325" priority="38" operator="equal">
      <formula>1660</formula>
    </cfRule>
  </conditionalFormatting>
  <conditionalFormatting sqref="H4:H6 H28:H29">
    <cfRule type="cellIs" dxfId="1324" priority="35" operator="equal">
      <formula>$H$4</formula>
    </cfRule>
    <cfRule type="cellIs" dxfId="1323" priority="36" operator="equal">
      <formula>6640</formula>
    </cfRule>
  </conditionalFormatting>
  <conditionalFormatting sqref="T6:T28">
    <cfRule type="cellIs" dxfId="1322" priority="34" operator="lessThan">
      <formula>0</formula>
    </cfRule>
  </conditionalFormatting>
  <conditionalFormatting sqref="T7:T27">
    <cfRule type="cellIs" dxfId="1321" priority="31" operator="lessThan">
      <formula>0</formula>
    </cfRule>
    <cfRule type="cellIs" dxfId="1320" priority="32" operator="lessThan">
      <formula>0</formula>
    </cfRule>
    <cfRule type="cellIs" dxfId="1319" priority="33" operator="lessThan">
      <formula>0</formula>
    </cfRule>
  </conditionalFormatting>
  <conditionalFormatting sqref="E4:E6 E28:K28">
    <cfRule type="cellIs" dxfId="1318" priority="30" operator="equal">
      <formula>$E$4</formula>
    </cfRule>
  </conditionalFormatting>
  <conditionalFormatting sqref="D28:D29 D6 D4:M4">
    <cfRule type="cellIs" dxfId="1317" priority="29" operator="equal">
      <formula>$D$4</formula>
    </cfRule>
  </conditionalFormatting>
  <conditionalFormatting sqref="I4:I6 I28:I29">
    <cfRule type="cellIs" dxfId="1316" priority="28" operator="equal">
      <formula>$I$4</formula>
    </cfRule>
  </conditionalFormatting>
  <conditionalFormatting sqref="J4:J6 J28:J29">
    <cfRule type="cellIs" dxfId="1315" priority="27" operator="equal">
      <formula>$J$4</formula>
    </cfRule>
  </conditionalFormatting>
  <conditionalFormatting sqref="K4:K6 K28:K29">
    <cfRule type="cellIs" dxfId="1314" priority="26" operator="equal">
      <formula>$K$4</formula>
    </cfRule>
  </conditionalFormatting>
  <conditionalFormatting sqref="M4:M6">
    <cfRule type="cellIs" dxfId="1313" priority="25" operator="equal">
      <formula>$L$4</formula>
    </cfRule>
  </conditionalFormatting>
  <conditionalFormatting sqref="T7:T28">
    <cfRule type="cellIs" dxfId="1312" priority="22" operator="lessThan">
      <formula>0</formula>
    </cfRule>
    <cfRule type="cellIs" dxfId="1311" priority="23" operator="lessThan">
      <formula>0</formula>
    </cfRule>
    <cfRule type="cellIs" dxfId="1310" priority="24" operator="lessThan">
      <formula>0</formula>
    </cfRule>
  </conditionalFormatting>
  <conditionalFormatting sqref="D5:K5">
    <cfRule type="cellIs" dxfId="1309" priority="21" operator="greaterThan">
      <formula>0</formula>
    </cfRule>
  </conditionalFormatting>
  <conditionalFormatting sqref="T6:T28">
    <cfRule type="cellIs" dxfId="1308" priority="20" operator="lessThan">
      <formula>0</formula>
    </cfRule>
  </conditionalFormatting>
  <conditionalFormatting sqref="T7:T27">
    <cfRule type="cellIs" dxfId="1307" priority="17" operator="lessThan">
      <formula>0</formula>
    </cfRule>
    <cfRule type="cellIs" dxfId="1306" priority="18" operator="lessThan">
      <formula>0</formula>
    </cfRule>
    <cfRule type="cellIs" dxfId="1305" priority="19" operator="lessThan">
      <formula>0</formula>
    </cfRule>
  </conditionalFormatting>
  <conditionalFormatting sqref="T7:T28">
    <cfRule type="cellIs" dxfId="1304" priority="14" operator="lessThan">
      <formula>0</formula>
    </cfRule>
    <cfRule type="cellIs" dxfId="1303" priority="15" operator="lessThan">
      <formula>0</formula>
    </cfRule>
    <cfRule type="cellIs" dxfId="1302" priority="16" operator="lessThan">
      <formula>0</formula>
    </cfRule>
  </conditionalFormatting>
  <conditionalFormatting sqref="D5:K5">
    <cfRule type="cellIs" dxfId="1301" priority="13" operator="greaterThan">
      <formula>0</formula>
    </cfRule>
  </conditionalFormatting>
  <conditionalFormatting sqref="L4 L6 L28:L29">
    <cfRule type="cellIs" dxfId="1300" priority="12" operator="equal">
      <formula>$L$4</formula>
    </cfRule>
  </conditionalFormatting>
  <conditionalFormatting sqref="D7:S7">
    <cfRule type="cellIs" dxfId="1299" priority="11" operator="greaterThan">
      <formula>0</formula>
    </cfRule>
  </conditionalFormatting>
  <conditionalFormatting sqref="D9:S9">
    <cfRule type="cellIs" dxfId="1298" priority="10" operator="greaterThan">
      <formula>0</formula>
    </cfRule>
  </conditionalFormatting>
  <conditionalFormatting sqref="D11:S11">
    <cfRule type="cellIs" dxfId="1297" priority="9" operator="greaterThan">
      <formula>0</formula>
    </cfRule>
  </conditionalFormatting>
  <conditionalFormatting sqref="D13:S13">
    <cfRule type="cellIs" dxfId="1296" priority="8" operator="greaterThan">
      <formula>0</formula>
    </cfRule>
  </conditionalFormatting>
  <conditionalFormatting sqref="D15:S15">
    <cfRule type="cellIs" dxfId="1295" priority="7" operator="greaterThan">
      <formula>0</formula>
    </cfRule>
  </conditionalFormatting>
  <conditionalFormatting sqref="D17:S17">
    <cfRule type="cellIs" dxfId="1294" priority="6" operator="greaterThan">
      <formula>0</formula>
    </cfRule>
  </conditionalFormatting>
  <conditionalFormatting sqref="D19:S19">
    <cfRule type="cellIs" dxfId="1293" priority="5" operator="greaterThan">
      <formula>0</formula>
    </cfRule>
  </conditionalFormatting>
  <conditionalFormatting sqref="D21:S21">
    <cfRule type="cellIs" dxfId="1292" priority="4" operator="greaterThan">
      <formula>0</formula>
    </cfRule>
  </conditionalFormatting>
  <conditionalFormatting sqref="D23:S23">
    <cfRule type="cellIs" dxfId="1291" priority="3" operator="greaterThan">
      <formula>0</formula>
    </cfRule>
  </conditionalFormatting>
  <conditionalFormatting sqref="D25:S25">
    <cfRule type="cellIs" dxfId="1290" priority="2" operator="greaterThan">
      <formula>0</formula>
    </cfRule>
  </conditionalFormatting>
  <conditionalFormatting sqref="D27:S27">
    <cfRule type="cellIs" dxfId="128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J32" sqref="J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'19'!D29</f>
        <v>263675</v>
      </c>
      <c r="E4" s="2">
        <f>'19'!E29</f>
        <v>50</v>
      </c>
      <c r="F4" s="2">
        <f>'19'!F29</f>
        <v>4670</v>
      </c>
      <c r="G4" s="2">
        <f>'19'!G29</f>
        <v>0</v>
      </c>
      <c r="H4" s="2">
        <f>'19'!H29</f>
        <v>0</v>
      </c>
      <c r="I4" s="2">
        <f>'19'!I29</f>
        <v>0</v>
      </c>
      <c r="J4" s="2">
        <f>'19'!J29</f>
        <v>12</v>
      </c>
      <c r="K4" s="2">
        <f>'19'!K29</f>
        <v>26</v>
      </c>
      <c r="L4" s="2">
        <f>'19'!L29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20000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20000</v>
      </c>
      <c r="N7" s="24">
        <f>D7+E7*20+F7*10+G7*9+H7*9+I7*191+J7*191+K7*182+L7*100</f>
        <v>20000</v>
      </c>
      <c r="O7" s="25">
        <f>M7*2.75%</f>
        <v>550</v>
      </c>
      <c r="P7" s="26"/>
      <c r="Q7" s="26">
        <v>100</v>
      </c>
      <c r="R7" s="24">
        <f>M7-(M7*2.75%)+I7*191+J7*191+K7*182+L7*100-Q7</f>
        <v>19350</v>
      </c>
      <c r="S7" s="25">
        <f>M7*0.95%</f>
        <v>190</v>
      </c>
      <c r="T7" s="27">
        <f>S7-Q7</f>
        <v>90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1028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1028</v>
      </c>
      <c r="N8" s="24">
        <f t="shared" ref="N8:N27" si="1">D8+E8*20+F8*10+G8*9+H8*9+I8*191+J8*191+K8*182+L8*100</f>
        <v>1028</v>
      </c>
      <c r="O8" s="25">
        <f t="shared" ref="O8:O27" si="2">M8*2.75%</f>
        <v>28.27</v>
      </c>
      <c r="P8" s="26"/>
      <c r="Q8" s="26"/>
      <c r="R8" s="24">
        <f t="shared" ref="R8:R27" si="3">M8-(M8*2.75%)+I8*191+J8*191+K8*182+L8*100-Q8</f>
        <v>999.73</v>
      </c>
      <c r="S8" s="25">
        <f t="shared" ref="S8:S27" si="4">M8*0.95%</f>
        <v>9.766</v>
      </c>
      <c r="T8" s="27">
        <f t="shared" ref="T8:T27" si="5">S8-Q8</f>
        <v>9.766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618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618</v>
      </c>
      <c r="N13" s="24">
        <f t="shared" si="1"/>
        <v>618</v>
      </c>
      <c r="O13" s="25">
        <f t="shared" si="2"/>
        <v>16.995000000000001</v>
      </c>
      <c r="P13" s="26"/>
      <c r="Q13" s="26"/>
      <c r="R13" s="24">
        <f t="shared" si="3"/>
        <v>601.005</v>
      </c>
      <c r="S13" s="25">
        <f t="shared" si="4"/>
        <v>5.8709999999999996</v>
      </c>
      <c r="T13" s="27">
        <f t="shared" si="5"/>
        <v>5.8709999999999996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7710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7710</v>
      </c>
      <c r="N16" s="24">
        <f t="shared" si="1"/>
        <v>7710</v>
      </c>
      <c r="O16" s="25">
        <f t="shared" si="2"/>
        <v>212.02500000000001</v>
      </c>
      <c r="P16" s="26"/>
      <c r="Q16" s="26">
        <v>58</v>
      </c>
      <c r="R16" s="24">
        <f t="shared" si="3"/>
        <v>7439.9750000000004</v>
      </c>
      <c r="S16" s="25">
        <f t="shared" si="4"/>
        <v>73.245000000000005</v>
      </c>
      <c r="T16" s="27">
        <f t="shared" si="5"/>
        <v>15.245000000000005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14704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14704</v>
      </c>
      <c r="N21" s="24">
        <f t="shared" si="1"/>
        <v>14704</v>
      </c>
      <c r="O21" s="25">
        <f t="shared" si="2"/>
        <v>404.36</v>
      </c>
      <c r="P21" s="26"/>
      <c r="Q21" s="26">
        <v>40</v>
      </c>
      <c r="R21" s="24">
        <f t="shared" si="3"/>
        <v>14259.64</v>
      </c>
      <c r="S21" s="25">
        <f t="shared" si="4"/>
        <v>139.68799999999999</v>
      </c>
      <c r="T21" s="27">
        <f t="shared" si="5"/>
        <v>99.687999999999988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60550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60550</v>
      </c>
      <c r="N22" s="24">
        <f t="shared" si="1"/>
        <v>60550</v>
      </c>
      <c r="O22" s="25">
        <f t="shared" si="2"/>
        <v>1665.125</v>
      </c>
      <c r="P22" s="26"/>
      <c r="Q22" s="26">
        <v>200</v>
      </c>
      <c r="R22" s="24">
        <f t="shared" si="3"/>
        <v>58684.875</v>
      </c>
      <c r="S22" s="25">
        <f t="shared" si="4"/>
        <v>575.22500000000002</v>
      </c>
      <c r="T22" s="27">
        <f t="shared" si="5"/>
        <v>375.22500000000002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107694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107694</v>
      </c>
      <c r="N28" s="45">
        <f t="shared" si="7"/>
        <v>107694</v>
      </c>
      <c r="O28" s="46">
        <f t="shared" si="7"/>
        <v>2961.585</v>
      </c>
      <c r="P28" s="45">
        <f t="shared" si="7"/>
        <v>0</v>
      </c>
      <c r="Q28" s="45">
        <f t="shared" si="7"/>
        <v>398</v>
      </c>
      <c r="R28" s="45">
        <f t="shared" si="7"/>
        <v>104334.41499999999</v>
      </c>
      <c r="S28" s="45">
        <f t="shared" si="7"/>
        <v>1023.0930000000001</v>
      </c>
      <c r="T28" s="47">
        <f t="shared" si="7"/>
        <v>625.09299999999996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155981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26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57" priority="43" operator="equal">
      <formula>212030016606640</formula>
    </cfRule>
  </conditionalFormatting>
  <conditionalFormatting sqref="D29 E4:E6 E28:K29">
    <cfRule type="cellIs" dxfId="556" priority="41" operator="equal">
      <formula>$E$4</formula>
    </cfRule>
    <cfRule type="cellIs" dxfId="555" priority="42" operator="equal">
      <formula>2120</formula>
    </cfRule>
  </conditionalFormatting>
  <conditionalFormatting sqref="D29:E29 F4:F6 F28:F29">
    <cfRule type="cellIs" dxfId="554" priority="39" operator="equal">
      <formula>$F$4</formula>
    </cfRule>
    <cfRule type="cellIs" dxfId="553" priority="40" operator="equal">
      <formula>300</formula>
    </cfRule>
  </conditionalFormatting>
  <conditionalFormatting sqref="G4:G6 G28:G29">
    <cfRule type="cellIs" dxfId="552" priority="37" operator="equal">
      <formula>$G$4</formula>
    </cfRule>
    <cfRule type="cellIs" dxfId="551" priority="38" operator="equal">
      <formula>1660</formula>
    </cfRule>
  </conditionalFormatting>
  <conditionalFormatting sqref="H4:H6 H28:H29">
    <cfRule type="cellIs" dxfId="550" priority="35" operator="equal">
      <formula>$H$4</formula>
    </cfRule>
    <cfRule type="cellIs" dxfId="549" priority="36" operator="equal">
      <formula>6640</formula>
    </cfRule>
  </conditionalFormatting>
  <conditionalFormatting sqref="T6:T28">
    <cfRule type="cellIs" dxfId="548" priority="34" operator="lessThan">
      <formula>0</formula>
    </cfRule>
  </conditionalFormatting>
  <conditionalFormatting sqref="T7:T27">
    <cfRule type="cellIs" dxfId="547" priority="31" operator="lessThan">
      <formula>0</formula>
    </cfRule>
    <cfRule type="cellIs" dxfId="546" priority="32" operator="lessThan">
      <formula>0</formula>
    </cfRule>
    <cfRule type="cellIs" dxfId="545" priority="33" operator="lessThan">
      <formula>0</formula>
    </cfRule>
  </conditionalFormatting>
  <conditionalFormatting sqref="E4:E6 E28:K28">
    <cfRule type="cellIs" dxfId="544" priority="30" operator="equal">
      <formula>$E$4</formula>
    </cfRule>
  </conditionalFormatting>
  <conditionalFormatting sqref="D28:D29 D6 D4:M4">
    <cfRule type="cellIs" dxfId="543" priority="29" operator="equal">
      <formula>$D$4</formula>
    </cfRule>
  </conditionalFormatting>
  <conditionalFormatting sqref="I4:I6 I28:I29">
    <cfRule type="cellIs" dxfId="542" priority="28" operator="equal">
      <formula>$I$4</formula>
    </cfRule>
  </conditionalFormatting>
  <conditionalFormatting sqref="J4:J6 J28:J29">
    <cfRule type="cellIs" dxfId="541" priority="27" operator="equal">
      <formula>$J$4</formula>
    </cfRule>
  </conditionalFormatting>
  <conditionalFormatting sqref="K4:K6 K28:K29">
    <cfRule type="cellIs" dxfId="540" priority="26" operator="equal">
      <formula>$K$4</formula>
    </cfRule>
  </conditionalFormatting>
  <conditionalFormatting sqref="M4:M6">
    <cfRule type="cellIs" dxfId="539" priority="25" operator="equal">
      <formula>$L$4</formula>
    </cfRule>
  </conditionalFormatting>
  <conditionalFormatting sqref="T7:T28">
    <cfRule type="cellIs" dxfId="538" priority="22" operator="lessThan">
      <formula>0</formula>
    </cfRule>
    <cfRule type="cellIs" dxfId="537" priority="23" operator="lessThan">
      <formula>0</formula>
    </cfRule>
    <cfRule type="cellIs" dxfId="536" priority="24" operator="lessThan">
      <formula>0</formula>
    </cfRule>
  </conditionalFormatting>
  <conditionalFormatting sqref="D5:K5">
    <cfRule type="cellIs" dxfId="535" priority="21" operator="greaterThan">
      <formula>0</formula>
    </cfRule>
  </conditionalFormatting>
  <conditionalFormatting sqref="T6:T28">
    <cfRule type="cellIs" dxfId="534" priority="20" operator="lessThan">
      <formula>0</formula>
    </cfRule>
  </conditionalFormatting>
  <conditionalFormatting sqref="T7:T27">
    <cfRule type="cellIs" dxfId="533" priority="17" operator="lessThan">
      <formula>0</formula>
    </cfRule>
    <cfRule type="cellIs" dxfId="532" priority="18" operator="lessThan">
      <formula>0</formula>
    </cfRule>
    <cfRule type="cellIs" dxfId="531" priority="19" operator="lessThan">
      <formula>0</formula>
    </cfRule>
  </conditionalFormatting>
  <conditionalFormatting sqref="T7:T28">
    <cfRule type="cellIs" dxfId="530" priority="14" operator="lessThan">
      <formula>0</formula>
    </cfRule>
    <cfRule type="cellIs" dxfId="529" priority="15" operator="lessThan">
      <formula>0</formula>
    </cfRule>
    <cfRule type="cellIs" dxfId="528" priority="16" operator="lessThan">
      <formula>0</formula>
    </cfRule>
  </conditionalFormatting>
  <conditionalFormatting sqref="D5:K5">
    <cfRule type="cellIs" dxfId="527" priority="13" operator="greaterThan">
      <formula>0</formula>
    </cfRule>
  </conditionalFormatting>
  <conditionalFormatting sqref="L4 L6 L28:L29">
    <cfRule type="cellIs" dxfId="526" priority="12" operator="equal">
      <formula>$L$4</formula>
    </cfRule>
  </conditionalFormatting>
  <conditionalFormatting sqref="D7:S7">
    <cfRule type="cellIs" dxfId="525" priority="11" operator="greaterThan">
      <formula>0</formula>
    </cfRule>
  </conditionalFormatting>
  <conditionalFormatting sqref="D9:S9">
    <cfRule type="cellIs" dxfId="524" priority="10" operator="greaterThan">
      <formula>0</formula>
    </cfRule>
  </conditionalFormatting>
  <conditionalFormatting sqref="D11:S11">
    <cfRule type="cellIs" dxfId="523" priority="9" operator="greaterThan">
      <formula>0</formula>
    </cfRule>
  </conditionalFormatting>
  <conditionalFormatting sqref="D13:S13">
    <cfRule type="cellIs" dxfId="522" priority="8" operator="greaterThan">
      <formula>0</formula>
    </cfRule>
  </conditionalFormatting>
  <conditionalFormatting sqref="D15:S15">
    <cfRule type="cellIs" dxfId="521" priority="7" operator="greaterThan">
      <formula>0</formula>
    </cfRule>
  </conditionalFormatting>
  <conditionalFormatting sqref="D17:S17">
    <cfRule type="cellIs" dxfId="520" priority="6" operator="greaterThan">
      <formula>0</formula>
    </cfRule>
  </conditionalFormatting>
  <conditionalFormatting sqref="D19:S19">
    <cfRule type="cellIs" dxfId="519" priority="5" operator="greaterThan">
      <formula>0</formula>
    </cfRule>
  </conditionalFormatting>
  <conditionalFormatting sqref="D21:S21">
    <cfRule type="cellIs" dxfId="518" priority="4" operator="greaterThan">
      <formula>0</formula>
    </cfRule>
  </conditionalFormatting>
  <conditionalFormatting sqref="D23:S23">
    <cfRule type="cellIs" dxfId="517" priority="3" operator="greaterThan">
      <formula>0</formula>
    </cfRule>
  </conditionalFormatting>
  <conditionalFormatting sqref="D25:S25">
    <cfRule type="cellIs" dxfId="516" priority="2" operator="greaterThan">
      <formula>0</formula>
    </cfRule>
  </conditionalFormatting>
  <conditionalFormatting sqref="D27:S27">
    <cfRule type="cellIs" dxfId="515" priority="1" operator="greaterThan">
      <formula>0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G31" sqref="G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'20'!D29</f>
        <v>155981</v>
      </c>
      <c r="E4" s="2">
        <f>'20'!E29</f>
        <v>50</v>
      </c>
      <c r="F4" s="2">
        <f>'20'!F29</f>
        <v>4670</v>
      </c>
      <c r="G4" s="2">
        <f>'20'!G29</f>
        <v>0</v>
      </c>
      <c r="H4" s="2">
        <f>'20'!H29</f>
        <v>0</v>
      </c>
      <c r="I4" s="2">
        <f>'20'!I29</f>
        <v>0</v>
      </c>
      <c r="J4" s="2">
        <f>'20'!J29</f>
        <v>12</v>
      </c>
      <c r="K4" s="2">
        <f>'20'!K29</f>
        <v>26</v>
      </c>
      <c r="L4" s="2">
        <f>'20'!L29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207793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25906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25906</v>
      </c>
      <c r="N7" s="24">
        <f>D7+E7*20+F7*10+G7*9+H7*9+I7*191+J7*191+K7*182+L7*100</f>
        <v>25906</v>
      </c>
      <c r="O7" s="25">
        <f>M7*2.75%</f>
        <v>712.41499999999996</v>
      </c>
      <c r="P7" s="26"/>
      <c r="Q7" s="26">
        <v>114</v>
      </c>
      <c r="R7" s="24">
        <f>M7-(M7*2.75%)+I7*191+J7*191+K7*182+L7*100-Q7</f>
        <v>25079.584999999999</v>
      </c>
      <c r="S7" s="25">
        <f>M7*0.95%</f>
        <v>246.107</v>
      </c>
      <c r="T7" s="27">
        <f>S7-Q7</f>
        <v>132.107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18505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18505</v>
      </c>
      <c r="N8" s="24">
        <f t="shared" ref="N8:N27" si="1">D8+E8*20+F8*10+G8*9+H8*9+I8*191+J8*191+K8*182+L8*100</f>
        <v>18505</v>
      </c>
      <c r="O8" s="25">
        <f t="shared" ref="O8:O27" si="2">M8*2.75%</f>
        <v>508.88749999999999</v>
      </c>
      <c r="P8" s="26"/>
      <c r="Q8" s="26">
        <v>96</v>
      </c>
      <c r="R8" s="24">
        <f t="shared" ref="R8:R27" si="3">M8-(M8*2.75%)+I8*191+J8*191+K8*182+L8*100-Q8</f>
        <v>17900.112499999999</v>
      </c>
      <c r="S8" s="25">
        <f t="shared" ref="S8:S27" si="4">M8*0.95%</f>
        <v>175.79749999999999</v>
      </c>
      <c r="T8" s="27">
        <f t="shared" ref="T8:T27" si="5">S8-Q8</f>
        <v>79.797499999999985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21896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21896</v>
      </c>
      <c r="N9" s="24">
        <f t="shared" si="1"/>
        <v>21896</v>
      </c>
      <c r="O9" s="25">
        <f t="shared" si="2"/>
        <v>602.14</v>
      </c>
      <c r="P9" s="26"/>
      <c r="Q9" s="26">
        <v>115</v>
      </c>
      <c r="R9" s="24">
        <f t="shared" si="3"/>
        <v>21178.86</v>
      </c>
      <c r="S9" s="25">
        <f t="shared" si="4"/>
        <v>208.012</v>
      </c>
      <c r="T9" s="27">
        <f t="shared" si="5"/>
        <v>93.012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10000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10000</v>
      </c>
      <c r="N10" s="24">
        <f t="shared" si="1"/>
        <v>10000</v>
      </c>
      <c r="O10" s="25">
        <f t="shared" si="2"/>
        <v>275</v>
      </c>
      <c r="P10" s="26"/>
      <c r="Q10" s="26">
        <v>25</v>
      </c>
      <c r="R10" s="24">
        <f t="shared" si="3"/>
        <v>9700</v>
      </c>
      <c r="S10" s="25">
        <f t="shared" si="4"/>
        <v>95</v>
      </c>
      <c r="T10" s="27">
        <f t="shared" si="5"/>
        <v>70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10000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10000</v>
      </c>
      <c r="N12" s="24">
        <f t="shared" si="1"/>
        <v>10000</v>
      </c>
      <c r="O12" s="25">
        <f t="shared" si="2"/>
        <v>275</v>
      </c>
      <c r="P12" s="26"/>
      <c r="Q12" s="26">
        <v>25</v>
      </c>
      <c r="R12" s="24">
        <f t="shared" si="3"/>
        <v>9700</v>
      </c>
      <c r="S12" s="25">
        <f t="shared" si="4"/>
        <v>95</v>
      </c>
      <c r="T12" s="27">
        <f t="shared" si="5"/>
        <v>70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29999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29999</v>
      </c>
      <c r="N14" s="24">
        <f t="shared" si="1"/>
        <v>29999</v>
      </c>
      <c r="O14" s="25">
        <f t="shared" si="2"/>
        <v>824.97249999999997</v>
      </c>
      <c r="P14" s="26"/>
      <c r="Q14" s="26">
        <v>120</v>
      </c>
      <c r="R14" s="24">
        <f t="shared" si="3"/>
        <v>29054.0275</v>
      </c>
      <c r="S14" s="25">
        <f t="shared" si="4"/>
        <v>284.9905</v>
      </c>
      <c r="T14" s="27">
        <f t="shared" si="5"/>
        <v>164.9905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35116</v>
      </c>
      <c r="E15" s="30"/>
      <c r="F15" s="30"/>
      <c r="G15" s="30"/>
      <c r="H15" s="30"/>
      <c r="I15" s="20"/>
      <c r="J15" s="20"/>
      <c r="K15" s="20">
        <v>26</v>
      </c>
      <c r="L15" s="20"/>
      <c r="M15" s="20">
        <f t="shared" si="0"/>
        <v>35116</v>
      </c>
      <c r="N15" s="24">
        <f t="shared" si="1"/>
        <v>39848</v>
      </c>
      <c r="O15" s="25">
        <f t="shared" si="2"/>
        <v>965.69</v>
      </c>
      <c r="P15" s="26"/>
      <c r="Q15" s="26">
        <v>201</v>
      </c>
      <c r="R15" s="24">
        <f t="shared" si="3"/>
        <v>38681.31</v>
      </c>
      <c r="S15" s="25">
        <f t="shared" si="4"/>
        <v>333.60199999999998</v>
      </c>
      <c r="T15" s="27">
        <f t="shared" si="5"/>
        <v>132.60199999999998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12643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12643</v>
      </c>
      <c r="N16" s="24">
        <f t="shared" si="1"/>
        <v>12643</v>
      </c>
      <c r="O16" s="25">
        <f t="shared" si="2"/>
        <v>347.6825</v>
      </c>
      <c r="P16" s="26"/>
      <c r="Q16" s="26">
        <v>95</v>
      </c>
      <c r="R16" s="24">
        <f t="shared" si="3"/>
        <v>12200.317499999999</v>
      </c>
      <c r="S16" s="25">
        <f t="shared" si="4"/>
        <v>120.10849999999999</v>
      </c>
      <c r="T16" s="27">
        <f t="shared" si="5"/>
        <v>25.108499999999992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3084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3084</v>
      </c>
      <c r="N17" s="24">
        <f t="shared" si="1"/>
        <v>3084</v>
      </c>
      <c r="O17" s="25">
        <f t="shared" si="2"/>
        <v>84.81</v>
      </c>
      <c r="P17" s="26"/>
      <c r="Q17" s="26"/>
      <c r="R17" s="24">
        <f t="shared" si="3"/>
        <v>2999.19</v>
      </c>
      <c r="S17" s="25">
        <f t="shared" si="4"/>
        <v>29.297999999999998</v>
      </c>
      <c r="T17" s="27">
        <f t="shared" si="5"/>
        <v>29.297999999999998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27">
        <f t="shared" si="5"/>
        <v>9.766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1028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1028</v>
      </c>
      <c r="N22" s="24">
        <f t="shared" si="1"/>
        <v>1028</v>
      </c>
      <c r="O22" s="25">
        <f t="shared" si="2"/>
        <v>28.27</v>
      </c>
      <c r="P22" s="26"/>
      <c r="Q22" s="26">
        <v>12</v>
      </c>
      <c r="R22" s="24">
        <f t="shared" si="3"/>
        <v>987.73</v>
      </c>
      <c r="S22" s="25">
        <f t="shared" si="4"/>
        <v>9.766</v>
      </c>
      <c r="T22" s="27">
        <f t="shared" si="5"/>
        <v>-2.234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5140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5140</v>
      </c>
      <c r="N24" s="24">
        <f t="shared" si="1"/>
        <v>5140</v>
      </c>
      <c r="O24" s="25">
        <f t="shared" si="2"/>
        <v>141.35</v>
      </c>
      <c r="P24" s="26"/>
      <c r="Q24" s="26"/>
      <c r="R24" s="24">
        <f t="shared" si="3"/>
        <v>4998.6499999999996</v>
      </c>
      <c r="S24" s="25">
        <f t="shared" si="4"/>
        <v>48.83</v>
      </c>
      <c r="T24" s="27">
        <f t="shared" si="5"/>
        <v>48.83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18760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18760</v>
      </c>
      <c r="N25" s="24">
        <f t="shared" si="1"/>
        <v>18760</v>
      </c>
      <c r="O25" s="25">
        <f t="shared" si="2"/>
        <v>515.9</v>
      </c>
      <c r="P25" s="26"/>
      <c r="Q25" s="26">
        <v>144</v>
      </c>
      <c r="R25" s="24">
        <f t="shared" si="3"/>
        <v>18100.099999999999</v>
      </c>
      <c r="S25" s="25">
        <f t="shared" si="4"/>
        <v>178.22</v>
      </c>
      <c r="T25" s="27">
        <f t="shared" si="5"/>
        <v>34.22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20250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20250</v>
      </c>
      <c r="N26" s="24">
        <f t="shared" si="1"/>
        <v>20250</v>
      </c>
      <c r="O26" s="25">
        <f t="shared" si="2"/>
        <v>556.875</v>
      </c>
      <c r="P26" s="26"/>
      <c r="Q26" s="26">
        <v>113</v>
      </c>
      <c r="R26" s="24">
        <f t="shared" si="3"/>
        <v>19580.125</v>
      </c>
      <c r="S26" s="25">
        <f t="shared" si="4"/>
        <v>192.375</v>
      </c>
      <c r="T26" s="27">
        <f t="shared" si="5"/>
        <v>79.375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213355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26</v>
      </c>
      <c r="L28" s="45">
        <f t="shared" si="7"/>
        <v>0</v>
      </c>
      <c r="M28" s="45">
        <f t="shared" si="7"/>
        <v>213355</v>
      </c>
      <c r="N28" s="45">
        <f t="shared" si="7"/>
        <v>218087</v>
      </c>
      <c r="O28" s="46">
        <f t="shared" si="7"/>
        <v>5867.2625000000007</v>
      </c>
      <c r="P28" s="45">
        <f t="shared" si="7"/>
        <v>0</v>
      </c>
      <c r="Q28" s="45">
        <f t="shared" si="7"/>
        <v>1060</v>
      </c>
      <c r="R28" s="45">
        <f t="shared" si="7"/>
        <v>211159.73750000002</v>
      </c>
      <c r="S28" s="45">
        <f t="shared" si="7"/>
        <v>2026.8725000000002</v>
      </c>
      <c r="T28" s="47">
        <f t="shared" si="7"/>
        <v>966.87249999999983</v>
      </c>
    </row>
    <row r="29" spans="1:20" ht="15.75" thickBot="1" x14ac:dyDescent="0.3">
      <c r="A29" s="67" t="s">
        <v>38</v>
      </c>
      <c r="B29" s="68"/>
      <c r="C29" s="69"/>
      <c r="D29" s="48">
        <f>D4+D5-D28</f>
        <v>150419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514" priority="43" operator="equal">
      <formula>212030016606640</formula>
    </cfRule>
  </conditionalFormatting>
  <conditionalFormatting sqref="D29 E4:E6 E28:K29">
    <cfRule type="cellIs" dxfId="513" priority="41" operator="equal">
      <formula>$E$4</formula>
    </cfRule>
    <cfRule type="cellIs" dxfId="512" priority="42" operator="equal">
      <formula>2120</formula>
    </cfRule>
  </conditionalFormatting>
  <conditionalFormatting sqref="D29:E29 F4:F6 F28:F29">
    <cfRule type="cellIs" dxfId="511" priority="39" operator="equal">
      <formula>$F$4</formula>
    </cfRule>
    <cfRule type="cellIs" dxfId="510" priority="40" operator="equal">
      <formula>300</formula>
    </cfRule>
  </conditionalFormatting>
  <conditionalFormatting sqref="G4:G6 G28:G29">
    <cfRule type="cellIs" dxfId="509" priority="37" operator="equal">
      <formula>$G$4</formula>
    </cfRule>
    <cfRule type="cellIs" dxfId="508" priority="38" operator="equal">
      <formula>1660</formula>
    </cfRule>
  </conditionalFormatting>
  <conditionalFormatting sqref="H4:H6 H28:H29">
    <cfRule type="cellIs" dxfId="507" priority="35" operator="equal">
      <formula>$H$4</formula>
    </cfRule>
    <cfRule type="cellIs" dxfId="506" priority="36" operator="equal">
      <formula>6640</formula>
    </cfRule>
  </conditionalFormatting>
  <conditionalFormatting sqref="T6:T28">
    <cfRule type="cellIs" dxfId="505" priority="34" operator="lessThan">
      <formula>0</formula>
    </cfRule>
  </conditionalFormatting>
  <conditionalFormatting sqref="T7:T27">
    <cfRule type="cellIs" dxfId="504" priority="31" operator="lessThan">
      <formula>0</formula>
    </cfRule>
    <cfRule type="cellIs" dxfId="503" priority="32" operator="lessThan">
      <formula>0</formula>
    </cfRule>
    <cfRule type="cellIs" dxfId="502" priority="33" operator="lessThan">
      <formula>0</formula>
    </cfRule>
  </conditionalFormatting>
  <conditionalFormatting sqref="E4:E6 E28:K28">
    <cfRule type="cellIs" dxfId="501" priority="30" operator="equal">
      <formula>$E$4</formula>
    </cfRule>
  </conditionalFormatting>
  <conditionalFormatting sqref="D28:D29 D6 D4:M4">
    <cfRule type="cellIs" dxfId="500" priority="29" operator="equal">
      <formula>$D$4</formula>
    </cfRule>
  </conditionalFormatting>
  <conditionalFormatting sqref="I4:I6 I28:I29">
    <cfRule type="cellIs" dxfId="499" priority="28" operator="equal">
      <formula>$I$4</formula>
    </cfRule>
  </conditionalFormatting>
  <conditionalFormatting sqref="J4:J6 J28:J29">
    <cfRule type="cellIs" dxfId="498" priority="27" operator="equal">
      <formula>$J$4</formula>
    </cfRule>
  </conditionalFormatting>
  <conditionalFormatting sqref="K4:K6 K28:K29">
    <cfRule type="cellIs" dxfId="497" priority="26" operator="equal">
      <formula>$K$4</formula>
    </cfRule>
  </conditionalFormatting>
  <conditionalFormatting sqref="M4:M6">
    <cfRule type="cellIs" dxfId="496" priority="25" operator="equal">
      <formula>$L$4</formula>
    </cfRule>
  </conditionalFormatting>
  <conditionalFormatting sqref="T7:T28">
    <cfRule type="cellIs" dxfId="495" priority="22" operator="lessThan">
      <formula>0</formula>
    </cfRule>
    <cfRule type="cellIs" dxfId="494" priority="23" operator="lessThan">
      <formula>0</formula>
    </cfRule>
    <cfRule type="cellIs" dxfId="493" priority="24" operator="lessThan">
      <formula>0</formula>
    </cfRule>
  </conditionalFormatting>
  <conditionalFormatting sqref="D5:K5">
    <cfRule type="cellIs" dxfId="492" priority="21" operator="greaterThan">
      <formula>0</formula>
    </cfRule>
  </conditionalFormatting>
  <conditionalFormatting sqref="T6:T28">
    <cfRule type="cellIs" dxfId="491" priority="20" operator="lessThan">
      <formula>0</formula>
    </cfRule>
  </conditionalFormatting>
  <conditionalFormatting sqref="T7:T27">
    <cfRule type="cellIs" dxfId="490" priority="17" operator="lessThan">
      <formula>0</formula>
    </cfRule>
    <cfRule type="cellIs" dxfId="489" priority="18" operator="lessThan">
      <formula>0</formula>
    </cfRule>
    <cfRule type="cellIs" dxfId="488" priority="19" operator="lessThan">
      <formula>0</formula>
    </cfRule>
  </conditionalFormatting>
  <conditionalFormatting sqref="T7:T28">
    <cfRule type="cellIs" dxfId="487" priority="14" operator="lessThan">
      <formula>0</formula>
    </cfRule>
    <cfRule type="cellIs" dxfId="486" priority="15" operator="lessThan">
      <formula>0</formula>
    </cfRule>
    <cfRule type="cellIs" dxfId="485" priority="16" operator="lessThan">
      <formula>0</formula>
    </cfRule>
  </conditionalFormatting>
  <conditionalFormatting sqref="D5:K5">
    <cfRule type="cellIs" dxfId="484" priority="13" operator="greaterThan">
      <formula>0</formula>
    </cfRule>
  </conditionalFormatting>
  <conditionalFormatting sqref="L4 L6 L28:L29">
    <cfRule type="cellIs" dxfId="483" priority="12" operator="equal">
      <formula>$L$4</formula>
    </cfRule>
  </conditionalFormatting>
  <conditionalFormatting sqref="D7:S7">
    <cfRule type="cellIs" dxfId="482" priority="11" operator="greaterThan">
      <formula>0</formula>
    </cfRule>
  </conditionalFormatting>
  <conditionalFormatting sqref="D9:S9">
    <cfRule type="cellIs" dxfId="481" priority="10" operator="greaterThan">
      <formula>0</formula>
    </cfRule>
  </conditionalFormatting>
  <conditionalFormatting sqref="D11:S11">
    <cfRule type="cellIs" dxfId="480" priority="9" operator="greaterThan">
      <formula>0</formula>
    </cfRule>
  </conditionalFormatting>
  <conditionalFormatting sqref="D13:S13">
    <cfRule type="cellIs" dxfId="479" priority="8" operator="greaterThan">
      <formula>0</formula>
    </cfRule>
  </conditionalFormatting>
  <conditionalFormatting sqref="D15:S15">
    <cfRule type="cellIs" dxfId="478" priority="7" operator="greaterThan">
      <formula>0</formula>
    </cfRule>
  </conditionalFormatting>
  <conditionalFormatting sqref="D17:S17">
    <cfRule type="cellIs" dxfId="477" priority="6" operator="greaterThan">
      <formula>0</formula>
    </cfRule>
  </conditionalFormatting>
  <conditionalFormatting sqref="D19:S19">
    <cfRule type="cellIs" dxfId="476" priority="5" operator="greaterThan">
      <formula>0</formula>
    </cfRule>
  </conditionalFormatting>
  <conditionalFormatting sqref="D21:S21">
    <cfRule type="cellIs" dxfId="475" priority="4" operator="greaterThan">
      <formula>0</formula>
    </cfRule>
  </conditionalFormatting>
  <conditionalFormatting sqref="D23:S23">
    <cfRule type="cellIs" dxfId="474" priority="3" operator="greaterThan">
      <formula>0</formula>
    </cfRule>
  </conditionalFormatting>
  <conditionalFormatting sqref="D25:S25">
    <cfRule type="cellIs" dxfId="473" priority="2" operator="greaterThan">
      <formula>0</formula>
    </cfRule>
  </conditionalFormatting>
  <conditionalFormatting sqref="D27:S27">
    <cfRule type="cellIs" dxfId="472" priority="1" operator="greater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67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'21'!D29</f>
        <v>150419</v>
      </c>
      <c r="E4" s="2">
        <f>'21'!E29</f>
        <v>50</v>
      </c>
      <c r="F4" s="2">
        <f>'21'!F29</f>
        <v>4670</v>
      </c>
      <c r="G4" s="2">
        <f>'21'!G29</f>
        <v>0</v>
      </c>
      <c r="H4" s="2">
        <f>'21'!H29</f>
        <v>0</v>
      </c>
      <c r="I4" s="2">
        <f>'21'!I29</f>
        <v>0</v>
      </c>
      <c r="J4" s="2">
        <f>'21'!J29</f>
        <v>12</v>
      </c>
      <c r="K4" s="2">
        <f>'21'!K29</f>
        <v>0</v>
      </c>
      <c r="L4" s="2">
        <f>'21'!L29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19235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19235</v>
      </c>
      <c r="N8" s="24">
        <f t="shared" ref="N8:N27" si="1">D8+E8*20+F8*10+G8*9+H8*9+I8*191+J8*191+K8*182+L8*100</f>
        <v>19235</v>
      </c>
      <c r="O8" s="25">
        <f t="shared" ref="O8:O27" si="2">M8*2.75%</f>
        <v>528.96249999999998</v>
      </c>
      <c r="P8" s="26"/>
      <c r="Q8" s="26">
        <v>96</v>
      </c>
      <c r="R8" s="24">
        <f t="shared" ref="R8:R27" si="3">M8-(M8*2.75%)+I8*191+J8*191+K8*182+L8*100-Q8</f>
        <v>18610.037499999999</v>
      </c>
      <c r="S8" s="25">
        <f t="shared" ref="S8:S27" si="4">M8*0.95%</f>
        <v>182.73249999999999</v>
      </c>
      <c r="T8" s="27">
        <f t="shared" ref="T8:T27" si="5">S8-Q8</f>
        <v>86.732499999999987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17071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17071</v>
      </c>
      <c r="N9" s="24">
        <f t="shared" si="1"/>
        <v>17071</v>
      </c>
      <c r="O9" s="25">
        <f t="shared" si="2"/>
        <v>469.45249999999999</v>
      </c>
      <c r="P9" s="26"/>
      <c r="Q9" s="26">
        <v>111</v>
      </c>
      <c r="R9" s="24">
        <f t="shared" si="3"/>
        <v>16490.547500000001</v>
      </c>
      <c r="S9" s="25">
        <f t="shared" si="4"/>
        <v>162.17449999999999</v>
      </c>
      <c r="T9" s="27">
        <f t="shared" si="5"/>
        <v>51.174499999999995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1542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1542</v>
      </c>
      <c r="N11" s="24">
        <f t="shared" si="1"/>
        <v>1542</v>
      </c>
      <c r="O11" s="25">
        <f t="shared" si="2"/>
        <v>42.405000000000001</v>
      </c>
      <c r="P11" s="26"/>
      <c r="Q11" s="26">
        <v>19</v>
      </c>
      <c r="R11" s="24">
        <f t="shared" si="3"/>
        <v>1480.595</v>
      </c>
      <c r="S11" s="25">
        <f t="shared" si="4"/>
        <v>14.648999999999999</v>
      </c>
      <c r="T11" s="27">
        <f t="shared" si="5"/>
        <v>-4.3510000000000009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25514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25514</v>
      </c>
      <c r="N13" s="24">
        <f t="shared" si="1"/>
        <v>25514</v>
      </c>
      <c r="O13" s="25">
        <f t="shared" si="2"/>
        <v>701.63499999999999</v>
      </c>
      <c r="P13" s="26"/>
      <c r="Q13" s="26">
        <v>112</v>
      </c>
      <c r="R13" s="24">
        <f t="shared" si="3"/>
        <v>24700.365000000002</v>
      </c>
      <c r="S13" s="25">
        <f t="shared" si="4"/>
        <v>242.38299999999998</v>
      </c>
      <c r="T13" s="27">
        <f t="shared" si="5"/>
        <v>130.38299999999998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2056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2056</v>
      </c>
      <c r="N18" s="24">
        <f t="shared" si="1"/>
        <v>2056</v>
      </c>
      <c r="O18" s="25">
        <f t="shared" si="2"/>
        <v>56.54</v>
      </c>
      <c r="P18" s="26"/>
      <c r="Q18" s="26"/>
      <c r="R18" s="24">
        <f t="shared" si="3"/>
        <v>1999.46</v>
      </c>
      <c r="S18" s="25">
        <f t="shared" si="4"/>
        <v>19.532</v>
      </c>
      <c r="T18" s="27">
        <f t="shared" si="5"/>
        <v>19.532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1542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1542</v>
      </c>
      <c r="N20" s="24">
        <f t="shared" si="1"/>
        <v>1542</v>
      </c>
      <c r="O20" s="25">
        <f t="shared" si="2"/>
        <v>42.405000000000001</v>
      </c>
      <c r="P20" s="26"/>
      <c r="Q20" s="26">
        <v>14</v>
      </c>
      <c r="R20" s="24">
        <f t="shared" si="3"/>
        <v>1485.595</v>
      </c>
      <c r="S20" s="25">
        <f t="shared" si="4"/>
        <v>14.648999999999999</v>
      </c>
      <c r="T20" s="27">
        <f t="shared" si="5"/>
        <v>0.64899999999999913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17590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17590</v>
      </c>
      <c r="N23" s="24">
        <f t="shared" si="1"/>
        <v>17590</v>
      </c>
      <c r="O23" s="25">
        <f t="shared" si="2"/>
        <v>483.72500000000002</v>
      </c>
      <c r="P23" s="26"/>
      <c r="Q23" s="26">
        <v>106</v>
      </c>
      <c r="R23" s="24">
        <f t="shared" si="3"/>
        <v>17000.275000000001</v>
      </c>
      <c r="S23" s="25">
        <f t="shared" si="4"/>
        <v>167.10499999999999</v>
      </c>
      <c r="T23" s="27">
        <f t="shared" si="5"/>
        <v>61.10499999999999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17887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17887</v>
      </c>
      <c r="N24" s="24">
        <f t="shared" si="1"/>
        <v>17887</v>
      </c>
      <c r="O24" s="25">
        <f t="shared" si="2"/>
        <v>491.89249999999998</v>
      </c>
      <c r="P24" s="26"/>
      <c r="Q24" s="26">
        <v>125</v>
      </c>
      <c r="R24" s="24">
        <f t="shared" si="3"/>
        <v>17270.107499999998</v>
      </c>
      <c r="S24" s="25">
        <f t="shared" si="4"/>
        <v>169.9265</v>
      </c>
      <c r="T24" s="27">
        <f t="shared" si="5"/>
        <v>44.926500000000004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103465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103465</v>
      </c>
      <c r="N28" s="45">
        <f t="shared" si="7"/>
        <v>103465</v>
      </c>
      <c r="O28" s="46">
        <f t="shared" si="7"/>
        <v>2845.2874999999999</v>
      </c>
      <c r="P28" s="45">
        <f t="shared" si="7"/>
        <v>0</v>
      </c>
      <c r="Q28" s="45">
        <f t="shared" si="7"/>
        <v>583</v>
      </c>
      <c r="R28" s="45">
        <f t="shared" si="7"/>
        <v>100036.71250000001</v>
      </c>
      <c r="S28" s="45">
        <f t="shared" si="7"/>
        <v>982.91750000000002</v>
      </c>
      <c r="T28" s="47">
        <f t="shared" si="7"/>
        <v>399.91750000000002</v>
      </c>
    </row>
    <row r="29" spans="1:20" ht="15.75" thickBot="1" x14ac:dyDescent="0.3">
      <c r="A29" s="67" t="s">
        <v>38</v>
      </c>
      <c r="B29" s="68"/>
      <c r="C29" s="69"/>
      <c r="D29" s="48">
        <f>D4+D5-D28</f>
        <v>150850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71" priority="43" operator="equal">
      <formula>212030016606640</formula>
    </cfRule>
  </conditionalFormatting>
  <conditionalFormatting sqref="D29 E4:E6 E28:K29">
    <cfRule type="cellIs" dxfId="470" priority="41" operator="equal">
      <formula>$E$4</formula>
    </cfRule>
    <cfRule type="cellIs" dxfId="469" priority="42" operator="equal">
      <formula>2120</formula>
    </cfRule>
  </conditionalFormatting>
  <conditionalFormatting sqref="D29:E29 F4:F6 F28:F29">
    <cfRule type="cellIs" dxfId="468" priority="39" operator="equal">
      <formula>$F$4</formula>
    </cfRule>
    <cfRule type="cellIs" dxfId="467" priority="40" operator="equal">
      <formula>300</formula>
    </cfRule>
  </conditionalFormatting>
  <conditionalFormatting sqref="G4:G6 G28:G29">
    <cfRule type="cellIs" dxfId="466" priority="37" operator="equal">
      <formula>$G$4</formula>
    </cfRule>
    <cfRule type="cellIs" dxfId="465" priority="38" operator="equal">
      <formula>1660</formula>
    </cfRule>
  </conditionalFormatting>
  <conditionalFormatting sqref="H4:H6 H28:H29">
    <cfRule type="cellIs" dxfId="464" priority="35" operator="equal">
      <formula>$H$4</formula>
    </cfRule>
    <cfRule type="cellIs" dxfId="463" priority="36" operator="equal">
      <formula>6640</formula>
    </cfRule>
  </conditionalFormatting>
  <conditionalFormatting sqref="T6:T28">
    <cfRule type="cellIs" dxfId="462" priority="34" operator="lessThan">
      <formula>0</formula>
    </cfRule>
  </conditionalFormatting>
  <conditionalFormatting sqref="T7:T27">
    <cfRule type="cellIs" dxfId="461" priority="31" operator="lessThan">
      <formula>0</formula>
    </cfRule>
    <cfRule type="cellIs" dxfId="460" priority="32" operator="lessThan">
      <formula>0</formula>
    </cfRule>
    <cfRule type="cellIs" dxfId="459" priority="33" operator="lessThan">
      <formula>0</formula>
    </cfRule>
  </conditionalFormatting>
  <conditionalFormatting sqref="E4:E6 E28:K28">
    <cfRule type="cellIs" dxfId="458" priority="30" operator="equal">
      <formula>$E$4</formula>
    </cfRule>
  </conditionalFormatting>
  <conditionalFormatting sqref="D28:D29 D6 D4:M4">
    <cfRule type="cellIs" dxfId="457" priority="29" operator="equal">
      <formula>$D$4</formula>
    </cfRule>
  </conditionalFormatting>
  <conditionalFormatting sqref="I4:I6 I28:I29">
    <cfRule type="cellIs" dxfId="456" priority="28" operator="equal">
      <formula>$I$4</formula>
    </cfRule>
  </conditionalFormatting>
  <conditionalFormatting sqref="J4:J6 J28:J29">
    <cfRule type="cellIs" dxfId="455" priority="27" operator="equal">
      <formula>$J$4</formula>
    </cfRule>
  </conditionalFormatting>
  <conditionalFormatting sqref="K4:K6 K28:K29">
    <cfRule type="cellIs" dxfId="454" priority="26" operator="equal">
      <formula>$K$4</formula>
    </cfRule>
  </conditionalFormatting>
  <conditionalFormatting sqref="M4:M6">
    <cfRule type="cellIs" dxfId="453" priority="25" operator="equal">
      <formula>$L$4</formula>
    </cfRule>
  </conditionalFormatting>
  <conditionalFormatting sqref="T7:T28">
    <cfRule type="cellIs" dxfId="452" priority="22" operator="lessThan">
      <formula>0</formula>
    </cfRule>
    <cfRule type="cellIs" dxfId="451" priority="23" operator="lessThan">
      <formula>0</formula>
    </cfRule>
    <cfRule type="cellIs" dxfId="450" priority="24" operator="lessThan">
      <formula>0</formula>
    </cfRule>
  </conditionalFormatting>
  <conditionalFormatting sqref="D5:K5">
    <cfRule type="cellIs" dxfId="449" priority="21" operator="greaterThan">
      <formula>0</formula>
    </cfRule>
  </conditionalFormatting>
  <conditionalFormatting sqref="T6:T28">
    <cfRule type="cellIs" dxfId="448" priority="20" operator="lessThan">
      <formula>0</formula>
    </cfRule>
  </conditionalFormatting>
  <conditionalFormatting sqref="T7:T27">
    <cfRule type="cellIs" dxfId="447" priority="17" operator="lessThan">
      <formula>0</formula>
    </cfRule>
    <cfRule type="cellIs" dxfId="446" priority="18" operator="lessThan">
      <formula>0</formula>
    </cfRule>
    <cfRule type="cellIs" dxfId="445" priority="19" operator="lessThan">
      <formula>0</formula>
    </cfRule>
  </conditionalFormatting>
  <conditionalFormatting sqref="T7:T28">
    <cfRule type="cellIs" dxfId="444" priority="14" operator="lessThan">
      <formula>0</formula>
    </cfRule>
    <cfRule type="cellIs" dxfId="443" priority="15" operator="lessThan">
      <formula>0</formula>
    </cfRule>
    <cfRule type="cellIs" dxfId="442" priority="16" operator="lessThan">
      <formula>0</formula>
    </cfRule>
  </conditionalFormatting>
  <conditionalFormatting sqref="D5:K5">
    <cfRule type="cellIs" dxfId="441" priority="13" operator="greaterThan">
      <formula>0</formula>
    </cfRule>
  </conditionalFormatting>
  <conditionalFormatting sqref="L4 L6 L28:L29">
    <cfRule type="cellIs" dxfId="440" priority="12" operator="equal">
      <formula>$L$4</formula>
    </cfRule>
  </conditionalFormatting>
  <conditionalFormatting sqref="D7:S7">
    <cfRule type="cellIs" dxfId="439" priority="11" operator="greaterThan">
      <formula>0</formula>
    </cfRule>
  </conditionalFormatting>
  <conditionalFormatting sqref="D9:S9">
    <cfRule type="cellIs" dxfId="438" priority="10" operator="greaterThan">
      <formula>0</formula>
    </cfRule>
  </conditionalFormatting>
  <conditionalFormatting sqref="D11:S11">
    <cfRule type="cellIs" dxfId="437" priority="9" operator="greaterThan">
      <formula>0</formula>
    </cfRule>
  </conditionalFormatting>
  <conditionalFormatting sqref="D13:S13">
    <cfRule type="cellIs" dxfId="436" priority="8" operator="greaterThan">
      <formula>0</formula>
    </cfRule>
  </conditionalFormatting>
  <conditionalFormatting sqref="D15:S15 S16:S17">
    <cfRule type="cellIs" dxfId="435" priority="7" operator="greaterThan">
      <formula>0</formula>
    </cfRule>
  </conditionalFormatting>
  <conditionalFormatting sqref="D17:R17">
    <cfRule type="cellIs" dxfId="434" priority="6" operator="greaterThan">
      <formula>0</formula>
    </cfRule>
  </conditionalFormatting>
  <conditionalFormatting sqref="D19:S19">
    <cfRule type="cellIs" dxfId="433" priority="5" operator="greaterThan">
      <formula>0</formula>
    </cfRule>
  </conditionalFormatting>
  <conditionalFormatting sqref="D21:S21">
    <cfRule type="cellIs" dxfId="432" priority="4" operator="greaterThan">
      <formula>0</formula>
    </cfRule>
  </conditionalFormatting>
  <conditionalFormatting sqref="D23:S23">
    <cfRule type="cellIs" dxfId="431" priority="3" operator="greaterThan">
      <formula>0</formula>
    </cfRule>
  </conditionalFormatting>
  <conditionalFormatting sqref="D25:S25">
    <cfRule type="cellIs" dxfId="430" priority="2" operator="greaterThan">
      <formula>0</formula>
    </cfRule>
  </conditionalFormatting>
  <conditionalFormatting sqref="D27:S27">
    <cfRule type="cellIs" dxfId="42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3" sqref="H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68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'22'!D29</f>
        <v>150850</v>
      </c>
      <c r="E4" s="2">
        <f>'22'!E29</f>
        <v>50</v>
      </c>
      <c r="F4" s="2">
        <f>'22'!F29</f>
        <v>4670</v>
      </c>
      <c r="G4" s="2">
        <f>'22'!G29</f>
        <v>0</v>
      </c>
      <c r="H4" s="2">
        <f>'22'!H29</f>
        <v>0</v>
      </c>
      <c r="I4" s="2">
        <f>'22'!I29</f>
        <v>0</v>
      </c>
      <c r="J4" s="2">
        <f>'22'!J29</f>
        <v>12</v>
      </c>
      <c r="K4" s="2">
        <f>'22'!K29</f>
        <v>0</v>
      </c>
      <c r="L4" s="2">
        <f>'22'!L29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8944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8944</v>
      </c>
      <c r="N10" s="24">
        <f t="shared" si="1"/>
        <v>8944</v>
      </c>
      <c r="O10" s="25">
        <f t="shared" si="2"/>
        <v>245.96</v>
      </c>
      <c r="P10" s="26"/>
      <c r="Q10" s="26">
        <v>28</v>
      </c>
      <c r="R10" s="24">
        <f t="shared" si="3"/>
        <v>8670.0400000000009</v>
      </c>
      <c r="S10" s="25">
        <f t="shared" si="4"/>
        <v>84.968000000000004</v>
      </c>
      <c r="T10" s="27">
        <f t="shared" si="5"/>
        <v>56.968000000000004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25395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25395</v>
      </c>
      <c r="N11" s="24">
        <f t="shared" si="1"/>
        <v>25395</v>
      </c>
      <c r="O11" s="25">
        <f t="shared" si="2"/>
        <v>698.36249999999995</v>
      </c>
      <c r="P11" s="26"/>
      <c r="Q11" s="26">
        <v>96</v>
      </c>
      <c r="R11" s="24">
        <f t="shared" si="3"/>
        <v>24600.637500000001</v>
      </c>
      <c r="S11" s="25">
        <f t="shared" si="4"/>
        <v>241.2525</v>
      </c>
      <c r="T11" s="27">
        <f t="shared" si="5"/>
        <v>145.2525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9766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9766</v>
      </c>
      <c r="N12" s="24">
        <f t="shared" si="1"/>
        <v>9766</v>
      </c>
      <c r="O12" s="25">
        <f t="shared" si="2"/>
        <v>268.565</v>
      </c>
      <c r="P12" s="26"/>
      <c r="Q12" s="26">
        <v>28</v>
      </c>
      <c r="R12" s="24">
        <f t="shared" si="3"/>
        <v>9469.4349999999995</v>
      </c>
      <c r="S12" s="25">
        <f t="shared" si="4"/>
        <v>92.777000000000001</v>
      </c>
      <c r="T12" s="27">
        <f t="shared" si="5"/>
        <v>64.777000000000001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35659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35659</v>
      </c>
      <c r="N16" s="24">
        <f t="shared" si="1"/>
        <v>35659</v>
      </c>
      <c r="O16" s="25">
        <f t="shared" si="2"/>
        <v>980.62250000000006</v>
      </c>
      <c r="P16" s="26"/>
      <c r="Q16" s="26">
        <v>133</v>
      </c>
      <c r="R16" s="24">
        <f t="shared" si="3"/>
        <v>34545.377500000002</v>
      </c>
      <c r="S16" s="25">
        <f t="shared" si="4"/>
        <v>338.76049999999998</v>
      </c>
      <c r="T16" s="27">
        <f t="shared" si="5"/>
        <v>205.76049999999998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52428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52428</v>
      </c>
      <c r="N24" s="24">
        <f t="shared" si="1"/>
        <v>52428</v>
      </c>
      <c r="O24" s="25">
        <f t="shared" si="2"/>
        <v>1441.77</v>
      </c>
      <c r="P24" s="26"/>
      <c r="Q24" s="26">
        <v>496</v>
      </c>
      <c r="R24" s="24">
        <f t="shared" si="3"/>
        <v>50490.23</v>
      </c>
      <c r="S24" s="25">
        <f t="shared" si="4"/>
        <v>498.06599999999997</v>
      </c>
      <c r="T24" s="27">
        <f t="shared" si="5"/>
        <v>2.0659999999999741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19172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19172</v>
      </c>
      <c r="N26" s="24">
        <f t="shared" si="1"/>
        <v>19172</v>
      </c>
      <c r="O26" s="25">
        <f t="shared" si="2"/>
        <v>527.23</v>
      </c>
      <c r="P26" s="26"/>
      <c r="Q26" s="26">
        <v>124</v>
      </c>
      <c r="R26" s="24">
        <f t="shared" si="3"/>
        <v>18520.77</v>
      </c>
      <c r="S26" s="25">
        <f t="shared" si="4"/>
        <v>182.13399999999999</v>
      </c>
      <c r="T26" s="27">
        <f t="shared" si="5"/>
        <v>58.133999999999986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153420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153420</v>
      </c>
      <c r="N28" s="45">
        <f t="shared" si="7"/>
        <v>153420</v>
      </c>
      <c r="O28" s="46">
        <f t="shared" si="7"/>
        <v>4219.05</v>
      </c>
      <c r="P28" s="45">
        <f t="shared" si="7"/>
        <v>0</v>
      </c>
      <c r="Q28" s="45">
        <f t="shared" si="7"/>
        <v>905</v>
      </c>
      <c r="R28" s="45">
        <f t="shared" si="7"/>
        <v>148295.95000000001</v>
      </c>
      <c r="S28" s="45">
        <f t="shared" si="7"/>
        <v>1457.49</v>
      </c>
      <c r="T28" s="47">
        <f t="shared" si="7"/>
        <v>552.4899999999999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205222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28" priority="43" operator="equal">
      <formula>212030016606640</formula>
    </cfRule>
  </conditionalFormatting>
  <conditionalFormatting sqref="D29 E4:E6 E28:K29">
    <cfRule type="cellIs" dxfId="427" priority="41" operator="equal">
      <formula>$E$4</formula>
    </cfRule>
    <cfRule type="cellIs" dxfId="426" priority="42" operator="equal">
      <formula>2120</formula>
    </cfRule>
  </conditionalFormatting>
  <conditionalFormatting sqref="D29:E29 F4:F6 F28:F29">
    <cfRule type="cellIs" dxfId="425" priority="39" operator="equal">
      <formula>$F$4</formula>
    </cfRule>
    <cfRule type="cellIs" dxfId="424" priority="40" operator="equal">
      <formula>300</formula>
    </cfRule>
  </conditionalFormatting>
  <conditionalFormatting sqref="G4:G6 G28:G29">
    <cfRule type="cellIs" dxfId="423" priority="37" operator="equal">
      <formula>$G$4</formula>
    </cfRule>
    <cfRule type="cellIs" dxfId="422" priority="38" operator="equal">
      <formula>1660</formula>
    </cfRule>
  </conditionalFormatting>
  <conditionalFormatting sqref="H4:H6 H28:H29">
    <cfRule type="cellIs" dxfId="421" priority="35" operator="equal">
      <formula>$H$4</formula>
    </cfRule>
    <cfRule type="cellIs" dxfId="420" priority="36" operator="equal">
      <formula>6640</formula>
    </cfRule>
  </conditionalFormatting>
  <conditionalFormatting sqref="T6:T28">
    <cfRule type="cellIs" dxfId="419" priority="34" operator="lessThan">
      <formula>0</formula>
    </cfRule>
  </conditionalFormatting>
  <conditionalFormatting sqref="T7:T27">
    <cfRule type="cellIs" dxfId="418" priority="31" operator="lessThan">
      <formula>0</formula>
    </cfRule>
    <cfRule type="cellIs" dxfId="417" priority="32" operator="lessThan">
      <formula>0</formula>
    </cfRule>
    <cfRule type="cellIs" dxfId="416" priority="33" operator="lessThan">
      <formula>0</formula>
    </cfRule>
  </conditionalFormatting>
  <conditionalFormatting sqref="E4:E6 E28:K28">
    <cfRule type="cellIs" dxfId="415" priority="30" operator="equal">
      <formula>$E$4</formula>
    </cfRule>
  </conditionalFormatting>
  <conditionalFormatting sqref="D28:D29 D6 D4:M4">
    <cfRule type="cellIs" dxfId="414" priority="29" operator="equal">
      <formula>$D$4</formula>
    </cfRule>
  </conditionalFormatting>
  <conditionalFormatting sqref="I4:I6 I28:I29">
    <cfRule type="cellIs" dxfId="413" priority="28" operator="equal">
      <formula>$I$4</formula>
    </cfRule>
  </conditionalFormatting>
  <conditionalFormatting sqref="J4:J6 J28:J29">
    <cfRule type="cellIs" dxfId="412" priority="27" operator="equal">
      <formula>$J$4</formula>
    </cfRule>
  </conditionalFormatting>
  <conditionalFormatting sqref="K4:K6 K28:K29">
    <cfRule type="cellIs" dxfId="411" priority="26" operator="equal">
      <formula>$K$4</formula>
    </cfRule>
  </conditionalFormatting>
  <conditionalFormatting sqref="M4:M6">
    <cfRule type="cellIs" dxfId="410" priority="25" operator="equal">
      <formula>$L$4</formula>
    </cfRule>
  </conditionalFormatting>
  <conditionalFormatting sqref="T7:T28">
    <cfRule type="cellIs" dxfId="409" priority="22" operator="lessThan">
      <formula>0</formula>
    </cfRule>
    <cfRule type="cellIs" dxfId="408" priority="23" operator="lessThan">
      <formula>0</formula>
    </cfRule>
    <cfRule type="cellIs" dxfId="407" priority="24" operator="lessThan">
      <formula>0</formula>
    </cfRule>
  </conditionalFormatting>
  <conditionalFormatting sqref="D5:K5">
    <cfRule type="cellIs" dxfId="406" priority="21" operator="greaterThan">
      <formula>0</formula>
    </cfRule>
  </conditionalFormatting>
  <conditionalFormatting sqref="T6:T28">
    <cfRule type="cellIs" dxfId="405" priority="20" operator="lessThan">
      <formula>0</formula>
    </cfRule>
  </conditionalFormatting>
  <conditionalFormatting sqref="T7:T27">
    <cfRule type="cellIs" dxfId="404" priority="17" operator="lessThan">
      <formula>0</formula>
    </cfRule>
    <cfRule type="cellIs" dxfId="403" priority="18" operator="lessThan">
      <formula>0</formula>
    </cfRule>
    <cfRule type="cellIs" dxfId="402" priority="19" operator="lessThan">
      <formula>0</formula>
    </cfRule>
  </conditionalFormatting>
  <conditionalFormatting sqref="T7:T28">
    <cfRule type="cellIs" dxfId="401" priority="14" operator="lessThan">
      <formula>0</formula>
    </cfRule>
    <cfRule type="cellIs" dxfId="400" priority="15" operator="lessThan">
      <formula>0</formula>
    </cfRule>
    <cfRule type="cellIs" dxfId="399" priority="16" operator="lessThan">
      <formula>0</formula>
    </cfRule>
  </conditionalFormatting>
  <conditionalFormatting sqref="D5:K5">
    <cfRule type="cellIs" dxfId="398" priority="13" operator="greaterThan">
      <formula>0</formula>
    </cfRule>
  </conditionalFormatting>
  <conditionalFormatting sqref="L4 L6 L28:L29">
    <cfRule type="cellIs" dxfId="397" priority="12" operator="equal">
      <formula>$L$4</formula>
    </cfRule>
  </conditionalFormatting>
  <conditionalFormatting sqref="D7:S7">
    <cfRule type="cellIs" dxfId="396" priority="11" operator="greaterThan">
      <formula>0</formula>
    </cfRule>
  </conditionalFormatting>
  <conditionalFormatting sqref="D9:S9">
    <cfRule type="cellIs" dxfId="395" priority="10" operator="greaterThan">
      <formula>0</formula>
    </cfRule>
  </conditionalFormatting>
  <conditionalFormatting sqref="D11:S11">
    <cfRule type="cellIs" dxfId="394" priority="9" operator="greaterThan">
      <formula>0</formula>
    </cfRule>
  </conditionalFormatting>
  <conditionalFormatting sqref="D13:S13">
    <cfRule type="cellIs" dxfId="393" priority="8" operator="greaterThan">
      <formula>0</formula>
    </cfRule>
  </conditionalFormatting>
  <conditionalFormatting sqref="D15:S15">
    <cfRule type="cellIs" dxfId="392" priority="7" operator="greaterThan">
      <formula>0</formula>
    </cfRule>
  </conditionalFormatting>
  <conditionalFormatting sqref="D17:S17">
    <cfRule type="cellIs" dxfId="391" priority="6" operator="greaterThan">
      <formula>0</formula>
    </cfRule>
  </conditionalFormatting>
  <conditionalFormatting sqref="D19:S19">
    <cfRule type="cellIs" dxfId="390" priority="5" operator="greaterThan">
      <formula>0</formula>
    </cfRule>
  </conditionalFormatting>
  <conditionalFormatting sqref="D21:S21">
    <cfRule type="cellIs" dxfId="389" priority="4" operator="greaterThan">
      <formula>0</formula>
    </cfRule>
  </conditionalFormatting>
  <conditionalFormatting sqref="D23:S23">
    <cfRule type="cellIs" dxfId="388" priority="3" operator="greaterThan">
      <formula>0</formula>
    </cfRule>
  </conditionalFormatting>
  <conditionalFormatting sqref="D25:S25">
    <cfRule type="cellIs" dxfId="387" priority="2" operator="greaterThan">
      <formula>0</formula>
    </cfRule>
  </conditionalFormatting>
  <conditionalFormatting sqref="D27:S27">
    <cfRule type="cellIs" dxfId="38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69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'23'!D29</f>
        <v>205222</v>
      </c>
      <c r="E4" s="2">
        <f>'23'!E29</f>
        <v>50</v>
      </c>
      <c r="F4" s="2">
        <f>'23'!F29</f>
        <v>4670</v>
      </c>
      <c r="G4" s="2">
        <f>'23'!G29</f>
        <v>0</v>
      </c>
      <c r="H4" s="2">
        <f>'23'!H29</f>
        <v>0</v>
      </c>
      <c r="I4" s="2">
        <f>'23'!I29</f>
        <v>0</v>
      </c>
      <c r="J4" s="2">
        <f>'23'!J29</f>
        <v>12</v>
      </c>
      <c r="K4" s="2">
        <f>'23'!K29</f>
        <v>0</v>
      </c>
      <c r="L4" s="2">
        <f>'23'!L29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14391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14391</v>
      </c>
      <c r="N7" s="24">
        <f>D7+E7*20+F7*10+G7*9+H7*9+I7*191+J7*191+K7*182+L7*100</f>
        <v>14391</v>
      </c>
      <c r="O7" s="25">
        <f>M7*2.75%</f>
        <v>395.7525</v>
      </c>
      <c r="P7" s="26"/>
      <c r="Q7" s="26">
        <v>105</v>
      </c>
      <c r="R7" s="29">
        <f>M7-(M7*2.75%)+I7*191+J7*191+K7*182+L7*100-Q7</f>
        <v>13890.247499999999</v>
      </c>
      <c r="S7" s="25">
        <f>M7*0.95%</f>
        <v>136.71449999999999</v>
      </c>
      <c r="T7" s="27">
        <f>S7-Q7</f>
        <v>31.714499999999987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1010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1010</v>
      </c>
      <c r="N8" s="24">
        <f t="shared" ref="N8:N27" si="1">D8+E8*20+F8*10+G8*9+H8*9+I8*191+J8*191+K8*182+L8*100</f>
        <v>1010</v>
      </c>
      <c r="O8" s="25">
        <f t="shared" ref="O8:O27" si="2">M8*2.75%</f>
        <v>27.774999999999999</v>
      </c>
      <c r="P8" s="26"/>
      <c r="Q8" s="26"/>
      <c r="R8" s="29">
        <f t="shared" ref="R8:R27" si="3">M8-(M8*2.75%)+I8*191+J8*191+K8*182+L8*100-Q8</f>
        <v>982.22500000000002</v>
      </c>
      <c r="S8" s="25">
        <f t="shared" ref="S8:S27" si="4">M8*0.95%</f>
        <v>9.5950000000000006</v>
      </c>
      <c r="T8" s="27">
        <f t="shared" ref="T8:T27" si="5">S8-Q8</f>
        <v>9.5950000000000006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17399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17399</v>
      </c>
      <c r="N9" s="24">
        <f t="shared" si="1"/>
        <v>17399</v>
      </c>
      <c r="O9" s="25">
        <f t="shared" si="2"/>
        <v>478.47250000000003</v>
      </c>
      <c r="P9" s="26"/>
      <c r="Q9" s="26">
        <v>110</v>
      </c>
      <c r="R9" s="29">
        <f t="shared" si="3"/>
        <v>16810.5275</v>
      </c>
      <c r="S9" s="25">
        <f t="shared" si="4"/>
        <v>165.29050000000001</v>
      </c>
      <c r="T9" s="27">
        <f t="shared" si="5"/>
        <v>55.290500000000009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308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308</v>
      </c>
      <c r="N10" s="24">
        <f t="shared" si="1"/>
        <v>308</v>
      </c>
      <c r="O10" s="25">
        <f t="shared" si="2"/>
        <v>8.4700000000000006</v>
      </c>
      <c r="P10" s="26"/>
      <c r="Q10" s="26"/>
      <c r="R10" s="29">
        <f t="shared" si="3"/>
        <v>299.52999999999997</v>
      </c>
      <c r="S10" s="25">
        <f t="shared" si="4"/>
        <v>2.9259999999999997</v>
      </c>
      <c r="T10" s="27">
        <f t="shared" si="5"/>
        <v>2.9259999999999997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>
        <v>9</v>
      </c>
      <c r="R11" s="29">
        <f t="shared" si="3"/>
        <v>1990.46</v>
      </c>
      <c r="S11" s="25">
        <f t="shared" si="4"/>
        <v>19.532</v>
      </c>
      <c r="T11" s="27">
        <f t="shared" si="5"/>
        <v>10.532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5140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5140</v>
      </c>
      <c r="N12" s="24">
        <f t="shared" si="1"/>
        <v>5140</v>
      </c>
      <c r="O12" s="25">
        <f t="shared" si="2"/>
        <v>141.35</v>
      </c>
      <c r="P12" s="26"/>
      <c r="Q12" s="26"/>
      <c r="R12" s="29">
        <f t="shared" si="3"/>
        <v>4998.6499999999996</v>
      </c>
      <c r="S12" s="25">
        <f t="shared" si="4"/>
        <v>48.83</v>
      </c>
      <c r="T12" s="27">
        <f t="shared" si="5"/>
        <v>48.83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9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39056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39056</v>
      </c>
      <c r="N14" s="24">
        <f t="shared" si="1"/>
        <v>39056</v>
      </c>
      <c r="O14" s="25">
        <f t="shared" si="2"/>
        <v>1074.04</v>
      </c>
      <c r="P14" s="26"/>
      <c r="Q14" s="26">
        <v>210</v>
      </c>
      <c r="R14" s="29">
        <f t="shared" si="3"/>
        <v>37771.96</v>
      </c>
      <c r="S14" s="25">
        <f t="shared" si="4"/>
        <v>371.03199999999998</v>
      </c>
      <c r="T14" s="27">
        <f t="shared" si="5"/>
        <v>161.03199999999998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37317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37317</v>
      </c>
      <c r="N15" s="24">
        <f t="shared" si="1"/>
        <v>37317</v>
      </c>
      <c r="O15" s="25">
        <f t="shared" si="2"/>
        <v>1026.2175</v>
      </c>
      <c r="P15" s="26"/>
      <c r="Q15" s="26">
        <v>191</v>
      </c>
      <c r="R15" s="29">
        <f t="shared" si="3"/>
        <v>36099.782500000001</v>
      </c>
      <c r="S15" s="25">
        <f t="shared" si="4"/>
        <v>354.51150000000001</v>
      </c>
      <c r="T15" s="27">
        <f t="shared" si="5"/>
        <v>163.51150000000001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9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100</v>
      </c>
      <c r="R17" s="29">
        <f t="shared" si="3"/>
        <v>19350</v>
      </c>
      <c r="S17" s="25">
        <f t="shared" si="4"/>
        <v>190</v>
      </c>
      <c r="T17" s="27">
        <f t="shared" si="5"/>
        <v>90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30000</v>
      </c>
      <c r="N18" s="24">
        <f t="shared" si="1"/>
        <v>30000</v>
      </c>
      <c r="O18" s="25">
        <f t="shared" si="2"/>
        <v>825</v>
      </c>
      <c r="P18" s="26"/>
      <c r="Q18" s="26">
        <v>175</v>
      </c>
      <c r="R18" s="29">
        <f t="shared" si="3"/>
        <v>29000</v>
      </c>
      <c r="S18" s="25">
        <f t="shared" si="4"/>
        <v>285</v>
      </c>
      <c r="T18" s="27">
        <f t="shared" si="5"/>
        <v>110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5140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5140</v>
      </c>
      <c r="N19" s="24">
        <f t="shared" si="1"/>
        <v>5140</v>
      </c>
      <c r="O19" s="25">
        <f t="shared" si="2"/>
        <v>141.35</v>
      </c>
      <c r="P19" s="26"/>
      <c r="Q19" s="26">
        <v>29</v>
      </c>
      <c r="R19" s="29">
        <f t="shared" si="3"/>
        <v>4969.6499999999996</v>
      </c>
      <c r="S19" s="25">
        <f t="shared" si="4"/>
        <v>48.83</v>
      </c>
      <c r="T19" s="27">
        <f t="shared" si="5"/>
        <v>19.829999999999998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4112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4112</v>
      </c>
      <c r="N20" s="24">
        <f t="shared" si="1"/>
        <v>4112</v>
      </c>
      <c r="O20" s="25">
        <f t="shared" si="2"/>
        <v>113.08</v>
      </c>
      <c r="P20" s="26"/>
      <c r="Q20" s="26">
        <v>29</v>
      </c>
      <c r="R20" s="29">
        <f t="shared" si="3"/>
        <v>3969.92</v>
      </c>
      <c r="S20" s="25">
        <f t="shared" si="4"/>
        <v>39.064</v>
      </c>
      <c r="T20" s="27">
        <f t="shared" si="5"/>
        <v>10.064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30278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30278</v>
      </c>
      <c r="N21" s="24">
        <f t="shared" si="1"/>
        <v>30278</v>
      </c>
      <c r="O21" s="25">
        <f t="shared" si="2"/>
        <v>832.64499999999998</v>
      </c>
      <c r="P21" s="26"/>
      <c r="Q21" s="26">
        <v>140</v>
      </c>
      <c r="R21" s="29">
        <f t="shared" si="3"/>
        <v>29305.355</v>
      </c>
      <c r="S21" s="25">
        <f t="shared" si="4"/>
        <v>287.64100000000002</v>
      </c>
      <c r="T21" s="27">
        <f t="shared" si="5"/>
        <v>147.64100000000002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9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2056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2056</v>
      </c>
      <c r="N24" s="24">
        <f t="shared" si="1"/>
        <v>2056</v>
      </c>
      <c r="O24" s="25">
        <f t="shared" si="2"/>
        <v>56.54</v>
      </c>
      <c r="P24" s="26"/>
      <c r="Q24" s="26"/>
      <c r="R24" s="29">
        <f t="shared" si="3"/>
        <v>1999.46</v>
      </c>
      <c r="S24" s="25">
        <f t="shared" si="4"/>
        <v>19.532</v>
      </c>
      <c r="T24" s="27">
        <f t="shared" si="5"/>
        <v>19.532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22113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22113</v>
      </c>
      <c r="N25" s="24">
        <f t="shared" si="1"/>
        <v>22113</v>
      </c>
      <c r="O25" s="25">
        <f t="shared" si="2"/>
        <v>608.10749999999996</v>
      </c>
      <c r="P25" s="26"/>
      <c r="Q25" s="26">
        <v>105</v>
      </c>
      <c r="R25" s="29">
        <f t="shared" si="3"/>
        <v>21399.892500000002</v>
      </c>
      <c r="S25" s="25">
        <f t="shared" si="4"/>
        <v>210.0735</v>
      </c>
      <c r="T25" s="27">
        <f t="shared" si="5"/>
        <v>105.0735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1028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1028</v>
      </c>
      <c r="N26" s="24">
        <f t="shared" si="1"/>
        <v>1028</v>
      </c>
      <c r="O26" s="25">
        <f t="shared" si="2"/>
        <v>28.27</v>
      </c>
      <c r="P26" s="26"/>
      <c r="Q26" s="26"/>
      <c r="R26" s="29">
        <f t="shared" si="3"/>
        <v>999.73</v>
      </c>
      <c r="S26" s="25">
        <f t="shared" si="4"/>
        <v>9.766</v>
      </c>
      <c r="T26" s="27">
        <f t="shared" si="5"/>
        <v>9.766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231404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231404</v>
      </c>
      <c r="N28" s="45">
        <f t="shared" si="7"/>
        <v>231404</v>
      </c>
      <c r="O28" s="46">
        <f t="shared" si="7"/>
        <v>6363.61</v>
      </c>
      <c r="P28" s="45">
        <f t="shared" si="7"/>
        <v>0</v>
      </c>
      <c r="Q28" s="45">
        <f t="shared" si="7"/>
        <v>1203</v>
      </c>
      <c r="R28" s="45">
        <f t="shared" si="7"/>
        <v>223837.39000000004</v>
      </c>
      <c r="S28" s="45">
        <f t="shared" si="7"/>
        <v>2198.3380000000002</v>
      </c>
      <c r="T28" s="47">
        <f t="shared" si="7"/>
        <v>995.33799999999997</v>
      </c>
    </row>
    <row r="29" spans="1:20" ht="15.75" thickBot="1" x14ac:dyDescent="0.3">
      <c r="A29" s="67" t="s">
        <v>38</v>
      </c>
      <c r="B29" s="68"/>
      <c r="C29" s="69"/>
      <c r="D29" s="48">
        <f>D4+D5-D28</f>
        <v>181610</v>
      </c>
      <c r="E29" s="48">
        <f t="shared" ref="E29:L29" si="8">E4+E5-E28</f>
        <v>50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85" priority="43" operator="equal">
      <formula>212030016606640</formula>
    </cfRule>
  </conditionalFormatting>
  <conditionalFormatting sqref="D29 E4:E6 E28:K29">
    <cfRule type="cellIs" dxfId="384" priority="41" operator="equal">
      <formula>$E$4</formula>
    </cfRule>
    <cfRule type="cellIs" dxfId="383" priority="42" operator="equal">
      <formula>2120</formula>
    </cfRule>
  </conditionalFormatting>
  <conditionalFormatting sqref="D29:E29 F4:F6 F28:F29">
    <cfRule type="cellIs" dxfId="382" priority="39" operator="equal">
      <formula>$F$4</formula>
    </cfRule>
    <cfRule type="cellIs" dxfId="381" priority="40" operator="equal">
      <formula>300</formula>
    </cfRule>
  </conditionalFormatting>
  <conditionalFormatting sqref="G4:G6 G28:G29">
    <cfRule type="cellIs" dxfId="380" priority="37" operator="equal">
      <formula>$G$4</formula>
    </cfRule>
    <cfRule type="cellIs" dxfId="379" priority="38" operator="equal">
      <formula>1660</formula>
    </cfRule>
  </conditionalFormatting>
  <conditionalFormatting sqref="H4:H6 H28:H29">
    <cfRule type="cellIs" dxfId="378" priority="35" operator="equal">
      <formula>$H$4</formula>
    </cfRule>
    <cfRule type="cellIs" dxfId="377" priority="36" operator="equal">
      <formula>6640</formula>
    </cfRule>
  </conditionalFormatting>
  <conditionalFormatting sqref="T6:T28">
    <cfRule type="cellIs" dxfId="376" priority="34" operator="lessThan">
      <formula>0</formula>
    </cfRule>
  </conditionalFormatting>
  <conditionalFormatting sqref="T7:T27">
    <cfRule type="cellIs" dxfId="375" priority="31" operator="lessThan">
      <formula>0</formula>
    </cfRule>
    <cfRule type="cellIs" dxfId="374" priority="32" operator="lessThan">
      <formula>0</formula>
    </cfRule>
    <cfRule type="cellIs" dxfId="373" priority="33" operator="lessThan">
      <formula>0</formula>
    </cfRule>
  </conditionalFormatting>
  <conditionalFormatting sqref="E4:E6 E28:K28">
    <cfRule type="cellIs" dxfId="372" priority="30" operator="equal">
      <formula>$E$4</formula>
    </cfRule>
  </conditionalFormatting>
  <conditionalFormatting sqref="D28:D29 D6 D4:M4">
    <cfRule type="cellIs" dxfId="371" priority="29" operator="equal">
      <formula>$D$4</formula>
    </cfRule>
  </conditionalFormatting>
  <conditionalFormatting sqref="I4:I6 I28:I29">
    <cfRule type="cellIs" dxfId="370" priority="28" operator="equal">
      <formula>$I$4</formula>
    </cfRule>
  </conditionalFormatting>
  <conditionalFormatting sqref="J4:J6 J28:J29">
    <cfRule type="cellIs" dxfId="369" priority="27" operator="equal">
      <formula>$J$4</formula>
    </cfRule>
  </conditionalFormatting>
  <conditionalFormatting sqref="K4:K6 K28:K29">
    <cfRule type="cellIs" dxfId="368" priority="26" operator="equal">
      <formula>$K$4</formula>
    </cfRule>
  </conditionalFormatting>
  <conditionalFormatting sqref="M4:M6">
    <cfRule type="cellIs" dxfId="367" priority="25" operator="equal">
      <formula>$L$4</formula>
    </cfRule>
  </conditionalFormatting>
  <conditionalFormatting sqref="T7:T28">
    <cfRule type="cellIs" dxfId="366" priority="22" operator="lessThan">
      <formula>0</formula>
    </cfRule>
    <cfRule type="cellIs" dxfId="365" priority="23" operator="lessThan">
      <formula>0</formula>
    </cfRule>
    <cfRule type="cellIs" dxfId="364" priority="24" operator="lessThan">
      <formula>0</formula>
    </cfRule>
  </conditionalFormatting>
  <conditionalFormatting sqref="D5:K5">
    <cfRule type="cellIs" dxfId="363" priority="21" operator="greaterThan">
      <formula>0</formula>
    </cfRule>
  </conditionalFormatting>
  <conditionalFormatting sqref="T6:T28">
    <cfRule type="cellIs" dxfId="362" priority="20" operator="lessThan">
      <formula>0</formula>
    </cfRule>
  </conditionalFormatting>
  <conditionalFormatting sqref="T7:T27">
    <cfRule type="cellIs" dxfId="361" priority="17" operator="lessThan">
      <formula>0</formula>
    </cfRule>
    <cfRule type="cellIs" dxfId="360" priority="18" operator="lessThan">
      <formula>0</formula>
    </cfRule>
    <cfRule type="cellIs" dxfId="359" priority="19" operator="lessThan">
      <formula>0</formula>
    </cfRule>
  </conditionalFormatting>
  <conditionalFormatting sqref="T7:T28">
    <cfRule type="cellIs" dxfId="358" priority="14" operator="lessThan">
      <formula>0</formula>
    </cfRule>
    <cfRule type="cellIs" dxfId="357" priority="15" operator="lessThan">
      <formula>0</formula>
    </cfRule>
    <cfRule type="cellIs" dxfId="356" priority="16" operator="lessThan">
      <formula>0</formula>
    </cfRule>
  </conditionalFormatting>
  <conditionalFormatting sqref="D5:K5">
    <cfRule type="cellIs" dxfId="355" priority="13" operator="greaterThan">
      <formula>0</formula>
    </cfRule>
  </conditionalFormatting>
  <conditionalFormatting sqref="L4 L6 L28:L29">
    <cfRule type="cellIs" dxfId="354" priority="12" operator="equal">
      <formula>$L$4</formula>
    </cfRule>
  </conditionalFormatting>
  <conditionalFormatting sqref="D7:S7">
    <cfRule type="cellIs" dxfId="353" priority="11" operator="greaterThan">
      <formula>0</formula>
    </cfRule>
  </conditionalFormatting>
  <conditionalFormatting sqref="D9:S9">
    <cfRule type="cellIs" dxfId="352" priority="10" operator="greaterThan">
      <formula>0</formula>
    </cfRule>
  </conditionalFormatting>
  <conditionalFormatting sqref="D11:S11">
    <cfRule type="cellIs" dxfId="351" priority="9" operator="greaterThan">
      <formula>0</formula>
    </cfRule>
  </conditionalFormatting>
  <conditionalFormatting sqref="D13:S13">
    <cfRule type="cellIs" dxfId="350" priority="8" operator="greaterThan">
      <formula>0</formula>
    </cfRule>
  </conditionalFormatting>
  <conditionalFormatting sqref="D15:S15">
    <cfRule type="cellIs" dxfId="349" priority="7" operator="greaterThan">
      <formula>0</formula>
    </cfRule>
  </conditionalFormatting>
  <conditionalFormatting sqref="D17:S17">
    <cfRule type="cellIs" dxfId="348" priority="6" operator="greaterThan">
      <formula>0</formula>
    </cfRule>
  </conditionalFormatting>
  <conditionalFormatting sqref="D19:S19">
    <cfRule type="cellIs" dxfId="347" priority="5" operator="greaterThan">
      <formula>0</formula>
    </cfRule>
  </conditionalFormatting>
  <conditionalFormatting sqref="D21:S21">
    <cfRule type="cellIs" dxfId="346" priority="4" operator="greaterThan">
      <formula>0</formula>
    </cfRule>
  </conditionalFormatting>
  <conditionalFormatting sqref="D23:S23">
    <cfRule type="cellIs" dxfId="345" priority="3" operator="greaterThan">
      <formula>0</formula>
    </cfRule>
  </conditionalFormatting>
  <conditionalFormatting sqref="D25:S25">
    <cfRule type="cellIs" dxfId="344" priority="2" operator="greaterThan">
      <formula>0</formula>
    </cfRule>
  </conditionalFormatting>
  <conditionalFormatting sqref="D27:S27">
    <cfRule type="cellIs" dxfId="34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J22" sqref="J2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'24'!D29</f>
        <v>181610</v>
      </c>
      <c r="E4" s="2">
        <f>'24'!E29</f>
        <v>50</v>
      </c>
      <c r="F4" s="2">
        <f>'24'!F29</f>
        <v>4670</v>
      </c>
      <c r="G4" s="2">
        <f>'24'!G29</f>
        <v>0</v>
      </c>
      <c r="H4" s="2">
        <f>'24'!H29</f>
        <v>0</v>
      </c>
      <c r="I4" s="2">
        <f>'24'!I29</f>
        <v>0</v>
      </c>
      <c r="J4" s="2">
        <f>'24'!J29</f>
        <v>12</v>
      </c>
      <c r="K4" s="2">
        <f>'24'!K29</f>
        <v>0</v>
      </c>
      <c r="L4" s="2">
        <f>'24'!L29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13157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13157</v>
      </c>
      <c r="N7" s="24">
        <f>D7+E7*20+F7*10+G7*9+H7*9+I7*191+J7*191+K7*182+L7*100</f>
        <v>13157</v>
      </c>
      <c r="O7" s="25">
        <f>M7*2.75%</f>
        <v>361.8175</v>
      </c>
      <c r="P7" s="26"/>
      <c r="Q7" s="26">
        <v>100</v>
      </c>
      <c r="R7" s="24">
        <f>M7-(M7*2.75%)+I7*191+J7*191+K7*182+L7*100-Q7</f>
        <v>12695.182500000001</v>
      </c>
      <c r="S7" s="25">
        <f>M7*0.95%</f>
        <v>124.9915</v>
      </c>
      <c r="T7" s="27">
        <f>S7-Q7</f>
        <v>24.991500000000002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25500</v>
      </c>
      <c r="E9" s="30">
        <v>50</v>
      </c>
      <c r="F9" s="30"/>
      <c r="G9" s="30"/>
      <c r="H9" s="30"/>
      <c r="I9" s="20"/>
      <c r="J9" s="20"/>
      <c r="K9" s="20"/>
      <c r="L9" s="20"/>
      <c r="M9" s="20">
        <f t="shared" si="0"/>
        <v>26500</v>
      </c>
      <c r="N9" s="24">
        <f t="shared" si="1"/>
        <v>26500</v>
      </c>
      <c r="O9" s="25">
        <f t="shared" si="2"/>
        <v>728.75</v>
      </c>
      <c r="P9" s="26"/>
      <c r="Q9" s="26">
        <v>119</v>
      </c>
      <c r="R9" s="24">
        <f t="shared" si="3"/>
        <v>25652.25</v>
      </c>
      <c r="S9" s="25">
        <f t="shared" si="4"/>
        <v>251.75</v>
      </c>
      <c r="T9" s="27">
        <f t="shared" si="5"/>
        <v>132.75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7846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7846</v>
      </c>
      <c r="N10" s="24">
        <f t="shared" si="1"/>
        <v>7846</v>
      </c>
      <c r="O10" s="25">
        <f t="shared" si="2"/>
        <v>215.76500000000001</v>
      </c>
      <c r="P10" s="26"/>
      <c r="Q10" s="26">
        <v>34</v>
      </c>
      <c r="R10" s="24">
        <f t="shared" si="3"/>
        <v>7596.2349999999997</v>
      </c>
      <c r="S10" s="25">
        <f t="shared" si="4"/>
        <v>74.536999999999992</v>
      </c>
      <c r="T10" s="27">
        <f t="shared" si="5"/>
        <v>40.536999999999992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4112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4112</v>
      </c>
      <c r="N11" s="24">
        <f t="shared" si="1"/>
        <v>4112</v>
      </c>
      <c r="O11" s="25">
        <f t="shared" si="2"/>
        <v>113.08</v>
      </c>
      <c r="P11" s="26"/>
      <c r="Q11" s="26">
        <v>28</v>
      </c>
      <c r="R11" s="24">
        <f t="shared" si="3"/>
        <v>3970.92</v>
      </c>
      <c r="S11" s="25">
        <f t="shared" si="4"/>
        <v>39.064</v>
      </c>
      <c r="T11" s="27">
        <f t="shared" si="5"/>
        <v>11.064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6990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6990</v>
      </c>
      <c r="N12" s="24">
        <f t="shared" si="1"/>
        <v>6990</v>
      </c>
      <c r="O12" s="25">
        <f t="shared" si="2"/>
        <v>192.22499999999999</v>
      </c>
      <c r="P12" s="26"/>
      <c r="Q12" s="26">
        <v>27</v>
      </c>
      <c r="R12" s="24">
        <f t="shared" si="3"/>
        <v>6770.7749999999996</v>
      </c>
      <c r="S12" s="25">
        <f t="shared" si="4"/>
        <v>66.405000000000001</v>
      </c>
      <c r="T12" s="27">
        <f t="shared" si="5"/>
        <v>39.405000000000001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2262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2262</v>
      </c>
      <c r="N16" s="24">
        <f t="shared" si="1"/>
        <v>2262</v>
      </c>
      <c r="O16" s="25">
        <f t="shared" si="2"/>
        <v>62.204999999999998</v>
      </c>
      <c r="P16" s="26"/>
      <c r="Q16" s="26"/>
      <c r="R16" s="24">
        <f t="shared" si="3"/>
        <v>2199.7950000000001</v>
      </c>
      <c r="S16" s="25">
        <f t="shared" si="4"/>
        <v>21.489000000000001</v>
      </c>
      <c r="T16" s="27">
        <f t="shared" si="5"/>
        <v>21.489000000000001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20000</v>
      </c>
      <c r="N17" s="24">
        <f t="shared" si="1"/>
        <v>20000</v>
      </c>
      <c r="O17" s="25">
        <f t="shared" si="2"/>
        <v>550</v>
      </c>
      <c r="P17" s="26"/>
      <c r="Q17" s="26">
        <v>150</v>
      </c>
      <c r="R17" s="24">
        <f t="shared" si="3"/>
        <v>19300</v>
      </c>
      <c r="S17" s="25">
        <f t="shared" si="4"/>
        <v>190</v>
      </c>
      <c r="T17" s="27">
        <f t="shared" si="5"/>
        <v>40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62056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62056</v>
      </c>
      <c r="N22" s="24">
        <f t="shared" si="1"/>
        <v>62056</v>
      </c>
      <c r="O22" s="25">
        <f t="shared" si="2"/>
        <v>1706.54</v>
      </c>
      <c r="P22" s="26"/>
      <c r="Q22" s="26">
        <v>175</v>
      </c>
      <c r="R22" s="24">
        <f t="shared" si="3"/>
        <v>60174.46</v>
      </c>
      <c r="S22" s="25">
        <f t="shared" si="4"/>
        <v>589.53200000000004</v>
      </c>
      <c r="T22" s="27">
        <f t="shared" si="5"/>
        <v>414.53200000000004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1028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1028</v>
      </c>
      <c r="N24" s="24">
        <f t="shared" si="1"/>
        <v>1028</v>
      </c>
      <c r="O24" s="25">
        <f t="shared" si="2"/>
        <v>28.27</v>
      </c>
      <c r="P24" s="26"/>
      <c r="Q24" s="26"/>
      <c r="R24" s="24">
        <f t="shared" si="3"/>
        <v>999.73</v>
      </c>
      <c r="S24" s="25">
        <f t="shared" si="4"/>
        <v>9.766</v>
      </c>
      <c r="T24" s="27">
        <f t="shared" si="5"/>
        <v>9.766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10587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10587</v>
      </c>
      <c r="N26" s="24">
        <f t="shared" si="1"/>
        <v>10587</v>
      </c>
      <c r="O26" s="25">
        <f t="shared" si="2"/>
        <v>291.14249999999998</v>
      </c>
      <c r="P26" s="26"/>
      <c r="Q26" s="26">
        <v>86</v>
      </c>
      <c r="R26" s="24">
        <f t="shared" si="3"/>
        <v>10209.8575</v>
      </c>
      <c r="S26" s="25">
        <f t="shared" si="4"/>
        <v>100.5765</v>
      </c>
      <c r="T26" s="27">
        <f t="shared" si="5"/>
        <v>14.576499999999996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150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</v>
      </c>
      <c r="N27" s="40">
        <f t="shared" si="1"/>
        <v>150</v>
      </c>
      <c r="O27" s="25">
        <f t="shared" si="2"/>
        <v>4.125</v>
      </c>
      <c r="P27" s="41"/>
      <c r="Q27" s="41"/>
      <c r="R27" s="24">
        <f t="shared" si="3"/>
        <v>145.875</v>
      </c>
      <c r="S27" s="42">
        <f t="shared" si="4"/>
        <v>1.425</v>
      </c>
      <c r="T27" s="43">
        <f t="shared" si="5"/>
        <v>1.425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153688</v>
      </c>
      <c r="E28" s="45">
        <f t="shared" si="6"/>
        <v>50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154688</v>
      </c>
      <c r="N28" s="45">
        <f t="shared" si="7"/>
        <v>154688</v>
      </c>
      <c r="O28" s="46">
        <f t="shared" si="7"/>
        <v>4253.92</v>
      </c>
      <c r="P28" s="45">
        <f t="shared" si="7"/>
        <v>0</v>
      </c>
      <c r="Q28" s="45">
        <f t="shared" si="7"/>
        <v>719</v>
      </c>
      <c r="R28" s="45">
        <f t="shared" si="7"/>
        <v>149715.08000000002</v>
      </c>
      <c r="S28" s="45">
        <f t="shared" si="7"/>
        <v>1469.5360000000001</v>
      </c>
      <c r="T28" s="47">
        <f t="shared" si="7"/>
        <v>750.53599999999994</v>
      </c>
    </row>
    <row r="29" spans="1:20" ht="15.75" thickBot="1" x14ac:dyDescent="0.3">
      <c r="A29" s="67" t="s">
        <v>38</v>
      </c>
      <c r="B29" s="68"/>
      <c r="C29" s="69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42" priority="43" operator="equal">
      <formula>212030016606640</formula>
    </cfRule>
  </conditionalFormatting>
  <conditionalFormatting sqref="D29 E4:E6 E28:K29">
    <cfRule type="cellIs" dxfId="341" priority="41" operator="equal">
      <formula>$E$4</formula>
    </cfRule>
    <cfRule type="cellIs" dxfId="340" priority="42" operator="equal">
      <formula>2120</formula>
    </cfRule>
  </conditionalFormatting>
  <conditionalFormatting sqref="D29:E29 F4:F6 F28:F29">
    <cfRule type="cellIs" dxfId="339" priority="39" operator="equal">
      <formula>$F$4</formula>
    </cfRule>
    <cfRule type="cellIs" dxfId="338" priority="40" operator="equal">
      <formula>300</formula>
    </cfRule>
  </conditionalFormatting>
  <conditionalFormatting sqref="G4:G6 G28:G29">
    <cfRule type="cellIs" dxfId="337" priority="37" operator="equal">
      <formula>$G$4</formula>
    </cfRule>
    <cfRule type="cellIs" dxfId="336" priority="38" operator="equal">
      <formula>1660</formula>
    </cfRule>
  </conditionalFormatting>
  <conditionalFormatting sqref="H4:H6 H28:H29">
    <cfRule type="cellIs" dxfId="335" priority="35" operator="equal">
      <formula>$H$4</formula>
    </cfRule>
    <cfRule type="cellIs" dxfId="334" priority="36" operator="equal">
      <formula>6640</formula>
    </cfRule>
  </conditionalFormatting>
  <conditionalFormatting sqref="T6:T28">
    <cfRule type="cellIs" dxfId="333" priority="34" operator="lessThan">
      <formula>0</formula>
    </cfRule>
  </conditionalFormatting>
  <conditionalFormatting sqref="T7:T27">
    <cfRule type="cellIs" dxfId="332" priority="31" operator="lessThan">
      <formula>0</formula>
    </cfRule>
    <cfRule type="cellIs" dxfId="331" priority="32" operator="lessThan">
      <formula>0</formula>
    </cfRule>
    <cfRule type="cellIs" dxfId="330" priority="33" operator="lessThan">
      <formula>0</formula>
    </cfRule>
  </conditionalFormatting>
  <conditionalFormatting sqref="E4:E6 E28:K28">
    <cfRule type="cellIs" dxfId="329" priority="30" operator="equal">
      <formula>$E$4</formula>
    </cfRule>
  </conditionalFormatting>
  <conditionalFormatting sqref="D28:D29 D6 D4:M4">
    <cfRule type="cellIs" dxfId="328" priority="29" operator="equal">
      <formula>$D$4</formula>
    </cfRule>
  </conditionalFormatting>
  <conditionalFormatting sqref="I4:I6 I28:I29">
    <cfRule type="cellIs" dxfId="327" priority="28" operator="equal">
      <formula>$I$4</formula>
    </cfRule>
  </conditionalFormatting>
  <conditionalFormatting sqref="J4:J6 J28:J29">
    <cfRule type="cellIs" dxfId="326" priority="27" operator="equal">
      <formula>$J$4</formula>
    </cfRule>
  </conditionalFormatting>
  <conditionalFormatting sqref="K4:K6 K28:K29">
    <cfRule type="cellIs" dxfId="325" priority="26" operator="equal">
      <formula>$K$4</formula>
    </cfRule>
  </conditionalFormatting>
  <conditionalFormatting sqref="M4:M6">
    <cfRule type="cellIs" dxfId="324" priority="25" operator="equal">
      <formula>$L$4</formula>
    </cfRule>
  </conditionalFormatting>
  <conditionalFormatting sqref="T7:T28">
    <cfRule type="cellIs" dxfId="323" priority="22" operator="lessThan">
      <formula>0</formula>
    </cfRule>
    <cfRule type="cellIs" dxfId="322" priority="23" operator="lessThan">
      <formula>0</formula>
    </cfRule>
    <cfRule type="cellIs" dxfId="321" priority="24" operator="lessThan">
      <formula>0</formula>
    </cfRule>
  </conditionalFormatting>
  <conditionalFormatting sqref="D5:K5">
    <cfRule type="cellIs" dxfId="320" priority="21" operator="greaterThan">
      <formula>0</formula>
    </cfRule>
  </conditionalFormatting>
  <conditionalFormatting sqref="T6:T28">
    <cfRule type="cellIs" dxfId="319" priority="20" operator="lessThan">
      <formula>0</formula>
    </cfRule>
  </conditionalFormatting>
  <conditionalFormatting sqref="T7:T27">
    <cfRule type="cellIs" dxfId="318" priority="17" operator="lessThan">
      <formula>0</formula>
    </cfRule>
    <cfRule type="cellIs" dxfId="317" priority="18" operator="lessThan">
      <formula>0</formula>
    </cfRule>
    <cfRule type="cellIs" dxfId="316" priority="19" operator="lessThan">
      <formula>0</formula>
    </cfRule>
  </conditionalFormatting>
  <conditionalFormatting sqref="T7:T28">
    <cfRule type="cellIs" dxfId="315" priority="14" operator="lessThan">
      <formula>0</formula>
    </cfRule>
    <cfRule type="cellIs" dxfId="314" priority="15" operator="lessThan">
      <formula>0</formula>
    </cfRule>
    <cfRule type="cellIs" dxfId="313" priority="16" operator="lessThan">
      <formula>0</formula>
    </cfRule>
  </conditionalFormatting>
  <conditionalFormatting sqref="D5:K5">
    <cfRule type="cellIs" dxfId="312" priority="13" operator="greaterThan">
      <formula>0</formula>
    </cfRule>
  </conditionalFormatting>
  <conditionalFormatting sqref="L4 L6 L28:L29">
    <cfRule type="cellIs" dxfId="311" priority="12" operator="equal">
      <formula>$L$4</formula>
    </cfRule>
  </conditionalFormatting>
  <conditionalFormatting sqref="D7:S7">
    <cfRule type="cellIs" dxfId="310" priority="11" operator="greaterThan">
      <formula>0</formula>
    </cfRule>
  </conditionalFormatting>
  <conditionalFormatting sqref="D9:S9">
    <cfRule type="cellIs" dxfId="309" priority="10" operator="greaterThan">
      <formula>0</formula>
    </cfRule>
  </conditionalFormatting>
  <conditionalFormatting sqref="D11:S11">
    <cfRule type="cellIs" dxfId="308" priority="9" operator="greaterThan">
      <formula>0</formula>
    </cfRule>
  </conditionalFormatting>
  <conditionalFormatting sqref="D13:S13">
    <cfRule type="cellIs" dxfId="307" priority="8" operator="greaterThan">
      <formula>0</formula>
    </cfRule>
  </conditionalFormatting>
  <conditionalFormatting sqref="D15:S15">
    <cfRule type="cellIs" dxfId="306" priority="7" operator="greaterThan">
      <formula>0</formula>
    </cfRule>
  </conditionalFormatting>
  <conditionalFormatting sqref="D17:S17">
    <cfRule type="cellIs" dxfId="305" priority="6" operator="greaterThan">
      <formula>0</formula>
    </cfRule>
  </conditionalFormatting>
  <conditionalFormatting sqref="D19:S19">
    <cfRule type="cellIs" dxfId="304" priority="5" operator="greaterThan">
      <formula>0</formula>
    </cfRule>
  </conditionalFormatting>
  <conditionalFormatting sqref="D21:S21">
    <cfRule type="cellIs" dxfId="303" priority="4" operator="greaterThan">
      <formula>0</formula>
    </cfRule>
  </conditionalFormatting>
  <conditionalFormatting sqref="D23:S23">
    <cfRule type="cellIs" dxfId="302" priority="3" operator="greaterThan">
      <formula>0</formula>
    </cfRule>
  </conditionalFormatting>
  <conditionalFormatting sqref="D25:S25">
    <cfRule type="cellIs" dxfId="301" priority="2" operator="greaterThan">
      <formula>0</formula>
    </cfRule>
  </conditionalFormatting>
  <conditionalFormatting sqref="D27:S27">
    <cfRule type="cellIs" dxfId="30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1" sqref="G1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'25'!D29</f>
        <v>339610</v>
      </c>
      <c r="E4" s="2">
        <f>'25'!E29</f>
        <v>0</v>
      </c>
      <c r="F4" s="2">
        <f>'25'!F29</f>
        <v>4670</v>
      </c>
      <c r="G4" s="2">
        <f>'25'!G29</f>
        <v>0</v>
      </c>
      <c r="H4" s="2">
        <f>'25'!H29</f>
        <v>0</v>
      </c>
      <c r="I4" s="2">
        <f>'25'!I29</f>
        <v>0</v>
      </c>
      <c r="J4" s="2">
        <f>'25'!J29</f>
        <v>12</v>
      </c>
      <c r="K4" s="2">
        <f>'25'!K29</f>
        <v>0</v>
      </c>
      <c r="L4" s="2">
        <f>'25'!L29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339610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99" priority="43" operator="equal">
      <formula>212030016606640</formula>
    </cfRule>
  </conditionalFormatting>
  <conditionalFormatting sqref="D29 E4:E6 E28:K29">
    <cfRule type="cellIs" dxfId="298" priority="41" operator="equal">
      <formula>$E$4</formula>
    </cfRule>
    <cfRule type="cellIs" dxfId="297" priority="42" operator="equal">
      <formula>2120</formula>
    </cfRule>
  </conditionalFormatting>
  <conditionalFormatting sqref="D29:E29 F4:F6 F28:F29">
    <cfRule type="cellIs" dxfId="296" priority="39" operator="equal">
      <formula>$F$4</formula>
    </cfRule>
    <cfRule type="cellIs" dxfId="295" priority="40" operator="equal">
      <formula>300</formula>
    </cfRule>
  </conditionalFormatting>
  <conditionalFormatting sqref="G4:G6 G28:G29">
    <cfRule type="cellIs" dxfId="294" priority="37" operator="equal">
      <formula>$G$4</formula>
    </cfRule>
    <cfRule type="cellIs" dxfId="293" priority="38" operator="equal">
      <formula>1660</formula>
    </cfRule>
  </conditionalFormatting>
  <conditionalFormatting sqref="H4:H6 H28:H29">
    <cfRule type="cellIs" dxfId="292" priority="35" operator="equal">
      <formula>$H$4</formula>
    </cfRule>
    <cfRule type="cellIs" dxfId="291" priority="36" operator="equal">
      <formula>6640</formula>
    </cfRule>
  </conditionalFormatting>
  <conditionalFormatting sqref="T6:T28">
    <cfRule type="cellIs" dxfId="290" priority="34" operator="lessThan">
      <formula>0</formula>
    </cfRule>
  </conditionalFormatting>
  <conditionalFormatting sqref="T7:T27">
    <cfRule type="cellIs" dxfId="289" priority="31" operator="lessThan">
      <formula>0</formula>
    </cfRule>
    <cfRule type="cellIs" dxfId="288" priority="32" operator="lessThan">
      <formula>0</formula>
    </cfRule>
    <cfRule type="cellIs" dxfId="287" priority="33" operator="lessThan">
      <formula>0</formula>
    </cfRule>
  </conditionalFormatting>
  <conditionalFormatting sqref="E4:E6 E28:K28">
    <cfRule type="cellIs" dxfId="286" priority="30" operator="equal">
      <formula>$E$4</formula>
    </cfRule>
  </conditionalFormatting>
  <conditionalFormatting sqref="D28:D29 D6 D4:M4">
    <cfRule type="cellIs" dxfId="285" priority="29" operator="equal">
      <formula>$D$4</formula>
    </cfRule>
  </conditionalFormatting>
  <conditionalFormatting sqref="I4:I6 I28:I29">
    <cfRule type="cellIs" dxfId="284" priority="28" operator="equal">
      <formula>$I$4</formula>
    </cfRule>
  </conditionalFormatting>
  <conditionalFormatting sqref="J4:J6 J28:J29">
    <cfRule type="cellIs" dxfId="283" priority="27" operator="equal">
      <formula>$J$4</formula>
    </cfRule>
  </conditionalFormatting>
  <conditionalFormatting sqref="K4:K6 K28:K29">
    <cfRule type="cellIs" dxfId="282" priority="26" operator="equal">
      <formula>$K$4</formula>
    </cfRule>
  </conditionalFormatting>
  <conditionalFormatting sqref="M4:M6">
    <cfRule type="cellIs" dxfId="281" priority="25" operator="equal">
      <formula>$L$4</formula>
    </cfRule>
  </conditionalFormatting>
  <conditionalFormatting sqref="T7:T28">
    <cfRule type="cellIs" dxfId="280" priority="22" operator="lessThan">
      <formula>0</formula>
    </cfRule>
    <cfRule type="cellIs" dxfId="279" priority="23" operator="lessThan">
      <formula>0</formula>
    </cfRule>
    <cfRule type="cellIs" dxfId="278" priority="24" operator="lessThan">
      <formula>0</formula>
    </cfRule>
  </conditionalFormatting>
  <conditionalFormatting sqref="D5:K5">
    <cfRule type="cellIs" dxfId="277" priority="21" operator="greaterThan">
      <formula>0</formula>
    </cfRule>
  </conditionalFormatting>
  <conditionalFormatting sqref="T6:T28">
    <cfRule type="cellIs" dxfId="276" priority="20" operator="lessThan">
      <formula>0</formula>
    </cfRule>
  </conditionalFormatting>
  <conditionalFormatting sqref="T7:T27">
    <cfRule type="cellIs" dxfId="275" priority="17" operator="lessThan">
      <formula>0</formula>
    </cfRule>
    <cfRule type="cellIs" dxfId="274" priority="18" operator="lessThan">
      <formula>0</formula>
    </cfRule>
    <cfRule type="cellIs" dxfId="273" priority="19" operator="lessThan">
      <formula>0</formula>
    </cfRule>
  </conditionalFormatting>
  <conditionalFormatting sqref="T7:T28">
    <cfRule type="cellIs" dxfId="272" priority="14" operator="lessThan">
      <formula>0</formula>
    </cfRule>
    <cfRule type="cellIs" dxfId="271" priority="15" operator="lessThan">
      <formula>0</formula>
    </cfRule>
    <cfRule type="cellIs" dxfId="270" priority="16" operator="lessThan">
      <formula>0</formula>
    </cfRule>
  </conditionalFormatting>
  <conditionalFormatting sqref="D5:K5">
    <cfRule type="cellIs" dxfId="269" priority="13" operator="greaterThan">
      <formula>0</formula>
    </cfRule>
  </conditionalFormatting>
  <conditionalFormatting sqref="L4 L6 L28:L29">
    <cfRule type="cellIs" dxfId="268" priority="12" operator="equal">
      <formula>$L$4</formula>
    </cfRule>
  </conditionalFormatting>
  <conditionalFormatting sqref="D7:S7">
    <cfRule type="cellIs" dxfId="267" priority="11" operator="greaterThan">
      <formula>0</formula>
    </cfRule>
  </conditionalFormatting>
  <conditionalFormatting sqref="D9:S9">
    <cfRule type="cellIs" dxfId="266" priority="10" operator="greaterThan">
      <formula>0</formula>
    </cfRule>
  </conditionalFormatting>
  <conditionalFormatting sqref="D11:S11">
    <cfRule type="cellIs" dxfId="265" priority="9" operator="greaterThan">
      <formula>0</formula>
    </cfRule>
  </conditionalFormatting>
  <conditionalFormatting sqref="D13:S13">
    <cfRule type="cellIs" dxfId="264" priority="8" operator="greaterThan">
      <formula>0</formula>
    </cfRule>
  </conditionalFormatting>
  <conditionalFormatting sqref="D15:S15">
    <cfRule type="cellIs" dxfId="263" priority="7" operator="greaterThan">
      <formula>0</formula>
    </cfRule>
  </conditionalFormatting>
  <conditionalFormatting sqref="D17:S17">
    <cfRule type="cellIs" dxfId="262" priority="6" operator="greaterThan">
      <formula>0</formula>
    </cfRule>
  </conditionalFormatting>
  <conditionalFormatting sqref="D19:S19">
    <cfRule type="cellIs" dxfId="261" priority="5" operator="greaterThan">
      <formula>0</formula>
    </cfRule>
  </conditionalFormatting>
  <conditionalFormatting sqref="D21:S21">
    <cfRule type="cellIs" dxfId="260" priority="4" operator="greaterThan">
      <formula>0</formula>
    </cfRule>
  </conditionalFormatting>
  <conditionalFormatting sqref="D23:S23">
    <cfRule type="cellIs" dxfId="259" priority="3" operator="greaterThan">
      <formula>0</formula>
    </cfRule>
  </conditionalFormatting>
  <conditionalFormatting sqref="D25:S25">
    <cfRule type="cellIs" dxfId="258" priority="2" operator="greaterThan">
      <formula>0</formula>
    </cfRule>
  </conditionalFormatting>
  <conditionalFormatting sqref="D27:S27">
    <cfRule type="cellIs" dxfId="25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H21" sqref="H2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'26'!D29</f>
        <v>339610</v>
      </c>
      <c r="E4" s="2">
        <f>'26'!E29</f>
        <v>0</v>
      </c>
      <c r="F4" s="2">
        <f>'26'!F29</f>
        <v>4670</v>
      </c>
      <c r="G4" s="2">
        <f>'26'!G29</f>
        <v>0</v>
      </c>
      <c r="H4" s="2">
        <f>'26'!H29</f>
        <v>0</v>
      </c>
      <c r="I4" s="2">
        <f>'26'!I29</f>
        <v>0</v>
      </c>
      <c r="J4" s="2">
        <f>'26'!J29</f>
        <v>12</v>
      </c>
      <c r="K4" s="2">
        <f>'26'!K29</f>
        <v>0</v>
      </c>
      <c r="L4" s="2">
        <f>'26'!L29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24386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24386</v>
      </c>
      <c r="N7" s="24">
        <f>D7+E7*20+F7*10+G7*9+H7*9+I7*191+J7*191+K7*182+L7*100</f>
        <v>24386</v>
      </c>
      <c r="O7" s="25">
        <f>M7*2.75%</f>
        <v>670.61500000000001</v>
      </c>
      <c r="P7" s="26"/>
      <c r="Q7" s="26">
        <v>156</v>
      </c>
      <c r="R7" s="24">
        <f>M7-(M7*2.75%)+I7*191+J7*191+K7*182+L7*100-Q7</f>
        <v>23559.384999999998</v>
      </c>
      <c r="S7" s="25">
        <f>M7*0.95%</f>
        <v>231.667</v>
      </c>
      <c r="T7" s="27">
        <f>S7-Q7</f>
        <v>75.667000000000002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8352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8352</v>
      </c>
      <c r="N8" s="24">
        <f t="shared" ref="N8:N27" si="1">D8+E8*20+F8*10+G8*9+H8*9+I8*191+J8*191+K8*182+L8*100</f>
        <v>8352</v>
      </c>
      <c r="O8" s="25">
        <f t="shared" ref="O8:O27" si="2">M8*2.75%</f>
        <v>229.68</v>
      </c>
      <c r="P8" s="26"/>
      <c r="Q8" s="26">
        <v>80</v>
      </c>
      <c r="R8" s="24">
        <f t="shared" ref="R8:R27" si="3">M8-(M8*2.75%)+I8*191+J8*191+K8*182+L8*100-Q8</f>
        <v>8042.32</v>
      </c>
      <c r="S8" s="25">
        <f t="shared" ref="S8:S27" si="4">M8*0.95%</f>
        <v>79.343999999999994</v>
      </c>
      <c r="T8" s="27">
        <f t="shared" ref="T8:T27" si="5">S8-Q8</f>
        <v>-0.65600000000000591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18133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18133</v>
      </c>
      <c r="N9" s="24">
        <f t="shared" si="1"/>
        <v>18133</v>
      </c>
      <c r="O9" s="25">
        <f t="shared" si="2"/>
        <v>498.65750000000003</v>
      </c>
      <c r="P9" s="26"/>
      <c r="Q9" s="26">
        <v>114</v>
      </c>
      <c r="R9" s="24">
        <f t="shared" si="3"/>
        <v>17520.342499999999</v>
      </c>
      <c r="S9" s="25">
        <f t="shared" si="4"/>
        <v>172.26349999999999</v>
      </c>
      <c r="T9" s="27">
        <f t="shared" si="5"/>
        <v>58.263499999999993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514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514</v>
      </c>
      <c r="N10" s="24">
        <f t="shared" si="1"/>
        <v>514</v>
      </c>
      <c r="O10" s="25">
        <f t="shared" si="2"/>
        <v>14.135</v>
      </c>
      <c r="P10" s="26"/>
      <c r="Q10" s="26"/>
      <c r="R10" s="24">
        <f t="shared" si="3"/>
        <v>499.86500000000001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23000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23000</v>
      </c>
      <c r="N13" s="24">
        <f t="shared" si="1"/>
        <v>23000</v>
      </c>
      <c r="O13" s="25">
        <f t="shared" si="2"/>
        <v>632.5</v>
      </c>
      <c r="P13" s="26"/>
      <c r="Q13" s="26">
        <v>113</v>
      </c>
      <c r="R13" s="24">
        <f t="shared" si="3"/>
        <v>22254.5</v>
      </c>
      <c r="S13" s="25">
        <f t="shared" si="4"/>
        <v>218.5</v>
      </c>
      <c r="T13" s="27">
        <f t="shared" si="5"/>
        <v>105.5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14520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14520</v>
      </c>
      <c r="N16" s="24">
        <f t="shared" si="1"/>
        <v>14520</v>
      </c>
      <c r="O16" s="25">
        <f t="shared" si="2"/>
        <v>399.3</v>
      </c>
      <c r="P16" s="26"/>
      <c r="Q16" s="26">
        <v>50</v>
      </c>
      <c r="R16" s="24">
        <f t="shared" si="3"/>
        <v>14070.7</v>
      </c>
      <c r="S16" s="25">
        <f t="shared" si="4"/>
        <v>137.94</v>
      </c>
      <c r="T16" s="27">
        <f t="shared" si="5"/>
        <v>87.94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32708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32708</v>
      </c>
      <c r="N18" s="24">
        <f t="shared" si="1"/>
        <v>32708</v>
      </c>
      <c r="O18" s="25">
        <f t="shared" si="2"/>
        <v>899.47</v>
      </c>
      <c r="P18" s="26"/>
      <c r="Q18" s="26">
        <v>208</v>
      </c>
      <c r="R18" s="24">
        <f t="shared" si="3"/>
        <v>31600.53</v>
      </c>
      <c r="S18" s="25">
        <f t="shared" si="4"/>
        <v>310.726</v>
      </c>
      <c r="T18" s="27">
        <f t="shared" si="5"/>
        <v>102.726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63508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63508</v>
      </c>
      <c r="N19" s="24">
        <f t="shared" si="1"/>
        <v>63508</v>
      </c>
      <c r="O19" s="25">
        <f t="shared" si="2"/>
        <v>1746.47</v>
      </c>
      <c r="P19" s="26"/>
      <c r="Q19" s="26">
        <v>261</v>
      </c>
      <c r="R19" s="24">
        <f t="shared" si="3"/>
        <v>61500.53</v>
      </c>
      <c r="S19" s="25">
        <f t="shared" si="4"/>
        <v>603.32600000000002</v>
      </c>
      <c r="T19" s="27">
        <f t="shared" si="5"/>
        <v>342.32600000000002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23974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23974</v>
      </c>
      <c r="N22" s="24">
        <f t="shared" si="1"/>
        <v>23974</v>
      </c>
      <c r="O22" s="25">
        <f t="shared" si="2"/>
        <v>659.28499999999997</v>
      </c>
      <c r="P22" s="26"/>
      <c r="Q22" s="26">
        <v>100</v>
      </c>
      <c r="R22" s="24">
        <f t="shared" si="3"/>
        <v>23214.715</v>
      </c>
      <c r="S22" s="25">
        <f t="shared" si="4"/>
        <v>227.75299999999999</v>
      </c>
      <c r="T22" s="27">
        <f t="shared" si="5"/>
        <v>127.75299999999999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22010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22010</v>
      </c>
      <c r="N23" s="24">
        <f t="shared" si="1"/>
        <v>22010</v>
      </c>
      <c r="O23" s="25">
        <f t="shared" si="2"/>
        <v>605.27499999999998</v>
      </c>
      <c r="P23" s="26"/>
      <c r="Q23" s="26">
        <v>105</v>
      </c>
      <c r="R23" s="24">
        <f t="shared" si="3"/>
        <v>21299.724999999999</v>
      </c>
      <c r="S23" s="25">
        <f t="shared" si="4"/>
        <v>209.095</v>
      </c>
      <c r="T23" s="27">
        <f t="shared" si="5"/>
        <v>104.095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16280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16280</v>
      </c>
      <c r="N24" s="24">
        <f t="shared" si="1"/>
        <v>16280</v>
      </c>
      <c r="O24" s="25">
        <f t="shared" si="2"/>
        <v>447.7</v>
      </c>
      <c r="P24" s="26"/>
      <c r="Q24" s="26">
        <v>133</v>
      </c>
      <c r="R24" s="24">
        <f t="shared" si="3"/>
        <v>15699.3</v>
      </c>
      <c r="S24" s="25">
        <f t="shared" si="4"/>
        <v>154.66</v>
      </c>
      <c r="T24" s="27">
        <f t="shared" si="5"/>
        <v>21.659999999999997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>
        <v>23</v>
      </c>
      <c r="R26" s="24">
        <f t="shared" si="3"/>
        <v>1976.46</v>
      </c>
      <c r="S26" s="25">
        <f t="shared" si="4"/>
        <v>19.532</v>
      </c>
      <c r="T26" s="27">
        <f t="shared" si="5"/>
        <v>-3.468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249441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249441</v>
      </c>
      <c r="N28" s="45">
        <f t="shared" si="7"/>
        <v>249441</v>
      </c>
      <c r="O28" s="46">
        <f t="shared" si="7"/>
        <v>6859.6274999999996</v>
      </c>
      <c r="P28" s="45">
        <f t="shared" si="7"/>
        <v>0</v>
      </c>
      <c r="Q28" s="45">
        <f t="shared" si="7"/>
        <v>1343</v>
      </c>
      <c r="R28" s="45">
        <f t="shared" si="7"/>
        <v>241238.37249999997</v>
      </c>
      <c r="S28" s="45">
        <f t="shared" si="7"/>
        <v>2369.6895</v>
      </c>
      <c r="T28" s="47">
        <f t="shared" si="7"/>
        <v>1026.6895</v>
      </c>
    </row>
    <row r="29" spans="1:20" ht="15.75" thickBot="1" x14ac:dyDescent="0.3">
      <c r="A29" s="67" t="s">
        <v>38</v>
      </c>
      <c r="B29" s="68"/>
      <c r="C29" s="69"/>
      <c r="D29" s="48">
        <f>D4+D5-D28</f>
        <v>90169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56" priority="43" operator="equal">
      <formula>212030016606640</formula>
    </cfRule>
  </conditionalFormatting>
  <conditionalFormatting sqref="D29 E4:E6 E28:K29">
    <cfRule type="cellIs" dxfId="255" priority="41" operator="equal">
      <formula>$E$4</formula>
    </cfRule>
    <cfRule type="cellIs" dxfId="254" priority="42" operator="equal">
      <formula>2120</formula>
    </cfRule>
  </conditionalFormatting>
  <conditionalFormatting sqref="D29:E29 F4:F6 F28:F29">
    <cfRule type="cellIs" dxfId="253" priority="39" operator="equal">
      <formula>$F$4</formula>
    </cfRule>
    <cfRule type="cellIs" dxfId="252" priority="40" operator="equal">
      <formula>300</formula>
    </cfRule>
  </conditionalFormatting>
  <conditionalFormatting sqref="G4:G6 G28:G29">
    <cfRule type="cellIs" dxfId="251" priority="37" operator="equal">
      <formula>$G$4</formula>
    </cfRule>
    <cfRule type="cellIs" dxfId="250" priority="38" operator="equal">
      <formula>1660</formula>
    </cfRule>
  </conditionalFormatting>
  <conditionalFormatting sqref="H4:H6 H28:H29">
    <cfRule type="cellIs" dxfId="249" priority="35" operator="equal">
      <formula>$H$4</formula>
    </cfRule>
    <cfRule type="cellIs" dxfId="248" priority="36" operator="equal">
      <formula>6640</formula>
    </cfRule>
  </conditionalFormatting>
  <conditionalFormatting sqref="T6:T28">
    <cfRule type="cellIs" dxfId="247" priority="34" operator="lessThan">
      <formula>0</formula>
    </cfRule>
  </conditionalFormatting>
  <conditionalFormatting sqref="T7:T27">
    <cfRule type="cellIs" dxfId="246" priority="31" operator="lessThan">
      <formula>0</formula>
    </cfRule>
    <cfRule type="cellIs" dxfId="245" priority="32" operator="lessThan">
      <formula>0</formula>
    </cfRule>
    <cfRule type="cellIs" dxfId="244" priority="33" operator="lessThan">
      <formula>0</formula>
    </cfRule>
  </conditionalFormatting>
  <conditionalFormatting sqref="E4:E6 E28:K28">
    <cfRule type="cellIs" dxfId="243" priority="30" operator="equal">
      <formula>$E$4</formula>
    </cfRule>
  </conditionalFormatting>
  <conditionalFormatting sqref="D28:D29 D6 D4:M4">
    <cfRule type="cellIs" dxfId="242" priority="29" operator="equal">
      <formula>$D$4</formula>
    </cfRule>
  </conditionalFormatting>
  <conditionalFormatting sqref="I4:I6 I28:I29">
    <cfRule type="cellIs" dxfId="241" priority="28" operator="equal">
      <formula>$I$4</formula>
    </cfRule>
  </conditionalFormatting>
  <conditionalFormatting sqref="J4:J6 J28:J29">
    <cfRule type="cellIs" dxfId="240" priority="27" operator="equal">
      <formula>$J$4</formula>
    </cfRule>
  </conditionalFormatting>
  <conditionalFormatting sqref="K4:K6 K28:K29">
    <cfRule type="cellIs" dxfId="239" priority="26" operator="equal">
      <formula>$K$4</formula>
    </cfRule>
  </conditionalFormatting>
  <conditionalFormatting sqref="M4:M6">
    <cfRule type="cellIs" dxfId="238" priority="25" operator="equal">
      <formula>$L$4</formula>
    </cfRule>
  </conditionalFormatting>
  <conditionalFormatting sqref="T7:T28">
    <cfRule type="cellIs" dxfId="237" priority="22" operator="lessThan">
      <formula>0</formula>
    </cfRule>
    <cfRule type="cellIs" dxfId="236" priority="23" operator="lessThan">
      <formula>0</formula>
    </cfRule>
    <cfRule type="cellIs" dxfId="235" priority="24" operator="lessThan">
      <formula>0</formula>
    </cfRule>
  </conditionalFormatting>
  <conditionalFormatting sqref="D5:K5">
    <cfRule type="cellIs" dxfId="234" priority="21" operator="greaterThan">
      <formula>0</formula>
    </cfRule>
  </conditionalFormatting>
  <conditionalFormatting sqref="T6:T28">
    <cfRule type="cellIs" dxfId="233" priority="20" operator="lessThan">
      <formula>0</formula>
    </cfRule>
  </conditionalFormatting>
  <conditionalFormatting sqref="T7:T27">
    <cfRule type="cellIs" dxfId="232" priority="17" operator="lessThan">
      <formula>0</formula>
    </cfRule>
    <cfRule type="cellIs" dxfId="231" priority="18" operator="lessThan">
      <formula>0</formula>
    </cfRule>
    <cfRule type="cellIs" dxfId="230" priority="19" operator="lessThan">
      <formula>0</formula>
    </cfRule>
  </conditionalFormatting>
  <conditionalFormatting sqref="T7:T28">
    <cfRule type="cellIs" dxfId="229" priority="14" operator="lessThan">
      <formula>0</formula>
    </cfRule>
    <cfRule type="cellIs" dxfId="228" priority="15" operator="lessThan">
      <formula>0</formula>
    </cfRule>
    <cfRule type="cellIs" dxfId="227" priority="16" operator="lessThan">
      <formula>0</formula>
    </cfRule>
  </conditionalFormatting>
  <conditionalFormatting sqref="D5:K5">
    <cfRule type="cellIs" dxfId="226" priority="13" operator="greaterThan">
      <formula>0</formula>
    </cfRule>
  </conditionalFormatting>
  <conditionalFormatting sqref="L4 L6 L28:L29">
    <cfRule type="cellIs" dxfId="225" priority="12" operator="equal">
      <formula>$L$4</formula>
    </cfRule>
  </conditionalFormatting>
  <conditionalFormatting sqref="D7:S7">
    <cfRule type="cellIs" dxfId="224" priority="11" operator="greaterThan">
      <formula>0</formula>
    </cfRule>
  </conditionalFormatting>
  <conditionalFormatting sqref="D9:S9">
    <cfRule type="cellIs" dxfId="223" priority="10" operator="greaterThan">
      <formula>0</formula>
    </cfRule>
  </conditionalFormatting>
  <conditionalFormatting sqref="D11:S11">
    <cfRule type="cellIs" dxfId="222" priority="9" operator="greaterThan">
      <formula>0</formula>
    </cfRule>
  </conditionalFormatting>
  <conditionalFormatting sqref="D13:S13">
    <cfRule type="cellIs" dxfId="221" priority="8" operator="greaterThan">
      <formula>0</formula>
    </cfRule>
  </conditionalFormatting>
  <conditionalFormatting sqref="D15:S15">
    <cfRule type="cellIs" dxfId="220" priority="7" operator="greaterThan">
      <formula>0</formula>
    </cfRule>
  </conditionalFormatting>
  <conditionalFormatting sqref="D17:S17">
    <cfRule type="cellIs" dxfId="219" priority="6" operator="greaterThan">
      <formula>0</formula>
    </cfRule>
  </conditionalFormatting>
  <conditionalFormatting sqref="D19:S19">
    <cfRule type="cellIs" dxfId="218" priority="5" operator="greaterThan">
      <formula>0</formula>
    </cfRule>
  </conditionalFormatting>
  <conditionalFormatting sqref="D21:S21">
    <cfRule type="cellIs" dxfId="217" priority="4" operator="greaterThan">
      <formula>0</formula>
    </cfRule>
  </conditionalFormatting>
  <conditionalFormatting sqref="D23:S23">
    <cfRule type="cellIs" dxfId="216" priority="3" operator="greaterThan">
      <formula>0</formula>
    </cfRule>
  </conditionalFormatting>
  <conditionalFormatting sqref="D25:S25">
    <cfRule type="cellIs" dxfId="215" priority="2" operator="greaterThan">
      <formula>0</formula>
    </cfRule>
  </conditionalFormatting>
  <conditionalFormatting sqref="D27:S27">
    <cfRule type="cellIs" dxfId="21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topLeftCell="C1" workbookViewId="0">
      <pane ySplit="6" topLeftCell="A18" activePane="bottomLeft" state="frozen"/>
      <selection pane="bottomLeft" activeCell="N34" sqref="N3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  <col min="22" max="22" width="9.5703125" bestFit="1" customWidth="1"/>
  </cols>
  <sheetData>
    <row r="1" spans="1:22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2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2" ht="18.75" x14ac:dyDescent="0.25">
      <c r="A3" s="74" t="s">
        <v>72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2" x14ac:dyDescent="0.25">
      <c r="A4" s="78" t="s">
        <v>1</v>
      </c>
      <c r="B4" s="78"/>
      <c r="C4" s="1"/>
      <c r="D4" s="2">
        <f>'27'!D29</f>
        <v>90169</v>
      </c>
      <c r="E4" s="2">
        <f>'27'!E29</f>
        <v>0</v>
      </c>
      <c r="F4" s="2">
        <f>'27'!F29</f>
        <v>4670</v>
      </c>
      <c r="G4" s="2">
        <f>'27'!G29</f>
        <v>0</v>
      </c>
      <c r="H4" s="2">
        <f>'27'!H29</f>
        <v>0</v>
      </c>
      <c r="I4" s="2">
        <f>'27'!I29</f>
        <v>0</v>
      </c>
      <c r="J4" s="2">
        <f>'27'!J29</f>
        <v>12</v>
      </c>
      <c r="K4" s="2">
        <f>'27'!K29</f>
        <v>0</v>
      </c>
      <c r="L4" s="2">
        <f>'27'!L29</f>
        <v>17</v>
      </c>
      <c r="M4" s="3"/>
      <c r="N4" s="80"/>
      <c r="O4" s="81"/>
      <c r="P4" s="81"/>
      <c r="Q4" s="81"/>
      <c r="R4" s="81"/>
      <c r="S4" s="81"/>
      <c r="T4" s="81"/>
      <c r="U4" s="81"/>
      <c r="V4" s="82"/>
    </row>
    <row r="5" spans="1:22" x14ac:dyDescent="0.25">
      <c r="A5" s="78" t="s">
        <v>2</v>
      </c>
      <c r="B5" s="7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80"/>
      <c r="U5" s="62"/>
      <c r="V5" s="6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8" t="s">
        <v>22</v>
      </c>
      <c r="U6" s="62"/>
      <c r="V6" s="62"/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4000</v>
      </c>
      <c r="N7" s="24">
        <f>D7+E7*20+F7*10+G7*9+H7*9+I7*191+J7*191+K7*182+L7*100</f>
        <v>4000</v>
      </c>
      <c r="O7" s="25">
        <f>M7*2.75%</f>
        <v>110</v>
      </c>
      <c r="P7" s="26"/>
      <c r="Q7" s="26">
        <v>20</v>
      </c>
      <c r="R7" s="24">
        <f>M7-(M7*2.75%)+I7*191+J7*191+K7*182+L7*100-Q7</f>
        <v>3870</v>
      </c>
      <c r="S7" s="25">
        <f>M7*0.95%</f>
        <v>38</v>
      </c>
      <c r="T7" s="59">
        <f>S7-Q7</f>
        <v>18</v>
      </c>
      <c r="U7" s="62"/>
      <c r="V7" s="63">
        <f>R7-U7</f>
        <v>3870</v>
      </c>
    </row>
    <row r="8" spans="1:22" ht="15.75" x14ac:dyDescent="0.25">
      <c r="A8" s="28">
        <v>2</v>
      </c>
      <c r="B8" s="20">
        <v>1908446135</v>
      </c>
      <c r="C8" s="23" t="s">
        <v>31</v>
      </c>
      <c r="D8" s="29">
        <v>9458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9458</v>
      </c>
      <c r="N8" s="24">
        <f t="shared" ref="N8:N27" si="1">D8+E8*20+F8*10+G8*9+H8*9+I8*191+J8*191+K8*182+L8*100</f>
        <v>9458</v>
      </c>
      <c r="O8" s="25">
        <f t="shared" ref="O8:O27" si="2">M8*2.75%</f>
        <v>260.09500000000003</v>
      </c>
      <c r="P8" s="26"/>
      <c r="Q8" s="26">
        <v>100</v>
      </c>
      <c r="R8" s="24">
        <f t="shared" ref="R8:R27" si="3">M8-(M8*2.75%)+I8*191+J8*191+K8*182+L8*100-Q8</f>
        <v>9097.9050000000007</v>
      </c>
      <c r="S8" s="25">
        <f t="shared" ref="S8:S27" si="4">M8*0.95%</f>
        <v>89.850999999999999</v>
      </c>
      <c r="T8" s="59">
        <f t="shared" ref="T8:T27" si="5">S8-Q8</f>
        <v>-10.149000000000001</v>
      </c>
      <c r="U8" s="62"/>
      <c r="V8" s="63">
        <f t="shared" ref="V8:V28" si="6">R8-U8</f>
        <v>9097.9050000000007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514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514</v>
      </c>
      <c r="N9" s="24">
        <f t="shared" si="1"/>
        <v>514</v>
      </c>
      <c r="O9" s="25">
        <f t="shared" si="2"/>
        <v>14.135</v>
      </c>
      <c r="P9" s="26"/>
      <c r="Q9" s="26"/>
      <c r="R9" s="24">
        <f t="shared" si="3"/>
        <v>499.86500000000001</v>
      </c>
      <c r="S9" s="25">
        <f t="shared" si="4"/>
        <v>4.883</v>
      </c>
      <c r="T9" s="59">
        <f t="shared" si="5"/>
        <v>4.883</v>
      </c>
      <c r="U9" s="62"/>
      <c r="V9" s="63">
        <f t="shared" si="6"/>
        <v>499.86500000000001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59">
        <f t="shared" si="5"/>
        <v>0</v>
      </c>
      <c r="U10" s="62"/>
      <c r="V10" s="63">
        <f t="shared" si="6"/>
        <v>0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59">
        <f t="shared" si="5"/>
        <v>29.297999999999998</v>
      </c>
      <c r="U11" s="62"/>
      <c r="V11" s="63">
        <f t="shared" si="6"/>
        <v>2999.19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7710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7710</v>
      </c>
      <c r="N12" s="24">
        <f t="shared" si="1"/>
        <v>7710</v>
      </c>
      <c r="O12" s="25">
        <f t="shared" si="2"/>
        <v>212.02500000000001</v>
      </c>
      <c r="P12" s="26"/>
      <c r="Q12" s="26">
        <v>28</v>
      </c>
      <c r="R12" s="24">
        <f t="shared" si="3"/>
        <v>7469.9750000000004</v>
      </c>
      <c r="S12" s="25">
        <f t="shared" si="4"/>
        <v>73.245000000000005</v>
      </c>
      <c r="T12" s="59">
        <f t="shared" si="5"/>
        <v>45.245000000000005</v>
      </c>
      <c r="U12" s="62"/>
      <c r="V12" s="63">
        <f t="shared" si="6"/>
        <v>7469.9750000000004</v>
      </c>
    </row>
    <row r="13" spans="1:22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59">
        <f t="shared" si="5"/>
        <v>0</v>
      </c>
      <c r="U13" s="62"/>
      <c r="V13" s="63">
        <f t="shared" si="6"/>
        <v>0</v>
      </c>
    </row>
    <row r="14" spans="1:22" ht="15.75" x14ac:dyDescent="0.25">
      <c r="A14" s="28">
        <v>8</v>
      </c>
      <c r="B14" s="20">
        <v>1908446141</v>
      </c>
      <c r="C14" s="20" t="s">
        <v>43</v>
      </c>
      <c r="D14" s="29">
        <v>31914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31914</v>
      </c>
      <c r="N14" s="24">
        <f t="shared" si="1"/>
        <v>31914</v>
      </c>
      <c r="O14" s="25">
        <f t="shared" si="2"/>
        <v>877.63499999999999</v>
      </c>
      <c r="P14" s="26"/>
      <c r="Q14" s="26">
        <v>120</v>
      </c>
      <c r="R14" s="24">
        <f t="shared" si="3"/>
        <v>30916.365000000002</v>
      </c>
      <c r="S14" s="25">
        <f t="shared" si="4"/>
        <v>303.18299999999999</v>
      </c>
      <c r="T14" s="59">
        <f t="shared" si="5"/>
        <v>183.18299999999999</v>
      </c>
      <c r="U14" s="62">
        <v>45</v>
      </c>
      <c r="V14" s="63">
        <f t="shared" si="6"/>
        <v>30871.365000000002</v>
      </c>
    </row>
    <row r="15" spans="1:22" ht="15.75" x14ac:dyDescent="0.25">
      <c r="A15" s="28">
        <v>9</v>
      </c>
      <c r="B15" s="20">
        <v>1908446142</v>
      </c>
      <c r="C15" s="33" t="s">
        <v>28</v>
      </c>
      <c r="D15" s="29">
        <v>39177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39177</v>
      </c>
      <c r="N15" s="24">
        <f t="shared" si="1"/>
        <v>39177</v>
      </c>
      <c r="O15" s="25">
        <f t="shared" si="2"/>
        <v>1077.3675000000001</v>
      </c>
      <c r="P15" s="26"/>
      <c r="Q15" s="26">
        <v>200</v>
      </c>
      <c r="R15" s="24">
        <f t="shared" si="3"/>
        <v>37899.6325</v>
      </c>
      <c r="S15" s="25">
        <f t="shared" si="4"/>
        <v>372.18149999999997</v>
      </c>
      <c r="T15" s="59">
        <f t="shared" si="5"/>
        <v>172.18149999999997</v>
      </c>
      <c r="U15" s="62"/>
      <c r="V15" s="63">
        <f t="shared" si="6"/>
        <v>37899.6325</v>
      </c>
    </row>
    <row r="16" spans="1:22" ht="15.75" x14ac:dyDescent="0.25">
      <c r="A16" s="28">
        <v>10</v>
      </c>
      <c r="B16" s="20">
        <v>1908446143</v>
      </c>
      <c r="C16" s="20" t="s">
        <v>29</v>
      </c>
      <c r="D16" s="29">
        <v>30531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30531</v>
      </c>
      <c r="N16" s="24">
        <f t="shared" si="1"/>
        <v>30531</v>
      </c>
      <c r="O16" s="25">
        <f t="shared" si="2"/>
        <v>839.60249999999996</v>
      </c>
      <c r="P16" s="26"/>
      <c r="Q16" s="26">
        <v>131</v>
      </c>
      <c r="R16" s="24">
        <f t="shared" si="3"/>
        <v>29560.397499999999</v>
      </c>
      <c r="S16" s="25">
        <f t="shared" si="4"/>
        <v>290.04449999999997</v>
      </c>
      <c r="T16" s="59">
        <f t="shared" si="5"/>
        <v>159.04449999999997</v>
      </c>
      <c r="U16" s="62"/>
      <c r="V16" s="63">
        <f t="shared" si="6"/>
        <v>29560.397499999999</v>
      </c>
    </row>
    <row r="17" spans="1:22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59">
        <f t="shared" si="5"/>
        <v>0</v>
      </c>
      <c r="U17" s="62"/>
      <c r="V17" s="63">
        <f t="shared" si="6"/>
        <v>0</v>
      </c>
    </row>
    <row r="18" spans="1:22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59">
        <f t="shared" si="5"/>
        <v>0</v>
      </c>
      <c r="U18" s="62"/>
      <c r="V18" s="63">
        <f t="shared" si="6"/>
        <v>0</v>
      </c>
    </row>
    <row r="19" spans="1:22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59">
        <f t="shared" si="5"/>
        <v>0</v>
      </c>
      <c r="U19" s="62"/>
      <c r="V19" s="63">
        <f t="shared" si="6"/>
        <v>0</v>
      </c>
    </row>
    <row r="20" spans="1:22" ht="15.75" x14ac:dyDescent="0.25">
      <c r="A20" s="28">
        <v>14</v>
      </c>
      <c r="B20" s="20">
        <v>1908446147</v>
      </c>
      <c r="C20" s="20" t="s">
        <v>48</v>
      </c>
      <c r="D20" s="29">
        <v>1028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1028</v>
      </c>
      <c r="N20" s="24">
        <f t="shared" si="1"/>
        <v>1028</v>
      </c>
      <c r="O20" s="25">
        <f t="shared" si="2"/>
        <v>28.27</v>
      </c>
      <c r="P20" s="26"/>
      <c r="Q20" s="26"/>
      <c r="R20" s="24">
        <f t="shared" si="3"/>
        <v>999.73</v>
      </c>
      <c r="S20" s="25">
        <f t="shared" si="4"/>
        <v>9.766</v>
      </c>
      <c r="T20" s="59">
        <f t="shared" si="5"/>
        <v>9.766</v>
      </c>
      <c r="U20" s="62"/>
      <c r="V20" s="63">
        <f t="shared" si="6"/>
        <v>999.73</v>
      </c>
    </row>
    <row r="21" spans="1:22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9">
        <f t="shared" si="5"/>
        <v>0</v>
      </c>
      <c r="U21" s="62"/>
      <c r="V21" s="63">
        <f t="shared" si="6"/>
        <v>0</v>
      </c>
    </row>
    <row r="22" spans="1:22" ht="15.75" x14ac:dyDescent="0.25">
      <c r="A22" s="28">
        <v>16</v>
      </c>
      <c r="B22" s="20">
        <v>1908446149</v>
      </c>
      <c r="C22" s="34" t="s">
        <v>32</v>
      </c>
      <c r="D22" s="29">
        <v>6000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6000</v>
      </c>
      <c r="N22" s="24">
        <f t="shared" si="1"/>
        <v>6000</v>
      </c>
      <c r="O22" s="25">
        <f t="shared" si="2"/>
        <v>165</v>
      </c>
      <c r="P22" s="26"/>
      <c r="Q22" s="26">
        <v>66</v>
      </c>
      <c r="R22" s="24">
        <f t="shared" si="3"/>
        <v>5769</v>
      </c>
      <c r="S22" s="25">
        <f t="shared" si="4"/>
        <v>57</v>
      </c>
      <c r="T22" s="59">
        <f t="shared" si="5"/>
        <v>-9</v>
      </c>
      <c r="U22" s="62"/>
      <c r="V22" s="63">
        <f t="shared" si="6"/>
        <v>5769</v>
      </c>
    </row>
    <row r="23" spans="1:22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9">
        <f t="shared" si="5"/>
        <v>0</v>
      </c>
      <c r="U23" s="62"/>
      <c r="V23" s="63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34</v>
      </c>
      <c r="D24" s="29">
        <v>60599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60599</v>
      </c>
      <c r="N24" s="24">
        <f t="shared" si="1"/>
        <v>60599</v>
      </c>
      <c r="O24" s="25">
        <f t="shared" si="2"/>
        <v>1666.4725000000001</v>
      </c>
      <c r="P24" s="26"/>
      <c r="Q24" s="26">
        <v>160</v>
      </c>
      <c r="R24" s="24">
        <f t="shared" si="3"/>
        <v>58772.527499999997</v>
      </c>
      <c r="S24" s="25">
        <f t="shared" si="4"/>
        <v>575.69049999999993</v>
      </c>
      <c r="T24" s="59">
        <f t="shared" si="5"/>
        <v>415.69049999999993</v>
      </c>
      <c r="U24" s="62">
        <v>225</v>
      </c>
      <c r="V24" s="63">
        <f t="shared" si="6"/>
        <v>58547.527499999997</v>
      </c>
    </row>
    <row r="25" spans="1:22" ht="15.75" x14ac:dyDescent="0.25">
      <c r="A25" s="28">
        <v>19</v>
      </c>
      <c r="B25" s="20">
        <v>1908446152</v>
      </c>
      <c r="C25" s="20" t="s">
        <v>35</v>
      </c>
      <c r="D25" s="29">
        <v>26766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26766</v>
      </c>
      <c r="N25" s="24">
        <f t="shared" si="1"/>
        <v>26766</v>
      </c>
      <c r="O25" s="25">
        <f t="shared" si="2"/>
        <v>736.06500000000005</v>
      </c>
      <c r="P25" s="26"/>
      <c r="Q25" s="26">
        <v>130</v>
      </c>
      <c r="R25" s="24">
        <f t="shared" si="3"/>
        <v>25899.935000000001</v>
      </c>
      <c r="S25" s="25">
        <f t="shared" si="4"/>
        <v>254.27699999999999</v>
      </c>
      <c r="T25" s="59">
        <f t="shared" si="5"/>
        <v>124.27699999999999</v>
      </c>
      <c r="U25" s="62"/>
      <c r="V25" s="63">
        <f t="shared" si="6"/>
        <v>25899.935000000001</v>
      </c>
    </row>
    <row r="26" spans="1:22" ht="15.75" x14ac:dyDescent="0.25">
      <c r="A26" s="28">
        <v>70</v>
      </c>
      <c r="B26" s="20">
        <v>1908446153</v>
      </c>
      <c r="C26" s="36" t="s">
        <v>45</v>
      </c>
      <c r="D26" s="29">
        <v>15214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15214</v>
      </c>
      <c r="N26" s="24">
        <f t="shared" si="1"/>
        <v>15214</v>
      </c>
      <c r="O26" s="25">
        <f t="shared" si="2"/>
        <v>418.38499999999999</v>
      </c>
      <c r="P26" s="26"/>
      <c r="Q26" s="26">
        <v>122</v>
      </c>
      <c r="R26" s="24">
        <f t="shared" si="3"/>
        <v>14673.615</v>
      </c>
      <c r="S26" s="25">
        <f t="shared" si="4"/>
        <v>144.53299999999999</v>
      </c>
      <c r="T26" s="59">
        <f t="shared" si="5"/>
        <v>22.532999999999987</v>
      </c>
      <c r="U26" s="62"/>
      <c r="V26" s="63">
        <f t="shared" si="6"/>
        <v>14673.615</v>
      </c>
    </row>
    <row r="27" spans="1:22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60">
        <f t="shared" si="5"/>
        <v>0</v>
      </c>
      <c r="U27" s="62"/>
      <c r="V27" s="63">
        <f t="shared" si="6"/>
        <v>0</v>
      </c>
    </row>
    <row r="28" spans="1:22" ht="16.5" thickBot="1" x14ac:dyDescent="0.3">
      <c r="A28" s="64" t="s">
        <v>37</v>
      </c>
      <c r="B28" s="65"/>
      <c r="C28" s="66"/>
      <c r="D28" s="44">
        <f t="shared" ref="D28:E28" si="7">SUM(D7:D27)</f>
        <v>235995</v>
      </c>
      <c r="E28" s="45">
        <f t="shared" si="7"/>
        <v>0</v>
      </c>
      <c r="F28" s="45">
        <f t="shared" ref="F28:T28" si="8">SUM(F7:F27)</f>
        <v>0</v>
      </c>
      <c r="G28" s="45">
        <f t="shared" si="8"/>
        <v>0</v>
      </c>
      <c r="H28" s="45">
        <f t="shared" si="8"/>
        <v>0</v>
      </c>
      <c r="I28" s="45">
        <f t="shared" si="8"/>
        <v>0</v>
      </c>
      <c r="J28" s="45">
        <f t="shared" si="8"/>
        <v>0</v>
      </c>
      <c r="K28" s="45">
        <f t="shared" si="8"/>
        <v>0</v>
      </c>
      <c r="L28" s="45">
        <f t="shared" si="8"/>
        <v>0</v>
      </c>
      <c r="M28" s="45">
        <f t="shared" si="8"/>
        <v>235995</v>
      </c>
      <c r="N28" s="45">
        <f t="shared" si="8"/>
        <v>235995</v>
      </c>
      <c r="O28" s="46">
        <f t="shared" si="8"/>
        <v>6489.8625000000011</v>
      </c>
      <c r="P28" s="45">
        <f t="shared" si="8"/>
        <v>0</v>
      </c>
      <c r="Q28" s="45">
        <f t="shared" si="8"/>
        <v>1077</v>
      </c>
      <c r="R28" s="45">
        <f t="shared" si="8"/>
        <v>228428.13749999995</v>
      </c>
      <c r="S28" s="45">
        <f t="shared" si="8"/>
        <v>2241.9524999999999</v>
      </c>
      <c r="T28" s="61">
        <f t="shared" si="8"/>
        <v>1164.9524999999996</v>
      </c>
      <c r="U28" s="62"/>
      <c r="V28" s="63">
        <f t="shared" si="6"/>
        <v>228428.13749999995</v>
      </c>
    </row>
    <row r="29" spans="1:22" ht="15.75" thickBot="1" x14ac:dyDescent="0.3">
      <c r="A29" s="67" t="s">
        <v>38</v>
      </c>
      <c r="B29" s="68"/>
      <c r="C29" s="69"/>
      <c r="D29" s="48">
        <f>D4+D5-D28</f>
        <v>61966</v>
      </c>
      <c r="E29" s="48">
        <f t="shared" ref="E29:L29" si="9">E4+E5-E28</f>
        <v>0</v>
      </c>
      <c r="F29" s="48">
        <f t="shared" si="9"/>
        <v>4670</v>
      </c>
      <c r="G29" s="48">
        <f t="shared" si="9"/>
        <v>0</v>
      </c>
      <c r="H29" s="48">
        <f t="shared" si="9"/>
        <v>0</v>
      </c>
      <c r="I29" s="48">
        <f t="shared" si="9"/>
        <v>0</v>
      </c>
      <c r="J29" s="48">
        <f t="shared" si="9"/>
        <v>12</v>
      </c>
      <c r="K29" s="48">
        <f t="shared" si="9"/>
        <v>0</v>
      </c>
      <c r="L29" s="48">
        <f t="shared" si="9"/>
        <v>17</v>
      </c>
      <c r="M29" s="70"/>
      <c r="N29" s="71"/>
      <c r="O29" s="71"/>
      <c r="P29" s="71"/>
      <c r="Q29" s="71"/>
      <c r="R29" s="71"/>
      <c r="S29" s="71"/>
      <c r="T29" s="71"/>
      <c r="U29" s="62"/>
      <c r="V29" s="6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A5:B5"/>
    <mergeCell ref="N5:T5"/>
    <mergeCell ref="N4:V4"/>
  </mergeCells>
  <conditionalFormatting sqref="D29 E4:H6 E28:K29">
    <cfRule type="cellIs" dxfId="213" priority="43" operator="equal">
      <formula>212030016606640</formula>
    </cfRule>
  </conditionalFormatting>
  <conditionalFormatting sqref="D29 E4:E6 E28:K29">
    <cfRule type="cellIs" dxfId="212" priority="41" operator="equal">
      <formula>$E$4</formula>
    </cfRule>
    <cfRule type="cellIs" dxfId="211" priority="42" operator="equal">
      <formula>2120</formula>
    </cfRule>
  </conditionalFormatting>
  <conditionalFormatting sqref="D29:E29 F4:F6 F28:F29">
    <cfRule type="cellIs" dxfId="210" priority="39" operator="equal">
      <formula>$F$4</formula>
    </cfRule>
    <cfRule type="cellIs" dxfId="209" priority="40" operator="equal">
      <formula>300</formula>
    </cfRule>
  </conditionalFormatting>
  <conditionalFormatting sqref="G4:G6 G28:G29">
    <cfRule type="cellIs" dxfId="208" priority="37" operator="equal">
      <formula>$G$4</formula>
    </cfRule>
    <cfRule type="cellIs" dxfId="207" priority="38" operator="equal">
      <formula>1660</formula>
    </cfRule>
  </conditionalFormatting>
  <conditionalFormatting sqref="H4:H6 H28:H29">
    <cfRule type="cellIs" dxfId="206" priority="35" operator="equal">
      <formula>$H$4</formula>
    </cfRule>
    <cfRule type="cellIs" dxfId="205" priority="36" operator="equal">
      <formula>6640</formula>
    </cfRule>
  </conditionalFormatting>
  <conditionalFormatting sqref="T6:T28">
    <cfRule type="cellIs" dxfId="204" priority="34" operator="lessThan">
      <formula>0</formula>
    </cfRule>
  </conditionalFormatting>
  <conditionalFormatting sqref="T7:T27">
    <cfRule type="cellIs" dxfId="203" priority="31" operator="lessThan">
      <formula>0</formula>
    </cfRule>
    <cfRule type="cellIs" dxfId="202" priority="32" operator="lessThan">
      <formula>0</formula>
    </cfRule>
    <cfRule type="cellIs" dxfId="201" priority="33" operator="lessThan">
      <formula>0</formula>
    </cfRule>
  </conditionalFormatting>
  <conditionalFormatting sqref="E4:E6 E28:K28">
    <cfRule type="cellIs" dxfId="200" priority="30" operator="equal">
      <formula>$E$4</formula>
    </cfRule>
  </conditionalFormatting>
  <conditionalFormatting sqref="D28:D29 D6 D4:M4">
    <cfRule type="cellIs" dxfId="199" priority="29" operator="equal">
      <formula>$D$4</formula>
    </cfRule>
  </conditionalFormatting>
  <conditionalFormatting sqref="I4:I6 I28:I29">
    <cfRule type="cellIs" dxfId="198" priority="28" operator="equal">
      <formula>$I$4</formula>
    </cfRule>
  </conditionalFormatting>
  <conditionalFormatting sqref="J4:J6 J28:J29">
    <cfRule type="cellIs" dxfId="197" priority="27" operator="equal">
      <formula>$J$4</formula>
    </cfRule>
  </conditionalFormatting>
  <conditionalFormatting sqref="K4:K6 K28:K29">
    <cfRule type="cellIs" dxfId="196" priority="26" operator="equal">
      <formula>$K$4</formula>
    </cfRule>
  </conditionalFormatting>
  <conditionalFormatting sqref="M4:M6">
    <cfRule type="cellIs" dxfId="195" priority="25" operator="equal">
      <formula>$L$4</formula>
    </cfRule>
  </conditionalFormatting>
  <conditionalFormatting sqref="T7:T28">
    <cfRule type="cellIs" dxfId="194" priority="22" operator="lessThan">
      <formula>0</formula>
    </cfRule>
    <cfRule type="cellIs" dxfId="193" priority="23" operator="lessThan">
      <formula>0</formula>
    </cfRule>
    <cfRule type="cellIs" dxfId="192" priority="24" operator="lessThan">
      <formula>0</formula>
    </cfRule>
  </conditionalFormatting>
  <conditionalFormatting sqref="D5:K5">
    <cfRule type="cellIs" dxfId="191" priority="21" operator="greaterThan">
      <formula>0</formula>
    </cfRule>
  </conditionalFormatting>
  <conditionalFormatting sqref="T6:T28">
    <cfRule type="cellIs" dxfId="190" priority="20" operator="lessThan">
      <formula>0</formula>
    </cfRule>
  </conditionalFormatting>
  <conditionalFormatting sqref="T7:T27">
    <cfRule type="cellIs" dxfId="189" priority="17" operator="lessThan">
      <formula>0</formula>
    </cfRule>
    <cfRule type="cellIs" dxfId="188" priority="18" operator="lessThan">
      <formula>0</formula>
    </cfRule>
    <cfRule type="cellIs" dxfId="187" priority="19" operator="lessThan">
      <formula>0</formula>
    </cfRule>
  </conditionalFormatting>
  <conditionalFormatting sqref="T7:T28">
    <cfRule type="cellIs" dxfId="186" priority="14" operator="lessThan">
      <formula>0</formula>
    </cfRule>
    <cfRule type="cellIs" dxfId="185" priority="15" operator="lessThan">
      <formula>0</formula>
    </cfRule>
    <cfRule type="cellIs" dxfId="184" priority="16" operator="lessThan">
      <formula>0</formula>
    </cfRule>
  </conditionalFormatting>
  <conditionalFormatting sqref="D5:K5">
    <cfRule type="cellIs" dxfId="183" priority="13" operator="greaterThan">
      <formula>0</formula>
    </cfRule>
  </conditionalFormatting>
  <conditionalFormatting sqref="L4 L6 L28:L29">
    <cfRule type="cellIs" dxfId="182" priority="12" operator="equal">
      <formula>$L$4</formula>
    </cfRule>
  </conditionalFormatting>
  <conditionalFormatting sqref="D7:S7">
    <cfRule type="cellIs" dxfId="181" priority="11" operator="greaterThan">
      <formula>0</formula>
    </cfRule>
  </conditionalFormatting>
  <conditionalFormatting sqref="D9:S9">
    <cfRule type="cellIs" dxfId="180" priority="10" operator="greaterThan">
      <formula>0</formula>
    </cfRule>
  </conditionalFormatting>
  <conditionalFormatting sqref="D11:S11">
    <cfRule type="cellIs" dxfId="179" priority="9" operator="greaterThan">
      <formula>0</formula>
    </cfRule>
  </conditionalFormatting>
  <conditionalFormatting sqref="D13:S13">
    <cfRule type="cellIs" dxfId="178" priority="8" operator="greaterThan">
      <formula>0</formula>
    </cfRule>
  </conditionalFormatting>
  <conditionalFormatting sqref="D15:S15">
    <cfRule type="cellIs" dxfId="177" priority="7" operator="greaterThan">
      <formula>0</formula>
    </cfRule>
  </conditionalFormatting>
  <conditionalFormatting sqref="D17:S17">
    <cfRule type="cellIs" dxfId="176" priority="6" operator="greaterThan">
      <formula>0</formula>
    </cfRule>
  </conditionalFormatting>
  <conditionalFormatting sqref="D19:S19">
    <cfRule type="cellIs" dxfId="175" priority="5" operator="greaterThan">
      <formula>0</formula>
    </cfRule>
  </conditionalFormatting>
  <conditionalFormatting sqref="D21:S21">
    <cfRule type="cellIs" dxfId="174" priority="4" operator="greaterThan">
      <formula>0</formula>
    </cfRule>
  </conditionalFormatting>
  <conditionalFormatting sqref="D23:S23">
    <cfRule type="cellIs" dxfId="173" priority="3" operator="greaterThan">
      <formula>0</formula>
    </cfRule>
  </conditionalFormatting>
  <conditionalFormatting sqref="D25:S25">
    <cfRule type="cellIs" dxfId="172" priority="2" operator="greaterThan">
      <formula>0</formula>
    </cfRule>
  </conditionalFormatting>
  <conditionalFormatting sqref="D27:S27">
    <cfRule type="cellIs" dxfId="17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8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73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'28'!D29</f>
        <v>61966</v>
      </c>
      <c r="E4" s="2">
        <f>'28'!E29</f>
        <v>0</v>
      </c>
      <c r="F4" s="2">
        <f>'28'!F29</f>
        <v>4670</v>
      </c>
      <c r="G4" s="2">
        <f>'28'!G29</f>
        <v>0</v>
      </c>
      <c r="H4" s="2">
        <f>'28'!H29</f>
        <v>0</v>
      </c>
      <c r="I4" s="2">
        <f>'28'!I29</f>
        <v>0</v>
      </c>
      <c r="J4" s="2">
        <f>'28'!J29</f>
        <v>12</v>
      </c>
      <c r="K4" s="2">
        <f>'28'!K29</f>
        <v>0</v>
      </c>
      <c r="L4" s="2">
        <f>'28'!L29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14965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14965</v>
      </c>
      <c r="N10" s="24">
        <f t="shared" si="1"/>
        <v>14965</v>
      </c>
      <c r="O10" s="25">
        <f t="shared" si="2"/>
        <v>411.53750000000002</v>
      </c>
      <c r="P10" s="26"/>
      <c r="Q10" s="26">
        <v>32</v>
      </c>
      <c r="R10" s="24">
        <f t="shared" si="3"/>
        <v>14521.4625</v>
      </c>
      <c r="S10" s="25">
        <f t="shared" si="4"/>
        <v>142.16749999999999</v>
      </c>
      <c r="T10" s="27">
        <f t="shared" si="5"/>
        <v>110.16749999999999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23384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23384</v>
      </c>
      <c r="N16" s="24">
        <f t="shared" si="1"/>
        <v>23384</v>
      </c>
      <c r="O16" s="25">
        <f t="shared" si="2"/>
        <v>643.06000000000006</v>
      </c>
      <c r="P16" s="26"/>
      <c r="Q16" s="26">
        <v>119</v>
      </c>
      <c r="R16" s="24">
        <f t="shared" si="3"/>
        <v>22621.94</v>
      </c>
      <c r="S16" s="25">
        <f t="shared" si="4"/>
        <v>222.148</v>
      </c>
      <c r="T16" s="27">
        <f t="shared" si="5"/>
        <v>103.148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7196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7196</v>
      </c>
      <c r="N20" s="24">
        <f t="shared" si="1"/>
        <v>7196</v>
      </c>
      <c r="O20" s="25">
        <f t="shared" si="2"/>
        <v>197.89000000000001</v>
      </c>
      <c r="P20" s="26"/>
      <c r="Q20" s="26">
        <v>28</v>
      </c>
      <c r="R20" s="24">
        <f t="shared" si="3"/>
        <v>6970.11</v>
      </c>
      <c r="S20" s="25">
        <f t="shared" si="4"/>
        <v>68.361999999999995</v>
      </c>
      <c r="T20" s="27">
        <f t="shared" si="5"/>
        <v>40.361999999999995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26482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26482</v>
      </c>
      <c r="N21" s="24">
        <f t="shared" si="1"/>
        <v>26482</v>
      </c>
      <c r="O21" s="25">
        <f t="shared" si="2"/>
        <v>728.255</v>
      </c>
      <c r="P21" s="26"/>
      <c r="Q21" s="26">
        <v>40</v>
      </c>
      <c r="R21" s="24">
        <f t="shared" si="3"/>
        <v>25713.744999999999</v>
      </c>
      <c r="S21" s="25">
        <f t="shared" si="4"/>
        <v>251.57900000000001</v>
      </c>
      <c r="T21" s="27">
        <f t="shared" si="5"/>
        <v>211.57900000000001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514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514</v>
      </c>
      <c r="N22" s="24">
        <f t="shared" si="1"/>
        <v>514</v>
      </c>
      <c r="O22" s="25">
        <f t="shared" si="2"/>
        <v>14.135</v>
      </c>
      <c r="P22" s="26"/>
      <c r="Q22" s="26"/>
      <c r="R22" s="24">
        <f t="shared" si="3"/>
        <v>499.86500000000001</v>
      </c>
      <c r="S22" s="25">
        <f t="shared" si="4"/>
        <v>4.883</v>
      </c>
      <c r="T22" s="27">
        <f t="shared" si="5"/>
        <v>4.883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2056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2056</v>
      </c>
      <c r="N26" s="24">
        <f t="shared" si="1"/>
        <v>2056</v>
      </c>
      <c r="O26" s="25">
        <f t="shared" si="2"/>
        <v>56.54</v>
      </c>
      <c r="P26" s="26"/>
      <c r="Q26" s="26"/>
      <c r="R26" s="24">
        <f t="shared" si="3"/>
        <v>1999.46</v>
      </c>
      <c r="S26" s="25">
        <f t="shared" si="4"/>
        <v>19.532</v>
      </c>
      <c r="T26" s="27">
        <f t="shared" si="5"/>
        <v>19.532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76653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76653</v>
      </c>
      <c r="N28" s="45">
        <f t="shared" si="7"/>
        <v>76653</v>
      </c>
      <c r="O28" s="46">
        <f t="shared" si="7"/>
        <v>2107.9575000000004</v>
      </c>
      <c r="P28" s="45">
        <f t="shared" si="7"/>
        <v>0</v>
      </c>
      <c r="Q28" s="45">
        <f t="shared" si="7"/>
        <v>219</v>
      </c>
      <c r="R28" s="45">
        <f t="shared" si="7"/>
        <v>74326.04250000001</v>
      </c>
      <c r="S28" s="45">
        <f t="shared" si="7"/>
        <v>728.20349999999996</v>
      </c>
      <c r="T28" s="47">
        <f t="shared" si="7"/>
        <v>509.20349999999996</v>
      </c>
    </row>
    <row r="29" spans="1:20" ht="15.75" thickBot="1" x14ac:dyDescent="0.3">
      <c r="A29" s="67" t="s">
        <v>38</v>
      </c>
      <c r="B29" s="68"/>
      <c r="C29" s="69"/>
      <c r="D29" s="48">
        <f>D4+D5-D28</f>
        <v>89209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12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70" priority="43" operator="equal">
      <formula>212030016606640</formula>
    </cfRule>
  </conditionalFormatting>
  <conditionalFormatting sqref="D29 E4:E6 E28:K29">
    <cfRule type="cellIs" dxfId="169" priority="41" operator="equal">
      <formula>$E$4</formula>
    </cfRule>
    <cfRule type="cellIs" dxfId="168" priority="42" operator="equal">
      <formula>2120</formula>
    </cfRule>
  </conditionalFormatting>
  <conditionalFormatting sqref="D29:E29 F4:F6 F28:F29">
    <cfRule type="cellIs" dxfId="167" priority="39" operator="equal">
      <formula>$F$4</formula>
    </cfRule>
    <cfRule type="cellIs" dxfId="166" priority="40" operator="equal">
      <formula>300</formula>
    </cfRule>
  </conditionalFormatting>
  <conditionalFormatting sqref="G4:G6 G28:G29">
    <cfRule type="cellIs" dxfId="165" priority="37" operator="equal">
      <formula>$G$4</formula>
    </cfRule>
    <cfRule type="cellIs" dxfId="164" priority="38" operator="equal">
      <formula>1660</formula>
    </cfRule>
  </conditionalFormatting>
  <conditionalFormatting sqref="H4:H6 H28:H29">
    <cfRule type="cellIs" dxfId="163" priority="35" operator="equal">
      <formula>$H$4</formula>
    </cfRule>
    <cfRule type="cellIs" dxfId="162" priority="36" operator="equal">
      <formula>6640</formula>
    </cfRule>
  </conditionalFormatting>
  <conditionalFormatting sqref="T6:T28">
    <cfRule type="cellIs" dxfId="161" priority="34" operator="lessThan">
      <formula>0</formula>
    </cfRule>
  </conditionalFormatting>
  <conditionalFormatting sqref="T7:T27">
    <cfRule type="cellIs" dxfId="160" priority="31" operator="lessThan">
      <formula>0</formula>
    </cfRule>
    <cfRule type="cellIs" dxfId="159" priority="32" operator="lessThan">
      <formula>0</formula>
    </cfRule>
    <cfRule type="cellIs" dxfId="158" priority="33" operator="lessThan">
      <formula>0</formula>
    </cfRule>
  </conditionalFormatting>
  <conditionalFormatting sqref="E4:E6 E28:K28">
    <cfRule type="cellIs" dxfId="157" priority="30" operator="equal">
      <formula>$E$4</formula>
    </cfRule>
  </conditionalFormatting>
  <conditionalFormatting sqref="D28:D29 D6 D4:M4">
    <cfRule type="cellIs" dxfId="156" priority="29" operator="equal">
      <formula>$D$4</formula>
    </cfRule>
  </conditionalFormatting>
  <conditionalFormatting sqref="I4:I6 I28:I29">
    <cfRule type="cellIs" dxfId="155" priority="28" operator="equal">
      <formula>$I$4</formula>
    </cfRule>
  </conditionalFormatting>
  <conditionalFormatting sqref="J4:J6 J28:J29">
    <cfRule type="cellIs" dxfId="154" priority="27" operator="equal">
      <formula>$J$4</formula>
    </cfRule>
  </conditionalFormatting>
  <conditionalFormatting sqref="K4:K6 K28:K29">
    <cfRule type="cellIs" dxfId="153" priority="26" operator="equal">
      <formula>$K$4</formula>
    </cfRule>
  </conditionalFormatting>
  <conditionalFormatting sqref="M4:M6">
    <cfRule type="cellIs" dxfId="152" priority="25" operator="equal">
      <formula>$L$4</formula>
    </cfRule>
  </conditionalFormatting>
  <conditionalFormatting sqref="T7:T28">
    <cfRule type="cellIs" dxfId="151" priority="22" operator="lessThan">
      <formula>0</formula>
    </cfRule>
    <cfRule type="cellIs" dxfId="150" priority="23" operator="lessThan">
      <formula>0</formula>
    </cfRule>
    <cfRule type="cellIs" dxfId="149" priority="24" operator="lessThan">
      <formula>0</formula>
    </cfRule>
  </conditionalFormatting>
  <conditionalFormatting sqref="D5:K5">
    <cfRule type="cellIs" dxfId="148" priority="21" operator="greaterThan">
      <formula>0</formula>
    </cfRule>
  </conditionalFormatting>
  <conditionalFormatting sqref="T6:T28">
    <cfRule type="cellIs" dxfId="147" priority="20" operator="lessThan">
      <formula>0</formula>
    </cfRule>
  </conditionalFormatting>
  <conditionalFormatting sqref="T7:T27">
    <cfRule type="cellIs" dxfId="146" priority="17" operator="lessThan">
      <formula>0</formula>
    </cfRule>
    <cfRule type="cellIs" dxfId="145" priority="18" operator="lessThan">
      <formula>0</formula>
    </cfRule>
    <cfRule type="cellIs" dxfId="144" priority="19" operator="lessThan">
      <formula>0</formula>
    </cfRule>
  </conditionalFormatting>
  <conditionalFormatting sqref="T7:T28">
    <cfRule type="cellIs" dxfId="143" priority="14" operator="lessThan">
      <formula>0</formula>
    </cfRule>
    <cfRule type="cellIs" dxfId="142" priority="15" operator="lessThan">
      <formula>0</formula>
    </cfRule>
    <cfRule type="cellIs" dxfId="141" priority="16" operator="lessThan">
      <formula>0</formula>
    </cfRule>
  </conditionalFormatting>
  <conditionalFormatting sqref="D5:K5">
    <cfRule type="cellIs" dxfId="140" priority="13" operator="greaterThan">
      <formula>0</formula>
    </cfRule>
  </conditionalFormatting>
  <conditionalFormatting sqref="L4 L6 L28:L29">
    <cfRule type="cellIs" dxfId="139" priority="12" operator="equal">
      <formula>$L$4</formula>
    </cfRule>
  </conditionalFormatting>
  <conditionalFormatting sqref="D7:S7">
    <cfRule type="cellIs" dxfId="138" priority="11" operator="greaterThan">
      <formula>0</formula>
    </cfRule>
  </conditionalFormatting>
  <conditionalFormatting sqref="D9:S9">
    <cfRule type="cellIs" dxfId="137" priority="10" operator="greaterThan">
      <formula>0</formula>
    </cfRule>
  </conditionalFormatting>
  <conditionalFormatting sqref="D11:S11">
    <cfRule type="cellIs" dxfId="136" priority="9" operator="greaterThan">
      <formula>0</formula>
    </cfRule>
  </conditionalFormatting>
  <conditionalFormatting sqref="D13:S13">
    <cfRule type="cellIs" dxfId="135" priority="8" operator="greaterThan">
      <formula>0</formula>
    </cfRule>
  </conditionalFormatting>
  <conditionalFormatting sqref="D15:S15">
    <cfRule type="cellIs" dxfId="134" priority="7" operator="greaterThan">
      <formula>0</formula>
    </cfRule>
  </conditionalFormatting>
  <conditionalFormatting sqref="D17:S17">
    <cfRule type="cellIs" dxfId="133" priority="6" operator="greaterThan">
      <formula>0</formula>
    </cfRule>
  </conditionalFormatting>
  <conditionalFormatting sqref="D19:S19">
    <cfRule type="cellIs" dxfId="132" priority="5" operator="greaterThan">
      <formula>0</formula>
    </cfRule>
  </conditionalFormatting>
  <conditionalFormatting sqref="D21:S21">
    <cfRule type="cellIs" dxfId="131" priority="4" operator="greaterThan">
      <formula>0</formula>
    </cfRule>
  </conditionalFormatting>
  <conditionalFormatting sqref="D23:S23">
    <cfRule type="cellIs" dxfId="130" priority="3" operator="greaterThan">
      <formula>0</formula>
    </cfRule>
  </conditionalFormatting>
  <conditionalFormatting sqref="D25:S25">
    <cfRule type="cellIs" dxfId="129" priority="2" operator="greaterThan">
      <formula>0</formula>
    </cfRule>
  </conditionalFormatting>
  <conditionalFormatting sqref="D27:S27">
    <cfRule type="cellIs" dxfId="12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D35" sqref="D3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'2'!D29</f>
        <v>169945</v>
      </c>
      <c r="E4" s="2">
        <f>'2'!E29</f>
        <v>1100</v>
      </c>
      <c r="F4" s="2">
        <f>'2'!F29</f>
        <v>8150</v>
      </c>
      <c r="G4" s="2">
        <f>'2'!G29</f>
        <v>40</v>
      </c>
      <c r="H4" s="2">
        <f>'2'!H29</f>
        <v>1400</v>
      </c>
      <c r="I4" s="2">
        <f>'2'!I29</f>
        <v>96</v>
      </c>
      <c r="J4" s="2">
        <f>'2'!J29</f>
        <v>44</v>
      </c>
      <c r="K4" s="2">
        <f>'2'!K29</f>
        <v>227</v>
      </c>
      <c r="L4" s="2">
        <f>'2'!L29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16140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16140</v>
      </c>
      <c r="N7" s="24">
        <f>D7+E7*20+F7*10+G7*9+H7*9+I7*191+J7*191+K7*182+L7*100</f>
        <v>16140</v>
      </c>
      <c r="O7" s="25">
        <f>M7*2.75%</f>
        <v>443.85</v>
      </c>
      <c r="P7" s="26"/>
      <c r="Q7" s="26">
        <v>40</v>
      </c>
      <c r="R7" s="24">
        <f>M7-(M7*2.75%)+I7*191+J7*191+K7*182+L7*100-Q7</f>
        <v>15656.15</v>
      </c>
      <c r="S7" s="25">
        <f>M7*0.95%</f>
        <v>153.32999999999998</v>
      </c>
      <c r="T7" s="27">
        <f>S7-Q7</f>
        <v>113.32999999999998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40807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40807</v>
      </c>
      <c r="N9" s="24">
        <f t="shared" si="1"/>
        <v>40807</v>
      </c>
      <c r="O9" s="25">
        <f t="shared" si="2"/>
        <v>1122.1925000000001</v>
      </c>
      <c r="P9" s="26"/>
      <c r="Q9" s="26">
        <v>205</v>
      </c>
      <c r="R9" s="24">
        <f t="shared" si="3"/>
        <v>39479.807500000003</v>
      </c>
      <c r="S9" s="25">
        <f t="shared" si="4"/>
        <v>387.66649999999998</v>
      </c>
      <c r="T9" s="27">
        <f t="shared" si="5"/>
        <v>182.66649999999998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15000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15000</v>
      </c>
      <c r="N10" s="24">
        <f t="shared" si="1"/>
        <v>15000</v>
      </c>
      <c r="O10" s="25">
        <f t="shared" si="2"/>
        <v>412.5</v>
      </c>
      <c r="P10" s="26"/>
      <c r="Q10" s="26">
        <v>27</v>
      </c>
      <c r="R10" s="24">
        <f t="shared" si="3"/>
        <v>14560.5</v>
      </c>
      <c r="S10" s="25">
        <f t="shared" si="4"/>
        <v>142.5</v>
      </c>
      <c r="T10" s="27">
        <f t="shared" si="5"/>
        <v>115.5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14908</v>
      </c>
      <c r="E11" s="30"/>
      <c r="F11" s="30">
        <v>200</v>
      </c>
      <c r="G11" s="32"/>
      <c r="H11" s="30"/>
      <c r="I11" s="20">
        <v>56</v>
      </c>
      <c r="J11" s="20">
        <v>4</v>
      </c>
      <c r="K11" s="20">
        <v>25</v>
      </c>
      <c r="L11" s="20"/>
      <c r="M11" s="20">
        <f t="shared" si="0"/>
        <v>16908</v>
      </c>
      <c r="N11" s="24">
        <f t="shared" si="1"/>
        <v>32918</v>
      </c>
      <c r="O11" s="25">
        <f t="shared" si="2"/>
        <v>464.97</v>
      </c>
      <c r="P11" s="26"/>
      <c r="Q11" s="26"/>
      <c r="R11" s="24">
        <f t="shared" si="3"/>
        <v>32453.03</v>
      </c>
      <c r="S11" s="25">
        <f t="shared" si="4"/>
        <v>160.626</v>
      </c>
      <c r="T11" s="27">
        <f t="shared" si="5"/>
        <v>160.626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>
        <v>20</v>
      </c>
      <c r="L12" s="20"/>
      <c r="M12" s="20">
        <f t="shared" si="0"/>
        <v>0</v>
      </c>
      <c r="N12" s="24">
        <f t="shared" si="1"/>
        <v>3640</v>
      </c>
      <c r="O12" s="25">
        <f t="shared" si="2"/>
        <v>0</v>
      </c>
      <c r="P12" s="26"/>
      <c r="Q12" s="26"/>
      <c r="R12" s="24">
        <f t="shared" si="3"/>
        <v>3640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82000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82000</v>
      </c>
      <c r="N15" s="24">
        <f t="shared" si="1"/>
        <v>82000</v>
      </c>
      <c r="O15" s="25">
        <f t="shared" si="2"/>
        <v>2255</v>
      </c>
      <c r="P15" s="26"/>
      <c r="Q15" s="26">
        <v>300</v>
      </c>
      <c r="R15" s="24">
        <f t="shared" si="3"/>
        <v>79445</v>
      </c>
      <c r="S15" s="25">
        <f t="shared" si="4"/>
        <v>779</v>
      </c>
      <c r="T15" s="27">
        <f t="shared" si="5"/>
        <v>479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53942</v>
      </c>
      <c r="E16" s="30">
        <v>100</v>
      </c>
      <c r="F16" s="30">
        <v>340</v>
      </c>
      <c r="G16" s="30">
        <v>40</v>
      </c>
      <c r="H16" s="30">
        <v>620</v>
      </c>
      <c r="I16" s="20"/>
      <c r="J16" s="20"/>
      <c r="K16" s="20">
        <v>16</v>
      </c>
      <c r="L16" s="20"/>
      <c r="M16" s="20">
        <f t="shared" si="0"/>
        <v>65282</v>
      </c>
      <c r="N16" s="24">
        <f t="shared" si="1"/>
        <v>68194</v>
      </c>
      <c r="O16" s="25">
        <f t="shared" si="2"/>
        <v>1795.2550000000001</v>
      </c>
      <c r="P16" s="26"/>
      <c r="Q16" s="26">
        <v>206</v>
      </c>
      <c r="R16" s="24">
        <f t="shared" si="3"/>
        <v>66192.744999999995</v>
      </c>
      <c r="S16" s="25">
        <f t="shared" si="4"/>
        <v>620.17899999999997</v>
      </c>
      <c r="T16" s="27">
        <f t="shared" si="5"/>
        <v>414.17899999999997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11308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11308</v>
      </c>
      <c r="N18" s="24">
        <f t="shared" si="1"/>
        <v>11308</v>
      </c>
      <c r="O18" s="25">
        <f t="shared" si="2"/>
        <v>310.97000000000003</v>
      </c>
      <c r="P18" s="26"/>
      <c r="Q18" s="26"/>
      <c r="R18" s="24">
        <f t="shared" si="3"/>
        <v>10997.03</v>
      </c>
      <c r="S18" s="25">
        <f t="shared" si="4"/>
        <v>107.426</v>
      </c>
      <c r="T18" s="27">
        <f t="shared" si="5"/>
        <v>107.426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/>
      <c r="R19" s="24">
        <f t="shared" si="3"/>
        <v>999.73</v>
      </c>
      <c r="S19" s="25">
        <f t="shared" si="4"/>
        <v>9.766</v>
      </c>
      <c r="T19" s="27">
        <f t="shared" si="5"/>
        <v>9.766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2566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2566</v>
      </c>
      <c r="N20" s="24">
        <f t="shared" si="1"/>
        <v>2566</v>
      </c>
      <c r="O20" s="25">
        <f t="shared" si="2"/>
        <v>70.564999999999998</v>
      </c>
      <c r="P20" s="26"/>
      <c r="Q20" s="26">
        <v>30</v>
      </c>
      <c r="R20" s="24">
        <f t="shared" si="3"/>
        <v>2465.4349999999999</v>
      </c>
      <c r="S20" s="25">
        <f t="shared" si="4"/>
        <v>24.376999999999999</v>
      </c>
      <c r="T20" s="27">
        <f t="shared" si="5"/>
        <v>-5.6230000000000011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/>
      <c r="R21" s="24">
        <f t="shared" si="3"/>
        <v>499.86500000000001</v>
      </c>
      <c r="S21" s="25">
        <f t="shared" si="4"/>
        <v>4.883</v>
      </c>
      <c r="T21" s="27">
        <f t="shared" si="5"/>
        <v>4.883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32382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32382</v>
      </c>
      <c r="N22" s="24">
        <f t="shared" si="1"/>
        <v>32382</v>
      </c>
      <c r="O22" s="25">
        <f t="shared" si="2"/>
        <v>890.505</v>
      </c>
      <c r="P22" s="26"/>
      <c r="Q22" s="26">
        <v>100</v>
      </c>
      <c r="R22" s="24">
        <f t="shared" si="3"/>
        <v>31391.494999999999</v>
      </c>
      <c r="S22" s="25">
        <f t="shared" si="4"/>
        <v>307.62900000000002</v>
      </c>
      <c r="T22" s="27">
        <f t="shared" si="5"/>
        <v>207.62900000000002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5345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5345</v>
      </c>
      <c r="N26" s="24">
        <f t="shared" si="1"/>
        <v>5345</v>
      </c>
      <c r="O26" s="25">
        <f t="shared" si="2"/>
        <v>146.98750000000001</v>
      </c>
      <c r="P26" s="26"/>
      <c r="Q26" s="26"/>
      <c r="R26" s="24">
        <f t="shared" si="3"/>
        <v>5198.0124999999998</v>
      </c>
      <c r="S26" s="25">
        <f t="shared" si="4"/>
        <v>50.777499999999996</v>
      </c>
      <c r="T26" s="27">
        <f t="shared" si="5"/>
        <v>50.777499999999996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275940</v>
      </c>
      <c r="E28" s="45">
        <f t="shared" si="6"/>
        <v>100</v>
      </c>
      <c r="F28" s="45">
        <f t="shared" ref="F28:T28" si="7">SUM(F7:F27)</f>
        <v>540</v>
      </c>
      <c r="G28" s="45">
        <f t="shared" si="7"/>
        <v>40</v>
      </c>
      <c r="H28" s="45">
        <f t="shared" si="7"/>
        <v>620</v>
      </c>
      <c r="I28" s="45">
        <f t="shared" si="7"/>
        <v>56</v>
      </c>
      <c r="J28" s="45">
        <f t="shared" si="7"/>
        <v>4</v>
      </c>
      <c r="K28" s="45">
        <f t="shared" si="7"/>
        <v>61</v>
      </c>
      <c r="L28" s="45">
        <f t="shared" si="7"/>
        <v>0</v>
      </c>
      <c r="M28" s="45">
        <f t="shared" si="7"/>
        <v>289280</v>
      </c>
      <c r="N28" s="45">
        <f t="shared" si="7"/>
        <v>311842</v>
      </c>
      <c r="O28" s="46">
        <f t="shared" si="7"/>
        <v>7955.2000000000007</v>
      </c>
      <c r="P28" s="45">
        <f t="shared" si="7"/>
        <v>0</v>
      </c>
      <c r="Q28" s="45">
        <f t="shared" si="7"/>
        <v>908</v>
      </c>
      <c r="R28" s="45">
        <f t="shared" si="7"/>
        <v>302978.8</v>
      </c>
      <c r="S28" s="45">
        <f t="shared" si="7"/>
        <v>2748.16</v>
      </c>
      <c r="T28" s="47">
        <f t="shared" si="7"/>
        <v>1840.16</v>
      </c>
    </row>
    <row r="29" spans="1:20" ht="15.75" thickBot="1" x14ac:dyDescent="0.3">
      <c r="A29" s="67" t="s">
        <v>38</v>
      </c>
      <c r="B29" s="68"/>
      <c r="C29" s="69"/>
      <c r="D29" s="48">
        <f>D4+D5-D28</f>
        <v>205693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40</v>
      </c>
      <c r="J29" s="48">
        <f t="shared" si="8"/>
        <v>40</v>
      </c>
      <c r="K29" s="48">
        <f t="shared" si="8"/>
        <v>166</v>
      </c>
      <c r="L29" s="48">
        <f t="shared" si="8"/>
        <v>18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8" priority="43" operator="equal">
      <formula>212030016606640</formula>
    </cfRule>
  </conditionalFormatting>
  <conditionalFormatting sqref="D29 E4:E6 E28:K29">
    <cfRule type="cellIs" dxfId="1287" priority="41" operator="equal">
      <formula>$E$4</formula>
    </cfRule>
    <cfRule type="cellIs" dxfId="1286" priority="42" operator="equal">
      <formula>2120</formula>
    </cfRule>
  </conditionalFormatting>
  <conditionalFormatting sqref="D29:E29 F4:F6 F28:F29">
    <cfRule type="cellIs" dxfId="1285" priority="39" operator="equal">
      <formula>$F$4</formula>
    </cfRule>
    <cfRule type="cellIs" dxfId="1284" priority="40" operator="equal">
      <formula>300</formula>
    </cfRule>
  </conditionalFormatting>
  <conditionalFormatting sqref="G4:G6 G28:G29">
    <cfRule type="cellIs" dxfId="1283" priority="37" operator="equal">
      <formula>$G$4</formula>
    </cfRule>
    <cfRule type="cellIs" dxfId="1282" priority="38" operator="equal">
      <formula>1660</formula>
    </cfRule>
  </conditionalFormatting>
  <conditionalFormatting sqref="H4:H6 H28:H29">
    <cfRule type="cellIs" dxfId="1281" priority="35" operator="equal">
      <formula>$H$4</formula>
    </cfRule>
    <cfRule type="cellIs" dxfId="1280" priority="36" operator="equal">
      <formula>6640</formula>
    </cfRule>
  </conditionalFormatting>
  <conditionalFormatting sqref="T6:T28">
    <cfRule type="cellIs" dxfId="1279" priority="34" operator="lessThan">
      <formula>0</formula>
    </cfRule>
  </conditionalFormatting>
  <conditionalFormatting sqref="T7:T27">
    <cfRule type="cellIs" dxfId="1278" priority="31" operator="lessThan">
      <formula>0</formula>
    </cfRule>
    <cfRule type="cellIs" dxfId="1277" priority="32" operator="lessThan">
      <formula>0</formula>
    </cfRule>
    <cfRule type="cellIs" dxfId="1276" priority="33" operator="lessThan">
      <formula>0</formula>
    </cfRule>
  </conditionalFormatting>
  <conditionalFormatting sqref="E4:E6 E28:K28">
    <cfRule type="cellIs" dxfId="1275" priority="30" operator="equal">
      <formula>$E$4</formula>
    </cfRule>
  </conditionalFormatting>
  <conditionalFormatting sqref="D28:D29 D6 D4:M4">
    <cfRule type="cellIs" dxfId="1274" priority="29" operator="equal">
      <formula>$D$4</formula>
    </cfRule>
  </conditionalFormatting>
  <conditionalFormatting sqref="I4:I6 I28:I29">
    <cfRule type="cellIs" dxfId="1273" priority="28" operator="equal">
      <formula>$I$4</formula>
    </cfRule>
  </conditionalFormatting>
  <conditionalFormatting sqref="J4:J6 J28:J29">
    <cfRule type="cellIs" dxfId="1272" priority="27" operator="equal">
      <formula>$J$4</formula>
    </cfRule>
  </conditionalFormatting>
  <conditionalFormatting sqref="K4:K6 K28:K29">
    <cfRule type="cellIs" dxfId="1271" priority="26" operator="equal">
      <formula>$K$4</formula>
    </cfRule>
  </conditionalFormatting>
  <conditionalFormatting sqref="M4:M6">
    <cfRule type="cellIs" dxfId="1270" priority="25" operator="equal">
      <formula>$L$4</formula>
    </cfRule>
  </conditionalFormatting>
  <conditionalFormatting sqref="T7:T28">
    <cfRule type="cellIs" dxfId="1269" priority="22" operator="lessThan">
      <formula>0</formula>
    </cfRule>
    <cfRule type="cellIs" dxfId="1268" priority="23" operator="lessThan">
      <formula>0</formula>
    </cfRule>
    <cfRule type="cellIs" dxfId="1267" priority="24" operator="lessThan">
      <formula>0</formula>
    </cfRule>
  </conditionalFormatting>
  <conditionalFormatting sqref="D5:K5">
    <cfRule type="cellIs" dxfId="1266" priority="21" operator="greaterThan">
      <formula>0</formula>
    </cfRule>
  </conditionalFormatting>
  <conditionalFormatting sqref="T6:T28">
    <cfRule type="cellIs" dxfId="1265" priority="20" operator="lessThan">
      <formula>0</formula>
    </cfRule>
  </conditionalFormatting>
  <conditionalFormatting sqref="T7:T27">
    <cfRule type="cellIs" dxfId="1264" priority="17" operator="lessThan">
      <formula>0</formula>
    </cfRule>
    <cfRule type="cellIs" dxfId="1263" priority="18" operator="lessThan">
      <formula>0</formula>
    </cfRule>
    <cfRule type="cellIs" dxfId="1262" priority="19" operator="lessThan">
      <formula>0</formula>
    </cfRule>
  </conditionalFormatting>
  <conditionalFormatting sqref="T7:T28">
    <cfRule type="cellIs" dxfId="1261" priority="14" operator="lessThan">
      <formula>0</formula>
    </cfRule>
    <cfRule type="cellIs" dxfId="1260" priority="15" operator="lessThan">
      <formula>0</formula>
    </cfRule>
    <cfRule type="cellIs" dxfId="1259" priority="16" operator="lessThan">
      <formula>0</formula>
    </cfRule>
  </conditionalFormatting>
  <conditionalFormatting sqref="D5:K5">
    <cfRule type="cellIs" dxfId="1258" priority="13" operator="greaterThan">
      <formula>0</formula>
    </cfRule>
  </conditionalFormatting>
  <conditionalFormatting sqref="L4 L6 L28:L29">
    <cfRule type="cellIs" dxfId="1257" priority="12" operator="equal">
      <formula>$L$4</formula>
    </cfRule>
  </conditionalFormatting>
  <conditionalFormatting sqref="D7:S7">
    <cfRule type="cellIs" dxfId="1256" priority="11" operator="greaterThan">
      <formula>0</formula>
    </cfRule>
  </conditionalFormatting>
  <conditionalFormatting sqref="D9:S9">
    <cfRule type="cellIs" dxfId="1255" priority="10" operator="greaterThan">
      <formula>0</formula>
    </cfRule>
  </conditionalFormatting>
  <conditionalFormatting sqref="D11:S11">
    <cfRule type="cellIs" dxfId="1254" priority="9" operator="greaterThan">
      <formula>0</formula>
    </cfRule>
  </conditionalFormatting>
  <conditionalFormatting sqref="D13:S13">
    <cfRule type="cellIs" dxfId="1253" priority="8" operator="greaterThan">
      <formula>0</formula>
    </cfRule>
  </conditionalFormatting>
  <conditionalFormatting sqref="D15:S15">
    <cfRule type="cellIs" dxfId="1252" priority="7" operator="greaterThan">
      <formula>0</formula>
    </cfRule>
  </conditionalFormatting>
  <conditionalFormatting sqref="D17:S17">
    <cfRule type="cellIs" dxfId="1251" priority="6" operator="greaterThan">
      <formula>0</formula>
    </cfRule>
  </conditionalFormatting>
  <conditionalFormatting sqref="D19:S19">
    <cfRule type="cellIs" dxfId="1250" priority="5" operator="greaterThan">
      <formula>0</formula>
    </cfRule>
  </conditionalFormatting>
  <conditionalFormatting sqref="D21:S21">
    <cfRule type="cellIs" dxfId="1249" priority="4" operator="greaterThan">
      <formula>0</formula>
    </cfRule>
  </conditionalFormatting>
  <conditionalFormatting sqref="D23:S23">
    <cfRule type="cellIs" dxfId="1248" priority="3" operator="greaterThan">
      <formula>0</formula>
    </cfRule>
  </conditionalFormatting>
  <conditionalFormatting sqref="D25:S25">
    <cfRule type="cellIs" dxfId="1247" priority="2" operator="greaterThan">
      <formula>0</formula>
    </cfRule>
  </conditionalFormatting>
  <conditionalFormatting sqref="D27:S27">
    <cfRule type="cellIs" dxfId="1246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abSelected="1" workbookViewId="0">
      <pane ySplit="6" topLeftCell="A19" activePane="bottomLeft" state="frozen"/>
      <selection pane="bottomLeft" activeCell="G33" sqref="G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74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'29'!D29</f>
        <v>89209</v>
      </c>
      <c r="E4" s="2">
        <f>'29'!E29</f>
        <v>0</v>
      </c>
      <c r="F4" s="2">
        <f>'29'!F29</f>
        <v>4670</v>
      </c>
      <c r="G4" s="2">
        <f>'29'!G29</f>
        <v>0</v>
      </c>
      <c r="H4" s="2">
        <f>'29'!H29</f>
        <v>0</v>
      </c>
      <c r="I4" s="2">
        <f>'29'!I29</f>
        <v>0</v>
      </c>
      <c r="J4" s="2">
        <f>'29'!J29</f>
        <v>12</v>
      </c>
      <c r="K4" s="2">
        <f>'29'!K29</f>
        <v>0</v>
      </c>
      <c r="L4" s="2">
        <f>'29'!L29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160748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9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18093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18093</v>
      </c>
      <c r="N8" s="24">
        <f t="shared" ref="N8:N27" si="1">D8+E8*20+F8*10+G8*9+H8*9+I8*191+J8*191+K8*182+L8*100</f>
        <v>18093</v>
      </c>
      <c r="O8" s="25">
        <f t="shared" ref="O8:O27" si="2">M8*2.75%</f>
        <v>497.5575</v>
      </c>
      <c r="P8" s="26"/>
      <c r="Q8" s="26">
        <v>145</v>
      </c>
      <c r="R8" s="29">
        <f t="shared" ref="R8:R27" si="3">M8-(M8*2.75%)+I8*191+J8*191+K8*182+L8*100-Q8</f>
        <v>17450.442500000001</v>
      </c>
      <c r="S8" s="25">
        <f t="shared" ref="S8:S27" si="4">M8*0.95%</f>
        <v>171.8835</v>
      </c>
      <c r="T8" s="27">
        <f t="shared" ref="T8:T27" si="5">S8-Q8</f>
        <v>26.883499999999998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16078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16078</v>
      </c>
      <c r="N9" s="24">
        <f t="shared" si="1"/>
        <v>16078</v>
      </c>
      <c r="O9" s="25">
        <f t="shared" si="2"/>
        <v>442.14499999999998</v>
      </c>
      <c r="P9" s="26"/>
      <c r="Q9" s="26">
        <v>107</v>
      </c>
      <c r="R9" s="29">
        <f t="shared" si="3"/>
        <v>15528.855</v>
      </c>
      <c r="S9" s="25">
        <f t="shared" si="4"/>
        <v>152.74099999999999</v>
      </c>
      <c r="T9" s="27">
        <f t="shared" si="5"/>
        <v>45.740999999999985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9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36288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36288</v>
      </c>
      <c r="N11" s="24">
        <f t="shared" si="1"/>
        <v>36288</v>
      </c>
      <c r="O11" s="25">
        <f t="shared" si="2"/>
        <v>997.92</v>
      </c>
      <c r="P11" s="26"/>
      <c r="Q11" s="26">
        <v>120</v>
      </c>
      <c r="R11" s="29">
        <f t="shared" si="3"/>
        <v>35170.080000000002</v>
      </c>
      <c r="S11" s="25">
        <f t="shared" si="4"/>
        <v>344.73599999999999</v>
      </c>
      <c r="T11" s="27">
        <f t="shared" si="5"/>
        <v>224.73599999999999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15140</v>
      </c>
      <c r="E12" s="30"/>
      <c r="F12" s="30"/>
      <c r="G12" s="30"/>
      <c r="H12" s="30"/>
      <c r="I12" s="20"/>
      <c r="J12" s="20">
        <v>12</v>
      </c>
      <c r="K12" s="20"/>
      <c r="L12" s="20"/>
      <c r="M12" s="20">
        <f t="shared" si="0"/>
        <v>15140</v>
      </c>
      <c r="N12" s="24">
        <f t="shared" si="1"/>
        <v>17432</v>
      </c>
      <c r="O12" s="25">
        <f t="shared" si="2"/>
        <v>416.35</v>
      </c>
      <c r="P12" s="26"/>
      <c r="Q12" s="26">
        <v>33</v>
      </c>
      <c r="R12" s="29">
        <f t="shared" si="3"/>
        <v>16982.650000000001</v>
      </c>
      <c r="S12" s="25">
        <f t="shared" si="4"/>
        <v>143.82999999999998</v>
      </c>
      <c r="T12" s="27">
        <f t="shared" si="5"/>
        <v>110.82999999999998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10512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10512</v>
      </c>
      <c r="N13" s="24">
        <f t="shared" si="1"/>
        <v>10512</v>
      </c>
      <c r="O13" s="25">
        <f t="shared" si="2"/>
        <v>289.08</v>
      </c>
      <c r="P13" s="26"/>
      <c r="Q13" s="26">
        <v>56</v>
      </c>
      <c r="R13" s="29">
        <f t="shared" si="3"/>
        <v>10166.92</v>
      </c>
      <c r="S13" s="25">
        <f t="shared" si="4"/>
        <v>99.864000000000004</v>
      </c>
      <c r="T13" s="27">
        <f t="shared" si="5"/>
        <v>43.864000000000004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9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23666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23666</v>
      </c>
      <c r="N15" s="24">
        <f t="shared" si="1"/>
        <v>23666</v>
      </c>
      <c r="O15" s="25">
        <f t="shared" si="2"/>
        <v>650.81500000000005</v>
      </c>
      <c r="P15" s="26"/>
      <c r="Q15" s="26">
        <v>185</v>
      </c>
      <c r="R15" s="29">
        <f t="shared" si="3"/>
        <v>22830.185000000001</v>
      </c>
      <c r="S15" s="25">
        <f t="shared" si="4"/>
        <v>224.827</v>
      </c>
      <c r="T15" s="27">
        <f t="shared" si="5"/>
        <v>39.826999999999998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9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27865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27865</v>
      </c>
      <c r="N17" s="24">
        <f t="shared" si="1"/>
        <v>27865</v>
      </c>
      <c r="O17" s="25">
        <f t="shared" si="2"/>
        <v>766.28750000000002</v>
      </c>
      <c r="P17" s="26"/>
      <c r="Q17" s="26">
        <v>149</v>
      </c>
      <c r="R17" s="29">
        <f t="shared" si="3"/>
        <v>26949.712500000001</v>
      </c>
      <c r="S17" s="25">
        <f t="shared" si="4"/>
        <v>264.71749999999997</v>
      </c>
      <c r="T17" s="27">
        <f t="shared" si="5"/>
        <v>115.71749999999997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9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9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9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15000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15000</v>
      </c>
      <c r="N21" s="24">
        <f t="shared" si="1"/>
        <v>15000</v>
      </c>
      <c r="O21" s="25">
        <f t="shared" si="2"/>
        <v>412.5</v>
      </c>
      <c r="P21" s="26"/>
      <c r="Q21" s="26">
        <v>38</v>
      </c>
      <c r="R21" s="29">
        <f t="shared" si="3"/>
        <v>14549.5</v>
      </c>
      <c r="S21" s="25">
        <f t="shared" si="4"/>
        <v>142.5</v>
      </c>
      <c r="T21" s="27">
        <f t="shared" si="5"/>
        <v>104.5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55000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55000</v>
      </c>
      <c r="N22" s="24">
        <f t="shared" si="1"/>
        <v>55000</v>
      </c>
      <c r="O22" s="25">
        <f t="shared" si="2"/>
        <v>1512.5</v>
      </c>
      <c r="P22" s="26"/>
      <c r="Q22" s="26">
        <v>248</v>
      </c>
      <c r="R22" s="29">
        <f t="shared" si="3"/>
        <v>53239.5</v>
      </c>
      <c r="S22" s="25">
        <f t="shared" si="4"/>
        <v>522.5</v>
      </c>
      <c r="T22" s="27">
        <f t="shared" si="5"/>
        <v>274.5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9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9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9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4124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4124</v>
      </c>
      <c r="N26" s="24">
        <f t="shared" si="1"/>
        <v>4124</v>
      </c>
      <c r="O26" s="25">
        <f t="shared" si="2"/>
        <v>113.41</v>
      </c>
      <c r="P26" s="26"/>
      <c r="Q26" s="26">
        <v>21</v>
      </c>
      <c r="R26" s="29">
        <f t="shared" si="3"/>
        <v>3989.59</v>
      </c>
      <c r="S26" s="25">
        <f t="shared" si="4"/>
        <v>39.177999999999997</v>
      </c>
      <c r="T26" s="27">
        <f t="shared" si="5"/>
        <v>18.177999999999997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9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221766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12</v>
      </c>
      <c r="K28" s="45">
        <f t="shared" si="7"/>
        <v>0</v>
      </c>
      <c r="L28" s="45">
        <f t="shared" si="7"/>
        <v>0</v>
      </c>
      <c r="M28" s="45">
        <f t="shared" si="7"/>
        <v>221766</v>
      </c>
      <c r="N28" s="45">
        <f t="shared" si="7"/>
        <v>224058</v>
      </c>
      <c r="O28" s="46">
        <f t="shared" si="7"/>
        <v>6098.5649999999996</v>
      </c>
      <c r="P28" s="45">
        <f t="shared" si="7"/>
        <v>0</v>
      </c>
      <c r="Q28" s="45">
        <f t="shared" si="7"/>
        <v>1102</v>
      </c>
      <c r="R28" s="45">
        <f t="shared" si="7"/>
        <v>216857.435</v>
      </c>
      <c r="S28" s="45">
        <f t="shared" si="7"/>
        <v>2106.777</v>
      </c>
      <c r="T28" s="47">
        <f t="shared" si="7"/>
        <v>1004.7769999999999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28191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7" priority="43" operator="equal">
      <formula>212030016606640</formula>
    </cfRule>
  </conditionalFormatting>
  <conditionalFormatting sqref="D29 E4:E6 E28:K29">
    <cfRule type="cellIs" dxfId="126" priority="41" operator="equal">
      <formula>$E$4</formula>
    </cfRule>
    <cfRule type="cellIs" dxfId="125" priority="42" operator="equal">
      <formula>2120</formula>
    </cfRule>
  </conditionalFormatting>
  <conditionalFormatting sqref="D29:E29 F4:F6 F28:F29">
    <cfRule type="cellIs" dxfId="124" priority="39" operator="equal">
      <formula>$F$4</formula>
    </cfRule>
    <cfRule type="cellIs" dxfId="123" priority="40" operator="equal">
      <formula>300</formula>
    </cfRule>
  </conditionalFormatting>
  <conditionalFormatting sqref="G4:G6 G28:G29">
    <cfRule type="cellIs" dxfId="122" priority="37" operator="equal">
      <formula>$G$4</formula>
    </cfRule>
    <cfRule type="cellIs" dxfId="121" priority="38" operator="equal">
      <formula>1660</formula>
    </cfRule>
  </conditionalFormatting>
  <conditionalFormatting sqref="H4:H6 H28:H29">
    <cfRule type="cellIs" dxfId="120" priority="35" operator="equal">
      <formula>$H$4</formula>
    </cfRule>
    <cfRule type="cellIs" dxfId="119" priority="36" operator="equal">
      <formula>6640</formula>
    </cfRule>
  </conditionalFormatting>
  <conditionalFormatting sqref="T6:T28">
    <cfRule type="cellIs" dxfId="118" priority="34" operator="lessThan">
      <formula>0</formula>
    </cfRule>
  </conditionalFormatting>
  <conditionalFormatting sqref="T7:T27">
    <cfRule type="cellIs" dxfId="117" priority="31" operator="lessThan">
      <formula>0</formula>
    </cfRule>
    <cfRule type="cellIs" dxfId="116" priority="32" operator="lessThan">
      <formula>0</formula>
    </cfRule>
    <cfRule type="cellIs" dxfId="115" priority="33" operator="lessThan">
      <formula>0</formula>
    </cfRule>
  </conditionalFormatting>
  <conditionalFormatting sqref="E4:E6 E28:K28">
    <cfRule type="cellIs" dxfId="114" priority="30" operator="equal">
      <formula>$E$4</formula>
    </cfRule>
  </conditionalFormatting>
  <conditionalFormatting sqref="D28:D29 D6 D4:M4">
    <cfRule type="cellIs" dxfId="113" priority="29" operator="equal">
      <formula>$D$4</formula>
    </cfRule>
  </conditionalFormatting>
  <conditionalFormatting sqref="I4:I6 I28:I29">
    <cfRule type="cellIs" dxfId="112" priority="28" operator="equal">
      <formula>$I$4</formula>
    </cfRule>
  </conditionalFormatting>
  <conditionalFormatting sqref="J4:J6 J28:J29">
    <cfRule type="cellIs" dxfId="111" priority="27" operator="equal">
      <formula>$J$4</formula>
    </cfRule>
  </conditionalFormatting>
  <conditionalFormatting sqref="K4:K6 K28:K29">
    <cfRule type="cellIs" dxfId="110" priority="26" operator="equal">
      <formula>$K$4</formula>
    </cfRule>
  </conditionalFormatting>
  <conditionalFormatting sqref="M4:M6">
    <cfRule type="cellIs" dxfId="109" priority="25" operator="equal">
      <formula>$L$4</formula>
    </cfRule>
  </conditionalFormatting>
  <conditionalFormatting sqref="T7:T28">
    <cfRule type="cellIs" dxfId="108" priority="22" operator="lessThan">
      <formula>0</formula>
    </cfRule>
    <cfRule type="cellIs" dxfId="107" priority="23" operator="lessThan">
      <formula>0</formula>
    </cfRule>
    <cfRule type="cellIs" dxfId="106" priority="24" operator="lessThan">
      <formula>0</formula>
    </cfRule>
  </conditionalFormatting>
  <conditionalFormatting sqref="D5:K5">
    <cfRule type="cellIs" dxfId="105" priority="21" operator="greaterThan">
      <formula>0</formula>
    </cfRule>
  </conditionalFormatting>
  <conditionalFormatting sqref="T6:T28">
    <cfRule type="cellIs" dxfId="104" priority="20" operator="lessThan">
      <formula>0</formula>
    </cfRule>
  </conditionalFormatting>
  <conditionalFormatting sqref="T7:T27">
    <cfRule type="cellIs" dxfId="103" priority="17" operator="lessThan">
      <formula>0</formula>
    </cfRule>
    <cfRule type="cellIs" dxfId="102" priority="18" operator="lessThan">
      <formula>0</formula>
    </cfRule>
    <cfRule type="cellIs" dxfId="101" priority="19" operator="lessThan">
      <formula>0</formula>
    </cfRule>
  </conditionalFormatting>
  <conditionalFormatting sqref="T7:T28">
    <cfRule type="cellIs" dxfId="100" priority="14" operator="lessThan">
      <formula>0</formula>
    </cfRule>
    <cfRule type="cellIs" dxfId="99" priority="15" operator="lessThan">
      <formula>0</formula>
    </cfRule>
    <cfRule type="cellIs" dxfId="98" priority="16" operator="lessThan">
      <formula>0</formula>
    </cfRule>
  </conditionalFormatting>
  <conditionalFormatting sqref="D5:K5">
    <cfRule type="cellIs" dxfId="97" priority="13" operator="greaterThan">
      <formula>0</formula>
    </cfRule>
  </conditionalFormatting>
  <conditionalFormatting sqref="L4 L6 L28:L29">
    <cfRule type="cellIs" dxfId="96" priority="12" operator="equal">
      <formula>$L$4</formula>
    </cfRule>
  </conditionalFormatting>
  <conditionalFormatting sqref="D7:S7">
    <cfRule type="cellIs" dxfId="95" priority="11" operator="greaterThan">
      <formula>0</formula>
    </cfRule>
  </conditionalFormatting>
  <conditionalFormatting sqref="D9:S9">
    <cfRule type="cellIs" dxfId="94" priority="10" operator="greaterThan">
      <formula>0</formula>
    </cfRule>
  </conditionalFormatting>
  <conditionalFormatting sqref="D11:S11">
    <cfRule type="cellIs" dxfId="93" priority="9" operator="greaterThan">
      <formula>0</formula>
    </cfRule>
  </conditionalFormatting>
  <conditionalFormatting sqref="D13:S13">
    <cfRule type="cellIs" dxfId="92" priority="8" operator="greaterThan">
      <formula>0</formula>
    </cfRule>
  </conditionalFormatting>
  <conditionalFormatting sqref="D15:S15">
    <cfRule type="cellIs" dxfId="91" priority="7" operator="greaterThan">
      <formula>0</formula>
    </cfRule>
  </conditionalFormatting>
  <conditionalFormatting sqref="D17:S17">
    <cfRule type="cellIs" dxfId="90" priority="6" operator="greaterThan">
      <formula>0</formula>
    </cfRule>
  </conditionalFormatting>
  <conditionalFormatting sqref="D19:S19">
    <cfRule type="cellIs" dxfId="89" priority="5" operator="greaterThan">
      <formula>0</formula>
    </cfRule>
  </conditionalFormatting>
  <conditionalFormatting sqref="D21:S21">
    <cfRule type="cellIs" dxfId="88" priority="4" operator="greaterThan">
      <formula>0</formula>
    </cfRule>
  </conditionalFormatting>
  <conditionalFormatting sqref="D23:S23">
    <cfRule type="cellIs" dxfId="87" priority="3" operator="greaterThan">
      <formula>0</formula>
    </cfRule>
  </conditionalFormatting>
  <conditionalFormatting sqref="D25:S25">
    <cfRule type="cellIs" dxfId="86" priority="2" operator="greaterThan">
      <formula>0</formula>
    </cfRule>
  </conditionalFormatting>
  <conditionalFormatting sqref="D27:S27">
    <cfRule type="cellIs" dxfId="8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H32" sqref="H32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40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'30'!D29</f>
        <v>28191</v>
      </c>
      <c r="E4" s="2">
        <f>'30'!E29</f>
        <v>0</v>
      </c>
      <c r="F4" s="2">
        <f>'30'!F29</f>
        <v>4670</v>
      </c>
      <c r="G4" s="2">
        <f>'30'!G29</f>
        <v>0</v>
      </c>
      <c r="H4" s="2">
        <f>'30'!H29</f>
        <v>0</v>
      </c>
      <c r="I4" s="2">
        <f>'30'!I29</f>
        <v>0</v>
      </c>
      <c r="J4" s="2">
        <f>'30'!J29</f>
        <v>0</v>
      </c>
      <c r="K4" s="2">
        <f>'30'!K29</f>
        <v>0</v>
      </c>
      <c r="L4" s="2">
        <f>'30'!L29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28191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" priority="43" operator="equal">
      <formula>212030016606640</formula>
    </cfRule>
  </conditionalFormatting>
  <conditionalFormatting sqref="D29 E4:E6 E28:K29">
    <cfRule type="cellIs" dxfId="83" priority="41" operator="equal">
      <formula>$E$4</formula>
    </cfRule>
    <cfRule type="cellIs" dxfId="82" priority="42" operator="equal">
      <formula>2120</formula>
    </cfRule>
  </conditionalFormatting>
  <conditionalFormatting sqref="D29:E29 F4:F6 F28:F29">
    <cfRule type="cellIs" dxfId="81" priority="39" operator="equal">
      <formula>$F$4</formula>
    </cfRule>
    <cfRule type="cellIs" dxfId="80" priority="40" operator="equal">
      <formula>300</formula>
    </cfRule>
  </conditionalFormatting>
  <conditionalFormatting sqref="G4:G6 G28:G29">
    <cfRule type="cellIs" dxfId="79" priority="37" operator="equal">
      <formula>$G$4</formula>
    </cfRule>
    <cfRule type="cellIs" dxfId="78" priority="38" operator="equal">
      <formula>1660</formula>
    </cfRule>
  </conditionalFormatting>
  <conditionalFormatting sqref="H4:H6 H28:H29">
    <cfRule type="cellIs" dxfId="77" priority="35" operator="equal">
      <formula>$H$4</formula>
    </cfRule>
    <cfRule type="cellIs" dxfId="76" priority="36" operator="equal">
      <formula>6640</formula>
    </cfRule>
  </conditionalFormatting>
  <conditionalFormatting sqref="T6:T28">
    <cfRule type="cellIs" dxfId="75" priority="34" operator="lessThan">
      <formula>0</formula>
    </cfRule>
  </conditionalFormatting>
  <conditionalFormatting sqref="T7:T27">
    <cfRule type="cellIs" dxfId="74" priority="31" operator="lessThan">
      <formula>0</formula>
    </cfRule>
    <cfRule type="cellIs" dxfId="73" priority="32" operator="lessThan">
      <formula>0</formula>
    </cfRule>
    <cfRule type="cellIs" dxfId="72" priority="33" operator="lessThan">
      <formula>0</formula>
    </cfRule>
  </conditionalFormatting>
  <conditionalFormatting sqref="E4:E6 E28:K28">
    <cfRule type="cellIs" dxfId="71" priority="30" operator="equal">
      <formula>$E$4</formula>
    </cfRule>
  </conditionalFormatting>
  <conditionalFormatting sqref="D28:D29 D6 D4:M4">
    <cfRule type="cellIs" dxfId="70" priority="29" operator="equal">
      <formula>$D$4</formula>
    </cfRule>
  </conditionalFormatting>
  <conditionalFormatting sqref="I4:I6 I28:I29">
    <cfRule type="cellIs" dxfId="69" priority="28" operator="equal">
      <formula>$I$4</formula>
    </cfRule>
  </conditionalFormatting>
  <conditionalFormatting sqref="J4:J6 J28:J29">
    <cfRule type="cellIs" dxfId="68" priority="27" operator="equal">
      <formula>$J$4</formula>
    </cfRule>
  </conditionalFormatting>
  <conditionalFormatting sqref="K4:K6 K28:K29">
    <cfRule type="cellIs" dxfId="67" priority="26" operator="equal">
      <formula>$K$4</formula>
    </cfRule>
  </conditionalFormatting>
  <conditionalFormatting sqref="M4:M6">
    <cfRule type="cellIs" dxfId="66" priority="25" operator="equal">
      <formula>$L$4</formula>
    </cfRule>
  </conditionalFormatting>
  <conditionalFormatting sqref="T7:T28">
    <cfRule type="cellIs" dxfId="65" priority="22" operator="lessThan">
      <formula>0</formula>
    </cfRule>
    <cfRule type="cellIs" dxfId="64" priority="23" operator="lessThan">
      <formula>0</formula>
    </cfRule>
    <cfRule type="cellIs" dxfId="63" priority="24" operator="lessThan">
      <formula>0</formula>
    </cfRule>
  </conditionalFormatting>
  <conditionalFormatting sqref="D5:K5">
    <cfRule type="cellIs" dxfId="62" priority="21" operator="greaterThan">
      <formula>0</formula>
    </cfRule>
  </conditionalFormatting>
  <conditionalFormatting sqref="T6:T28">
    <cfRule type="cellIs" dxfId="61" priority="20" operator="lessThan">
      <formula>0</formula>
    </cfRule>
  </conditionalFormatting>
  <conditionalFormatting sqref="T7:T27">
    <cfRule type="cellIs" dxfId="60" priority="17" operator="lessThan">
      <formula>0</formula>
    </cfRule>
    <cfRule type="cellIs" dxfId="59" priority="18" operator="lessThan">
      <formula>0</formula>
    </cfRule>
    <cfRule type="cellIs" dxfId="58" priority="19" operator="lessThan">
      <formula>0</formula>
    </cfRule>
  </conditionalFormatting>
  <conditionalFormatting sqref="T7:T28">
    <cfRule type="cellIs" dxfId="57" priority="14" operator="lessThan">
      <formula>0</formula>
    </cfRule>
    <cfRule type="cellIs" dxfId="56" priority="15" operator="lessThan">
      <formula>0</formula>
    </cfRule>
    <cfRule type="cellIs" dxfId="55" priority="16" operator="lessThan">
      <formula>0</formula>
    </cfRule>
  </conditionalFormatting>
  <conditionalFormatting sqref="D5:K5">
    <cfRule type="cellIs" dxfId="54" priority="13" operator="greaterThan">
      <formula>0</formula>
    </cfRule>
  </conditionalFormatting>
  <conditionalFormatting sqref="L4 L6 L28:L29">
    <cfRule type="cellIs" dxfId="53" priority="12" operator="equal">
      <formula>$L$4</formula>
    </cfRule>
  </conditionalFormatting>
  <conditionalFormatting sqref="D7:S7">
    <cfRule type="cellIs" dxfId="52" priority="11" operator="greaterThan">
      <formula>0</formula>
    </cfRule>
  </conditionalFormatting>
  <conditionalFormatting sqref="D9:S9">
    <cfRule type="cellIs" dxfId="51" priority="10" operator="greaterThan">
      <formula>0</formula>
    </cfRule>
  </conditionalFormatting>
  <conditionalFormatting sqref="D11:S11">
    <cfRule type="cellIs" dxfId="50" priority="9" operator="greaterThan">
      <formula>0</formula>
    </cfRule>
  </conditionalFormatting>
  <conditionalFormatting sqref="D13:S13">
    <cfRule type="cellIs" dxfId="49" priority="8" operator="greaterThan">
      <formula>0</formula>
    </cfRule>
  </conditionalFormatting>
  <conditionalFormatting sqref="D15:S15">
    <cfRule type="cellIs" dxfId="48" priority="7" operator="greaterThan">
      <formula>0</formula>
    </cfRule>
  </conditionalFormatting>
  <conditionalFormatting sqref="D17:S17">
    <cfRule type="cellIs" dxfId="47" priority="6" operator="greaterThan">
      <formula>0</formula>
    </cfRule>
  </conditionalFormatting>
  <conditionalFormatting sqref="D19:S19">
    <cfRule type="cellIs" dxfId="46" priority="5" operator="greaterThan">
      <formula>0</formula>
    </cfRule>
  </conditionalFormatting>
  <conditionalFormatting sqref="D21:S21">
    <cfRule type="cellIs" dxfId="45" priority="4" operator="greaterThan">
      <formula>0</formula>
    </cfRule>
  </conditionalFormatting>
  <conditionalFormatting sqref="D23:S23">
    <cfRule type="cellIs" dxfId="44" priority="3" operator="greaterThan">
      <formula>0</formula>
    </cfRule>
  </conditionalFormatting>
  <conditionalFormatting sqref="D25:S25">
    <cfRule type="cellIs" dxfId="43" priority="2" operator="greaterThan">
      <formula>0</formula>
    </cfRule>
  </conditionalFormatting>
  <conditionalFormatting sqref="D27:S27">
    <cfRule type="cellIs" dxfId="4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topLeftCell="B1" workbookViewId="0">
      <pane ySplit="6" topLeftCell="A17" activePane="bottomLeft" state="frozen"/>
      <selection pane="bottomLeft" activeCell="L31" sqref="L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4.42578125" bestFit="1" customWidth="1"/>
    <col min="5" max="5" width="10.71093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51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'1'!D4</f>
        <v>355990</v>
      </c>
      <c r="E4" s="2">
        <f>'1'!E4</f>
        <v>1250</v>
      </c>
      <c r="F4" s="2">
        <f>'1'!F4</f>
        <v>8240</v>
      </c>
      <c r="G4" s="2">
        <f>'1'!G4</f>
        <v>70</v>
      </c>
      <c r="H4" s="2">
        <f>'1'!H4</f>
        <v>1640</v>
      </c>
      <c r="I4" s="2">
        <f>'1'!I4</f>
        <v>180</v>
      </c>
      <c r="J4" s="2">
        <f>'1'!J4</f>
        <v>56</v>
      </c>
      <c r="K4" s="2">
        <f>'1'!K4</f>
        <v>228</v>
      </c>
      <c r="L4" s="2">
        <f>'1'!L4</f>
        <v>35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4737383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20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12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270707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50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170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0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2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10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273407</v>
      </c>
      <c r="N7" s="24">
        <f>D7+E7*20+F7*10+G7*9+H7*9+I7*191+J7*191+K7*182+L7*100</f>
        <v>275609</v>
      </c>
      <c r="O7" s="25">
        <f>M7*2.75%</f>
        <v>7518.6925000000001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1369</v>
      </c>
      <c r="R7" s="24">
        <f>M7-(M7*2.75%)+I7*191+J7*191+K7*182+L7*100-Q7</f>
        <v>266721.3075</v>
      </c>
      <c r="S7" s="25">
        <f>M7*0.95%</f>
        <v>2597.3665000000001</v>
      </c>
      <c r="T7" s="26">
        <f>S7-Q7</f>
        <v>1228.3665000000001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157415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350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0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30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161915</v>
      </c>
      <c r="N8" s="24">
        <f t="shared" ref="N8:N27" si="1">D8+E8*20+F8*10+G8*9+H8*9+I8*191+J8*191+K8*182+L8*100</f>
        <v>167375</v>
      </c>
      <c r="O8" s="25">
        <f t="shared" ref="O8:O27" si="2">M8*2.75%</f>
        <v>4452.6625000000004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944</v>
      </c>
      <c r="R8" s="24">
        <f t="shared" ref="R8:R27" si="3">M8-(M8*2.75%)+I8*191+J8*191+K8*182+L8*100-Q8</f>
        <v>161978.33749999999</v>
      </c>
      <c r="S8" s="25">
        <f t="shared" ref="S8:S27" si="4">M8*0.95%</f>
        <v>1538.1924999999999</v>
      </c>
      <c r="T8" s="26">
        <f t="shared" ref="T8:T27" si="5">S8-Q8</f>
        <v>594.19249999999988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361207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50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0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0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0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362207</v>
      </c>
      <c r="N9" s="24">
        <f t="shared" si="1"/>
        <v>362207</v>
      </c>
      <c r="O9" s="25">
        <f t="shared" si="2"/>
        <v>9960.6924999999992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1991</v>
      </c>
      <c r="R9" s="24">
        <f t="shared" si="3"/>
        <v>350255.3075</v>
      </c>
      <c r="S9" s="25">
        <f t="shared" si="4"/>
        <v>3440.9665</v>
      </c>
      <c r="T9" s="26">
        <f t="shared" si="5"/>
        <v>1449.9665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123319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30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50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16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0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3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124419</v>
      </c>
      <c r="N10" s="24">
        <f t="shared" si="1"/>
        <v>128021</v>
      </c>
      <c r="O10" s="25">
        <f t="shared" si="2"/>
        <v>3421.5225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339</v>
      </c>
      <c r="R10" s="24">
        <f t="shared" si="3"/>
        <v>124260.47749999999</v>
      </c>
      <c r="S10" s="25">
        <f t="shared" si="4"/>
        <v>1181.9804999999999</v>
      </c>
      <c r="T10" s="26">
        <f t="shared" si="5"/>
        <v>842.98049999999989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171544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0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400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90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15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25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18</v>
      </c>
      <c r="M11" s="20">
        <f t="shared" si="0"/>
        <v>175544</v>
      </c>
      <c r="N11" s="24">
        <f t="shared" si="1"/>
        <v>201949</v>
      </c>
      <c r="O11" s="25">
        <f t="shared" si="2"/>
        <v>4827.46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477</v>
      </c>
      <c r="R11" s="24">
        <f t="shared" si="3"/>
        <v>196644.54</v>
      </c>
      <c r="S11" s="25">
        <f t="shared" si="4"/>
        <v>1667.6679999999999</v>
      </c>
      <c r="T11" s="26">
        <f t="shared" si="5"/>
        <v>1190.6679999999999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113565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0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12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20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113565</v>
      </c>
      <c r="N12" s="24">
        <f t="shared" si="1"/>
        <v>119497</v>
      </c>
      <c r="O12" s="25">
        <f t="shared" si="2"/>
        <v>3123.0374999999999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360</v>
      </c>
      <c r="R12" s="24">
        <f t="shared" si="3"/>
        <v>116013.96249999999</v>
      </c>
      <c r="S12" s="25">
        <f t="shared" si="4"/>
        <v>1078.8675000000001</v>
      </c>
      <c r="T12" s="26">
        <f t="shared" si="5"/>
        <v>718.86750000000006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157956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60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50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0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159656</v>
      </c>
      <c r="N13" s="24">
        <f t="shared" si="1"/>
        <v>159656</v>
      </c>
      <c r="O13" s="25">
        <f t="shared" si="2"/>
        <v>4390.54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720</v>
      </c>
      <c r="R13" s="24">
        <f t="shared" si="3"/>
        <v>154545.46</v>
      </c>
      <c r="S13" s="25">
        <f t="shared" si="4"/>
        <v>1516.732</v>
      </c>
      <c r="T13" s="26">
        <f t="shared" si="5"/>
        <v>796.73199999999997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354294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20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60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1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0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8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355294</v>
      </c>
      <c r="N14" s="24">
        <f t="shared" si="1"/>
        <v>356941</v>
      </c>
      <c r="O14" s="25">
        <f t="shared" si="2"/>
        <v>9770.5850000000009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1202</v>
      </c>
      <c r="R14" s="24">
        <f t="shared" si="3"/>
        <v>345968.41499999998</v>
      </c>
      <c r="S14" s="25">
        <f t="shared" si="4"/>
        <v>3375.2930000000001</v>
      </c>
      <c r="T14" s="26">
        <f t="shared" si="5"/>
        <v>2173.2930000000001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405442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110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90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80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15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13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37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409532</v>
      </c>
      <c r="N15" s="24">
        <f t="shared" si="1"/>
        <v>421614</v>
      </c>
      <c r="O15" s="25">
        <f t="shared" si="2"/>
        <v>11262.13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2172</v>
      </c>
      <c r="R15" s="24">
        <f t="shared" si="3"/>
        <v>408179.87</v>
      </c>
      <c r="S15" s="25">
        <f t="shared" si="4"/>
        <v>3890.5540000000001</v>
      </c>
      <c r="T15" s="26">
        <f t="shared" si="5"/>
        <v>1718.5540000000001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392398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110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430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40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920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30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26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21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407538</v>
      </c>
      <c r="N16" s="24">
        <f t="shared" si="1"/>
        <v>422056</v>
      </c>
      <c r="O16" s="25">
        <f t="shared" si="2"/>
        <v>11207.295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2005</v>
      </c>
      <c r="R16" s="24">
        <f t="shared" si="3"/>
        <v>408843.70500000002</v>
      </c>
      <c r="S16" s="25">
        <f t="shared" si="4"/>
        <v>3871.6109999999999</v>
      </c>
      <c r="T16" s="26">
        <f t="shared" si="5"/>
        <v>1866.6109999999999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232575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130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720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0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242375</v>
      </c>
      <c r="N17" s="24">
        <f t="shared" si="1"/>
        <v>242375</v>
      </c>
      <c r="O17" s="25">
        <f t="shared" si="2"/>
        <v>6665.3125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1354</v>
      </c>
      <c r="R17" s="24">
        <f t="shared" si="3"/>
        <v>234355.6875</v>
      </c>
      <c r="S17" s="25">
        <f t="shared" si="4"/>
        <v>2302.5625</v>
      </c>
      <c r="T17" s="26">
        <f t="shared" si="5"/>
        <v>948.5625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224479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5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0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0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224479</v>
      </c>
      <c r="N18" s="24">
        <f t="shared" si="1"/>
        <v>225434</v>
      </c>
      <c r="O18" s="25">
        <f t="shared" si="2"/>
        <v>6173.1724999999997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1028</v>
      </c>
      <c r="R18" s="24">
        <f t="shared" si="3"/>
        <v>218232.82750000001</v>
      </c>
      <c r="S18" s="25">
        <f t="shared" si="4"/>
        <v>2132.5504999999998</v>
      </c>
      <c r="T18" s="26">
        <f t="shared" si="5"/>
        <v>1104.5504999999998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226663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190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330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0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26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234753</v>
      </c>
      <c r="N19" s="24">
        <f t="shared" si="1"/>
        <v>239485</v>
      </c>
      <c r="O19" s="25">
        <f t="shared" si="2"/>
        <v>6455.7075000000004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754</v>
      </c>
      <c r="R19" s="24">
        <f t="shared" si="3"/>
        <v>232275.29250000001</v>
      </c>
      <c r="S19" s="25">
        <f t="shared" si="4"/>
        <v>2230.1534999999999</v>
      </c>
      <c r="T19" s="26">
        <f t="shared" si="5"/>
        <v>1476.1534999999999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46248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0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0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46248</v>
      </c>
      <c r="N20" s="24">
        <f t="shared" si="1"/>
        <v>46248</v>
      </c>
      <c r="O20" s="25">
        <f t="shared" si="2"/>
        <v>1271.82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194</v>
      </c>
      <c r="R20" s="24">
        <f t="shared" si="3"/>
        <v>44782.18</v>
      </c>
      <c r="S20" s="25">
        <f t="shared" si="4"/>
        <v>439.35599999999999</v>
      </c>
      <c r="T20" s="26">
        <f t="shared" si="5"/>
        <v>245.35599999999999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203916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40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1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0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205166</v>
      </c>
      <c r="N21" s="24">
        <f t="shared" si="1"/>
        <v>205357</v>
      </c>
      <c r="O21" s="25">
        <f t="shared" si="2"/>
        <v>5642.0649999999996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426</v>
      </c>
      <c r="R21" s="24">
        <f t="shared" si="3"/>
        <v>199288.935</v>
      </c>
      <c r="S21" s="25">
        <f t="shared" si="4"/>
        <v>1949.077</v>
      </c>
      <c r="T21" s="26">
        <f t="shared" si="5"/>
        <v>1523.077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471081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40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110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472981</v>
      </c>
      <c r="N22" s="24">
        <f t="shared" si="1"/>
        <v>476812</v>
      </c>
      <c r="O22" s="25">
        <f t="shared" si="2"/>
        <v>13006.977500000001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1845</v>
      </c>
      <c r="R22" s="24">
        <f t="shared" si="3"/>
        <v>461960.02250000002</v>
      </c>
      <c r="S22" s="25">
        <f t="shared" si="4"/>
        <v>4493.3194999999996</v>
      </c>
      <c r="T22" s="26">
        <f t="shared" si="5"/>
        <v>2648.3194999999996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151428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12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0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151428</v>
      </c>
      <c r="N23" s="24">
        <f t="shared" si="1"/>
        <v>153720</v>
      </c>
      <c r="O23" s="25">
        <f t="shared" si="2"/>
        <v>4164.2700000000004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586</v>
      </c>
      <c r="R23" s="24">
        <f t="shared" si="3"/>
        <v>148969.73000000001</v>
      </c>
      <c r="S23" s="25">
        <f t="shared" si="4"/>
        <v>1438.566</v>
      </c>
      <c r="T23" s="26">
        <f t="shared" si="5"/>
        <v>852.56600000000003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440604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360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780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480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20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8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459924</v>
      </c>
      <c r="N24" s="24">
        <f t="shared" si="1"/>
        <v>465200</v>
      </c>
      <c r="O24" s="25">
        <f t="shared" si="2"/>
        <v>12647.91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2188</v>
      </c>
      <c r="R24" s="24">
        <f t="shared" si="3"/>
        <v>450364.09</v>
      </c>
      <c r="S24" s="25">
        <f t="shared" si="4"/>
        <v>4369.2780000000002</v>
      </c>
      <c r="T24" s="26">
        <f t="shared" si="5"/>
        <v>2181.2780000000002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204276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8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0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0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204276</v>
      </c>
      <c r="N25" s="24">
        <f t="shared" si="1"/>
        <v>205804</v>
      </c>
      <c r="O25" s="25">
        <f t="shared" si="2"/>
        <v>5617.59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802</v>
      </c>
      <c r="R25" s="24">
        <f t="shared" si="3"/>
        <v>199384.41</v>
      </c>
      <c r="S25" s="25">
        <f t="shared" si="4"/>
        <v>1940.6219999999998</v>
      </c>
      <c r="T25" s="26">
        <f t="shared" si="5"/>
        <v>1138.6219999999998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191269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0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0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191269</v>
      </c>
      <c r="N26" s="24">
        <f t="shared" si="1"/>
        <v>191269</v>
      </c>
      <c r="O26" s="25">
        <f t="shared" si="2"/>
        <v>5259.8975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1216</v>
      </c>
      <c r="R26" s="24">
        <f t="shared" si="3"/>
        <v>184793.10250000001</v>
      </c>
      <c r="S26" s="25">
        <f t="shared" si="4"/>
        <v>1817.0554999999999</v>
      </c>
      <c r="T26" s="26">
        <f t="shared" si="5"/>
        <v>601.05549999999994</v>
      </c>
    </row>
    <row r="27" spans="1:20" ht="16.5" thickBot="1" x14ac:dyDescent="0.3">
      <c r="A27" s="28">
        <v>21</v>
      </c>
      <c r="B27" s="20">
        <v>1908446154</v>
      </c>
      <c r="C27" s="20" t="s">
        <v>36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164796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10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30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1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20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165296</v>
      </c>
      <c r="N27" s="40">
        <f t="shared" si="1"/>
        <v>169127</v>
      </c>
      <c r="O27" s="25">
        <f t="shared" si="2"/>
        <v>4545.6400000000003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671</v>
      </c>
      <c r="R27" s="24">
        <f t="shared" si="3"/>
        <v>163910.35999999999</v>
      </c>
      <c r="S27" s="42">
        <f t="shared" si="4"/>
        <v>1570.3119999999999</v>
      </c>
      <c r="T27" s="41">
        <f t="shared" si="5"/>
        <v>899.3119999999999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5065182</v>
      </c>
      <c r="E28" s="45">
        <f t="shared" si="6"/>
        <v>1250</v>
      </c>
      <c r="F28" s="45">
        <f t="shared" ref="F28:T28" si="7">SUM(F7:F27)</f>
        <v>3570</v>
      </c>
      <c r="G28" s="45">
        <f t="shared" si="7"/>
        <v>70</v>
      </c>
      <c r="H28" s="45">
        <f t="shared" si="7"/>
        <v>1640</v>
      </c>
      <c r="I28" s="45">
        <f t="shared" si="7"/>
        <v>200</v>
      </c>
      <c r="J28" s="45">
        <f t="shared" si="7"/>
        <v>68</v>
      </c>
      <c r="K28" s="45">
        <f t="shared" si="7"/>
        <v>228</v>
      </c>
      <c r="L28" s="45">
        <f t="shared" si="7"/>
        <v>18</v>
      </c>
      <c r="M28" s="45">
        <f t="shared" si="7"/>
        <v>5141272</v>
      </c>
      <c r="N28" s="45">
        <f t="shared" si="7"/>
        <v>5235756</v>
      </c>
      <c r="O28" s="46">
        <f t="shared" si="7"/>
        <v>141384.98000000004</v>
      </c>
      <c r="P28" s="45">
        <f t="shared" si="7"/>
        <v>0</v>
      </c>
      <c r="Q28" s="45">
        <f t="shared" si="7"/>
        <v>22643</v>
      </c>
      <c r="R28" s="45">
        <f t="shared" si="7"/>
        <v>5071728.0200000005</v>
      </c>
      <c r="S28" s="45">
        <f t="shared" si="7"/>
        <v>48842.084000000003</v>
      </c>
      <c r="T28" s="47">
        <f t="shared" si="7"/>
        <v>26199.083999999988</v>
      </c>
    </row>
    <row r="29" spans="1:20" ht="15.75" thickBot="1" x14ac:dyDescent="0.3">
      <c r="A29" s="67" t="s">
        <v>38</v>
      </c>
      <c r="B29" s="68"/>
      <c r="C29" s="69"/>
      <c r="D29" s="48">
        <f>D4+D5-D28</f>
        <v>28191</v>
      </c>
      <c r="E29" s="48">
        <f t="shared" ref="E29:L29" si="8">E4+E5-E28</f>
        <v>0</v>
      </c>
      <c r="F29" s="48">
        <f t="shared" si="8"/>
        <v>4670</v>
      </c>
      <c r="G29" s="48">
        <f t="shared" si="8"/>
        <v>0</v>
      </c>
      <c r="H29" s="48">
        <f t="shared" si="8"/>
        <v>0</v>
      </c>
      <c r="I29" s="48">
        <f t="shared" si="8"/>
        <v>0</v>
      </c>
      <c r="J29" s="48">
        <f t="shared" si="8"/>
        <v>0</v>
      </c>
      <c r="K29" s="48">
        <f t="shared" si="8"/>
        <v>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ht="21" x14ac:dyDescent="0.35">
      <c r="D31" s="53" t="s">
        <v>53</v>
      </c>
      <c r="E31" s="57">
        <f>E29*20+F29*10+G29*9+H29*9</f>
        <v>46700</v>
      </c>
      <c r="F31" s="57">
        <f>E31-(E31*3.75%)</f>
        <v>44948.75</v>
      </c>
      <c r="H31" s="54"/>
      <c r="I31" s="54"/>
      <c r="J31" s="54"/>
      <c r="K31" s="54"/>
      <c r="L31" s="54"/>
    </row>
    <row r="32" spans="1:20" ht="21" x14ac:dyDescent="0.25">
      <c r="H32" s="54"/>
      <c r="I32" s="56">
        <f>E28*20+F28*10+G28*9+H28*9</f>
        <v>76090</v>
      </c>
      <c r="J32" s="54"/>
      <c r="K32" s="54"/>
      <c r="L32" s="54"/>
    </row>
    <row r="33" spans="4:12" ht="21" x14ac:dyDescent="0.25">
      <c r="D33" s="55">
        <f>D29-(D29*3.75%)</f>
        <v>27133.837500000001</v>
      </c>
      <c r="F33" s="54"/>
      <c r="G33" s="54"/>
      <c r="H33" s="54"/>
      <c r="I33" s="54"/>
      <c r="J33" s="54"/>
      <c r="K33" s="54"/>
      <c r="L33" s="54"/>
    </row>
    <row r="34" spans="4:12" x14ac:dyDescent="0.25">
      <c r="F34" s="54"/>
      <c r="G34" s="54"/>
      <c r="H34" s="54"/>
      <c r="I34" s="54"/>
      <c r="J34" s="54"/>
      <c r="K34" s="54"/>
      <c r="L34" s="54"/>
    </row>
    <row r="35" spans="4:12" x14ac:dyDescent="0.25">
      <c r="F35" s="54"/>
      <c r="G35" s="54"/>
      <c r="H35" s="54"/>
      <c r="I35" s="54"/>
      <c r="J35" s="54"/>
      <c r="K35" s="54"/>
      <c r="L35" s="54"/>
    </row>
    <row r="36" spans="4:12" x14ac:dyDescent="0.25">
      <c r="F36" s="54"/>
      <c r="G36" s="54"/>
      <c r="H36" s="54"/>
      <c r="I36" s="54"/>
      <c r="J36" s="54"/>
      <c r="K36" s="54"/>
      <c r="L36" s="54"/>
    </row>
    <row r="37" spans="4:12" x14ac:dyDescent="0.25">
      <c r="F37" s="54"/>
      <c r="G37" s="54"/>
      <c r="H37" s="54"/>
      <c r="I37" s="54"/>
      <c r="J37" s="54"/>
      <c r="K37" s="54"/>
      <c r="L37" s="54"/>
    </row>
    <row r="38" spans="4:12" x14ac:dyDescent="0.25">
      <c r="F38" s="54"/>
      <c r="G38" s="54"/>
      <c r="H38" s="54"/>
      <c r="I38" s="54"/>
      <c r="J38" s="54"/>
      <c r="K38" s="54"/>
      <c r="L38" s="54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41" priority="44" operator="equal">
      <formula>212030016606640</formula>
    </cfRule>
  </conditionalFormatting>
  <conditionalFormatting sqref="D29 E28:K29 E4 E6">
    <cfRule type="cellIs" dxfId="40" priority="42" operator="equal">
      <formula>$E$4</formula>
    </cfRule>
    <cfRule type="cellIs" dxfId="39" priority="43" operator="equal">
      <formula>2120</formula>
    </cfRule>
  </conditionalFormatting>
  <conditionalFormatting sqref="D29:E29 F28:F29 F4 F6">
    <cfRule type="cellIs" dxfId="38" priority="40" operator="equal">
      <formula>$F$4</formula>
    </cfRule>
    <cfRule type="cellIs" dxfId="37" priority="41" operator="equal">
      <formula>300</formula>
    </cfRule>
  </conditionalFormatting>
  <conditionalFormatting sqref="G28:G29 G4 G6">
    <cfRule type="cellIs" dxfId="36" priority="38" operator="equal">
      <formula>$G$4</formula>
    </cfRule>
    <cfRule type="cellIs" dxfId="35" priority="39" operator="equal">
      <formula>1660</formula>
    </cfRule>
  </conditionalFormatting>
  <conditionalFormatting sqref="H28:H29 H4 H6">
    <cfRule type="cellIs" dxfId="34" priority="36" operator="equal">
      <formula>$H$4</formula>
    </cfRule>
    <cfRule type="cellIs" dxfId="33" priority="37" operator="equal">
      <formula>6640</formula>
    </cfRule>
  </conditionalFormatting>
  <conditionalFormatting sqref="T6:T28">
    <cfRule type="cellIs" dxfId="32" priority="35" operator="lessThan">
      <formula>0</formula>
    </cfRule>
  </conditionalFormatting>
  <conditionalFormatting sqref="T7:T27">
    <cfRule type="cellIs" dxfId="31" priority="32" operator="lessThan">
      <formula>0</formula>
    </cfRule>
    <cfRule type="cellIs" dxfId="30" priority="33" operator="lessThan">
      <formula>0</formula>
    </cfRule>
    <cfRule type="cellIs" dxfId="29" priority="34" operator="lessThan">
      <formula>0</formula>
    </cfRule>
  </conditionalFormatting>
  <conditionalFormatting sqref="E28:K28 E4 E6">
    <cfRule type="cellIs" dxfId="28" priority="31" operator="equal">
      <formula>$E$4</formula>
    </cfRule>
  </conditionalFormatting>
  <conditionalFormatting sqref="D28:D29 D6 D4:M4">
    <cfRule type="cellIs" dxfId="27" priority="30" operator="equal">
      <formula>$D$4</formula>
    </cfRule>
  </conditionalFormatting>
  <conditionalFormatting sqref="I28:I29 I4 I6">
    <cfRule type="cellIs" dxfId="26" priority="29" operator="equal">
      <formula>$I$4</formula>
    </cfRule>
  </conditionalFormatting>
  <conditionalFormatting sqref="J28:J29 J4 J6">
    <cfRule type="cellIs" dxfId="25" priority="28" operator="equal">
      <formula>$J$4</formula>
    </cfRule>
  </conditionalFormatting>
  <conditionalFormatting sqref="K28:K29 K4 K6">
    <cfRule type="cellIs" dxfId="24" priority="27" operator="equal">
      <formula>$K$4</formula>
    </cfRule>
  </conditionalFormatting>
  <conditionalFormatting sqref="M4:M6">
    <cfRule type="cellIs" dxfId="23" priority="26" operator="equal">
      <formula>$L$4</formula>
    </cfRule>
  </conditionalFormatting>
  <conditionalFormatting sqref="T7:T28">
    <cfRule type="cellIs" dxfId="22" priority="23" operator="lessThan">
      <formula>0</formula>
    </cfRule>
    <cfRule type="cellIs" dxfId="21" priority="24" operator="lessThan">
      <formula>0</formula>
    </cfRule>
    <cfRule type="cellIs" dxfId="20" priority="25" operator="lessThan">
      <formula>0</formula>
    </cfRule>
  </conditionalFormatting>
  <conditionalFormatting sqref="T6:T28">
    <cfRule type="cellIs" dxfId="19" priority="21" operator="lessThan">
      <formula>0</formula>
    </cfRule>
  </conditionalFormatting>
  <conditionalFormatting sqref="T7:T27">
    <cfRule type="cellIs" dxfId="18" priority="18" operator="lessThan">
      <formula>0</formula>
    </cfRule>
    <cfRule type="cellIs" dxfId="17" priority="19" operator="lessThan">
      <formula>0</formula>
    </cfRule>
    <cfRule type="cellIs" dxfId="16" priority="20" operator="lessThan">
      <formula>0</formula>
    </cfRule>
  </conditionalFormatting>
  <conditionalFormatting sqref="T7:T28">
    <cfRule type="cellIs" dxfId="15" priority="15" operator="lessThan">
      <formula>0</formula>
    </cfRule>
    <cfRule type="cellIs" dxfId="14" priority="16" operator="lessThan">
      <formula>0</formula>
    </cfRule>
    <cfRule type="cellIs" dxfId="13" priority="17" operator="lessThan">
      <formula>0</formula>
    </cfRule>
  </conditionalFormatting>
  <conditionalFormatting sqref="L4 L6 L28:L29">
    <cfRule type="cellIs" dxfId="12" priority="13" operator="equal">
      <formula>$L$4</formula>
    </cfRule>
  </conditionalFormatting>
  <conditionalFormatting sqref="D7:S7 D8:L27 Q8:Q27">
    <cfRule type="cellIs" dxfId="11" priority="12" operator="greaterThan">
      <formula>0</formula>
    </cfRule>
  </conditionalFormatting>
  <conditionalFormatting sqref="D9:S9">
    <cfRule type="cellIs" dxfId="10" priority="11" operator="greaterThan">
      <formula>0</formula>
    </cfRule>
  </conditionalFormatting>
  <conditionalFormatting sqref="D11:S11">
    <cfRule type="cellIs" dxfId="9" priority="10" operator="greaterThan">
      <formula>0</formula>
    </cfRule>
  </conditionalFormatting>
  <conditionalFormatting sqref="D13:S13">
    <cfRule type="cellIs" dxfId="8" priority="9" operator="greaterThan">
      <formula>0</formula>
    </cfRule>
  </conditionalFormatting>
  <conditionalFormatting sqref="D15:S15">
    <cfRule type="cellIs" dxfId="7" priority="8" operator="greaterThan">
      <formula>0</formula>
    </cfRule>
  </conditionalFormatting>
  <conditionalFormatting sqref="D17:S17">
    <cfRule type="cellIs" dxfId="6" priority="7" operator="greaterThan">
      <formula>0</formula>
    </cfRule>
  </conditionalFormatting>
  <conditionalFormatting sqref="D19:S19">
    <cfRule type="cellIs" dxfId="5" priority="6" operator="greaterThan">
      <formula>0</formula>
    </cfRule>
  </conditionalFormatting>
  <conditionalFormatting sqref="D21:S21">
    <cfRule type="cellIs" dxfId="4" priority="5" operator="greaterThan">
      <formula>0</formula>
    </cfRule>
  </conditionalFormatting>
  <conditionalFormatting sqref="D23:S23">
    <cfRule type="cellIs" dxfId="3" priority="4" operator="greaterThan">
      <formula>0</formula>
    </cfRule>
  </conditionalFormatting>
  <conditionalFormatting sqref="D25:S25">
    <cfRule type="cellIs" dxfId="2" priority="3" operator="greaterThan">
      <formula>0</formula>
    </cfRule>
  </conditionalFormatting>
  <conditionalFormatting sqref="D27:S27">
    <cfRule type="cellIs" dxfId="1" priority="2" operator="greaterThan">
      <formula>0</formula>
    </cfRule>
  </conditionalFormatting>
  <conditionalFormatting sqref="D5:L5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E33" sqref="E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52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'3'!D29</f>
        <v>205693</v>
      </c>
      <c r="E4" s="2">
        <f>'3'!E29</f>
        <v>1000</v>
      </c>
      <c r="F4" s="2">
        <f>'3'!F29</f>
        <v>7610</v>
      </c>
      <c r="G4" s="2">
        <f>'3'!G29</f>
        <v>0</v>
      </c>
      <c r="H4" s="2">
        <f>'3'!H29</f>
        <v>780</v>
      </c>
      <c r="I4" s="2">
        <f>'3'!I29</f>
        <v>40</v>
      </c>
      <c r="J4" s="2">
        <f>'3'!J29</f>
        <v>40</v>
      </c>
      <c r="K4" s="2">
        <f>'3'!K29</f>
        <v>166</v>
      </c>
      <c r="L4" s="2">
        <f>'3'!L29</f>
        <v>18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1028</v>
      </c>
      <c r="D7" s="21">
        <v>1028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1028</v>
      </c>
      <c r="N7" s="24">
        <f>D7+E7*20+F7*10+G7*9+H7*9+I7*191+J7*191+K7*182+L7*100</f>
        <v>1028</v>
      </c>
      <c r="O7" s="25">
        <f>M7*2.75%</f>
        <v>28.27</v>
      </c>
      <c r="P7" s="26"/>
      <c r="Q7" s="26">
        <v>5</v>
      </c>
      <c r="R7" s="24">
        <f>M7-(M7*2.75%)+I7*191+J7*191+K7*182+L7*100-Q7</f>
        <v>994.73</v>
      </c>
      <c r="S7" s="25">
        <f>M7*0.95%</f>
        <v>9.766</v>
      </c>
      <c r="T7" s="27">
        <f>S7-Q7</f>
        <v>4.766</v>
      </c>
    </row>
    <row r="8" spans="1:20" ht="15.75" x14ac:dyDescent="0.25">
      <c r="A8" s="28">
        <v>2</v>
      </c>
      <c r="B8" s="20">
        <v>1908446135</v>
      </c>
      <c r="C8" s="23">
        <v>0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>
        <v>11924</v>
      </c>
      <c r="D9" s="29">
        <v>11924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11924</v>
      </c>
      <c r="N9" s="24">
        <f t="shared" si="1"/>
        <v>11924</v>
      </c>
      <c r="O9" s="25">
        <f t="shared" si="2"/>
        <v>327.91</v>
      </c>
      <c r="P9" s="26"/>
      <c r="Q9" s="26">
        <v>96</v>
      </c>
      <c r="R9" s="24">
        <f t="shared" si="3"/>
        <v>11500.09</v>
      </c>
      <c r="S9" s="25">
        <f t="shared" si="4"/>
        <v>113.27799999999999</v>
      </c>
      <c r="T9" s="27">
        <f t="shared" si="5"/>
        <v>17.277999999999992</v>
      </c>
    </row>
    <row r="10" spans="1:20" ht="15.75" x14ac:dyDescent="0.25">
      <c r="A10" s="28">
        <v>4</v>
      </c>
      <c r="B10" s="20">
        <v>1908446137</v>
      </c>
      <c r="C10" s="20">
        <v>514</v>
      </c>
      <c r="D10" s="29">
        <v>514</v>
      </c>
      <c r="E10" s="30"/>
      <c r="F10" s="30"/>
      <c r="G10" s="30"/>
      <c r="H10" s="30"/>
      <c r="I10" s="20">
        <v>16</v>
      </c>
      <c r="J10" s="20"/>
      <c r="K10" s="20"/>
      <c r="L10" s="20"/>
      <c r="M10" s="20">
        <f t="shared" si="0"/>
        <v>514</v>
      </c>
      <c r="N10" s="24">
        <f t="shared" si="1"/>
        <v>3570</v>
      </c>
      <c r="O10" s="25">
        <f t="shared" si="2"/>
        <v>14.135</v>
      </c>
      <c r="P10" s="26"/>
      <c r="Q10" s="26"/>
      <c r="R10" s="24">
        <f t="shared" si="3"/>
        <v>3555.8649999999998</v>
      </c>
      <c r="S10" s="25">
        <f t="shared" si="4"/>
        <v>4.883</v>
      </c>
      <c r="T10" s="27">
        <f t="shared" si="5"/>
        <v>4.883</v>
      </c>
    </row>
    <row r="11" spans="1:20" ht="15.75" x14ac:dyDescent="0.25">
      <c r="A11" s="28">
        <v>5</v>
      </c>
      <c r="B11" s="20">
        <v>1908446138</v>
      </c>
      <c r="C11" s="31">
        <v>5140</v>
      </c>
      <c r="D11" s="29">
        <v>5140</v>
      </c>
      <c r="E11" s="30"/>
      <c r="F11" s="30"/>
      <c r="G11" s="32"/>
      <c r="H11" s="30"/>
      <c r="I11" s="20"/>
      <c r="J11" s="20"/>
      <c r="K11" s="20"/>
      <c r="L11" s="20">
        <v>1</v>
      </c>
      <c r="M11" s="20">
        <f t="shared" si="0"/>
        <v>5140</v>
      </c>
      <c r="N11" s="24">
        <f t="shared" si="1"/>
        <v>5240</v>
      </c>
      <c r="O11" s="25">
        <f t="shared" si="2"/>
        <v>141.35</v>
      </c>
      <c r="P11" s="26"/>
      <c r="Q11" s="26"/>
      <c r="R11" s="24">
        <f t="shared" si="3"/>
        <v>5098.6499999999996</v>
      </c>
      <c r="S11" s="25">
        <f t="shared" si="4"/>
        <v>48.83</v>
      </c>
      <c r="T11" s="27">
        <f t="shared" si="5"/>
        <v>48.83</v>
      </c>
    </row>
    <row r="12" spans="1:20" ht="15.75" x14ac:dyDescent="0.25">
      <c r="A12" s="28">
        <v>6</v>
      </c>
      <c r="B12" s="20">
        <v>1908446139</v>
      </c>
      <c r="C12" s="20">
        <v>7056</v>
      </c>
      <c r="D12" s="29">
        <v>7056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7056</v>
      </c>
      <c r="N12" s="24">
        <f t="shared" si="1"/>
        <v>7056</v>
      </c>
      <c r="O12" s="25">
        <f t="shared" si="2"/>
        <v>194.04</v>
      </c>
      <c r="P12" s="26"/>
      <c r="Q12" s="26">
        <v>32</v>
      </c>
      <c r="R12" s="24">
        <f t="shared" si="3"/>
        <v>6829.96</v>
      </c>
      <c r="S12" s="25">
        <f t="shared" si="4"/>
        <v>67.031999999999996</v>
      </c>
      <c r="T12" s="27">
        <f t="shared" si="5"/>
        <v>35.031999999999996</v>
      </c>
    </row>
    <row r="13" spans="1:20" ht="15.75" x14ac:dyDescent="0.25">
      <c r="A13" s="28">
        <v>7</v>
      </c>
      <c r="B13" s="20">
        <v>1908446140</v>
      </c>
      <c r="C13" s="20">
        <v>26524</v>
      </c>
      <c r="D13" s="29">
        <v>26524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26524</v>
      </c>
      <c r="N13" s="24">
        <f t="shared" si="1"/>
        <v>26524</v>
      </c>
      <c r="O13" s="25">
        <f t="shared" si="2"/>
        <v>729.41</v>
      </c>
      <c r="P13" s="26"/>
      <c r="Q13" s="26">
        <v>100</v>
      </c>
      <c r="R13" s="24">
        <f t="shared" si="3"/>
        <v>25694.59</v>
      </c>
      <c r="S13" s="25">
        <f t="shared" si="4"/>
        <v>251.97799999999998</v>
      </c>
      <c r="T13" s="27">
        <f t="shared" si="5"/>
        <v>151.97799999999998</v>
      </c>
    </row>
    <row r="14" spans="1:20" ht="15.75" x14ac:dyDescent="0.25">
      <c r="A14" s="28">
        <v>8</v>
      </c>
      <c r="B14" s="20">
        <v>1908446141</v>
      </c>
      <c r="C14" s="20">
        <v>0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>
        <v>0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>
        <v>13878</v>
      </c>
      <c r="D16" s="29">
        <v>13878</v>
      </c>
      <c r="E16" s="30"/>
      <c r="F16" s="30"/>
      <c r="G16" s="30"/>
      <c r="H16" s="30"/>
      <c r="I16" s="20">
        <v>13</v>
      </c>
      <c r="J16" s="20">
        <v>26</v>
      </c>
      <c r="K16" s="20"/>
      <c r="L16" s="20"/>
      <c r="M16" s="20">
        <f t="shared" si="0"/>
        <v>13878</v>
      </c>
      <c r="N16" s="24">
        <f t="shared" si="1"/>
        <v>21327</v>
      </c>
      <c r="O16" s="25">
        <f t="shared" si="2"/>
        <v>381.64499999999998</v>
      </c>
      <c r="P16" s="26"/>
      <c r="Q16" s="26">
        <v>96</v>
      </c>
      <c r="R16" s="24">
        <f t="shared" si="3"/>
        <v>20849.355</v>
      </c>
      <c r="S16" s="25">
        <f t="shared" si="4"/>
        <v>131.84100000000001</v>
      </c>
      <c r="T16" s="27">
        <f t="shared" si="5"/>
        <v>35.841000000000008</v>
      </c>
    </row>
    <row r="17" spans="1:20" ht="15.75" x14ac:dyDescent="0.25">
      <c r="A17" s="28">
        <v>11</v>
      </c>
      <c r="B17" s="20">
        <v>1908446144</v>
      </c>
      <c r="C17" s="33">
        <v>13056</v>
      </c>
      <c r="D17" s="29">
        <v>13056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13056</v>
      </c>
      <c r="N17" s="24">
        <f t="shared" si="1"/>
        <v>13056</v>
      </c>
      <c r="O17" s="25">
        <f t="shared" si="2"/>
        <v>359.04</v>
      </c>
      <c r="P17" s="26"/>
      <c r="Q17" s="26">
        <v>57</v>
      </c>
      <c r="R17" s="24">
        <f t="shared" si="3"/>
        <v>12639.96</v>
      </c>
      <c r="S17" s="25">
        <f t="shared" si="4"/>
        <v>124.032</v>
      </c>
      <c r="T17" s="27">
        <f t="shared" si="5"/>
        <v>67.031999999999996</v>
      </c>
    </row>
    <row r="18" spans="1:20" ht="15.75" x14ac:dyDescent="0.25">
      <c r="A18" s="28">
        <v>12</v>
      </c>
      <c r="B18" s="20">
        <v>1908446145</v>
      </c>
      <c r="C18" s="31">
        <v>0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>
        <v>1028</v>
      </c>
      <c r="D19" s="29">
        <v>1028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1028</v>
      </c>
      <c r="N19" s="24">
        <f t="shared" si="1"/>
        <v>1028</v>
      </c>
      <c r="O19" s="25">
        <f t="shared" si="2"/>
        <v>28.27</v>
      </c>
      <c r="P19" s="26"/>
      <c r="Q19" s="26">
        <v>5</v>
      </c>
      <c r="R19" s="24">
        <f t="shared" si="3"/>
        <v>994.73</v>
      </c>
      <c r="S19" s="25">
        <f t="shared" si="4"/>
        <v>9.766</v>
      </c>
      <c r="T19" s="27">
        <f t="shared" si="5"/>
        <v>4.766</v>
      </c>
    </row>
    <row r="20" spans="1:20" ht="15.75" x14ac:dyDescent="0.25">
      <c r="A20" s="28">
        <v>14</v>
      </c>
      <c r="B20" s="20">
        <v>1908446147</v>
      </c>
      <c r="C20" s="20">
        <v>0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>
        <v>9</v>
      </c>
      <c r="R20" s="24">
        <f t="shared" si="3"/>
        <v>-9</v>
      </c>
      <c r="S20" s="25">
        <f t="shared" si="4"/>
        <v>0</v>
      </c>
      <c r="T20" s="27">
        <f t="shared" si="5"/>
        <v>-9</v>
      </c>
    </row>
    <row r="21" spans="1:20" ht="15.75" x14ac:dyDescent="0.25">
      <c r="A21" s="28">
        <v>15</v>
      </c>
      <c r="B21" s="20">
        <v>1908446148</v>
      </c>
      <c r="C21" s="20">
        <v>30514</v>
      </c>
      <c r="D21" s="29">
        <v>30514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30514</v>
      </c>
      <c r="N21" s="24">
        <f t="shared" si="1"/>
        <v>30514</v>
      </c>
      <c r="O21" s="25">
        <f t="shared" si="2"/>
        <v>839.13499999999999</v>
      </c>
      <c r="P21" s="26"/>
      <c r="Q21" s="26">
        <v>20</v>
      </c>
      <c r="R21" s="24">
        <f t="shared" si="3"/>
        <v>29654.865000000002</v>
      </c>
      <c r="S21" s="25">
        <f t="shared" si="4"/>
        <v>289.88299999999998</v>
      </c>
      <c r="T21" s="27">
        <f t="shared" si="5"/>
        <v>269.88299999999998</v>
      </c>
    </row>
    <row r="22" spans="1:20" ht="15.75" x14ac:dyDescent="0.25">
      <c r="A22" s="28">
        <v>16</v>
      </c>
      <c r="B22" s="20">
        <v>1908446149</v>
      </c>
      <c r="C22" s="34">
        <v>0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>
        <v>0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>
        <v>16345</v>
      </c>
      <c r="D24" s="29">
        <v>16345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16345</v>
      </c>
      <c r="N24" s="24">
        <f t="shared" si="1"/>
        <v>16345</v>
      </c>
      <c r="O24" s="25">
        <f t="shared" si="2"/>
        <v>449.48750000000001</v>
      </c>
      <c r="P24" s="26"/>
      <c r="Q24" s="26">
        <v>115</v>
      </c>
      <c r="R24" s="24">
        <f t="shared" si="3"/>
        <v>15780.512500000001</v>
      </c>
      <c r="S24" s="25">
        <f t="shared" si="4"/>
        <v>155.2775</v>
      </c>
      <c r="T24" s="27">
        <f t="shared" si="5"/>
        <v>40.277500000000003</v>
      </c>
    </row>
    <row r="25" spans="1:20" ht="15.75" x14ac:dyDescent="0.25">
      <c r="A25" s="28">
        <v>19</v>
      </c>
      <c r="B25" s="20">
        <v>1908446152</v>
      </c>
      <c r="C25" s="20">
        <v>0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>
        <v>18195</v>
      </c>
      <c r="D26" s="29">
        <v>17990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17990</v>
      </c>
      <c r="N26" s="24">
        <f t="shared" si="1"/>
        <v>17990</v>
      </c>
      <c r="O26" s="25">
        <f t="shared" si="2"/>
        <v>494.72500000000002</v>
      </c>
      <c r="P26" s="26"/>
      <c r="Q26" s="26">
        <v>125</v>
      </c>
      <c r="R26" s="24">
        <f t="shared" si="3"/>
        <v>17370.275000000001</v>
      </c>
      <c r="S26" s="25">
        <f t="shared" si="4"/>
        <v>170.905</v>
      </c>
      <c r="T26" s="27">
        <f t="shared" si="5"/>
        <v>45.905000000000001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144997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29</v>
      </c>
      <c r="J28" s="45">
        <f t="shared" si="7"/>
        <v>26</v>
      </c>
      <c r="K28" s="45">
        <f t="shared" si="7"/>
        <v>0</v>
      </c>
      <c r="L28" s="45">
        <f t="shared" si="7"/>
        <v>1</v>
      </c>
      <c r="M28" s="45">
        <f t="shared" si="7"/>
        <v>144997</v>
      </c>
      <c r="N28" s="45">
        <f t="shared" si="7"/>
        <v>155602</v>
      </c>
      <c r="O28" s="46">
        <f t="shared" si="7"/>
        <v>3987.4175</v>
      </c>
      <c r="P28" s="45">
        <f t="shared" si="7"/>
        <v>0</v>
      </c>
      <c r="Q28" s="45">
        <f t="shared" si="7"/>
        <v>660</v>
      </c>
      <c r="R28" s="45">
        <f t="shared" si="7"/>
        <v>150954.58249999999</v>
      </c>
      <c r="S28" s="45">
        <f t="shared" si="7"/>
        <v>1377.4714999999999</v>
      </c>
      <c r="T28" s="47">
        <f t="shared" si="7"/>
        <v>717.47149999999999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45" priority="43" operator="equal">
      <formula>212030016606640</formula>
    </cfRule>
  </conditionalFormatting>
  <conditionalFormatting sqref="D29 E4:E6 E28:K29">
    <cfRule type="cellIs" dxfId="1244" priority="41" operator="equal">
      <formula>$E$4</formula>
    </cfRule>
    <cfRule type="cellIs" dxfId="1243" priority="42" operator="equal">
      <formula>2120</formula>
    </cfRule>
  </conditionalFormatting>
  <conditionalFormatting sqref="D29:E29 F4:F6 F28:F29">
    <cfRule type="cellIs" dxfId="1242" priority="39" operator="equal">
      <formula>$F$4</formula>
    </cfRule>
    <cfRule type="cellIs" dxfId="1241" priority="40" operator="equal">
      <formula>300</formula>
    </cfRule>
  </conditionalFormatting>
  <conditionalFormatting sqref="G4:G6 G28:G29">
    <cfRule type="cellIs" dxfId="1240" priority="37" operator="equal">
      <formula>$G$4</formula>
    </cfRule>
    <cfRule type="cellIs" dxfId="1239" priority="38" operator="equal">
      <formula>1660</formula>
    </cfRule>
  </conditionalFormatting>
  <conditionalFormatting sqref="H4:H6 H28:H29">
    <cfRule type="cellIs" dxfId="1238" priority="35" operator="equal">
      <formula>$H$4</formula>
    </cfRule>
    <cfRule type="cellIs" dxfId="1237" priority="36" operator="equal">
      <formula>6640</formula>
    </cfRule>
  </conditionalFormatting>
  <conditionalFormatting sqref="T6:T28">
    <cfRule type="cellIs" dxfId="1236" priority="34" operator="lessThan">
      <formula>0</formula>
    </cfRule>
  </conditionalFormatting>
  <conditionalFormatting sqref="T7:T27">
    <cfRule type="cellIs" dxfId="1235" priority="31" operator="lessThan">
      <formula>0</formula>
    </cfRule>
    <cfRule type="cellIs" dxfId="1234" priority="32" operator="lessThan">
      <formula>0</formula>
    </cfRule>
    <cfRule type="cellIs" dxfId="1233" priority="33" operator="lessThan">
      <formula>0</formula>
    </cfRule>
  </conditionalFormatting>
  <conditionalFormatting sqref="E4:E6 E28:K28">
    <cfRule type="cellIs" dxfId="1232" priority="30" operator="equal">
      <formula>$E$4</formula>
    </cfRule>
  </conditionalFormatting>
  <conditionalFormatting sqref="D28:D29 D6 D4:M4">
    <cfRule type="cellIs" dxfId="1231" priority="29" operator="equal">
      <formula>$D$4</formula>
    </cfRule>
  </conditionalFormatting>
  <conditionalFormatting sqref="I4:I6 I28:I29">
    <cfRule type="cellIs" dxfId="1230" priority="28" operator="equal">
      <formula>$I$4</formula>
    </cfRule>
  </conditionalFormatting>
  <conditionalFormatting sqref="J4:J6 J28:J29">
    <cfRule type="cellIs" dxfId="1229" priority="27" operator="equal">
      <formula>$J$4</formula>
    </cfRule>
  </conditionalFormatting>
  <conditionalFormatting sqref="K4:K6 K28:K29">
    <cfRule type="cellIs" dxfId="1228" priority="26" operator="equal">
      <formula>$K$4</formula>
    </cfRule>
  </conditionalFormatting>
  <conditionalFormatting sqref="M4:M6">
    <cfRule type="cellIs" dxfId="1227" priority="25" operator="equal">
      <formula>$L$4</formula>
    </cfRule>
  </conditionalFormatting>
  <conditionalFormatting sqref="T7:T28">
    <cfRule type="cellIs" dxfId="1226" priority="22" operator="lessThan">
      <formula>0</formula>
    </cfRule>
    <cfRule type="cellIs" dxfId="1225" priority="23" operator="lessThan">
      <formula>0</formula>
    </cfRule>
    <cfRule type="cellIs" dxfId="1224" priority="24" operator="lessThan">
      <formula>0</formula>
    </cfRule>
  </conditionalFormatting>
  <conditionalFormatting sqref="D5:K5">
    <cfRule type="cellIs" dxfId="1223" priority="21" operator="greaterThan">
      <formula>0</formula>
    </cfRule>
  </conditionalFormatting>
  <conditionalFormatting sqref="T6:T28">
    <cfRule type="cellIs" dxfId="1222" priority="20" operator="lessThan">
      <formula>0</formula>
    </cfRule>
  </conditionalFormatting>
  <conditionalFormatting sqref="T7:T27">
    <cfRule type="cellIs" dxfId="1221" priority="17" operator="lessThan">
      <formula>0</formula>
    </cfRule>
    <cfRule type="cellIs" dxfId="1220" priority="18" operator="lessThan">
      <formula>0</formula>
    </cfRule>
    <cfRule type="cellIs" dxfId="1219" priority="19" operator="lessThan">
      <formula>0</formula>
    </cfRule>
  </conditionalFormatting>
  <conditionalFormatting sqref="T7:T28">
    <cfRule type="cellIs" dxfId="1218" priority="14" operator="lessThan">
      <formula>0</formula>
    </cfRule>
    <cfRule type="cellIs" dxfId="1217" priority="15" operator="lessThan">
      <formula>0</formula>
    </cfRule>
    <cfRule type="cellIs" dxfId="1216" priority="16" operator="lessThan">
      <formula>0</formula>
    </cfRule>
  </conditionalFormatting>
  <conditionalFormatting sqref="D5:K5">
    <cfRule type="cellIs" dxfId="1215" priority="13" operator="greaterThan">
      <formula>0</formula>
    </cfRule>
  </conditionalFormatting>
  <conditionalFormatting sqref="L4 L6 L28:L29">
    <cfRule type="cellIs" dxfId="1214" priority="12" operator="equal">
      <formula>$L$4</formula>
    </cfRule>
  </conditionalFormatting>
  <conditionalFormatting sqref="D7:S7">
    <cfRule type="cellIs" dxfId="1213" priority="11" operator="greaterThan">
      <formula>0</formula>
    </cfRule>
  </conditionalFormatting>
  <conditionalFormatting sqref="D9:S9">
    <cfRule type="cellIs" dxfId="1212" priority="10" operator="greaterThan">
      <formula>0</formula>
    </cfRule>
  </conditionalFormatting>
  <conditionalFormatting sqref="D11:S11">
    <cfRule type="cellIs" dxfId="1211" priority="9" operator="greaterThan">
      <formula>0</formula>
    </cfRule>
  </conditionalFormatting>
  <conditionalFormatting sqref="D13:S13">
    <cfRule type="cellIs" dxfId="1210" priority="8" operator="greaterThan">
      <formula>0</formula>
    </cfRule>
  </conditionalFormatting>
  <conditionalFormatting sqref="D15:S15">
    <cfRule type="cellIs" dxfId="1209" priority="7" operator="greaterThan">
      <formula>0</formula>
    </cfRule>
  </conditionalFormatting>
  <conditionalFormatting sqref="D17:S17">
    <cfRule type="cellIs" dxfId="1208" priority="6" operator="greaterThan">
      <formula>0</formula>
    </cfRule>
  </conditionalFormatting>
  <conditionalFormatting sqref="D19:S19">
    <cfRule type="cellIs" dxfId="1207" priority="5" operator="greaterThan">
      <formula>0</formula>
    </cfRule>
  </conditionalFormatting>
  <conditionalFormatting sqref="D21:S21">
    <cfRule type="cellIs" dxfId="1206" priority="4" operator="greaterThan">
      <formula>0</formula>
    </cfRule>
  </conditionalFormatting>
  <conditionalFormatting sqref="D23:S23">
    <cfRule type="cellIs" dxfId="1205" priority="3" operator="greaterThan">
      <formula>0</formula>
    </cfRule>
  </conditionalFormatting>
  <conditionalFormatting sqref="D25:S25">
    <cfRule type="cellIs" dxfId="1204" priority="2" operator="greaterThan">
      <formula>0</formula>
    </cfRule>
  </conditionalFormatting>
  <conditionalFormatting sqref="D27:S27">
    <cfRule type="cellIs" dxfId="1203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'4'!D29</f>
        <v>60696</v>
      </c>
      <c r="E4" s="2">
        <f>'4'!E29</f>
        <v>1000</v>
      </c>
      <c r="F4" s="2">
        <f>'4'!F29</f>
        <v>7610</v>
      </c>
      <c r="G4" s="2">
        <f>'4'!G29</f>
        <v>0</v>
      </c>
      <c r="H4" s="2">
        <f>'4'!H29</f>
        <v>780</v>
      </c>
      <c r="I4" s="2">
        <f>'4'!I29</f>
        <v>11</v>
      </c>
      <c r="J4" s="2">
        <f>'4'!J29</f>
        <v>14</v>
      </c>
      <c r="K4" s="2">
        <f>'4'!K29</f>
        <v>166</v>
      </c>
      <c r="L4" s="2">
        <f>'4'!L29</f>
        <v>17</v>
      </c>
      <c r="M4" s="2">
        <f>'4'!M29</f>
        <v>0</v>
      </c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0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0</v>
      </c>
      <c r="N28" s="45">
        <f t="shared" si="7"/>
        <v>0</v>
      </c>
      <c r="O28" s="46">
        <f t="shared" si="7"/>
        <v>0</v>
      </c>
      <c r="P28" s="45">
        <f t="shared" si="7"/>
        <v>0</v>
      </c>
      <c r="Q28" s="45">
        <f t="shared" si="7"/>
        <v>0</v>
      </c>
      <c r="R28" s="45">
        <f t="shared" si="7"/>
        <v>0</v>
      </c>
      <c r="S28" s="45">
        <f t="shared" si="7"/>
        <v>0</v>
      </c>
      <c r="T28" s="47">
        <f t="shared" si="7"/>
        <v>0</v>
      </c>
    </row>
    <row r="29" spans="1:20" ht="15.75" thickBot="1" x14ac:dyDescent="0.3">
      <c r="A29" s="67" t="s">
        <v>38</v>
      </c>
      <c r="B29" s="68"/>
      <c r="C29" s="69"/>
      <c r="D29" s="48">
        <f>D4+D5-D28</f>
        <v>60696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02" priority="43" operator="equal">
      <formula>212030016606640</formula>
    </cfRule>
  </conditionalFormatting>
  <conditionalFormatting sqref="D29 E4:E6 E28:K29">
    <cfRule type="cellIs" dxfId="1201" priority="41" operator="equal">
      <formula>$E$4</formula>
    </cfRule>
    <cfRule type="cellIs" dxfId="1200" priority="42" operator="equal">
      <formula>2120</formula>
    </cfRule>
  </conditionalFormatting>
  <conditionalFormatting sqref="D29:E29 F4:F6 F28:F29">
    <cfRule type="cellIs" dxfId="1199" priority="39" operator="equal">
      <formula>$F$4</formula>
    </cfRule>
    <cfRule type="cellIs" dxfId="1198" priority="40" operator="equal">
      <formula>300</formula>
    </cfRule>
  </conditionalFormatting>
  <conditionalFormatting sqref="G4:G6 G28:G29">
    <cfRule type="cellIs" dxfId="1197" priority="37" operator="equal">
      <formula>$G$4</formula>
    </cfRule>
    <cfRule type="cellIs" dxfId="1196" priority="38" operator="equal">
      <formula>1660</formula>
    </cfRule>
  </conditionalFormatting>
  <conditionalFormatting sqref="H4:H6 H28:H29">
    <cfRule type="cellIs" dxfId="1195" priority="35" operator="equal">
      <formula>$H$4</formula>
    </cfRule>
    <cfRule type="cellIs" dxfId="1194" priority="36" operator="equal">
      <formula>6640</formula>
    </cfRule>
  </conditionalFormatting>
  <conditionalFormatting sqref="T6:T28">
    <cfRule type="cellIs" dxfId="1193" priority="34" operator="lessThan">
      <formula>0</formula>
    </cfRule>
  </conditionalFormatting>
  <conditionalFormatting sqref="T7:T27">
    <cfRule type="cellIs" dxfId="1192" priority="31" operator="lessThan">
      <formula>0</formula>
    </cfRule>
    <cfRule type="cellIs" dxfId="1191" priority="32" operator="lessThan">
      <formula>0</formula>
    </cfRule>
    <cfRule type="cellIs" dxfId="1190" priority="33" operator="lessThan">
      <formula>0</formula>
    </cfRule>
  </conditionalFormatting>
  <conditionalFormatting sqref="E4:E6 E28:K28">
    <cfRule type="cellIs" dxfId="1189" priority="30" operator="equal">
      <formula>$E$4</formula>
    </cfRule>
  </conditionalFormatting>
  <conditionalFormatting sqref="D28:D29 D6 D4:M4">
    <cfRule type="cellIs" dxfId="1188" priority="29" operator="equal">
      <formula>$D$4</formula>
    </cfRule>
  </conditionalFormatting>
  <conditionalFormatting sqref="I4:I6 I28:I29">
    <cfRule type="cellIs" dxfId="1187" priority="28" operator="equal">
      <formula>$I$4</formula>
    </cfRule>
  </conditionalFormatting>
  <conditionalFormatting sqref="J4:J6 J28:J29">
    <cfRule type="cellIs" dxfId="1186" priority="27" operator="equal">
      <formula>$J$4</formula>
    </cfRule>
  </conditionalFormatting>
  <conditionalFormatting sqref="K4:K6 K28:K29">
    <cfRule type="cellIs" dxfId="1185" priority="26" operator="equal">
      <formula>$K$4</formula>
    </cfRule>
  </conditionalFormatting>
  <conditionalFormatting sqref="M4:M6">
    <cfRule type="cellIs" dxfId="1184" priority="25" operator="equal">
      <formula>$L$4</formula>
    </cfRule>
  </conditionalFormatting>
  <conditionalFormatting sqref="T7:T28">
    <cfRule type="cellIs" dxfId="1183" priority="22" operator="lessThan">
      <formula>0</formula>
    </cfRule>
    <cfRule type="cellIs" dxfId="1182" priority="23" operator="lessThan">
      <formula>0</formula>
    </cfRule>
    <cfRule type="cellIs" dxfId="1181" priority="24" operator="lessThan">
      <formula>0</formula>
    </cfRule>
  </conditionalFormatting>
  <conditionalFormatting sqref="D5:K5">
    <cfRule type="cellIs" dxfId="1180" priority="21" operator="greaterThan">
      <formula>0</formula>
    </cfRule>
  </conditionalFormatting>
  <conditionalFormatting sqref="T6:T28">
    <cfRule type="cellIs" dxfId="1179" priority="20" operator="lessThan">
      <formula>0</formula>
    </cfRule>
  </conditionalFormatting>
  <conditionalFormatting sqref="T7:T27">
    <cfRule type="cellIs" dxfId="1178" priority="17" operator="lessThan">
      <formula>0</formula>
    </cfRule>
    <cfRule type="cellIs" dxfId="1177" priority="18" operator="lessThan">
      <formula>0</formula>
    </cfRule>
    <cfRule type="cellIs" dxfId="1176" priority="19" operator="lessThan">
      <formula>0</formula>
    </cfRule>
  </conditionalFormatting>
  <conditionalFormatting sqref="T7:T28">
    <cfRule type="cellIs" dxfId="1175" priority="14" operator="lessThan">
      <formula>0</formula>
    </cfRule>
    <cfRule type="cellIs" dxfId="1174" priority="15" operator="lessThan">
      <formula>0</formula>
    </cfRule>
    <cfRule type="cellIs" dxfId="1173" priority="16" operator="lessThan">
      <formula>0</formula>
    </cfRule>
  </conditionalFormatting>
  <conditionalFormatting sqref="D5:K5">
    <cfRule type="cellIs" dxfId="1172" priority="13" operator="greaterThan">
      <formula>0</formula>
    </cfRule>
  </conditionalFormatting>
  <conditionalFormatting sqref="L4 L6 L28:L29">
    <cfRule type="cellIs" dxfId="1171" priority="12" operator="equal">
      <formula>$L$4</formula>
    </cfRule>
  </conditionalFormatting>
  <conditionalFormatting sqref="D7:S7">
    <cfRule type="cellIs" dxfId="1170" priority="11" operator="greaterThan">
      <formula>0</formula>
    </cfRule>
  </conditionalFormatting>
  <conditionalFormatting sqref="D9:S9">
    <cfRule type="cellIs" dxfId="1169" priority="10" operator="greaterThan">
      <formula>0</formula>
    </cfRule>
  </conditionalFormatting>
  <conditionalFormatting sqref="D11:S11">
    <cfRule type="cellIs" dxfId="1168" priority="9" operator="greaterThan">
      <formula>0</formula>
    </cfRule>
  </conditionalFormatting>
  <conditionalFormatting sqref="D13:S13">
    <cfRule type="cellIs" dxfId="1167" priority="8" operator="greaterThan">
      <formula>0</formula>
    </cfRule>
  </conditionalFormatting>
  <conditionalFormatting sqref="D15:S15">
    <cfRule type="cellIs" dxfId="1166" priority="7" operator="greaterThan">
      <formula>0</formula>
    </cfRule>
  </conditionalFormatting>
  <conditionalFormatting sqref="D17:S17">
    <cfRule type="cellIs" dxfId="1165" priority="6" operator="greaterThan">
      <formula>0</formula>
    </cfRule>
  </conditionalFormatting>
  <conditionalFormatting sqref="D19:S19">
    <cfRule type="cellIs" dxfId="1164" priority="5" operator="greaterThan">
      <formula>0</formula>
    </cfRule>
  </conditionalFormatting>
  <conditionalFormatting sqref="D21:S21">
    <cfRule type="cellIs" dxfId="1163" priority="4" operator="greaterThan">
      <formula>0</formula>
    </cfRule>
  </conditionalFormatting>
  <conditionalFormatting sqref="D23:S23">
    <cfRule type="cellIs" dxfId="1162" priority="3" operator="greaterThan">
      <formula>0</formula>
    </cfRule>
  </conditionalFormatting>
  <conditionalFormatting sqref="D25:S25">
    <cfRule type="cellIs" dxfId="1161" priority="2" operator="greaterThan">
      <formula>0</formula>
    </cfRule>
  </conditionalFormatting>
  <conditionalFormatting sqref="D27:S27">
    <cfRule type="cellIs" dxfId="1160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22" activePane="bottomLeft" state="frozen"/>
      <selection pane="bottomLeft" activeCell="D33" sqref="D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54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'5'!D29</f>
        <v>60696</v>
      </c>
      <c r="E4" s="2">
        <f>'5'!E29</f>
        <v>1000</v>
      </c>
      <c r="F4" s="2">
        <f>'5'!F29</f>
        <v>7610</v>
      </c>
      <c r="G4" s="2">
        <f>'5'!G29</f>
        <v>0</v>
      </c>
      <c r="H4" s="2">
        <f>'5'!H29</f>
        <v>780</v>
      </c>
      <c r="I4" s="2">
        <f>'5'!I29</f>
        <v>11</v>
      </c>
      <c r="J4" s="2">
        <f>'5'!J29</f>
        <v>14</v>
      </c>
      <c r="K4" s="2">
        <f>'5'!K29</f>
        <v>166</v>
      </c>
      <c r="L4" s="2">
        <f>'5'!L29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44088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44088</v>
      </c>
      <c r="N8" s="24">
        <f t="shared" ref="N8:N27" si="1">D8+E8*20+F8*10+G8*9+H8*9+I8*191+J8*191+K8*182+L8*100</f>
        <v>44088</v>
      </c>
      <c r="O8" s="25">
        <f t="shared" ref="O8:O27" si="2">M8*2.75%</f>
        <v>1212.42</v>
      </c>
      <c r="P8" s="26"/>
      <c r="Q8" s="26">
        <v>175</v>
      </c>
      <c r="R8" s="24">
        <f t="shared" ref="R8:R27" si="3">M8-(M8*2.75%)+I8*191+J8*191+K8*182+L8*100-Q8</f>
        <v>42700.58</v>
      </c>
      <c r="S8" s="25">
        <f t="shared" ref="S8:S27" si="4">M8*0.95%</f>
        <v>418.83600000000001</v>
      </c>
      <c r="T8" s="27">
        <f t="shared" ref="T8:T27" si="5">S8-Q8</f>
        <v>243.83600000000001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32582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32582</v>
      </c>
      <c r="N9" s="24">
        <f t="shared" si="1"/>
        <v>32582</v>
      </c>
      <c r="O9" s="25">
        <f t="shared" si="2"/>
        <v>896.005</v>
      </c>
      <c r="P9" s="26"/>
      <c r="Q9" s="26">
        <v>156</v>
      </c>
      <c r="R9" s="24">
        <f t="shared" si="3"/>
        <v>31529.994999999999</v>
      </c>
      <c r="S9" s="25">
        <f t="shared" si="4"/>
        <v>309.529</v>
      </c>
      <c r="T9" s="27">
        <f t="shared" si="5"/>
        <v>153.529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12029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12029</v>
      </c>
      <c r="N10" s="24">
        <f t="shared" si="1"/>
        <v>12029</v>
      </c>
      <c r="O10" s="25">
        <f t="shared" si="2"/>
        <v>330.79750000000001</v>
      </c>
      <c r="P10" s="26"/>
      <c r="Q10" s="26">
        <v>28</v>
      </c>
      <c r="R10" s="24">
        <f t="shared" si="3"/>
        <v>11670.202499999999</v>
      </c>
      <c r="S10" s="25">
        <f t="shared" si="4"/>
        <v>114.27549999999999</v>
      </c>
      <c r="T10" s="27">
        <f t="shared" si="5"/>
        <v>86.275499999999994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4626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4626</v>
      </c>
      <c r="N11" s="24">
        <f t="shared" si="1"/>
        <v>4626</v>
      </c>
      <c r="O11" s="25">
        <f t="shared" si="2"/>
        <v>127.215</v>
      </c>
      <c r="P11" s="26"/>
      <c r="Q11" s="26"/>
      <c r="R11" s="24">
        <f t="shared" si="3"/>
        <v>4498.7849999999999</v>
      </c>
      <c r="S11" s="25">
        <f t="shared" si="4"/>
        <v>43.946999999999996</v>
      </c>
      <c r="T11" s="27">
        <f t="shared" si="5"/>
        <v>43.946999999999996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2056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2056</v>
      </c>
      <c r="N12" s="24">
        <f t="shared" si="1"/>
        <v>2056</v>
      </c>
      <c r="O12" s="25">
        <f t="shared" si="2"/>
        <v>56.54</v>
      </c>
      <c r="P12" s="26"/>
      <c r="Q12" s="26"/>
      <c r="R12" s="24">
        <f t="shared" si="3"/>
        <v>1999.46</v>
      </c>
      <c r="S12" s="25">
        <f t="shared" si="4"/>
        <v>19.532</v>
      </c>
      <c r="T12" s="27">
        <f t="shared" si="5"/>
        <v>19.532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>
        <v>10000</v>
      </c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52235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52235</v>
      </c>
      <c r="N14" s="24">
        <f t="shared" si="1"/>
        <v>52235</v>
      </c>
      <c r="O14" s="25">
        <f t="shared" si="2"/>
        <v>1436.4625000000001</v>
      </c>
      <c r="P14" s="26"/>
      <c r="Q14" s="26">
        <v>120</v>
      </c>
      <c r="R14" s="24">
        <f t="shared" si="3"/>
        <v>50678.537499999999</v>
      </c>
      <c r="S14" s="25">
        <f t="shared" si="4"/>
        <v>496.23250000000002</v>
      </c>
      <c r="T14" s="27">
        <f t="shared" si="5"/>
        <v>376.23250000000002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514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514</v>
      </c>
      <c r="N16" s="24">
        <f t="shared" si="1"/>
        <v>514</v>
      </c>
      <c r="O16" s="25">
        <f t="shared" si="2"/>
        <v>14.135</v>
      </c>
      <c r="P16" s="26"/>
      <c r="Q16" s="26"/>
      <c r="R16" s="24">
        <f t="shared" si="3"/>
        <v>499.86500000000001</v>
      </c>
      <c r="S16" s="25">
        <f t="shared" si="4"/>
        <v>4.883</v>
      </c>
      <c r="T16" s="27">
        <f t="shared" si="5"/>
        <v>4.883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29913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29913</v>
      </c>
      <c r="N17" s="24">
        <f t="shared" si="1"/>
        <v>29913</v>
      </c>
      <c r="O17" s="25">
        <f t="shared" si="2"/>
        <v>822.60749999999996</v>
      </c>
      <c r="P17" s="26"/>
      <c r="Q17" s="26">
        <v>150</v>
      </c>
      <c r="R17" s="24">
        <f t="shared" si="3"/>
        <v>28940.392500000002</v>
      </c>
      <c r="S17" s="25">
        <f t="shared" si="4"/>
        <v>284.17349999999999</v>
      </c>
      <c r="T17" s="27">
        <f t="shared" si="5"/>
        <v>134.17349999999999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>
        <v>60000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60000</v>
      </c>
      <c r="N18" s="24">
        <f t="shared" si="1"/>
        <v>60000</v>
      </c>
      <c r="O18" s="25">
        <f t="shared" si="2"/>
        <v>1650</v>
      </c>
      <c r="P18" s="26"/>
      <c r="Q18" s="26">
        <v>250</v>
      </c>
      <c r="R18" s="24">
        <f t="shared" si="3"/>
        <v>58100</v>
      </c>
      <c r="S18" s="25">
        <f t="shared" si="4"/>
        <v>570</v>
      </c>
      <c r="T18" s="27">
        <f t="shared" si="5"/>
        <v>320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3076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3076</v>
      </c>
      <c r="N20" s="24">
        <f t="shared" si="1"/>
        <v>3076</v>
      </c>
      <c r="O20" s="25">
        <f t="shared" si="2"/>
        <v>84.59</v>
      </c>
      <c r="P20" s="26"/>
      <c r="Q20" s="26">
        <v>9</v>
      </c>
      <c r="R20" s="24">
        <f t="shared" si="3"/>
        <v>2982.41</v>
      </c>
      <c r="S20" s="25">
        <f t="shared" si="4"/>
        <v>29.221999999999998</v>
      </c>
      <c r="T20" s="27">
        <f t="shared" si="5"/>
        <v>20.221999999999998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2056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2056</v>
      </c>
      <c r="N21" s="24">
        <f t="shared" si="1"/>
        <v>2056</v>
      </c>
      <c r="O21" s="25">
        <f t="shared" si="2"/>
        <v>56.54</v>
      </c>
      <c r="P21" s="26"/>
      <c r="Q21" s="26">
        <v>19</v>
      </c>
      <c r="R21" s="24">
        <f t="shared" si="3"/>
        <v>1980.46</v>
      </c>
      <c r="S21" s="25">
        <f t="shared" si="4"/>
        <v>19.532</v>
      </c>
      <c r="T21" s="27">
        <f t="shared" si="5"/>
        <v>0.53200000000000003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50915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50915</v>
      </c>
      <c r="N22" s="24">
        <f t="shared" si="1"/>
        <v>50915</v>
      </c>
      <c r="O22" s="25">
        <f t="shared" si="2"/>
        <v>1400.1624999999999</v>
      </c>
      <c r="P22" s="26"/>
      <c r="Q22" s="26">
        <v>150</v>
      </c>
      <c r="R22" s="24">
        <f t="shared" si="3"/>
        <v>49364.837500000001</v>
      </c>
      <c r="S22" s="25">
        <f t="shared" si="4"/>
        <v>483.6925</v>
      </c>
      <c r="T22" s="27">
        <f t="shared" si="5"/>
        <v>333.6925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294604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294604</v>
      </c>
      <c r="N28" s="45">
        <f t="shared" si="7"/>
        <v>294604</v>
      </c>
      <c r="O28" s="46">
        <f t="shared" si="7"/>
        <v>8101.6100000000006</v>
      </c>
      <c r="P28" s="45">
        <f t="shared" si="7"/>
        <v>10000</v>
      </c>
      <c r="Q28" s="45">
        <f t="shared" si="7"/>
        <v>1057</v>
      </c>
      <c r="R28" s="45">
        <f t="shared" si="7"/>
        <v>285445.39</v>
      </c>
      <c r="S28" s="45">
        <f t="shared" si="7"/>
        <v>2798.7380000000007</v>
      </c>
      <c r="T28" s="47">
        <f t="shared" si="7"/>
        <v>1741.7380000000003</v>
      </c>
    </row>
    <row r="29" spans="1:20" ht="15.75" thickBot="1" x14ac:dyDescent="0.3">
      <c r="A29" s="67" t="s">
        <v>38</v>
      </c>
      <c r="B29" s="68"/>
      <c r="C29" s="69"/>
      <c r="D29" s="48">
        <f>D4+D5-D28</f>
        <v>77780</v>
      </c>
      <c r="E29" s="48">
        <f t="shared" ref="E29:L29" si="8">E4+E5-E28</f>
        <v>1000</v>
      </c>
      <c r="F29" s="48">
        <f t="shared" si="8"/>
        <v>7610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166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9" priority="43" operator="equal">
      <formula>212030016606640</formula>
    </cfRule>
  </conditionalFormatting>
  <conditionalFormatting sqref="D29 E4:E6 E28:K29">
    <cfRule type="cellIs" dxfId="1158" priority="41" operator="equal">
      <formula>$E$4</formula>
    </cfRule>
    <cfRule type="cellIs" dxfId="1157" priority="42" operator="equal">
      <formula>2120</formula>
    </cfRule>
  </conditionalFormatting>
  <conditionalFormatting sqref="D29:E29 F4:F6 F28:F29">
    <cfRule type="cellIs" dxfId="1156" priority="39" operator="equal">
      <formula>$F$4</formula>
    </cfRule>
    <cfRule type="cellIs" dxfId="1155" priority="40" operator="equal">
      <formula>300</formula>
    </cfRule>
  </conditionalFormatting>
  <conditionalFormatting sqref="G4:G6 G28:G29">
    <cfRule type="cellIs" dxfId="1154" priority="37" operator="equal">
      <formula>$G$4</formula>
    </cfRule>
    <cfRule type="cellIs" dxfId="1153" priority="38" operator="equal">
      <formula>1660</formula>
    </cfRule>
  </conditionalFormatting>
  <conditionalFormatting sqref="H4:H6 H28:H29">
    <cfRule type="cellIs" dxfId="1152" priority="35" operator="equal">
      <formula>$H$4</formula>
    </cfRule>
    <cfRule type="cellIs" dxfId="1151" priority="36" operator="equal">
      <formula>6640</formula>
    </cfRule>
  </conditionalFormatting>
  <conditionalFormatting sqref="T6:T28">
    <cfRule type="cellIs" dxfId="1150" priority="34" operator="lessThan">
      <formula>0</formula>
    </cfRule>
  </conditionalFormatting>
  <conditionalFormatting sqref="T7:T27">
    <cfRule type="cellIs" dxfId="1149" priority="31" operator="lessThan">
      <formula>0</formula>
    </cfRule>
    <cfRule type="cellIs" dxfId="1148" priority="32" operator="lessThan">
      <formula>0</formula>
    </cfRule>
    <cfRule type="cellIs" dxfId="1147" priority="33" operator="lessThan">
      <formula>0</formula>
    </cfRule>
  </conditionalFormatting>
  <conditionalFormatting sqref="E4:E6 E28:K28">
    <cfRule type="cellIs" dxfId="1146" priority="30" operator="equal">
      <formula>$E$4</formula>
    </cfRule>
  </conditionalFormatting>
  <conditionalFormatting sqref="D28:D29 D6 D4:M4">
    <cfRule type="cellIs" dxfId="1145" priority="29" operator="equal">
      <formula>$D$4</formula>
    </cfRule>
  </conditionalFormatting>
  <conditionalFormatting sqref="I4:I6 I28:I29">
    <cfRule type="cellIs" dxfId="1144" priority="28" operator="equal">
      <formula>$I$4</formula>
    </cfRule>
  </conditionalFormatting>
  <conditionalFormatting sqref="J4:J6 J28:J29">
    <cfRule type="cellIs" dxfId="1143" priority="27" operator="equal">
      <formula>$J$4</formula>
    </cfRule>
  </conditionalFormatting>
  <conditionalFormatting sqref="K4:K6 K28:K29">
    <cfRule type="cellIs" dxfId="1142" priority="26" operator="equal">
      <formula>$K$4</formula>
    </cfRule>
  </conditionalFormatting>
  <conditionalFormatting sqref="M4:M6">
    <cfRule type="cellIs" dxfId="1141" priority="25" operator="equal">
      <formula>$L$4</formula>
    </cfRule>
  </conditionalFormatting>
  <conditionalFormatting sqref="T7:T28">
    <cfRule type="cellIs" dxfId="1140" priority="22" operator="lessThan">
      <formula>0</formula>
    </cfRule>
    <cfRule type="cellIs" dxfId="1139" priority="23" operator="lessThan">
      <formula>0</formula>
    </cfRule>
    <cfRule type="cellIs" dxfId="1138" priority="24" operator="lessThan">
      <formula>0</formula>
    </cfRule>
  </conditionalFormatting>
  <conditionalFormatting sqref="D5:K5">
    <cfRule type="cellIs" dxfId="1137" priority="21" operator="greaterThan">
      <formula>0</formula>
    </cfRule>
  </conditionalFormatting>
  <conditionalFormatting sqref="T6:T28">
    <cfRule type="cellIs" dxfId="1136" priority="20" operator="lessThan">
      <formula>0</formula>
    </cfRule>
  </conditionalFormatting>
  <conditionalFormatting sqref="T7:T27">
    <cfRule type="cellIs" dxfId="1135" priority="17" operator="lessThan">
      <formula>0</formula>
    </cfRule>
    <cfRule type="cellIs" dxfId="1134" priority="18" operator="lessThan">
      <formula>0</formula>
    </cfRule>
    <cfRule type="cellIs" dxfId="1133" priority="19" operator="lessThan">
      <formula>0</formula>
    </cfRule>
  </conditionalFormatting>
  <conditionalFormatting sqref="T7:T28">
    <cfRule type="cellIs" dxfId="1132" priority="14" operator="lessThan">
      <formula>0</formula>
    </cfRule>
    <cfRule type="cellIs" dxfId="1131" priority="15" operator="lessThan">
      <formula>0</formula>
    </cfRule>
    <cfRule type="cellIs" dxfId="1130" priority="16" operator="lessThan">
      <formula>0</formula>
    </cfRule>
  </conditionalFormatting>
  <conditionalFormatting sqref="D5:K5">
    <cfRule type="cellIs" dxfId="1129" priority="13" operator="greaterThan">
      <formula>0</formula>
    </cfRule>
  </conditionalFormatting>
  <conditionalFormatting sqref="L4 L6 L28:L29">
    <cfRule type="cellIs" dxfId="1128" priority="12" operator="equal">
      <formula>$L$4</formula>
    </cfRule>
  </conditionalFormatting>
  <conditionalFormatting sqref="D7:S7">
    <cfRule type="cellIs" dxfId="1127" priority="11" operator="greaterThan">
      <formula>0</formula>
    </cfRule>
  </conditionalFormatting>
  <conditionalFormatting sqref="D9:S9">
    <cfRule type="cellIs" dxfId="1126" priority="10" operator="greaterThan">
      <formula>0</formula>
    </cfRule>
  </conditionalFormatting>
  <conditionalFormatting sqref="D11:S11">
    <cfRule type="cellIs" dxfId="1125" priority="9" operator="greaterThan">
      <formula>0</formula>
    </cfRule>
  </conditionalFormatting>
  <conditionalFormatting sqref="D13:S13">
    <cfRule type="cellIs" dxfId="1124" priority="8" operator="greaterThan">
      <formula>0</formula>
    </cfRule>
  </conditionalFormatting>
  <conditionalFormatting sqref="D15:S15">
    <cfRule type="cellIs" dxfId="1123" priority="7" operator="greaterThan">
      <formula>0</formula>
    </cfRule>
  </conditionalFormatting>
  <conditionalFormatting sqref="D17:S17">
    <cfRule type="cellIs" dxfId="1122" priority="6" operator="greaterThan">
      <formula>0</formula>
    </cfRule>
  </conditionalFormatting>
  <conditionalFormatting sqref="D19:S19">
    <cfRule type="cellIs" dxfId="1121" priority="5" operator="greaterThan">
      <formula>0</formula>
    </cfRule>
  </conditionalFormatting>
  <conditionalFormatting sqref="D21:S21">
    <cfRule type="cellIs" dxfId="1120" priority="4" operator="greaterThan">
      <formula>0</formula>
    </cfRule>
  </conditionalFormatting>
  <conditionalFormatting sqref="D23:S23">
    <cfRule type="cellIs" dxfId="1119" priority="3" operator="greaterThan">
      <formula>0</formula>
    </cfRule>
  </conditionalFormatting>
  <conditionalFormatting sqref="D25:S25">
    <cfRule type="cellIs" dxfId="1118" priority="2" operator="greaterThan">
      <formula>0</formula>
    </cfRule>
  </conditionalFormatting>
  <conditionalFormatting sqref="D27:S27">
    <cfRule type="cellIs" dxfId="1117" priority="1" operator="greater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4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8554687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2.14062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39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'6'!D29</f>
        <v>77780</v>
      </c>
      <c r="E4" s="2">
        <f>'6'!E29</f>
        <v>1000</v>
      </c>
      <c r="F4" s="2">
        <f>'6'!F29</f>
        <v>7610</v>
      </c>
      <c r="G4" s="2">
        <f>'6'!G29</f>
        <v>0</v>
      </c>
      <c r="H4" s="2">
        <f>'6'!H29</f>
        <v>780</v>
      </c>
      <c r="I4" s="2">
        <f>'6'!I29</f>
        <v>11</v>
      </c>
      <c r="J4" s="2">
        <f>'6'!J29</f>
        <v>14</v>
      </c>
      <c r="K4" s="2">
        <f>'6'!K29</f>
        <v>166</v>
      </c>
      <c r="L4" s="2">
        <f>'6'!L29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519481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13570</v>
      </c>
      <c r="E7" s="22"/>
      <c r="F7" s="22"/>
      <c r="G7" s="22"/>
      <c r="H7" s="22"/>
      <c r="I7" s="23"/>
      <c r="J7" s="23"/>
      <c r="K7" s="23">
        <v>10</v>
      </c>
      <c r="L7" s="23"/>
      <c r="M7" s="20">
        <f>D7+E7*20+F7*10+G7*9+H7*9</f>
        <v>13570</v>
      </c>
      <c r="N7" s="24">
        <f>D7+E7*20+F7*10+G7*9+H7*9+I7*191+J7*191+K7*182+L7*100</f>
        <v>15390</v>
      </c>
      <c r="O7" s="25">
        <f>M7*2.75%</f>
        <v>373.17500000000001</v>
      </c>
      <c r="P7" s="26"/>
      <c r="Q7" s="26">
        <v>97</v>
      </c>
      <c r="R7" s="24">
        <f>M7-(M7*2.75%)+I7*191+J7*191+K7*182+L7*100-Q7</f>
        <v>14919.825000000001</v>
      </c>
      <c r="S7" s="25">
        <f>M7*0.95%</f>
        <v>128.91499999999999</v>
      </c>
      <c r="T7" s="27">
        <f>S7-Q7</f>
        <v>31.914999999999992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5684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5684</v>
      </c>
      <c r="N12" s="24">
        <f t="shared" si="1"/>
        <v>5684</v>
      </c>
      <c r="O12" s="25">
        <f t="shared" si="2"/>
        <v>156.31</v>
      </c>
      <c r="P12" s="26"/>
      <c r="Q12" s="26">
        <v>30</v>
      </c>
      <c r="R12" s="24">
        <f t="shared" si="3"/>
        <v>5497.69</v>
      </c>
      <c r="S12" s="25">
        <f t="shared" si="4"/>
        <v>53.997999999999998</v>
      </c>
      <c r="T12" s="27">
        <f t="shared" si="5"/>
        <v>23.997999999999998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>
        <v>72633</v>
      </c>
      <c r="E15" s="30"/>
      <c r="F15" s="30"/>
      <c r="G15" s="30"/>
      <c r="H15" s="30"/>
      <c r="I15" s="20"/>
      <c r="J15" s="20"/>
      <c r="K15" s="20">
        <v>10</v>
      </c>
      <c r="L15" s="20"/>
      <c r="M15" s="20">
        <f t="shared" si="0"/>
        <v>72633</v>
      </c>
      <c r="N15" s="24">
        <f t="shared" si="1"/>
        <v>74453</v>
      </c>
      <c r="O15" s="25">
        <f t="shared" si="2"/>
        <v>1997.4075</v>
      </c>
      <c r="P15" s="26"/>
      <c r="Q15" s="26">
        <v>338</v>
      </c>
      <c r="R15" s="24">
        <f t="shared" si="3"/>
        <v>72117.592499999999</v>
      </c>
      <c r="S15" s="25">
        <f t="shared" si="4"/>
        <v>690.01350000000002</v>
      </c>
      <c r="T15" s="27">
        <f t="shared" si="5"/>
        <v>352.01350000000002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20358</v>
      </c>
      <c r="E17" s="30">
        <v>50</v>
      </c>
      <c r="F17" s="30">
        <v>500</v>
      </c>
      <c r="G17" s="30"/>
      <c r="H17" s="30"/>
      <c r="I17" s="20"/>
      <c r="J17" s="20"/>
      <c r="K17" s="20"/>
      <c r="L17" s="20"/>
      <c r="M17" s="20">
        <f t="shared" si="0"/>
        <v>26358</v>
      </c>
      <c r="N17" s="24">
        <f t="shared" si="1"/>
        <v>26358</v>
      </c>
      <c r="O17" s="25">
        <f t="shared" si="2"/>
        <v>724.84500000000003</v>
      </c>
      <c r="P17" s="26"/>
      <c r="Q17" s="26">
        <v>133</v>
      </c>
      <c r="R17" s="24">
        <f t="shared" si="3"/>
        <v>25500.154999999999</v>
      </c>
      <c r="S17" s="25">
        <f t="shared" si="4"/>
        <v>250.40099999999998</v>
      </c>
      <c r="T17" s="27">
        <f t="shared" si="5"/>
        <v>117.40099999999998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2056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2056</v>
      </c>
      <c r="N19" s="24">
        <f t="shared" si="1"/>
        <v>2056</v>
      </c>
      <c r="O19" s="25">
        <f t="shared" si="2"/>
        <v>56.54</v>
      </c>
      <c r="P19" s="26"/>
      <c r="Q19" s="26">
        <v>12</v>
      </c>
      <c r="R19" s="24">
        <f t="shared" si="3"/>
        <v>1987.46</v>
      </c>
      <c r="S19" s="25">
        <f t="shared" si="4"/>
        <v>19.532</v>
      </c>
      <c r="T19" s="27">
        <f t="shared" si="5"/>
        <v>7.532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>
        <v>10</v>
      </c>
      <c r="R20" s="24">
        <f t="shared" si="3"/>
        <v>1989.46</v>
      </c>
      <c r="S20" s="25">
        <f t="shared" si="4"/>
        <v>19.532</v>
      </c>
      <c r="T20" s="27">
        <f t="shared" si="5"/>
        <v>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34652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34652</v>
      </c>
      <c r="N22" s="24">
        <f t="shared" si="1"/>
        <v>34652</v>
      </c>
      <c r="O22" s="25">
        <f t="shared" si="2"/>
        <v>952.93</v>
      </c>
      <c r="P22" s="26"/>
      <c r="Q22" s="26">
        <v>100</v>
      </c>
      <c r="R22" s="24">
        <f t="shared" si="3"/>
        <v>33599.07</v>
      </c>
      <c r="S22" s="25">
        <f t="shared" si="4"/>
        <v>329.19400000000002</v>
      </c>
      <c r="T22" s="27">
        <f t="shared" si="5"/>
        <v>229.19400000000002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>
        <v>52978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52978</v>
      </c>
      <c r="N23" s="24">
        <f t="shared" si="1"/>
        <v>52978</v>
      </c>
      <c r="O23" s="25">
        <f t="shared" si="2"/>
        <v>1456.895</v>
      </c>
      <c r="P23" s="26"/>
      <c r="Q23" s="26">
        <v>121</v>
      </c>
      <c r="R23" s="24">
        <f t="shared" si="3"/>
        <v>51400.105000000003</v>
      </c>
      <c r="S23" s="25">
        <f t="shared" si="4"/>
        <v>503.291</v>
      </c>
      <c r="T23" s="27">
        <f t="shared" si="5"/>
        <v>382.291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26728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26728</v>
      </c>
      <c r="N24" s="24">
        <f t="shared" si="1"/>
        <v>26728</v>
      </c>
      <c r="O24" s="25">
        <f t="shared" si="2"/>
        <v>735.02</v>
      </c>
      <c r="P24" s="26"/>
      <c r="Q24" s="26">
        <v>133</v>
      </c>
      <c r="R24" s="24">
        <f t="shared" si="3"/>
        <v>25859.98</v>
      </c>
      <c r="S24" s="25">
        <f t="shared" si="4"/>
        <v>253.916</v>
      </c>
      <c r="T24" s="27">
        <f t="shared" si="5"/>
        <v>120.916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>
        <v>80100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80100</v>
      </c>
      <c r="N25" s="24">
        <f t="shared" si="1"/>
        <v>80100</v>
      </c>
      <c r="O25" s="25">
        <f t="shared" si="2"/>
        <v>2202.75</v>
      </c>
      <c r="P25" s="26"/>
      <c r="Q25" s="26">
        <v>150</v>
      </c>
      <c r="R25" s="24">
        <f t="shared" si="3"/>
        <v>77747.25</v>
      </c>
      <c r="S25" s="25">
        <f t="shared" si="4"/>
        <v>760.94999999999993</v>
      </c>
      <c r="T25" s="27">
        <f t="shared" si="5"/>
        <v>610.94999999999993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18606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18606</v>
      </c>
      <c r="N26" s="24">
        <f t="shared" si="1"/>
        <v>18606</v>
      </c>
      <c r="O26" s="25">
        <f t="shared" si="2"/>
        <v>511.66500000000002</v>
      </c>
      <c r="P26" s="26"/>
      <c r="Q26" s="26">
        <v>114</v>
      </c>
      <c r="R26" s="24">
        <f t="shared" si="3"/>
        <v>17980.334999999999</v>
      </c>
      <c r="S26" s="25">
        <f t="shared" si="4"/>
        <v>176.75700000000001</v>
      </c>
      <c r="T26" s="27">
        <f t="shared" si="5"/>
        <v>62.757000000000005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>
        <v>110987</v>
      </c>
      <c r="E27" s="38">
        <v>10</v>
      </c>
      <c r="F27" s="39">
        <v>30</v>
      </c>
      <c r="G27" s="39"/>
      <c r="H27" s="39"/>
      <c r="I27" s="31"/>
      <c r="J27" s="31"/>
      <c r="K27" s="31">
        <v>15</v>
      </c>
      <c r="L27" s="31"/>
      <c r="M27" s="31">
        <f t="shared" si="0"/>
        <v>111487</v>
      </c>
      <c r="N27" s="40">
        <f t="shared" si="1"/>
        <v>114217</v>
      </c>
      <c r="O27" s="25">
        <f t="shared" si="2"/>
        <v>3065.8924999999999</v>
      </c>
      <c r="P27" s="41"/>
      <c r="Q27" s="41">
        <v>371</v>
      </c>
      <c r="R27" s="24">
        <f t="shared" si="3"/>
        <v>110780.1075</v>
      </c>
      <c r="S27" s="42">
        <f t="shared" si="4"/>
        <v>1059.1265000000001</v>
      </c>
      <c r="T27" s="43">
        <f t="shared" si="5"/>
        <v>688.12650000000008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440922</v>
      </c>
      <c r="E28" s="45">
        <f t="shared" si="6"/>
        <v>60</v>
      </c>
      <c r="F28" s="45">
        <f t="shared" ref="F28:T28" si="7">SUM(F7:F27)</f>
        <v>530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35</v>
      </c>
      <c r="L28" s="45">
        <f t="shared" si="7"/>
        <v>0</v>
      </c>
      <c r="M28" s="45">
        <f t="shared" si="7"/>
        <v>447422</v>
      </c>
      <c r="N28" s="45">
        <f t="shared" si="7"/>
        <v>453792</v>
      </c>
      <c r="O28" s="46">
        <f t="shared" si="7"/>
        <v>12304.105000000001</v>
      </c>
      <c r="P28" s="45">
        <f t="shared" si="7"/>
        <v>0</v>
      </c>
      <c r="Q28" s="45">
        <f t="shared" si="7"/>
        <v>1609</v>
      </c>
      <c r="R28" s="45">
        <f t="shared" si="7"/>
        <v>439878.89500000002</v>
      </c>
      <c r="S28" s="45">
        <f t="shared" si="7"/>
        <v>4250.509</v>
      </c>
      <c r="T28" s="47">
        <f t="shared" si="7"/>
        <v>2641.509</v>
      </c>
    </row>
    <row r="29" spans="1:20" ht="15.75" thickBot="1" x14ac:dyDescent="0.3">
      <c r="A29" s="67" t="s">
        <v>38</v>
      </c>
      <c r="B29" s="68"/>
      <c r="C29" s="69"/>
      <c r="D29" s="48">
        <f>D4+D5-D28</f>
        <v>156339</v>
      </c>
      <c r="E29" s="48">
        <f t="shared" ref="E29:L29" si="8">E4+E5-E28</f>
        <v>940</v>
      </c>
      <c r="F29" s="48">
        <f t="shared" si="8"/>
        <v>7080</v>
      </c>
      <c r="G29" s="48">
        <f t="shared" si="8"/>
        <v>0</v>
      </c>
      <c r="H29" s="48">
        <f t="shared" si="8"/>
        <v>780</v>
      </c>
      <c r="I29" s="48">
        <f t="shared" si="8"/>
        <v>11</v>
      </c>
      <c r="J29" s="48">
        <f t="shared" si="8"/>
        <v>14</v>
      </c>
      <c r="K29" s="48">
        <f t="shared" si="8"/>
        <v>131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16" priority="43" operator="equal">
      <formula>212030016606640</formula>
    </cfRule>
  </conditionalFormatting>
  <conditionalFormatting sqref="D29 E4:E6 E28:K29">
    <cfRule type="cellIs" dxfId="1115" priority="41" operator="equal">
      <formula>$E$4</formula>
    </cfRule>
    <cfRule type="cellIs" dxfId="1114" priority="42" operator="equal">
      <formula>2120</formula>
    </cfRule>
  </conditionalFormatting>
  <conditionalFormatting sqref="D29:E29 F4:F6 F28:F29">
    <cfRule type="cellIs" dxfId="1113" priority="39" operator="equal">
      <formula>$F$4</formula>
    </cfRule>
    <cfRule type="cellIs" dxfId="1112" priority="40" operator="equal">
      <formula>300</formula>
    </cfRule>
  </conditionalFormatting>
  <conditionalFormatting sqref="G4:G6 G28:G29">
    <cfRule type="cellIs" dxfId="1111" priority="37" operator="equal">
      <formula>$G$4</formula>
    </cfRule>
    <cfRule type="cellIs" dxfId="1110" priority="38" operator="equal">
      <formula>1660</formula>
    </cfRule>
  </conditionalFormatting>
  <conditionalFormatting sqref="H4:H6 H28:H29">
    <cfRule type="cellIs" dxfId="1109" priority="35" operator="equal">
      <formula>$H$4</formula>
    </cfRule>
    <cfRule type="cellIs" dxfId="1108" priority="36" operator="equal">
      <formula>6640</formula>
    </cfRule>
  </conditionalFormatting>
  <conditionalFormatting sqref="T6:T28">
    <cfRule type="cellIs" dxfId="1107" priority="34" operator="lessThan">
      <formula>0</formula>
    </cfRule>
  </conditionalFormatting>
  <conditionalFormatting sqref="T7:T27">
    <cfRule type="cellIs" dxfId="1106" priority="31" operator="lessThan">
      <formula>0</formula>
    </cfRule>
    <cfRule type="cellIs" dxfId="1105" priority="32" operator="lessThan">
      <formula>0</formula>
    </cfRule>
    <cfRule type="cellIs" dxfId="1104" priority="33" operator="lessThan">
      <formula>0</formula>
    </cfRule>
  </conditionalFormatting>
  <conditionalFormatting sqref="E4:E6 E28:K28">
    <cfRule type="cellIs" dxfId="1103" priority="30" operator="equal">
      <formula>$E$4</formula>
    </cfRule>
  </conditionalFormatting>
  <conditionalFormatting sqref="D28:D29 D6 D4:M4">
    <cfRule type="cellIs" dxfId="1102" priority="29" operator="equal">
      <formula>$D$4</formula>
    </cfRule>
  </conditionalFormatting>
  <conditionalFormatting sqref="I4:I6 I28:I29">
    <cfRule type="cellIs" dxfId="1101" priority="28" operator="equal">
      <formula>$I$4</formula>
    </cfRule>
  </conditionalFormatting>
  <conditionalFormatting sqref="J4:J6 J28:J29">
    <cfRule type="cellIs" dxfId="1100" priority="27" operator="equal">
      <formula>$J$4</formula>
    </cfRule>
  </conditionalFormatting>
  <conditionalFormatting sqref="K4:K6 K28:K29">
    <cfRule type="cellIs" dxfId="1099" priority="26" operator="equal">
      <formula>$K$4</formula>
    </cfRule>
  </conditionalFormatting>
  <conditionalFormatting sqref="M4:M6">
    <cfRule type="cellIs" dxfId="1098" priority="25" operator="equal">
      <formula>$L$4</formula>
    </cfRule>
  </conditionalFormatting>
  <conditionalFormatting sqref="T7:T28">
    <cfRule type="cellIs" dxfId="1097" priority="22" operator="lessThan">
      <formula>0</formula>
    </cfRule>
    <cfRule type="cellIs" dxfId="1096" priority="23" operator="lessThan">
      <formula>0</formula>
    </cfRule>
    <cfRule type="cellIs" dxfId="1095" priority="24" operator="lessThan">
      <formula>0</formula>
    </cfRule>
  </conditionalFormatting>
  <conditionalFormatting sqref="D5:K5">
    <cfRule type="cellIs" dxfId="1094" priority="21" operator="greaterThan">
      <formula>0</formula>
    </cfRule>
  </conditionalFormatting>
  <conditionalFormatting sqref="T6:T28">
    <cfRule type="cellIs" dxfId="1093" priority="20" operator="lessThan">
      <formula>0</formula>
    </cfRule>
  </conditionalFormatting>
  <conditionalFormatting sqref="T7:T27">
    <cfRule type="cellIs" dxfId="1092" priority="17" operator="lessThan">
      <formula>0</formula>
    </cfRule>
    <cfRule type="cellIs" dxfId="1091" priority="18" operator="lessThan">
      <formula>0</formula>
    </cfRule>
    <cfRule type="cellIs" dxfId="1090" priority="19" operator="lessThan">
      <formula>0</formula>
    </cfRule>
  </conditionalFormatting>
  <conditionalFormatting sqref="T7:T28">
    <cfRule type="cellIs" dxfId="1089" priority="14" operator="lessThan">
      <formula>0</formula>
    </cfRule>
    <cfRule type="cellIs" dxfId="1088" priority="15" operator="lessThan">
      <formula>0</formula>
    </cfRule>
    <cfRule type="cellIs" dxfId="1087" priority="16" operator="lessThan">
      <formula>0</formula>
    </cfRule>
  </conditionalFormatting>
  <conditionalFormatting sqref="D5:K5">
    <cfRule type="cellIs" dxfId="1086" priority="13" operator="greaterThan">
      <formula>0</formula>
    </cfRule>
  </conditionalFormatting>
  <conditionalFormatting sqref="L4 L6 L28:L29">
    <cfRule type="cellIs" dxfId="1085" priority="12" operator="equal">
      <formula>$L$4</formula>
    </cfRule>
  </conditionalFormatting>
  <conditionalFormatting sqref="D7:S7">
    <cfRule type="cellIs" dxfId="1084" priority="11" operator="greaterThan">
      <formula>0</formula>
    </cfRule>
  </conditionalFormatting>
  <conditionalFormatting sqref="D9:S9">
    <cfRule type="cellIs" dxfId="1083" priority="10" operator="greaterThan">
      <formula>0</formula>
    </cfRule>
  </conditionalFormatting>
  <conditionalFormatting sqref="D11:S11">
    <cfRule type="cellIs" dxfId="1082" priority="9" operator="greaterThan">
      <formula>0</formula>
    </cfRule>
  </conditionalFormatting>
  <conditionalFormatting sqref="D13:S13">
    <cfRule type="cellIs" dxfId="1081" priority="8" operator="greaterThan">
      <formula>0</formula>
    </cfRule>
  </conditionalFormatting>
  <conditionalFormatting sqref="D15:S15">
    <cfRule type="cellIs" dxfId="1080" priority="7" operator="greaterThan">
      <formula>0</formula>
    </cfRule>
  </conditionalFormatting>
  <conditionalFormatting sqref="D17:S17">
    <cfRule type="cellIs" dxfId="1079" priority="6" operator="greaterThan">
      <formula>0</formula>
    </cfRule>
  </conditionalFormatting>
  <conditionalFormatting sqref="D19:S19">
    <cfRule type="cellIs" dxfId="1078" priority="5" operator="greaterThan">
      <formula>0</formula>
    </cfRule>
  </conditionalFormatting>
  <conditionalFormatting sqref="D21:S21">
    <cfRule type="cellIs" dxfId="1077" priority="4" operator="greaterThan">
      <formula>0</formula>
    </cfRule>
  </conditionalFormatting>
  <conditionalFormatting sqref="D23:S23">
    <cfRule type="cellIs" dxfId="1076" priority="3" operator="greaterThan">
      <formula>0</formula>
    </cfRule>
  </conditionalFormatting>
  <conditionalFormatting sqref="D25:S25">
    <cfRule type="cellIs" dxfId="1075" priority="2" operator="greaterThan">
      <formula>0</formula>
    </cfRule>
  </conditionalFormatting>
  <conditionalFormatting sqref="D27:S27">
    <cfRule type="cellIs" dxfId="1074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D19" sqref="D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55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'7'!D29</f>
        <v>156339</v>
      </c>
      <c r="E4" s="2">
        <f>'7'!E29</f>
        <v>940</v>
      </c>
      <c r="F4" s="2">
        <f>'7'!F29</f>
        <v>7080</v>
      </c>
      <c r="G4" s="2">
        <f>'7'!G29</f>
        <v>0</v>
      </c>
      <c r="H4" s="2">
        <f>'7'!H29</f>
        <v>780</v>
      </c>
      <c r="I4" s="2">
        <f>'7'!I29</f>
        <v>11</v>
      </c>
      <c r="J4" s="2">
        <f>'7'!J29</f>
        <v>14</v>
      </c>
      <c r="K4" s="2">
        <f>'7'!K29</f>
        <v>131</v>
      </c>
      <c r="L4" s="2">
        <f>'7'!L29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24248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24248</v>
      </c>
      <c r="N7" s="24">
        <f>D7+E7*20+F7*10+G7*9+H7*9+I7*191+J7*191+K7*182+L7*100</f>
        <v>24248</v>
      </c>
      <c r="O7" s="25">
        <f>M7*2.75%</f>
        <v>666.82</v>
      </c>
      <c r="P7" s="26"/>
      <c r="Q7" s="26">
        <v>124</v>
      </c>
      <c r="R7" s="24">
        <f>M7-(M7*2.75%)+I7*191+J7*191+K7*182+L7*100-Q7</f>
        <v>23457.18</v>
      </c>
      <c r="S7" s="25">
        <f>M7*0.95%</f>
        <v>230.35599999999999</v>
      </c>
      <c r="T7" s="27">
        <f>S7-Q7</f>
        <v>106.35599999999999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>
        <v>10589</v>
      </c>
      <c r="E8" s="30"/>
      <c r="F8" s="30">
        <v>200</v>
      </c>
      <c r="G8" s="30"/>
      <c r="H8" s="30"/>
      <c r="I8" s="20"/>
      <c r="J8" s="20"/>
      <c r="K8" s="20">
        <v>15</v>
      </c>
      <c r="L8" s="20"/>
      <c r="M8" s="20">
        <f t="shared" ref="M8:M27" si="0">D8+E8*20+F8*10+G8*9+H8*9</f>
        <v>12589</v>
      </c>
      <c r="N8" s="24">
        <f t="shared" ref="N8:N27" si="1">D8+E8*20+F8*10+G8*9+H8*9+I8*191+J8*191+K8*182+L8*100</f>
        <v>15319</v>
      </c>
      <c r="O8" s="25">
        <f t="shared" ref="O8:O27" si="2">M8*2.75%</f>
        <v>346.19749999999999</v>
      </c>
      <c r="P8" s="26"/>
      <c r="Q8" s="26">
        <v>83</v>
      </c>
      <c r="R8" s="24">
        <f t="shared" ref="R8:R27" si="3">M8-(M8*2.75%)+I8*191+J8*191+K8*182+L8*100-Q8</f>
        <v>14889.8025</v>
      </c>
      <c r="S8" s="25">
        <f t="shared" ref="S8:S27" si="4">M8*0.95%</f>
        <v>119.5955</v>
      </c>
      <c r="T8" s="27">
        <f t="shared" ref="T8:T27" si="5">S8-Q8</f>
        <v>36.595500000000001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15624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15624</v>
      </c>
      <c r="N9" s="24">
        <f t="shared" si="1"/>
        <v>15624</v>
      </c>
      <c r="O9" s="25">
        <f t="shared" si="2"/>
        <v>429.66</v>
      </c>
      <c r="P9" s="26"/>
      <c r="Q9" s="26">
        <v>104</v>
      </c>
      <c r="R9" s="24">
        <f t="shared" si="3"/>
        <v>15090.34</v>
      </c>
      <c r="S9" s="25">
        <f t="shared" si="4"/>
        <v>148.428</v>
      </c>
      <c r="T9" s="27">
        <f t="shared" si="5"/>
        <v>44.427999999999997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9715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9715</v>
      </c>
      <c r="N10" s="24">
        <f t="shared" si="1"/>
        <v>9715</v>
      </c>
      <c r="O10" s="25">
        <f t="shared" si="2"/>
        <v>267.16250000000002</v>
      </c>
      <c r="P10" s="26"/>
      <c r="Q10" s="26">
        <v>27</v>
      </c>
      <c r="R10" s="24">
        <f t="shared" si="3"/>
        <v>9420.8374999999996</v>
      </c>
      <c r="S10" s="25">
        <f t="shared" si="4"/>
        <v>92.292500000000004</v>
      </c>
      <c r="T10" s="27">
        <f t="shared" si="5"/>
        <v>65.292500000000004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1542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1542</v>
      </c>
      <c r="N12" s="24">
        <f t="shared" si="1"/>
        <v>1542</v>
      </c>
      <c r="O12" s="25">
        <f t="shared" si="2"/>
        <v>42.405000000000001</v>
      </c>
      <c r="P12" s="26"/>
      <c r="Q12" s="26"/>
      <c r="R12" s="24">
        <f t="shared" si="3"/>
        <v>1499.595</v>
      </c>
      <c r="S12" s="25">
        <f t="shared" si="4"/>
        <v>14.648999999999999</v>
      </c>
      <c r="T12" s="27">
        <f t="shared" si="5"/>
        <v>14.648999999999999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>
        <v>16255</v>
      </c>
      <c r="E13" s="30">
        <v>20</v>
      </c>
      <c r="F13" s="30"/>
      <c r="G13" s="30"/>
      <c r="H13" s="30"/>
      <c r="I13" s="20"/>
      <c r="J13" s="20"/>
      <c r="K13" s="20"/>
      <c r="L13" s="20"/>
      <c r="M13" s="20">
        <f t="shared" si="0"/>
        <v>16655</v>
      </c>
      <c r="N13" s="24">
        <f t="shared" si="1"/>
        <v>16655</v>
      </c>
      <c r="O13" s="25">
        <f t="shared" si="2"/>
        <v>458.01249999999999</v>
      </c>
      <c r="P13" s="26"/>
      <c r="Q13" s="26">
        <v>97</v>
      </c>
      <c r="R13" s="24">
        <f t="shared" si="3"/>
        <v>16099.987499999999</v>
      </c>
      <c r="S13" s="25">
        <f t="shared" si="4"/>
        <v>158.2225</v>
      </c>
      <c r="T13" s="27">
        <f t="shared" si="5"/>
        <v>61.222499999999997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514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514</v>
      </c>
      <c r="N14" s="24">
        <f t="shared" si="1"/>
        <v>514</v>
      </c>
      <c r="O14" s="25">
        <f t="shared" si="2"/>
        <v>14.135</v>
      </c>
      <c r="P14" s="26"/>
      <c r="Q14" s="26"/>
      <c r="R14" s="24">
        <f t="shared" si="3"/>
        <v>499.86500000000001</v>
      </c>
      <c r="S14" s="25">
        <f t="shared" si="4"/>
        <v>4.883</v>
      </c>
      <c r="T14" s="27">
        <f t="shared" si="5"/>
        <v>4.883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55000</v>
      </c>
      <c r="E16" s="30"/>
      <c r="F16" s="30">
        <v>50</v>
      </c>
      <c r="G16" s="30"/>
      <c r="H16" s="30">
        <v>300</v>
      </c>
      <c r="I16" s="20"/>
      <c r="J16" s="20"/>
      <c r="K16" s="20"/>
      <c r="L16" s="20"/>
      <c r="M16" s="20">
        <f t="shared" si="0"/>
        <v>58200</v>
      </c>
      <c r="N16" s="24">
        <f t="shared" si="1"/>
        <v>58200</v>
      </c>
      <c r="O16" s="25">
        <f t="shared" si="2"/>
        <v>1600.5</v>
      </c>
      <c r="P16" s="26"/>
      <c r="Q16" s="26">
        <v>250</v>
      </c>
      <c r="R16" s="24">
        <f t="shared" si="3"/>
        <v>56349.5</v>
      </c>
      <c r="S16" s="25">
        <f t="shared" si="4"/>
        <v>552.9</v>
      </c>
      <c r="T16" s="27">
        <f t="shared" si="5"/>
        <v>302.89999999999998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>
        <v>514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514</v>
      </c>
      <c r="N17" s="24">
        <f t="shared" si="1"/>
        <v>514</v>
      </c>
      <c r="O17" s="25">
        <f t="shared" si="2"/>
        <v>14.135</v>
      </c>
      <c r="P17" s="26"/>
      <c r="Q17" s="26"/>
      <c r="R17" s="24">
        <f t="shared" si="3"/>
        <v>499.86500000000001</v>
      </c>
      <c r="S17" s="25">
        <f t="shared" si="4"/>
        <v>4.883</v>
      </c>
      <c r="T17" s="27">
        <f t="shared" si="5"/>
        <v>4.883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>
        <v>89343</v>
      </c>
      <c r="E19" s="30">
        <v>190</v>
      </c>
      <c r="F19" s="30">
        <v>330</v>
      </c>
      <c r="G19" s="30"/>
      <c r="H19" s="30"/>
      <c r="I19" s="20"/>
      <c r="J19" s="20"/>
      <c r="K19" s="20">
        <v>26</v>
      </c>
      <c r="L19" s="20"/>
      <c r="M19" s="20">
        <f t="shared" si="0"/>
        <v>96443</v>
      </c>
      <c r="N19" s="24">
        <f t="shared" si="1"/>
        <v>101175</v>
      </c>
      <c r="O19" s="25">
        <f t="shared" si="2"/>
        <v>2652.1824999999999</v>
      </c>
      <c r="P19" s="26"/>
      <c r="Q19" s="26">
        <v>150</v>
      </c>
      <c r="R19" s="24">
        <f t="shared" si="3"/>
        <v>98372.817500000005</v>
      </c>
      <c r="S19" s="25">
        <f t="shared" si="4"/>
        <v>916.20849999999996</v>
      </c>
      <c r="T19" s="27">
        <f t="shared" si="5"/>
        <v>766.20849999999996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12337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12337</v>
      </c>
      <c r="N21" s="24">
        <f t="shared" si="1"/>
        <v>12337</v>
      </c>
      <c r="O21" s="25">
        <f t="shared" si="2"/>
        <v>339.26749999999998</v>
      </c>
      <c r="P21" s="26"/>
      <c r="Q21" s="26">
        <v>20</v>
      </c>
      <c r="R21" s="24">
        <f t="shared" si="3"/>
        <v>11977.7325</v>
      </c>
      <c r="S21" s="25">
        <f t="shared" si="4"/>
        <v>117.2015</v>
      </c>
      <c r="T21" s="27">
        <f t="shared" si="5"/>
        <v>97.201499999999996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4842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4842</v>
      </c>
      <c r="N22" s="24">
        <f t="shared" si="1"/>
        <v>4842</v>
      </c>
      <c r="O22" s="25">
        <f t="shared" si="2"/>
        <v>133.155</v>
      </c>
      <c r="P22" s="26"/>
      <c r="Q22" s="26">
        <v>32</v>
      </c>
      <c r="R22" s="24">
        <f t="shared" si="3"/>
        <v>4676.8450000000003</v>
      </c>
      <c r="S22" s="25">
        <f t="shared" si="4"/>
        <v>45.999000000000002</v>
      </c>
      <c r="T22" s="27">
        <f t="shared" si="5"/>
        <v>13.999000000000002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>
        <v>23346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23346</v>
      </c>
      <c r="N24" s="24">
        <f t="shared" si="1"/>
        <v>23346</v>
      </c>
      <c r="O24" s="25">
        <f t="shared" si="2"/>
        <v>642.01499999999999</v>
      </c>
      <c r="P24" s="26"/>
      <c r="Q24" s="26">
        <v>124</v>
      </c>
      <c r="R24" s="24">
        <f t="shared" si="3"/>
        <v>22579.985000000001</v>
      </c>
      <c r="S24" s="25">
        <f t="shared" si="4"/>
        <v>221.78700000000001</v>
      </c>
      <c r="T24" s="27">
        <f t="shared" si="5"/>
        <v>97.787000000000006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>
        <v>15831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15831</v>
      </c>
      <c r="N26" s="24">
        <f t="shared" si="1"/>
        <v>15831</v>
      </c>
      <c r="O26" s="25">
        <f t="shared" si="2"/>
        <v>435.35250000000002</v>
      </c>
      <c r="P26" s="26"/>
      <c r="Q26" s="26">
        <v>130</v>
      </c>
      <c r="R26" s="24">
        <f t="shared" si="3"/>
        <v>15265.647499999999</v>
      </c>
      <c r="S26" s="25">
        <f t="shared" si="4"/>
        <v>150.39449999999999</v>
      </c>
      <c r="T26" s="27">
        <f t="shared" si="5"/>
        <v>20.394499999999994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281756</v>
      </c>
      <c r="E28" s="45">
        <f t="shared" si="6"/>
        <v>210</v>
      </c>
      <c r="F28" s="45">
        <f t="shared" ref="F28:T28" si="7">SUM(F7:F27)</f>
        <v>580</v>
      </c>
      <c r="G28" s="45">
        <f t="shared" si="7"/>
        <v>0</v>
      </c>
      <c r="H28" s="45">
        <f t="shared" si="7"/>
        <v>300</v>
      </c>
      <c r="I28" s="45">
        <f t="shared" si="7"/>
        <v>0</v>
      </c>
      <c r="J28" s="45">
        <f t="shared" si="7"/>
        <v>0</v>
      </c>
      <c r="K28" s="45">
        <f t="shared" si="7"/>
        <v>41</v>
      </c>
      <c r="L28" s="45">
        <f t="shared" si="7"/>
        <v>0</v>
      </c>
      <c r="M28" s="45">
        <f t="shared" si="7"/>
        <v>294456</v>
      </c>
      <c r="N28" s="45">
        <f t="shared" si="7"/>
        <v>301918</v>
      </c>
      <c r="O28" s="46">
        <f t="shared" si="7"/>
        <v>8097.5400000000009</v>
      </c>
      <c r="P28" s="45">
        <f t="shared" si="7"/>
        <v>0</v>
      </c>
      <c r="Q28" s="45">
        <f t="shared" si="7"/>
        <v>1141</v>
      </c>
      <c r="R28" s="45">
        <f t="shared" si="7"/>
        <v>292679.46000000002</v>
      </c>
      <c r="S28" s="45">
        <f t="shared" si="7"/>
        <v>2797.3319999999999</v>
      </c>
      <c r="T28" s="47">
        <f t="shared" si="7"/>
        <v>1656.3319999999999</v>
      </c>
    </row>
    <row r="29" spans="1:20" ht="15.75" thickBot="1" x14ac:dyDescent="0.3">
      <c r="A29" s="67" t="s">
        <v>38</v>
      </c>
      <c r="B29" s="68"/>
      <c r="C29" s="69"/>
      <c r="D29" s="48">
        <f>D4+D5-D28</f>
        <v>186271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73" priority="43" operator="equal">
      <formula>212030016606640</formula>
    </cfRule>
  </conditionalFormatting>
  <conditionalFormatting sqref="D29 E4:E6 E28:K29">
    <cfRule type="cellIs" dxfId="1072" priority="41" operator="equal">
      <formula>$E$4</formula>
    </cfRule>
    <cfRule type="cellIs" dxfId="1071" priority="42" operator="equal">
      <formula>2120</formula>
    </cfRule>
  </conditionalFormatting>
  <conditionalFormatting sqref="D29:E29 F4:F6 F28:F29">
    <cfRule type="cellIs" dxfId="1070" priority="39" operator="equal">
      <formula>$F$4</formula>
    </cfRule>
    <cfRule type="cellIs" dxfId="1069" priority="40" operator="equal">
      <formula>300</formula>
    </cfRule>
  </conditionalFormatting>
  <conditionalFormatting sqref="G4:G6 G28:G29">
    <cfRule type="cellIs" dxfId="1068" priority="37" operator="equal">
      <formula>$G$4</formula>
    </cfRule>
    <cfRule type="cellIs" dxfId="1067" priority="38" operator="equal">
      <formula>1660</formula>
    </cfRule>
  </conditionalFormatting>
  <conditionalFormatting sqref="H4:H6 H28:H29">
    <cfRule type="cellIs" dxfId="1066" priority="35" operator="equal">
      <formula>$H$4</formula>
    </cfRule>
    <cfRule type="cellIs" dxfId="1065" priority="36" operator="equal">
      <formula>6640</formula>
    </cfRule>
  </conditionalFormatting>
  <conditionalFormatting sqref="T6:T28">
    <cfRule type="cellIs" dxfId="1064" priority="34" operator="lessThan">
      <formula>0</formula>
    </cfRule>
  </conditionalFormatting>
  <conditionalFormatting sqref="T7:T27">
    <cfRule type="cellIs" dxfId="1063" priority="31" operator="lessThan">
      <formula>0</formula>
    </cfRule>
    <cfRule type="cellIs" dxfId="1062" priority="32" operator="lessThan">
      <formula>0</formula>
    </cfRule>
    <cfRule type="cellIs" dxfId="1061" priority="33" operator="lessThan">
      <formula>0</formula>
    </cfRule>
  </conditionalFormatting>
  <conditionalFormatting sqref="E4:E6 E28:K28">
    <cfRule type="cellIs" dxfId="1060" priority="30" operator="equal">
      <formula>$E$4</formula>
    </cfRule>
  </conditionalFormatting>
  <conditionalFormatting sqref="D28:D29 D6 D4:M4">
    <cfRule type="cellIs" dxfId="1059" priority="29" operator="equal">
      <formula>$D$4</formula>
    </cfRule>
  </conditionalFormatting>
  <conditionalFormatting sqref="I4:I6 I28:I29">
    <cfRule type="cellIs" dxfId="1058" priority="28" operator="equal">
      <formula>$I$4</formula>
    </cfRule>
  </conditionalFormatting>
  <conditionalFormatting sqref="J4:J6 J28:J29">
    <cfRule type="cellIs" dxfId="1057" priority="27" operator="equal">
      <formula>$J$4</formula>
    </cfRule>
  </conditionalFormatting>
  <conditionalFormatting sqref="K4:K6 K28:K29">
    <cfRule type="cellIs" dxfId="1056" priority="26" operator="equal">
      <formula>$K$4</formula>
    </cfRule>
  </conditionalFormatting>
  <conditionalFormatting sqref="M4:M6">
    <cfRule type="cellIs" dxfId="1055" priority="25" operator="equal">
      <formula>$L$4</formula>
    </cfRule>
  </conditionalFormatting>
  <conditionalFormatting sqref="T7:T28">
    <cfRule type="cellIs" dxfId="1054" priority="22" operator="lessThan">
      <formula>0</formula>
    </cfRule>
    <cfRule type="cellIs" dxfId="1053" priority="23" operator="lessThan">
      <formula>0</formula>
    </cfRule>
    <cfRule type="cellIs" dxfId="1052" priority="24" operator="lessThan">
      <formula>0</formula>
    </cfRule>
  </conditionalFormatting>
  <conditionalFormatting sqref="D5:K5">
    <cfRule type="cellIs" dxfId="1051" priority="21" operator="greaterThan">
      <formula>0</formula>
    </cfRule>
  </conditionalFormatting>
  <conditionalFormatting sqref="T6:T28">
    <cfRule type="cellIs" dxfId="1050" priority="20" operator="lessThan">
      <formula>0</formula>
    </cfRule>
  </conditionalFormatting>
  <conditionalFormatting sqref="T7:T27">
    <cfRule type="cellIs" dxfId="1049" priority="17" operator="lessThan">
      <formula>0</formula>
    </cfRule>
    <cfRule type="cellIs" dxfId="1048" priority="18" operator="lessThan">
      <formula>0</formula>
    </cfRule>
    <cfRule type="cellIs" dxfId="1047" priority="19" operator="lessThan">
      <formula>0</formula>
    </cfRule>
  </conditionalFormatting>
  <conditionalFormatting sqref="T7:T28">
    <cfRule type="cellIs" dxfId="1046" priority="14" operator="lessThan">
      <formula>0</formula>
    </cfRule>
    <cfRule type="cellIs" dxfId="1045" priority="15" operator="lessThan">
      <formula>0</formula>
    </cfRule>
    <cfRule type="cellIs" dxfId="1044" priority="16" operator="lessThan">
      <formula>0</formula>
    </cfRule>
  </conditionalFormatting>
  <conditionalFormatting sqref="D5:K5">
    <cfRule type="cellIs" dxfId="1043" priority="13" operator="greaterThan">
      <formula>0</formula>
    </cfRule>
  </conditionalFormatting>
  <conditionalFormatting sqref="L4 L6 L28:L29">
    <cfRule type="cellIs" dxfId="1042" priority="12" operator="equal">
      <formula>$L$4</formula>
    </cfRule>
  </conditionalFormatting>
  <conditionalFormatting sqref="D7:S7">
    <cfRule type="cellIs" dxfId="1041" priority="11" operator="greaterThan">
      <formula>0</formula>
    </cfRule>
  </conditionalFormatting>
  <conditionalFormatting sqref="D9:S9">
    <cfRule type="cellIs" dxfId="1040" priority="10" operator="greaterThan">
      <formula>0</formula>
    </cfRule>
  </conditionalFormatting>
  <conditionalFormatting sqref="D11:S11">
    <cfRule type="cellIs" dxfId="1039" priority="9" operator="greaterThan">
      <formula>0</formula>
    </cfRule>
  </conditionalFormatting>
  <conditionalFormatting sqref="D13:S13">
    <cfRule type="cellIs" dxfId="1038" priority="8" operator="greaterThan">
      <formula>0</formula>
    </cfRule>
  </conditionalFormatting>
  <conditionalFormatting sqref="D15:S15">
    <cfRule type="cellIs" dxfId="1037" priority="7" operator="greaterThan">
      <formula>0</formula>
    </cfRule>
  </conditionalFormatting>
  <conditionalFormatting sqref="D17:S17">
    <cfRule type="cellIs" dxfId="1036" priority="6" operator="greaterThan">
      <formula>0</formula>
    </cfRule>
  </conditionalFormatting>
  <conditionalFormatting sqref="D19:S19">
    <cfRule type="cellIs" dxfId="1035" priority="5" operator="greaterThan">
      <formula>0</formula>
    </cfRule>
  </conditionalFormatting>
  <conditionalFormatting sqref="D21:S21">
    <cfRule type="cellIs" dxfId="1034" priority="4" operator="greaterThan">
      <formula>0</formula>
    </cfRule>
  </conditionalFormatting>
  <conditionalFormatting sqref="D23:S23">
    <cfRule type="cellIs" dxfId="1033" priority="3" operator="greaterThan">
      <formula>0</formula>
    </cfRule>
  </conditionalFormatting>
  <conditionalFormatting sqref="D25:S25">
    <cfRule type="cellIs" dxfId="1032" priority="2" operator="greaterThan">
      <formula>0</formula>
    </cfRule>
  </conditionalFormatting>
  <conditionalFormatting sqref="D27:S27">
    <cfRule type="cellIs" dxfId="1031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G15" sqref="G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  <c r="R1" s="73"/>
      <c r="S1" s="73"/>
      <c r="T1" s="73"/>
    </row>
    <row r="2" spans="1:20" ht="15.75" thickBot="1" x14ac:dyDescent="0.3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</row>
    <row r="3" spans="1:20" ht="18.75" x14ac:dyDescent="0.25">
      <c r="A3" s="74" t="s">
        <v>56</v>
      </c>
      <c r="B3" s="75"/>
      <c r="C3" s="76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  <c r="T3" s="77"/>
    </row>
    <row r="4" spans="1:20" x14ac:dyDescent="0.25">
      <c r="A4" s="78" t="s">
        <v>1</v>
      </c>
      <c r="B4" s="78"/>
      <c r="C4" s="1"/>
      <c r="D4" s="2">
        <f>'8'!D29</f>
        <v>186271</v>
      </c>
      <c r="E4" s="2">
        <f>'8'!E29</f>
        <v>730</v>
      </c>
      <c r="F4" s="2">
        <f>'8'!F29</f>
        <v>6500</v>
      </c>
      <c r="G4" s="2">
        <f>'8'!G29</f>
        <v>0</v>
      </c>
      <c r="H4" s="2">
        <f>'8'!H29</f>
        <v>480</v>
      </c>
      <c r="I4" s="2">
        <f>'8'!I29</f>
        <v>11</v>
      </c>
      <c r="J4" s="2">
        <f>'8'!J29</f>
        <v>14</v>
      </c>
      <c r="K4" s="2">
        <f>'8'!K29</f>
        <v>90</v>
      </c>
      <c r="L4" s="2">
        <f>'8'!L29</f>
        <v>17</v>
      </c>
      <c r="M4" s="3"/>
      <c r="N4" s="79"/>
      <c r="O4" s="79"/>
      <c r="P4" s="79"/>
      <c r="Q4" s="79"/>
      <c r="R4" s="79"/>
      <c r="S4" s="79"/>
      <c r="T4" s="79"/>
    </row>
    <row r="5" spans="1:20" x14ac:dyDescent="0.25">
      <c r="A5" s="78" t="s">
        <v>2</v>
      </c>
      <c r="B5" s="7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79"/>
      <c r="O5" s="79"/>
      <c r="P5" s="79"/>
      <c r="Q5" s="79"/>
      <c r="R5" s="79"/>
      <c r="S5" s="79"/>
      <c r="T5" s="7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12058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12058</v>
      </c>
      <c r="N7" s="24">
        <f>D7+E7*20+F7*10+G7*9+H7*9+I7*191+J7*191+K7*182+L7*100</f>
        <v>12058</v>
      </c>
      <c r="O7" s="25">
        <f>M7*2.75%</f>
        <v>331.59500000000003</v>
      </c>
      <c r="P7" s="26"/>
      <c r="Q7" s="26">
        <v>100</v>
      </c>
      <c r="R7" s="24">
        <f>M7-(M7*2.75%)+I7*191+J7*191+K7*182+L7*100-Q7</f>
        <v>11626.405000000001</v>
      </c>
      <c r="S7" s="25">
        <f>M7*0.95%</f>
        <v>114.551</v>
      </c>
      <c r="T7" s="27">
        <f>S7-Q7</f>
        <v>14.551000000000002</v>
      </c>
    </row>
    <row r="8" spans="1:20" ht="15.75" x14ac:dyDescent="0.25">
      <c r="A8" s="28">
        <v>2</v>
      </c>
      <c r="B8" s="20">
        <v>1908446135</v>
      </c>
      <c r="C8" s="23" t="s">
        <v>31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5283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5283</v>
      </c>
      <c r="N10" s="24">
        <f t="shared" si="1"/>
        <v>5283</v>
      </c>
      <c r="O10" s="25">
        <f t="shared" si="2"/>
        <v>145.2825</v>
      </c>
      <c r="P10" s="26"/>
      <c r="Q10" s="26">
        <v>27</v>
      </c>
      <c r="R10" s="24">
        <f t="shared" si="3"/>
        <v>5110.7174999999997</v>
      </c>
      <c r="S10" s="25">
        <f t="shared" si="4"/>
        <v>50.188499999999998</v>
      </c>
      <c r="T10" s="27">
        <f t="shared" si="5"/>
        <v>23.188499999999998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2056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2056</v>
      </c>
      <c r="N11" s="24">
        <f t="shared" si="1"/>
        <v>2056</v>
      </c>
      <c r="O11" s="25">
        <f t="shared" si="2"/>
        <v>56.54</v>
      </c>
      <c r="P11" s="26"/>
      <c r="Q11" s="26"/>
      <c r="R11" s="24">
        <f t="shared" si="3"/>
        <v>1999.46</v>
      </c>
      <c r="S11" s="25">
        <f t="shared" si="4"/>
        <v>19.532</v>
      </c>
      <c r="T11" s="27">
        <f t="shared" si="5"/>
        <v>19.532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6715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6715</v>
      </c>
      <c r="N12" s="24">
        <f t="shared" si="1"/>
        <v>6715</v>
      </c>
      <c r="O12" s="25">
        <f t="shared" si="2"/>
        <v>184.66249999999999</v>
      </c>
      <c r="P12" s="26"/>
      <c r="Q12" s="26">
        <v>30</v>
      </c>
      <c r="R12" s="24">
        <f t="shared" si="3"/>
        <v>6500.3374999999996</v>
      </c>
      <c r="S12" s="25">
        <f t="shared" si="4"/>
        <v>63.792499999999997</v>
      </c>
      <c r="T12" s="27">
        <f t="shared" si="5"/>
        <v>33.792499999999997</v>
      </c>
    </row>
    <row r="13" spans="1:20" ht="15.75" x14ac:dyDescent="0.25">
      <c r="A13" s="28">
        <v>7</v>
      </c>
      <c r="B13" s="20">
        <v>1908446140</v>
      </c>
      <c r="C13" s="20" t="s">
        <v>41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43</v>
      </c>
      <c r="D14" s="29">
        <v>57812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57812</v>
      </c>
      <c r="N14" s="24">
        <f t="shared" si="1"/>
        <v>57812</v>
      </c>
      <c r="O14" s="25">
        <f t="shared" si="2"/>
        <v>1589.83</v>
      </c>
      <c r="P14" s="26"/>
      <c r="Q14" s="26">
        <v>122</v>
      </c>
      <c r="R14" s="24">
        <f t="shared" si="3"/>
        <v>56100.17</v>
      </c>
      <c r="S14" s="25">
        <f t="shared" si="4"/>
        <v>549.21399999999994</v>
      </c>
      <c r="T14" s="27">
        <f t="shared" si="5"/>
        <v>427.21399999999994</v>
      </c>
    </row>
    <row r="15" spans="1:20" ht="15.75" x14ac:dyDescent="0.25">
      <c r="A15" s="28">
        <v>9</v>
      </c>
      <c r="B15" s="20">
        <v>1908446142</v>
      </c>
      <c r="C15" s="33" t="s">
        <v>28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29</v>
      </c>
      <c r="D16" s="29">
        <v>4626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4626</v>
      </c>
      <c r="N16" s="24">
        <f t="shared" si="1"/>
        <v>4626</v>
      </c>
      <c r="O16" s="25">
        <f t="shared" si="2"/>
        <v>127.215</v>
      </c>
      <c r="P16" s="26"/>
      <c r="Q16" s="26">
        <v>18</v>
      </c>
      <c r="R16" s="24">
        <f t="shared" si="3"/>
        <v>4480.7849999999999</v>
      </c>
      <c r="S16" s="25">
        <f t="shared" si="4"/>
        <v>43.946999999999996</v>
      </c>
      <c r="T16" s="27">
        <f t="shared" si="5"/>
        <v>25.946999999999996</v>
      </c>
    </row>
    <row r="17" spans="1:20" ht="15.75" x14ac:dyDescent="0.25">
      <c r="A17" s="28">
        <v>11</v>
      </c>
      <c r="B17" s="20">
        <v>1908446144</v>
      </c>
      <c r="C17" s="33" t="s">
        <v>30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47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42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48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>
        <v>19</v>
      </c>
      <c r="R20" s="24">
        <f t="shared" si="3"/>
        <v>3480.0549999999998</v>
      </c>
      <c r="S20" s="25">
        <f t="shared" si="4"/>
        <v>34.180999999999997</v>
      </c>
      <c r="T20" s="27">
        <f t="shared" si="5"/>
        <v>15.180999999999997</v>
      </c>
    </row>
    <row r="21" spans="1:20" ht="15.75" x14ac:dyDescent="0.25">
      <c r="A21" s="28">
        <v>15</v>
      </c>
      <c r="B21" s="20">
        <v>1908446148</v>
      </c>
      <c r="C21" s="20" t="s">
        <v>44</v>
      </c>
      <c r="D21" s="29">
        <v>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514</v>
      </c>
      <c r="N21" s="24">
        <f t="shared" si="1"/>
        <v>514</v>
      </c>
      <c r="O21" s="25">
        <f t="shared" si="2"/>
        <v>14.135</v>
      </c>
      <c r="P21" s="26"/>
      <c r="Q21" s="26">
        <v>9</v>
      </c>
      <c r="R21" s="24">
        <f t="shared" si="3"/>
        <v>490.86500000000001</v>
      </c>
      <c r="S21" s="25">
        <f t="shared" si="4"/>
        <v>4.883</v>
      </c>
      <c r="T21" s="27">
        <f t="shared" si="5"/>
        <v>-4.117</v>
      </c>
    </row>
    <row r="22" spans="1:20" ht="15.75" x14ac:dyDescent="0.25">
      <c r="A22" s="28">
        <v>16</v>
      </c>
      <c r="B22" s="20">
        <v>1908446149</v>
      </c>
      <c r="C22" s="34" t="s">
        <v>32</v>
      </c>
      <c r="D22" s="29">
        <v>2056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2056</v>
      </c>
      <c r="N22" s="24">
        <f t="shared" si="1"/>
        <v>2056</v>
      </c>
      <c r="O22" s="25">
        <f t="shared" si="2"/>
        <v>56.54</v>
      </c>
      <c r="P22" s="26"/>
      <c r="Q22" s="26"/>
      <c r="R22" s="24">
        <f t="shared" si="3"/>
        <v>1999.46</v>
      </c>
      <c r="S22" s="25">
        <f t="shared" si="4"/>
        <v>19.532</v>
      </c>
      <c r="T22" s="27">
        <f t="shared" si="5"/>
        <v>19.532</v>
      </c>
    </row>
    <row r="23" spans="1:20" ht="15.75" x14ac:dyDescent="0.25">
      <c r="A23" s="28">
        <v>17</v>
      </c>
      <c r="B23" s="20">
        <v>1908446150</v>
      </c>
      <c r="C23" s="20" t="s">
        <v>33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34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35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45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36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64" t="s">
        <v>37</v>
      </c>
      <c r="B28" s="65"/>
      <c r="C28" s="66"/>
      <c r="D28" s="44">
        <f t="shared" ref="D28:E28" si="6">SUM(D7:D27)</f>
        <v>94718</v>
      </c>
      <c r="E28" s="45">
        <f t="shared" si="6"/>
        <v>0</v>
      </c>
      <c r="F28" s="45">
        <f t="shared" ref="F28:T28" si="7">SUM(F7:F27)</f>
        <v>0</v>
      </c>
      <c r="G28" s="45">
        <f t="shared" si="7"/>
        <v>0</v>
      </c>
      <c r="H28" s="45">
        <f t="shared" si="7"/>
        <v>0</v>
      </c>
      <c r="I28" s="45">
        <f t="shared" si="7"/>
        <v>0</v>
      </c>
      <c r="J28" s="45">
        <f t="shared" si="7"/>
        <v>0</v>
      </c>
      <c r="K28" s="45">
        <f t="shared" si="7"/>
        <v>0</v>
      </c>
      <c r="L28" s="45">
        <f t="shared" si="7"/>
        <v>0</v>
      </c>
      <c r="M28" s="45">
        <f t="shared" si="7"/>
        <v>94718</v>
      </c>
      <c r="N28" s="45">
        <f t="shared" si="7"/>
        <v>94718</v>
      </c>
      <c r="O28" s="46">
        <f t="shared" si="7"/>
        <v>2604.7450000000003</v>
      </c>
      <c r="P28" s="45">
        <f t="shared" si="7"/>
        <v>0</v>
      </c>
      <c r="Q28" s="45">
        <f t="shared" si="7"/>
        <v>325</v>
      </c>
      <c r="R28" s="45">
        <f t="shared" si="7"/>
        <v>91788.255000000005</v>
      </c>
      <c r="S28" s="45">
        <f t="shared" si="7"/>
        <v>899.82100000000003</v>
      </c>
      <c r="T28" s="47">
        <f t="shared" si="7"/>
        <v>574.82100000000003</v>
      </c>
    </row>
    <row r="29" spans="1:20" ht="15.75" thickBot="1" x14ac:dyDescent="0.3">
      <c r="A29" s="67" t="s">
        <v>38</v>
      </c>
      <c r="B29" s="68"/>
      <c r="C29" s="69"/>
      <c r="D29" s="48">
        <f>D4+D5-D28</f>
        <v>403241</v>
      </c>
      <c r="E29" s="48">
        <f t="shared" ref="E29:L29" si="8">E4+E5-E28</f>
        <v>730</v>
      </c>
      <c r="F29" s="48">
        <f t="shared" si="8"/>
        <v>6500</v>
      </c>
      <c r="G29" s="48">
        <f t="shared" si="8"/>
        <v>0</v>
      </c>
      <c r="H29" s="48">
        <f t="shared" si="8"/>
        <v>480</v>
      </c>
      <c r="I29" s="48">
        <f t="shared" si="8"/>
        <v>11</v>
      </c>
      <c r="J29" s="48">
        <f t="shared" si="8"/>
        <v>14</v>
      </c>
      <c r="K29" s="48">
        <f t="shared" si="8"/>
        <v>90</v>
      </c>
      <c r="L29" s="48">
        <f t="shared" si="8"/>
        <v>17</v>
      </c>
      <c r="M29" s="70"/>
      <c r="N29" s="71"/>
      <c r="O29" s="71"/>
      <c r="P29" s="71"/>
      <c r="Q29" s="71"/>
      <c r="R29" s="71"/>
      <c r="S29" s="71"/>
      <c r="T29" s="7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30" priority="43" operator="equal">
      <formula>212030016606640</formula>
    </cfRule>
  </conditionalFormatting>
  <conditionalFormatting sqref="D29 E4:E6 E28:K29">
    <cfRule type="cellIs" dxfId="1029" priority="41" operator="equal">
      <formula>$E$4</formula>
    </cfRule>
    <cfRule type="cellIs" dxfId="1028" priority="42" operator="equal">
      <formula>2120</formula>
    </cfRule>
  </conditionalFormatting>
  <conditionalFormatting sqref="D29:E29 F4:F6 F28:F29">
    <cfRule type="cellIs" dxfId="1027" priority="39" operator="equal">
      <formula>$F$4</formula>
    </cfRule>
    <cfRule type="cellIs" dxfId="1026" priority="40" operator="equal">
      <formula>300</formula>
    </cfRule>
  </conditionalFormatting>
  <conditionalFormatting sqref="G4:G6 G28:G29">
    <cfRule type="cellIs" dxfId="1025" priority="37" operator="equal">
      <formula>$G$4</formula>
    </cfRule>
    <cfRule type="cellIs" dxfId="1024" priority="38" operator="equal">
      <formula>1660</formula>
    </cfRule>
  </conditionalFormatting>
  <conditionalFormatting sqref="H4:H6 H28:H29">
    <cfRule type="cellIs" dxfId="1023" priority="35" operator="equal">
      <formula>$H$4</formula>
    </cfRule>
    <cfRule type="cellIs" dxfId="1022" priority="36" operator="equal">
      <formula>6640</formula>
    </cfRule>
  </conditionalFormatting>
  <conditionalFormatting sqref="T6:T28">
    <cfRule type="cellIs" dxfId="1021" priority="34" operator="lessThan">
      <formula>0</formula>
    </cfRule>
  </conditionalFormatting>
  <conditionalFormatting sqref="T7:T27">
    <cfRule type="cellIs" dxfId="1020" priority="31" operator="lessThan">
      <formula>0</formula>
    </cfRule>
    <cfRule type="cellIs" dxfId="1019" priority="32" operator="lessThan">
      <formula>0</formula>
    </cfRule>
    <cfRule type="cellIs" dxfId="1018" priority="33" operator="lessThan">
      <formula>0</formula>
    </cfRule>
  </conditionalFormatting>
  <conditionalFormatting sqref="E4:E6 E28:K28">
    <cfRule type="cellIs" dxfId="1017" priority="30" operator="equal">
      <formula>$E$4</formula>
    </cfRule>
  </conditionalFormatting>
  <conditionalFormatting sqref="D28:D29 D6 D4:M4">
    <cfRule type="cellIs" dxfId="1016" priority="29" operator="equal">
      <formula>$D$4</formula>
    </cfRule>
  </conditionalFormatting>
  <conditionalFormatting sqref="I4:I6 I28:I29">
    <cfRule type="cellIs" dxfId="1015" priority="28" operator="equal">
      <formula>$I$4</formula>
    </cfRule>
  </conditionalFormatting>
  <conditionalFormatting sqref="J4:J6 J28:J29">
    <cfRule type="cellIs" dxfId="1014" priority="27" operator="equal">
      <formula>$J$4</formula>
    </cfRule>
  </conditionalFormatting>
  <conditionalFormatting sqref="K4:K6 K28:K29">
    <cfRule type="cellIs" dxfId="1013" priority="26" operator="equal">
      <formula>$K$4</formula>
    </cfRule>
  </conditionalFormatting>
  <conditionalFormatting sqref="M4:M6">
    <cfRule type="cellIs" dxfId="1012" priority="25" operator="equal">
      <formula>$L$4</formula>
    </cfRule>
  </conditionalFormatting>
  <conditionalFormatting sqref="T7:T28">
    <cfRule type="cellIs" dxfId="1011" priority="22" operator="lessThan">
      <formula>0</formula>
    </cfRule>
    <cfRule type="cellIs" dxfId="1010" priority="23" operator="lessThan">
      <formula>0</formula>
    </cfRule>
    <cfRule type="cellIs" dxfId="1009" priority="24" operator="lessThan">
      <formula>0</formula>
    </cfRule>
  </conditionalFormatting>
  <conditionalFormatting sqref="D5:K5">
    <cfRule type="cellIs" dxfId="1008" priority="21" operator="greaterThan">
      <formula>0</formula>
    </cfRule>
  </conditionalFormatting>
  <conditionalFormatting sqref="T6:T28">
    <cfRule type="cellIs" dxfId="1007" priority="20" operator="lessThan">
      <formula>0</formula>
    </cfRule>
  </conditionalFormatting>
  <conditionalFormatting sqref="T7:T27">
    <cfRule type="cellIs" dxfId="1006" priority="17" operator="lessThan">
      <formula>0</formula>
    </cfRule>
    <cfRule type="cellIs" dxfId="1005" priority="18" operator="lessThan">
      <formula>0</formula>
    </cfRule>
    <cfRule type="cellIs" dxfId="1004" priority="19" operator="lessThan">
      <formula>0</formula>
    </cfRule>
  </conditionalFormatting>
  <conditionalFormatting sqref="T7:T28">
    <cfRule type="cellIs" dxfId="1003" priority="14" operator="lessThan">
      <formula>0</formula>
    </cfRule>
    <cfRule type="cellIs" dxfId="1002" priority="15" operator="lessThan">
      <formula>0</formula>
    </cfRule>
    <cfRule type="cellIs" dxfId="1001" priority="16" operator="lessThan">
      <formula>0</formula>
    </cfRule>
  </conditionalFormatting>
  <conditionalFormatting sqref="D5:K5">
    <cfRule type="cellIs" dxfId="1000" priority="13" operator="greaterThan">
      <formula>0</formula>
    </cfRule>
  </conditionalFormatting>
  <conditionalFormatting sqref="L4 L6 L28:L29">
    <cfRule type="cellIs" dxfId="999" priority="12" operator="equal">
      <formula>$L$4</formula>
    </cfRule>
  </conditionalFormatting>
  <conditionalFormatting sqref="D7:S7">
    <cfRule type="cellIs" dxfId="998" priority="11" operator="greaterThan">
      <formula>0</formula>
    </cfRule>
  </conditionalFormatting>
  <conditionalFormatting sqref="D9:S9">
    <cfRule type="cellIs" dxfId="997" priority="10" operator="greaterThan">
      <formula>0</formula>
    </cfRule>
  </conditionalFormatting>
  <conditionalFormatting sqref="D11:S11">
    <cfRule type="cellIs" dxfId="996" priority="9" operator="greaterThan">
      <formula>0</formula>
    </cfRule>
  </conditionalFormatting>
  <conditionalFormatting sqref="D13:S13">
    <cfRule type="cellIs" dxfId="995" priority="8" operator="greaterThan">
      <formula>0</formula>
    </cfRule>
  </conditionalFormatting>
  <conditionalFormatting sqref="D15:S15">
    <cfRule type="cellIs" dxfId="994" priority="7" operator="greaterThan">
      <formula>0</formula>
    </cfRule>
  </conditionalFormatting>
  <conditionalFormatting sqref="D17:S17">
    <cfRule type="cellIs" dxfId="993" priority="6" operator="greaterThan">
      <formula>0</formula>
    </cfRule>
  </conditionalFormatting>
  <conditionalFormatting sqref="D19:S19">
    <cfRule type="cellIs" dxfId="992" priority="5" operator="greaterThan">
      <formula>0</formula>
    </cfRule>
  </conditionalFormatting>
  <conditionalFormatting sqref="D21:S21">
    <cfRule type="cellIs" dxfId="991" priority="4" operator="greaterThan">
      <formula>0</formula>
    </cfRule>
  </conditionalFormatting>
  <conditionalFormatting sqref="D23:S23">
    <cfRule type="cellIs" dxfId="990" priority="3" operator="greaterThan">
      <formula>0</formula>
    </cfRule>
  </conditionalFormatting>
  <conditionalFormatting sqref="D25:S25">
    <cfRule type="cellIs" dxfId="989" priority="2" operator="greaterThan">
      <formula>0</formula>
    </cfRule>
  </conditionalFormatting>
  <conditionalFormatting sqref="D27:S27">
    <cfRule type="cellIs" dxfId="988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dcterms:created xsi:type="dcterms:W3CDTF">2021-02-14T11:20:00Z</dcterms:created>
  <dcterms:modified xsi:type="dcterms:W3CDTF">2021-11-30T14:06:46Z</dcterms:modified>
</cp:coreProperties>
</file>