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28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N28" i="29" l="1"/>
  <c r="O18" i="27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<sst xmlns="http://schemas.openxmlformats.org/spreadsheetml/2006/main" count="1495" uniqueCount="87">
  <si>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</si>
  <si>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</si>
  <si>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</si>
  <si>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</si>
  <si>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</si>
  <si>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</si>
  <si>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</si>
  <si>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</si>
  <si>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</si>
  <si>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</si>
  <si>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</si>
  <si>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</si>
  <si>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</si>
  <si>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</si>
  <si>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</si>
  <si>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</si>
  <si>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</si>
  <si>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</si>
  <si>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</si>
  <si>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</si>
  <si>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</si>
  <si>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</si>
  <si>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</si>
  <si>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</si>
  <si>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</si>
  <si>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</si>
  <si>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</si>
  <si>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</si>
  <si>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</si>
  <si>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</si>
  <si>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</si>
  <si>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</si>
  <si>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</si>
  <si>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</si>
  <si>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</si>
  <si>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</si>
  <si>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</si>
  <si>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</si>
  <si>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</si>
  <si>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</si>
  <si>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</si>
  <si>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</si>
  <si>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</si>
  <si>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</si>
  <si>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</si>
  <si>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</si>
  <si>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</si>
  <si>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</si>
  <si>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</si>
  <si>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</si>
  <si>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</si>
  <si>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</si>
  <si>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</si>
  <si>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</si>
  <si>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</si>
  <si>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</si>
  <si>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</si>
  <si>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</si>
  <si>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</si>
  <si>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</si>
  <si>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</si>
  <si>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</si>
  <si>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</si>
  <si>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</si>
  <si>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</si>
  <si>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</si>
  <si>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</si>
  <si>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</si>
  <si>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</si>
  <si>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</si>
  <si>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</si>
  <si>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</si>
  <si>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</si>
  <si>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</si>
  <si>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</si>
  <si>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</si>
  <si>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</si>
  <si>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</si>
  <si>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</si>
  <si>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</si>
  <si>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</si>
  <si>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</si>
  <si>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</si>
  <si>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</si>
  <si>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</si>
  <si>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</si>
  <si>
    <t>Date:29.08.2021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</si>
</sst>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K16" sqref="K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177</v>
      </c>
      <c r="L4" s="3"/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8" t="s">
        <v>39</v>
      </c>
      <c r="B29" s="99"/>
      <c r="C29" s="100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63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10"/>
      <c r="O4" s="110"/>
      <c r="P4" s="110"/>
      <c r="Q4" s="110"/>
      <c r="R4" s="110"/>
      <c r="S4" s="110"/>
      <c r="T4" s="110"/>
      <c r="U4" s="110"/>
      <c r="V4" s="110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8" t="s">
        <v>39</v>
      </c>
      <c r="B29" s="99"/>
      <c r="C29" s="100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8" t="s">
        <v>39</v>
      </c>
      <c r="B29" s="99"/>
      <c r="C29" s="100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5" t="s">
        <v>38</v>
      </c>
      <c r="B28" s="96"/>
      <c r="C28" s="97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8" t="s">
        <v>39</v>
      </c>
      <c r="B29" s="99"/>
      <c r="C29" s="100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8" t="s">
        <v>39</v>
      </c>
      <c r="B29" s="99"/>
      <c r="C29" s="100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8" t="s">
        <v>39</v>
      </c>
      <c r="B29" s="99"/>
      <c r="C29" s="100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8" t="s">
        <v>39</v>
      </c>
      <c r="B29" s="99"/>
      <c r="C29" s="100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8" t="s">
        <v>39</v>
      </c>
      <c r="B29" s="99"/>
      <c r="C29" s="100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1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1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1" x14ac:dyDescent="0.25">
      <c r="A4" s="109" t="s">
        <v>1</v>
      </c>
      <c r="B4" s="109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1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286</v>
      </c>
      <c r="L4" s="2">
        <f>'24'!L29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265</v>
      </c>
      <c r="L4" s="2">
        <f>'25'!L29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245</v>
      </c>
      <c r="L4" s="2">
        <f>'26'!L29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98" t="s">
        <v>39</v>
      </c>
      <c r="B29" s="99"/>
      <c r="C29" s="100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245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245</v>
      </c>
      <c r="L4" s="2">
        <f>'27'!L29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76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98" t="s">
        <v>39</v>
      </c>
      <c r="B29" s="99"/>
      <c r="C29" s="100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224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5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7.28515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86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224</v>
      </c>
      <c r="L4" s="2">
        <f>'28'!L29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9460</v>
      </c>
      <c r="N7" s="24">
        <f>D7+E7*20+F7*10+G7*9+H7*9+I7*191+J7*191+K7*182+L7*100</f>
        <v>9460</v>
      </c>
      <c r="O7" s="25">
        <f>M7*2.75%</f>
        <v>260.14999999999998</v>
      </c>
      <c r="P7" s="26"/>
      <c r="Q7" s="26">
        <v>100</v>
      </c>
      <c r="R7" s="24">
        <f>M7-(M7*2.75%)+I7*191+J7*191+K7*182+L7*100-Q7</f>
        <v>9099.85</v>
      </c>
      <c r="S7" s="25">
        <f>M7*0.95%</f>
        <v>89.87</v>
      </c>
      <c r="T7" s="27">
        <f>S7-Q7</f>
        <v>-10.129999999999995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8649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8649</v>
      </c>
      <c r="N8" s="24">
        <f t="shared" ref="N8:N27" si="1">D8+E8*20+F8*10+G8*9+H8*9+I8*191+J8*191+K8*182+L8*100</f>
        <v>8649</v>
      </c>
      <c r="O8" s="25">
        <f t="shared" ref="O8:O27" si="2">M8*2.75%</f>
        <v>237.8475</v>
      </c>
      <c r="P8" s="26"/>
      <c r="Q8" s="26">
        <v>81</v>
      </c>
      <c r="R8" s="24">
        <f t="shared" ref="R8:R27" si="3">M8-(M8*2.75%)+I8*191+J8*191+K8*182+L8*100-Q8</f>
        <v>8330.1525000000001</v>
      </c>
      <c r="S8" s="25">
        <f t="shared" ref="S8:S27" si="4">M8*0.95%</f>
        <v>82.165499999999994</v>
      </c>
      <c r="T8" s="27">
        <f t="shared" ref="T8:T27" si="5">S8-Q8</f>
        <v>1.1654999999999944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19016</v>
      </c>
      <c r="E9" s="30"/>
      <c r="F9" s="30"/>
      <c r="G9" s="30"/>
      <c r="H9" s="30"/>
      <c r="I9" s="20">
        <v>2</v>
      </c>
      <c r="J9" s="20"/>
      <c r="K9" s="20">
        <v>2</v>
      </c>
      <c r="L9" s="20"/>
      <c r="M9" s="20">
        <f t="shared" si="0"/>
        <v>19016</v>
      </c>
      <c r="N9" s="24">
        <f t="shared" si="1"/>
        <v>19762</v>
      </c>
      <c r="O9" s="25">
        <f t="shared" si="2"/>
        <v>522.94000000000005</v>
      </c>
      <c r="P9" s="26">
        <v>3000</v>
      </c>
      <c r="Q9" s="26">
        <v>129</v>
      </c>
      <c r="R9" s="24">
        <f t="shared" si="3"/>
        <v>19110.060000000001</v>
      </c>
      <c r="S9" s="25">
        <f t="shared" si="4"/>
        <v>180.65199999999999</v>
      </c>
      <c r="T9" s="27">
        <f t="shared" si="5"/>
        <v>51.651999999999987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5054</v>
      </c>
      <c r="N10" s="24">
        <f t="shared" si="1"/>
        <v>5627</v>
      </c>
      <c r="O10" s="25">
        <f t="shared" si="2"/>
        <v>138.98500000000001</v>
      </c>
      <c r="P10" s="26"/>
      <c r="Q10" s="26">
        <v>28</v>
      </c>
      <c r="R10" s="24">
        <f t="shared" si="3"/>
        <v>5460.0150000000003</v>
      </c>
      <c r="S10" s="25">
        <f t="shared" si="4"/>
        <v>48.012999999999998</v>
      </c>
      <c r="T10" s="27">
        <f t="shared" si="5"/>
        <v>20.012999999999998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50</v>
      </c>
      <c r="F11" s="30">
        <v>200</v>
      </c>
      <c r="G11" s="32"/>
      <c r="H11" s="30">
        <v>160</v>
      </c>
      <c r="I11" s="20"/>
      <c r="J11" s="20"/>
      <c r="K11" s="20"/>
      <c r="L11" s="20"/>
      <c r="M11" s="20">
        <f t="shared" si="0"/>
        <v>8398</v>
      </c>
      <c r="N11" s="24">
        <f t="shared" si="1"/>
        <v>8398</v>
      </c>
      <c r="O11" s="25">
        <f t="shared" si="2"/>
        <v>230.94499999999999</v>
      </c>
      <c r="P11" s="26"/>
      <c r="Q11" s="26">
        <v>39</v>
      </c>
      <c r="R11" s="24">
        <f t="shared" si="3"/>
        <v>8128.0550000000003</v>
      </c>
      <c r="S11" s="25">
        <f t="shared" si="4"/>
        <v>79.780999999999992</v>
      </c>
      <c r="T11" s="27">
        <f t="shared" si="5"/>
        <v>40.780999999999992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5525</v>
      </c>
      <c r="N12" s="24">
        <f t="shared" si="1"/>
        <v>5525</v>
      </c>
      <c r="O12" s="25">
        <f t="shared" si="2"/>
        <v>151.9375</v>
      </c>
      <c r="P12" s="26"/>
      <c r="Q12" s="26">
        <v>33</v>
      </c>
      <c r="R12" s="24">
        <f t="shared" si="3"/>
        <v>5340.0625</v>
      </c>
      <c r="S12" s="25">
        <f t="shared" si="4"/>
        <v>52.487499999999997</v>
      </c>
      <c r="T12" s="27">
        <f t="shared" si="5"/>
        <v>19.487499999999997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4113</v>
      </c>
      <c r="N13" s="24">
        <f t="shared" si="1"/>
        <v>4113</v>
      </c>
      <c r="O13" s="25">
        <f t="shared" si="2"/>
        <v>113.1075</v>
      </c>
      <c r="P13" s="26">
        <v>200</v>
      </c>
      <c r="Q13" s="26"/>
      <c r="R13" s="24">
        <f t="shared" si="3"/>
        <v>3999.8924999999999</v>
      </c>
      <c r="S13" s="25">
        <f t="shared" si="4"/>
        <v>39.073499999999996</v>
      </c>
      <c r="T13" s="27">
        <f t="shared" si="5"/>
        <v>39.073499999999996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14120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15020</v>
      </c>
      <c r="N14" s="24">
        <f t="shared" si="1"/>
        <v>15020</v>
      </c>
      <c r="O14" s="25">
        <f t="shared" si="2"/>
        <v>413.05</v>
      </c>
      <c r="P14" s="26">
        <v>2000</v>
      </c>
      <c r="Q14" s="26">
        <v>156</v>
      </c>
      <c r="R14" s="24">
        <f t="shared" si="3"/>
        <v>14450.95</v>
      </c>
      <c r="S14" s="25">
        <f t="shared" si="4"/>
        <v>142.69</v>
      </c>
      <c r="T14" s="27">
        <f t="shared" si="5"/>
        <v>-13.310000000000002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32115</v>
      </c>
      <c r="E15" s="30">
        <v>30</v>
      </c>
      <c r="F15" s="30"/>
      <c r="G15" s="30"/>
      <c r="H15" s="30">
        <v>80</v>
      </c>
      <c r="I15" s="20">
        <v>4</v>
      </c>
      <c r="J15" s="20"/>
      <c r="K15" s="20">
        <v>5</v>
      </c>
      <c r="L15" s="20"/>
      <c r="M15" s="20">
        <f t="shared" si="0"/>
        <v>33435</v>
      </c>
      <c r="N15" s="24">
        <f t="shared" si="1"/>
        <v>35109</v>
      </c>
      <c r="O15" s="25">
        <f t="shared" si="2"/>
        <v>919.46249999999998</v>
      </c>
      <c r="P15" s="26"/>
      <c r="Q15" s="26">
        <v>139</v>
      </c>
      <c r="R15" s="24">
        <f t="shared" si="3"/>
        <v>34050.537499999999</v>
      </c>
      <c r="S15" s="25">
        <f t="shared" si="4"/>
        <v>317.63249999999999</v>
      </c>
      <c r="T15" s="27">
        <f t="shared" si="5"/>
        <v>178.63249999999999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12689</v>
      </c>
      <c r="E16" s="30"/>
      <c r="F16" s="30"/>
      <c r="G16" s="30">
        <v>80</v>
      </c>
      <c r="H16" s="30">
        <v>200</v>
      </c>
      <c r="I16" s="20"/>
      <c r="J16" s="20"/>
      <c r="K16" s="20"/>
      <c r="L16" s="20"/>
      <c r="M16" s="20">
        <f t="shared" si="0"/>
        <v>15209</v>
      </c>
      <c r="N16" s="24">
        <f t="shared" si="1"/>
        <v>15209</v>
      </c>
      <c r="O16" s="25">
        <f t="shared" si="2"/>
        <v>418.2475</v>
      </c>
      <c r="P16" s="26">
        <v>6000</v>
      </c>
      <c r="Q16" s="26">
        <v>120</v>
      </c>
      <c r="R16" s="24">
        <f t="shared" si="3"/>
        <v>14670.752500000001</v>
      </c>
      <c r="S16" s="25">
        <f t="shared" si="4"/>
        <v>144.4855</v>
      </c>
      <c r="T16" s="27">
        <f t="shared" si="5"/>
        <v>24.485500000000002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7825</v>
      </c>
      <c r="E17" s="30"/>
      <c r="F17" s="30"/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9625</v>
      </c>
      <c r="N17" s="24">
        <f t="shared" si="1"/>
        <v>10580</v>
      </c>
      <c r="O17" s="25">
        <f t="shared" si="2"/>
        <v>264.6875</v>
      </c>
      <c r="P17" s="26"/>
      <c r="Q17" s="26">
        <v>70</v>
      </c>
      <c r="R17" s="24">
        <f t="shared" si="3"/>
        <v>10245.3125</v>
      </c>
      <c r="S17" s="25">
        <f t="shared" si="4"/>
        <v>91.4375</v>
      </c>
      <c r="T17" s="27">
        <f t="shared" si="5"/>
        <v>21.4375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12000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12000</v>
      </c>
      <c r="N18" s="24">
        <f t="shared" si="1"/>
        <v>12000</v>
      </c>
      <c r="O18" s="25">
        <f t="shared" si="2"/>
        <v>330</v>
      </c>
      <c r="P18" s="26"/>
      <c r="Q18" s="26">
        <v>100</v>
      </c>
      <c r="R18" s="24">
        <f t="shared" si="3"/>
        <v>11570</v>
      </c>
      <c r="S18" s="25">
        <f t="shared" si="4"/>
        <v>114</v>
      </c>
      <c r="T18" s="27">
        <f t="shared" si="5"/>
        <v>14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8702</v>
      </c>
      <c r="E19" s="30">
        <v>10</v>
      </c>
      <c r="F19" s="30">
        <v>10</v>
      </c>
      <c r="G19" s="30">
        <v>20</v>
      </c>
      <c r="H19" s="30">
        <v>140</v>
      </c>
      <c r="I19" s="20">
        <v>5</v>
      </c>
      <c r="J19" s="20"/>
      <c r="K19" s="20"/>
      <c r="L19" s="20"/>
      <c r="M19" s="20">
        <f t="shared" si="0"/>
        <v>10442</v>
      </c>
      <c r="N19" s="24">
        <f t="shared" si="1"/>
        <v>11397</v>
      </c>
      <c r="O19" s="25">
        <f t="shared" si="2"/>
        <v>287.15500000000003</v>
      </c>
      <c r="P19" s="26"/>
      <c r="Q19" s="26">
        <v>100</v>
      </c>
      <c r="R19" s="24">
        <f t="shared" si="3"/>
        <v>11009.844999999999</v>
      </c>
      <c r="S19" s="25">
        <f t="shared" si="4"/>
        <v>99.198999999999998</v>
      </c>
      <c r="T19" s="27">
        <f t="shared" si="5"/>
        <v>-0.80100000000000193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7839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7839</v>
      </c>
      <c r="N20" s="24">
        <f t="shared" si="1"/>
        <v>7839</v>
      </c>
      <c r="O20" s="25">
        <f t="shared" si="2"/>
        <v>215.57249999999999</v>
      </c>
      <c r="P20" s="26"/>
      <c r="Q20" s="26">
        <v>118</v>
      </c>
      <c r="R20" s="24">
        <f t="shared" si="3"/>
        <v>7505.4274999999998</v>
      </c>
      <c r="S20" s="25">
        <f t="shared" si="4"/>
        <v>74.470500000000001</v>
      </c>
      <c r="T20" s="27">
        <f t="shared" si="5"/>
        <v>-43.529499999999999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5352</v>
      </c>
      <c r="E21" s="30"/>
      <c r="F21" s="30"/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6252</v>
      </c>
      <c r="N21" s="24">
        <f t="shared" si="1"/>
        <v>7589</v>
      </c>
      <c r="O21" s="25">
        <f t="shared" si="2"/>
        <v>171.93</v>
      </c>
      <c r="P21" s="26"/>
      <c r="Q21" s="26">
        <v>22</v>
      </c>
      <c r="R21" s="24">
        <f t="shared" si="3"/>
        <v>7395.07</v>
      </c>
      <c r="S21" s="25">
        <f t="shared" si="4"/>
        <v>59.393999999999998</v>
      </c>
      <c r="T21" s="27">
        <f t="shared" si="5"/>
        <v>37.393999999999998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21797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21797</v>
      </c>
      <c r="N22" s="24">
        <f t="shared" si="1"/>
        <v>22752</v>
      </c>
      <c r="O22" s="25">
        <f t="shared" si="2"/>
        <v>599.41750000000002</v>
      </c>
      <c r="P22" s="26"/>
      <c r="Q22" s="26">
        <v>152</v>
      </c>
      <c r="R22" s="24">
        <f t="shared" si="3"/>
        <v>22000.5825</v>
      </c>
      <c r="S22" s="25">
        <f t="shared" si="4"/>
        <v>207.07149999999999</v>
      </c>
      <c r="T22" s="27">
        <f t="shared" si="5"/>
        <v>55.071499999999986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7017</v>
      </c>
      <c r="N23" s="24">
        <f t="shared" si="1"/>
        <v>7017</v>
      </c>
      <c r="O23" s="25">
        <f t="shared" si="2"/>
        <v>192.9675</v>
      </c>
      <c r="P23" s="26"/>
      <c r="Q23" s="26">
        <v>70</v>
      </c>
      <c r="R23" s="24">
        <f t="shared" si="3"/>
        <v>6754.0325000000003</v>
      </c>
      <c r="S23" s="25">
        <f t="shared" si="4"/>
        <v>66.661500000000004</v>
      </c>
      <c r="T23" s="27">
        <f t="shared" si="5"/>
        <v>-3.3384999999999962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23673</v>
      </c>
      <c r="E24" s="30">
        <v>50</v>
      </c>
      <c r="F24" s="30">
        <v>100</v>
      </c>
      <c r="G24" s="30"/>
      <c r="H24" s="30">
        <v>180</v>
      </c>
      <c r="I24" s="20">
        <v>6</v>
      </c>
      <c r="J24" s="20"/>
      <c r="K24" s="20">
        <v>6</v>
      </c>
      <c r="L24" s="20"/>
      <c r="M24" s="20">
        <f t="shared" si="0"/>
        <v>27293</v>
      </c>
      <c r="N24" s="24">
        <f t="shared" si="1"/>
        <v>29531</v>
      </c>
      <c r="O24" s="25">
        <f t="shared" si="2"/>
        <v>750.5575</v>
      </c>
      <c r="P24" s="26"/>
      <c r="Q24" s="26">
        <v>130</v>
      </c>
      <c r="R24" s="24">
        <f t="shared" si="3"/>
        <v>28650.442500000001</v>
      </c>
      <c r="S24" s="25">
        <f t="shared" si="4"/>
        <v>259.2835</v>
      </c>
      <c r="T24" s="27">
        <f t="shared" si="5"/>
        <v>129.2835</v>
      </c>
    </row>
    <row r="25" spans="1:20" ht="15.75" x14ac:dyDescent="0.25">
      <c r="A25" s="28">
        <v>19</v>
      </c>
      <c r="B25" s="20">
        <v>1908446152</v>
      </c>
      <c r="C25" s="20">
        <v>11770</v>
      </c>
      <c r="D25" s="29">
        <v>9154</v>
      </c>
      <c r="E25" s="30"/>
      <c r="F25" s="30">
        <v>10</v>
      </c>
      <c r="G25" s="30"/>
      <c r="H25" s="30"/>
      <c r="I25" s="20">
        <v>40</v>
      </c>
      <c r="J25" s="20"/>
      <c r="K25" s="20"/>
      <c r="L25" s="20"/>
      <c r="M25" s="20">
        <f t="shared" si="0"/>
        <v>9254</v>
      </c>
      <c r="N25" s="24">
        <f t="shared" si="1"/>
        <v>16894</v>
      </c>
      <c r="O25" s="25">
        <f t="shared" si="2"/>
        <v>254.48500000000001</v>
      </c>
      <c r="P25" s="26"/>
      <c r="Q25" s="26">
        <v>94</v>
      </c>
      <c r="R25" s="24">
        <f t="shared" si="3"/>
        <v>16545.514999999999</v>
      </c>
      <c r="S25" s="25">
        <f t="shared" si="4"/>
        <v>87.912999999999997</v>
      </c>
      <c r="T25" s="27">
        <f t="shared" si="5"/>
        <v>-6.0870000000000033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8000</v>
      </c>
      <c r="E26" s="29"/>
      <c r="F26" s="30"/>
      <c r="G26" s="30"/>
      <c r="H26" s="30"/>
      <c r="I26" s="20">
        <v>4</v>
      </c>
      <c r="J26" s="20"/>
      <c r="K26" s="20">
        <v>3</v>
      </c>
      <c r="L26" s="20"/>
      <c r="M26" s="20">
        <f t="shared" si="0"/>
        <v>8000</v>
      </c>
      <c r="N26" s="24">
        <f t="shared" si="1"/>
        <v>9310</v>
      </c>
      <c r="O26" s="25">
        <f t="shared" si="2"/>
        <v>220</v>
      </c>
      <c r="P26" s="26">
        <v>2000</v>
      </c>
      <c r="Q26" s="26">
        <v>90</v>
      </c>
      <c r="R26" s="24">
        <f t="shared" si="3"/>
        <v>9000</v>
      </c>
      <c r="S26" s="25">
        <f t="shared" si="4"/>
        <v>76</v>
      </c>
      <c r="T26" s="27">
        <f t="shared" si="5"/>
        <v>-14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7406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7406</v>
      </c>
      <c r="N27" s="40">
        <f t="shared" si="1"/>
        <v>7406</v>
      </c>
      <c r="O27" s="25">
        <f t="shared" si="2"/>
        <v>203.66499999999999</v>
      </c>
      <c r="P27" s="41"/>
      <c r="Q27" s="41">
        <v>100</v>
      </c>
      <c r="R27" s="24">
        <f t="shared" si="3"/>
        <v>7102.335</v>
      </c>
      <c r="S27" s="42">
        <f t="shared" si="4"/>
        <v>70.356999999999999</v>
      </c>
      <c r="T27" s="43">
        <f t="shared" si="5"/>
        <v>-29.643000000000001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233464</v>
      </c>
      <c r="E28" s="45">
        <f t="shared" si="6"/>
        <v>140</v>
      </c>
      <c r="F28" s="45">
        <f t="shared" ref="F28:T28" si="7">SUM(F7:F27)</f>
        <v>320</v>
      </c>
      <c r="G28" s="45">
        <f t="shared" si="7"/>
        <v>100</v>
      </c>
      <c r="H28" s="45">
        <f t="shared" si="7"/>
        <v>1160</v>
      </c>
      <c r="I28" s="45">
        <f t="shared" si="7"/>
        <v>81</v>
      </c>
      <c r="J28" s="45">
        <f t="shared" si="7"/>
        <v>0</v>
      </c>
      <c r="K28" s="45">
        <f t="shared" si="7"/>
        <v>16</v>
      </c>
      <c r="L28" s="45">
        <f t="shared" si="7"/>
        <v>0</v>
      </c>
      <c r="M28" s="45">
        <f t="shared" si="7"/>
        <v>250804</v>
      </c>
      <c r="N28" s="45">
        <f t="shared" si="7"/>
        <v>269187</v>
      </c>
      <c r="O28" s="46">
        <f t="shared" si="7"/>
        <v>6897.1100000000006</v>
      </c>
      <c r="P28" s="45">
        <f t="shared" si="7"/>
        <v>13200</v>
      </c>
      <c r="Q28" s="45">
        <f t="shared" si="7"/>
        <v>1871</v>
      </c>
      <c r="R28" s="45">
        <f t="shared" si="7"/>
        <v>260418.88999999998</v>
      </c>
      <c r="S28" s="45">
        <f t="shared" si="7"/>
        <v>2382.6379999999995</v>
      </c>
      <c r="T28" s="47">
        <f t="shared" si="7"/>
        <v>511.63799999999992</v>
      </c>
    </row>
    <row r="29" spans="1:20" ht="15.75" thickBot="1" x14ac:dyDescent="0.3">
      <c r="A29" s="98" t="s">
        <v>39</v>
      </c>
      <c r="B29" s="99"/>
      <c r="C29" s="100"/>
      <c r="D29" s="48">
        <f>D4+D5-D28</f>
        <v>564998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208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8" t="s">
        <v>39</v>
      </c>
      <c r="B29" s="99"/>
      <c r="C29" s="100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'29'!D29</f>
        <v>564998</v>
      </c>
      <c r="E4" s="2">
        <f>'29'!E29</f>
        <v>4450</v>
      </c>
      <c r="F4" s="2">
        <f>'29'!F29</f>
        <v>10460</v>
      </c>
      <c r="G4" s="2">
        <f>'29'!G29</f>
        <v>70</v>
      </c>
      <c r="H4" s="2">
        <f>'29'!H29</f>
        <v>15435</v>
      </c>
      <c r="I4" s="2">
        <f>'29'!I29</f>
        <v>1473</v>
      </c>
      <c r="J4" s="2">
        <f>'29'!J29</f>
        <v>543</v>
      </c>
      <c r="K4" s="2">
        <f>'29'!K29</f>
        <v>208</v>
      </c>
      <c r="L4" s="2">
        <f>'29'!L29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564998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208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'30'!D29</f>
        <v>564998</v>
      </c>
      <c r="E4" s="2">
        <f>'30'!E29</f>
        <v>4450</v>
      </c>
      <c r="F4" s="2">
        <f>'30'!F29</f>
        <v>10460</v>
      </c>
      <c r="G4" s="2">
        <f>'30'!G29</f>
        <v>70</v>
      </c>
      <c r="H4" s="2">
        <f>'30'!H29</f>
        <v>15435</v>
      </c>
      <c r="I4" s="2">
        <f>'30'!I29</f>
        <v>1473</v>
      </c>
      <c r="J4" s="2">
        <f>'30'!J29</f>
        <v>543</v>
      </c>
      <c r="K4" s="2">
        <f>'30'!K29</f>
        <v>208</v>
      </c>
      <c r="L4" s="2">
        <f>'30'!L29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564998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208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66</v>
      </c>
      <c r="B3" s="106"/>
      <c r="C3" s="107" t="s">
        <v>73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10"/>
      <c r="O4" s="110"/>
      <c r="P4" s="110"/>
      <c r="Q4" s="110"/>
      <c r="R4" s="110"/>
      <c r="S4" s="110"/>
      <c r="T4" s="110"/>
    </row>
    <row r="5" spans="1:20" ht="15.75" thickBot="1" x14ac:dyDescent="0.3">
      <c r="A5" s="109" t="s">
        <v>2</v>
      </c>
      <c r="B5" s="118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6037963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290192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122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308292</v>
      </c>
      <c r="N7" s="71">
        <f>D7+E7*20+F7*10+G7*9+H7*9+I7*191+J7*191+K7*182+L7*100</f>
        <v>336326</v>
      </c>
      <c r="O7" s="72">
        <f>M7*2.75%</f>
        <v>8478.0300000000007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2144</v>
      </c>
      <c r="R7" s="71">
        <f>M7-(M7*2.75%)+I7*191+J7*191+K7*182+L7*100-Q7</f>
        <v>325703.96999999997</v>
      </c>
      <c r="S7" s="72">
        <f>M7*0.95%</f>
        <v>2928.7739999999999</v>
      </c>
      <c r="T7" s="74">
        <f>S7-Q7</f>
        <v>784.77399999999989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175181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186131</v>
      </c>
      <c r="N8" s="24">
        <f t="shared" ref="N8:N27" si="1">D8+E8*20+F8*10+G8*9+H8*9+I8*191+J8*191+K8*182+L8*100</f>
        <v>190243</v>
      </c>
      <c r="O8" s="25">
        <f t="shared" ref="O8:O27" si="2">M8*2.75%</f>
        <v>5118.6025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2232</v>
      </c>
      <c r="R8" s="24">
        <f t="shared" ref="R8:R27" si="3">M8-(M8*2.75%)+I8*191+J8*191+K8*182+L8*100-Q8</f>
        <v>182892.39749999999</v>
      </c>
      <c r="S8" s="25">
        <f t="shared" ref="S8:S27" si="4">M8*0.95%</f>
        <v>1768.2445</v>
      </c>
      <c r="T8" s="27">
        <f t="shared" ref="T8:T27" si="5">S8-Q8</f>
        <v>-463.75549999999998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493504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2990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7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534764</v>
      </c>
      <c r="N9" s="24">
        <f t="shared" si="1"/>
        <v>555250</v>
      </c>
      <c r="O9" s="25">
        <f t="shared" si="2"/>
        <v>14706.01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3406</v>
      </c>
      <c r="R9" s="24">
        <f t="shared" si="3"/>
        <v>537137.99</v>
      </c>
      <c r="S9" s="25">
        <f t="shared" si="4"/>
        <v>5080.2579999999998</v>
      </c>
      <c r="T9" s="27">
        <f t="shared" si="5"/>
        <v>1674.2579999999998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135375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140945</v>
      </c>
      <c r="N10" s="24">
        <f t="shared" si="1"/>
        <v>156216</v>
      </c>
      <c r="O10" s="25">
        <f t="shared" si="2"/>
        <v>3875.9875000000002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581</v>
      </c>
      <c r="R10" s="24">
        <f t="shared" si="3"/>
        <v>151759.01250000001</v>
      </c>
      <c r="S10" s="25">
        <f t="shared" si="4"/>
        <v>1338.9775</v>
      </c>
      <c r="T10" s="27">
        <f t="shared" si="5"/>
        <v>757.97749999999996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219732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320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242422</v>
      </c>
      <c r="N11" s="24">
        <f t="shared" si="1"/>
        <v>269584</v>
      </c>
      <c r="O11" s="25">
        <f t="shared" si="2"/>
        <v>6666.6050000000005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870</v>
      </c>
      <c r="R11" s="24">
        <f t="shared" si="3"/>
        <v>262047.39500000002</v>
      </c>
      <c r="S11" s="25">
        <f t="shared" si="4"/>
        <v>2303.009</v>
      </c>
      <c r="T11" s="27">
        <f t="shared" si="5"/>
        <v>1433.009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135144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138144</v>
      </c>
      <c r="N12" s="24">
        <f t="shared" si="1"/>
        <v>144013</v>
      </c>
      <c r="O12" s="25">
        <f t="shared" si="2"/>
        <v>3798.96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718</v>
      </c>
      <c r="R12" s="24">
        <f t="shared" si="3"/>
        <v>139496.04</v>
      </c>
      <c r="S12" s="25">
        <f t="shared" si="4"/>
        <v>1312.3679999999999</v>
      </c>
      <c r="T12" s="27">
        <f t="shared" si="5"/>
        <v>594.36799999999994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158412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162012</v>
      </c>
      <c r="N13" s="24">
        <f t="shared" si="1"/>
        <v>163922</v>
      </c>
      <c r="O13" s="25">
        <f t="shared" si="2"/>
        <v>4455.33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49</v>
      </c>
      <c r="R13" s="24">
        <f t="shared" si="3"/>
        <v>159417.67000000001</v>
      </c>
      <c r="S13" s="25">
        <f t="shared" si="4"/>
        <v>1539.114</v>
      </c>
      <c r="T13" s="27">
        <f t="shared" si="5"/>
        <v>1490.114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385766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406846</v>
      </c>
      <c r="N14" s="24">
        <f t="shared" si="1"/>
        <v>415598</v>
      </c>
      <c r="O14" s="25">
        <f t="shared" si="2"/>
        <v>11188.264999999999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3708</v>
      </c>
      <c r="R14" s="24">
        <f t="shared" si="3"/>
        <v>400701.73499999999</v>
      </c>
      <c r="S14" s="25">
        <f t="shared" si="4"/>
        <v>3865.0369999999998</v>
      </c>
      <c r="T14" s="27">
        <f t="shared" si="5"/>
        <v>157.03699999999981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479878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504798</v>
      </c>
      <c r="N15" s="24">
        <f t="shared" si="1"/>
        <v>528502</v>
      </c>
      <c r="O15" s="25">
        <f t="shared" si="2"/>
        <v>13881.945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3686</v>
      </c>
      <c r="R15" s="24">
        <f t="shared" si="3"/>
        <v>510934.05499999999</v>
      </c>
      <c r="S15" s="25">
        <f t="shared" si="4"/>
        <v>4795.5810000000001</v>
      </c>
      <c r="T15" s="27">
        <f t="shared" si="5"/>
        <v>1109.5810000000001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376625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411875</v>
      </c>
      <c r="N16" s="24">
        <f t="shared" si="1"/>
        <v>446005</v>
      </c>
      <c r="O16" s="25">
        <f t="shared" si="2"/>
        <v>11326.5625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3041</v>
      </c>
      <c r="R16" s="24">
        <f t="shared" si="3"/>
        <v>431637.4375</v>
      </c>
      <c r="S16" s="25">
        <f t="shared" si="4"/>
        <v>3912.8125</v>
      </c>
      <c r="T16" s="27">
        <f t="shared" si="5"/>
        <v>871.8125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251680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275250</v>
      </c>
      <c r="N17" s="24">
        <f t="shared" si="1"/>
        <v>297462</v>
      </c>
      <c r="O17" s="25">
        <f t="shared" si="2"/>
        <v>7569.375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1910</v>
      </c>
      <c r="R17" s="24">
        <f t="shared" si="3"/>
        <v>287982.625</v>
      </c>
      <c r="S17" s="25">
        <f t="shared" si="4"/>
        <v>2614.875</v>
      </c>
      <c r="T17" s="27">
        <f t="shared" si="5"/>
        <v>704.875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257093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261543</v>
      </c>
      <c r="N18" s="24">
        <f t="shared" si="1"/>
        <v>275908</v>
      </c>
      <c r="O18" s="25">
        <f t="shared" si="2"/>
        <v>7192.4324999999999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3352</v>
      </c>
      <c r="R18" s="24">
        <f t="shared" si="3"/>
        <v>265363.5675</v>
      </c>
      <c r="S18" s="25">
        <f t="shared" si="4"/>
        <v>2484.6585</v>
      </c>
      <c r="T18" s="27">
        <f t="shared" si="5"/>
        <v>-867.3415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282525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99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300385</v>
      </c>
      <c r="N19" s="24">
        <f t="shared" si="1"/>
        <v>321842</v>
      </c>
      <c r="O19" s="25">
        <f t="shared" si="2"/>
        <v>8260.5874999999996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2400</v>
      </c>
      <c r="R19" s="24">
        <f t="shared" si="3"/>
        <v>311181.41249999998</v>
      </c>
      <c r="S19" s="25">
        <f t="shared" si="4"/>
        <v>2853.6574999999998</v>
      </c>
      <c r="T19" s="27">
        <f t="shared" si="5"/>
        <v>453.6574999999998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182493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188333</v>
      </c>
      <c r="N20" s="24">
        <f t="shared" si="1"/>
        <v>199294</v>
      </c>
      <c r="O20" s="25">
        <f t="shared" si="2"/>
        <v>5179.1575000000003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2510</v>
      </c>
      <c r="R20" s="24">
        <f t="shared" si="3"/>
        <v>191604.8425</v>
      </c>
      <c r="S20" s="25">
        <f t="shared" si="4"/>
        <v>1789.1634999999999</v>
      </c>
      <c r="T20" s="27">
        <f t="shared" si="5"/>
        <v>-720.83650000000011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173484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180324</v>
      </c>
      <c r="N21" s="24">
        <f t="shared" si="1"/>
        <v>200289</v>
      </c>
      <c r="O21" s="25">
        <f t="shared" si="2"/>
        <v>4958.91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529</v>
      </c>
      <c r="R21" s="24">
        <f t="shared" si="3"/>
        <v>194801.09</v>
      </c>
      <c r="S21" s="25">
        <f t="shared" si="4"/>
        <v>1713.078</v>
      </c>
      <c r="T21" s="27">
        <f t="shared" si="5"/>
        <v>1184.078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449238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159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479958</v>
      </c>
      <c r="N22" s="24">
        <f t="shared" si="1"/>
        <v>520337</v>
      </c>
      <c r="O22" s="25">
        <f t="shared" si="2"/>
        <v>13198.844999999999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3552</v>
      </c>
      <c r="R22" s="24">
        <f t="shared" si="3"/>
        <v>503586.15500000003</v>
      </c>
      <c r="S22" s="25">
        <f t="shared" si="4"/>
        <v>4559.6009999999997</v>
      </c>
      <c r="T22" s="27">
        <f t="shared" si="5"/>
        <v>1007.6009999999997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191074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197674</v>
      </c>
      <c r="N23" s="24">
        <f t="shared" si="1"/>
        <v>210089</v>
      </c>
      <c r="O23" s="25">
        <f t="shared" si="2"/>
        <v>5436.0349999999999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1610</v>
      </c>
      <c r="R23" s="24">
        <f t="shared" si="3"/>
        <v>203042.965</v>
      </c>
      <c r="S23" s="25">
        <f t="shared" si="4"/>
        <v>1877.903</v>
      </c>
      <c r="T23" s="27">
        <f t="shared" si="5"/>
        <v>267.90300000000002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583377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1410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605967</v>
      </c>
      <c r="N24" s="24">
        <f t="shared" si="1"/>
        <v>648137</v>
      </c>
      <c r="O24" s="25">
        <f t="shared" si="2"/>
        <v>16664.092499999999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3048</v>
      </c>
      <c r="R24" s="24">
        <f t="shared" si="3"/>
        <v>628424.90749999997</v>
      </c>
      <c r="S24" s="25">
        <f t="shared" si="4"/>
        <v>5756.6864999999998</v>
      </c>
      <c r="T24" s="27">
        <f t="shared" si="5"/>
        <v>2708.6864999999998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211288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222138</v>
      </c>
      <c r="N25" s="24">
        <f t="shared" si="1"/>
        <v>249426</v>
      </c>
      <c r="O25" s="25">
        <f t="shared" si="2"/>
        <v>6108.7950000000001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2090</v>
      </c>
      <c r="R25" s="24">
        <f t="shared" si="3"/>
        <v>241227.20499999999</v>
      </c>
      <c r="S25" s="25">
        <f t="shared" si="4"/>
        <v>2110.3110000000001</v>
      </c>
      <c r="T25" s="27">
        <f t="shared" si="5"/>
        <v>20.311000000000149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224636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16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234976</v>
      </c>
      <c r="N26" s="24">
        <f t="shared" si="1"/>
        <v>263291</v>
      </c>
      <c r="O26" s="25">
        <f t="shared" si="2"/>
        <v>6461.84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1818</v>
      </c>
      <c r="R26" s="24">
        <f t="shared" si="3"/>
        <v>255011.16</v>
      </c>
      <c r="S26" s="25">
        <f t="shared" si="4"/>
        <v>2232.2719999999999</v>
      </c>
      <c r="T26" s="27">
        <f t="shared" si="5"/>
        <v>414.27199999999993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243396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243396</v>
      </c>
      <c r="N27" s="40">
        <f t="shared" si="1"/>
        <v>276585</v>
      </c>
      <c r="O27" s="25">
        <f t="shared" si="2"/>
        <v>6693.39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2800</v>
      </c>
      <c r="R27" s="24">
        <f t="shared" si="3"/>
        <v>267091.61</v>
      </c>
      <c r="S27" s="42">
        <f t="shared" si="4"/>
        <v>2312.2619999999997</v>
      </c>
      <c r="T27" s="43">
        <f t="shared" si="5"/>
        <v>-487.73800000000028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5900093</v>
      </c>
      <c r="E28" s="45">
        <f t="shared" si="6"/>
        <v>3175</v>
      </c>
      <c r="F28" s="45">
        <f t="shared" ref="F28:T28" si="7">SUM(F7:F27)</f>
        <v>6440</v>
      </c>
      <c r="G28" s="45">
        <f t="shared" si="7"/>
        <v>1980</v>
      </c>
      <c r="H28" s="45">
        <f t="shared" si="7"/>
        <v>20040</v>
      </c>
      <c r="I28" s="45">
        <f t="shared" si="7"/>
        <v>1770</v>
      </c>
      <c r="J28" s="45">
        <f t="shared" si="7"/>
        <v>98</v>
      </c>
      <c r="K28" s="45">
        <f t="shared" si="7"/>
        <v>469</v>
      </c>
      <c r="L28" s="45">
        <f t="shared" si="7"/>
        <v>0</v>
      </c>
      <c r="M28" s="45">
        <f t="shared" si="7"/>
        <v>6226173</v>
      </c>
      <c r="N28" s="45">
        <f t="shared" si="7"/>
        <v>6668319</v>
      </c>
      <c r="O28" s="46">
        <f t="shared" si="7"/>
        <v>171219.75750000001</v>
      </c>
      <c r="P28" s="45">
        <f t="shared" si="7"/>
        <v>0</v>
      </c>
      <c r="Q28" s="45">
        <f t="shared" si="7"/>
        <v>46054</v>
      </c>
      <c r="R28" s="45">
        <f t="shared" si="7"/>
        <v>6451045.2425000006</v>
      </c>
      <c r="S28" s="45">
        <f t="shared" si="7"/>
        <v>59148.643500000006</v>
      </c>
      <c r="T28" s="47">
        <f t="shared" si="7"/>
        <v>13094.643499999998</v>
      </c>
    </row>
    <row r="29" spans="1:20" ht="15.75" thickBot="1" x14ac:dyDescent="0.3">
      <c r="A29" s="98" t="s">
        <v>39</v>
      </c>
      <c r="B29" s="99"/>
      <c r="C29" s="100"/>
      <c r="D29" s="48">
        <f>D4+D5-D28</f>
        <v>564998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208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4" sqref="J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0" t="s">
        <v>56</v>
      </c>
      <c r="B1" s="121"/>
      <c r="C1" s="121"/>
      <c r="D1" s="122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41260</v>
      </c>
      <c r="D5" s="53">
        <f t="shared" si="0"/>
        <v>33740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5570</v>
      </c>
      <c r="D6" s="53">
        <f t="shared" si="0"/>
        <v>24430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22690</v>
      </c>
      <c r="D7" s="53">
        <f t="shared" si="0"/>
        <v>12310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21080</v>
      </c>
      <c r="D10" s="53">
        <f t="shared" si="0"/>
        <v>48920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24920</v>
      </c>
      <c r="D11" s="53">
        <f t="shared" si="0"/>
        <v>45080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35250</v>
      </c>
      <c r="D12" s="53">
        <f t="shared" si="0"/>
        <v>34750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23570</v>
      </c>
      <c r="D13" s="53">
        <f t="shared" si="0"/>
        <v>31430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17860</v>
      </c>
      <c r="D15" s="53">
        <f t="shared" si="0"/>
        <v>37140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6840</v>
      </c>
      <c r="D17" s="53">
        <f t="shared" si="0"/>
        <v>23160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30720</v>
      </c>
      <c r="D18" s="53">
        <f t="shared" si="0"/>
        <v>44280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22590</v>
      </c>
      <c r="D20" s="53">
        <f t="shared" si="0"/>
        <v>52410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10850</v>
      </c>
      <c r="D21" s="53">
        <f t="shared" si="0"/>
        <v>24150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10340</v>
      </c>
      <c r="D22" s="53">
        <f t="shared" si="0"/>
        <v>24660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326080</v>
      </c>
      <c r="D24" s="58">
        <f t="shared" si="1"/>
        <v>673920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11" t="s">
        <v>57</v>
      </c>
      <c r="B3" s="111"/>
      <c r="C3" s="112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13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13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8" t="s">
        <v>39</v>
      </c>
      <c r="B29" s="99"/>
      <c r="C29" s="100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8" t="s">
        <v>39</v>
      </c>
      <c r="B29" s="99"/>
      <c r="C29" s="100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2021-08-29T16:33:24Z</dcterms:modified>
</cp:coreProperties>
</file>