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28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1" l="1"/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6" i="29" l="1"/>
  <c r="O24" i="31"/>
  <c r="N28" i="31"/>
  <c r="N28" i="29"/>
  <c r="O18" i="27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1" l="1"/>
  <c r="O21" i="33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<sst xmlns="http://schemas.openxmlformats.org/spreadsheetml/2006/main" count="1496" uniqueCount="88">
  <si>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</si>
  <si>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</si>
  <si>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</si>
  <si>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</si>
  <si>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</si>
  <si>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</si>
  <si>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</si>
  <si>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</si>
  <si>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</si>
  <si>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</si>
  <si>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</si>
  <si>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</si>
  <si>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</si>
  <si>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</si>
  <si>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</si>
  <si>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</si>
  <si>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</si>
  <si>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</si>
  <si>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</si>
  <si>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</si>
  <si>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</si>
  <si>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</si>
  <si>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</si>
  <si>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</si>
  <si>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</si>
  <si>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</si>
  <si>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</si>
  <si>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</si>
  <si>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</si>
  <si>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</si>
  <si>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</si>
  <si>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</si>
  <si>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</si>
  <si>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</si>
  <si>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</si>
  <si>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</si>
  <si>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</si>
  <si>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</si>
  <si>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</si>
  <si>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</si>
  <si>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</si>
  <si>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</si>
  <si>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</si>
  <si>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</si>
  <si>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</si>
  <si>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</si>
  <si>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</si>
  <si>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</si>
  <si>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</si>
  <si>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</si>
  <si>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</si>
  <si>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</si>
  <si>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</si>
  <si>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</si>
  <si>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</si>
  <si>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</si>
  <si>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</si>
  <si>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</si>
  <si>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</si>
  <si>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</si>
  <si>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</si>
  <si>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</si>
  <si>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</si>
  <si>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</si>
  <si>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</si>
  <si>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</si>
  <si>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</si>
  <si>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</si>
  <si>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</si>
  <si>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</si>
  <si>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</si>
  <si>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</si>
  <si>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</si>
  <si>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</si>
  <si>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</si>
  <si>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</si>
  <si>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</si>
  <si>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</si>
  <si>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</si>
  <si>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</si>
  <si>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</si>
  <si>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</si>
  <si>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</si>
  <si>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</si>
  <si>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</si>
  <si>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</si>
  <si>
    <t>Date:29.08.2021</t>
  </si>
  <si>
    <t>Date:30.08.2021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</si>
</sst>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K16" sqref="K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177</v>
      </c>
      <c r="L4" s="3"/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103" t="s">
        <v>38</v>
      </c>
      <c r="B28" s="104"/>
      <c r="C28" s="10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106" t="s">
        <v>39</v>
      </c>
      <c r="B29" s="107"/>
      <c r="C29" s="10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106" t="s">
        <v>39</v>
      </c>
      <c r="B29" s="107"/>
      <c r="C29" s="10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106" t="s">
        <v>39</v>
      </c>
      <c r="B29" s="107"/>
      <c r="C29" s="10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286</v>
      </c>
      <c r="L4" s="2">
        <f>'24'!L29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265</v>
      </c>
      <c r="L4" s="2">
        <f>'25'!L29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245</v>
      </c>
      <c r="L4" s="2">
        <f>'26'!L29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245</v>
      </c>
      <c r="L4" s="2">
        <f>'27'!L29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76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7.28515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224</v>
      </c>
      <c r="L4" s="2">
        <f>'28'!L29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9460</v>
      </c>
      <c r="N7" s="24">
        <f>D7+E7*20+F7*10+G7*9+H7*9+I7*191+J7*191+K7*182+L7*100</f>
        <v>9460</v>
      </c>
      <c r="O7" s="25">
        <f>M7*2.75%</f>
        <v>260.14999999999998</v>
      </c>
      <c r="P7" s="26"/>
      <c r="Q7" s="26">
        <v>100</v>
      </c>
      <c r="R7" s="24">
        <f>M7-(M7*2.75%)+I7*191+J7*191+K7*182+L7*100-Q7</f>
        <v>9099.85</v>
      </c>
      <c r="S7" s="25">
        <f>M7*0.95%</f>
        <v>89.87</v>
      </c>
      <c r="T7" s="27">
        <f>S7-Q7</f>
        <v>-10.129999999999995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8649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8649</v>
      </c>
      <c r="N8" s="24">
        <f t="shared" ref="N8:N27" si="1">D8+E8*20+F8*10+G8*9+H8*9+I8*191+J8*191+K8*182+L8*100</f>
        <v>8649</v>
      </c>
      <c r="O8" s="25">
        <f t="shared" ref="O8:O27" si="2">M8*2.75%</f>
        <v>237.8475</v>
      </c>
      <c r="P8" s="26"/>
      <c r="Q8" s="26">
        <v>81</v>
      </c>
      <c r="R8" s="24">
        <f t="shared" ref="R8:R27" si="3">M8-(M8*2.75%)+I8*191+J8*191+K8*182+L8*100-Q8</f>
        <v>8330.1525000000001</v>
      </c>
      <c r="S8" s="25">
        <f t="shared" ref="S8:S27" si="4">M8*0.95%</f>
        <v>82.165499999999994</v>
      </c>
      <c r="T8" s="27">
        <f t="shared" ref="T8:T27" si="5">S8-Q8</f>
        <v>1.1654999999999944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19016</v>
      </c>
      <c r="E9" s="30"/>
      <c r="F9" s="30"/>
      <c r="G9" s="30"/>
      <c r="H9" s="30"/>
      <c r="I9" s="20">
        <v>2</v>
      </c>
      <c r="J9" s="20"/>
      <c r="K9" s="20">
        <v>2</v>
      </c>
      <c r="L9" s="20"/>
      <c r="M9" s="20">
        <f t="shared" si="0"/>
        <v>19016</v>
      </c>
      <c r="N9" s="24">
        <f t="shared" si="1"/>
        <v>19762</v>
      </c>
      <c r="O9" s="25">
        <f t="shared" si="2"/>
        <v>522.94000000000005</v>
      </c>
      <c r="P9" s="26">
        <v>3000</v>
      </c>
      <c r="Q9" s="26">
        <v>129</v>
      </c>
      <c r="R9" s="24">
        <f t="shared" si="3"/>
        <v>19110.060000000001</v>
      </c>
      <c r="S9" s="25">
        <f t="shared" si="4"/>
        <v>180.65199999999999</v>
      </c>
      <c r="T9" s="27">
        <f t="shared" si="5"/>
        <v>51.651999999999987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5054</v>
      </c>
      <c r="N10" s="24">
        <f t="shared" si="1"/>
        <v>5627</v>
      </c>
      <c r="O10" s="25">
        <f t="shared" si="2"/>
        <v>138.98500000000001</v>
      </c>
      <c r="P10" s="26"/>
      <c r="Q10" s="26">
        <v>28</v>
      </c>
      <c r="R10" s="24">
        <f t="shared" si="3"/>
        <v>5460.0150000000003</v>
      </c>
      <c r="S10" s="25">
        <f t="shared" si="4"/>
        <v>48.012999999999998</v>
      </c>
      <c r="T10" s="27">
        <f t="shared" si="5"/>
        <v>20.012999999999998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50</v>
      </c>
      <c r="F11" s="30">
        <v>200</v>
      </c>
      <c r="G11" s="32"/>
      <c r="H11" s="30">
        <v>160</v>
      </c>
      <c r="I11" s="20"/>
      <c r="J11" s="20"/>
      <c r="K11" s="20"/>
      <c r="L11" s="20"/>
      <c r="M11" s="20">
        <f t="shared" si="0"/>
        <v>8398</v>
      </c>
      <c r="N11" s="24">
        <f t="shared" si="1"/>
        <v>8398</v>
      </c>
      <c r="O11" s="25">
        <f t="shared" si="2"/>
        <v>230.94499999999999</v>
      </c>
      <c r="P11" s="26"/>
      <c r="Q11" s="26">
        <v>39</v>
      </c>
      <c r="R11" s="24">
        <f t="shared" si="3"/>
        <v>8128.0550000000003</v>
      </c>
      <c r="S11" s="25">
        <f t="shared" si="4"/>
        <v>79.780999999999992</v>
      </c>
      <c r="T11" s="27">
        <f t="shared" si="5"/>
        <v>40.780999999999992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5525</v>
      </c>
      <c r="N12" s="24">
        <f t="shared" si="1"/>
        <v>5525</v>
      </c>
      <c r="O12" s="25">
        <f t="shared" si="2"/>
        <v>151.9375</v>
      </c>
      <c r="P12" s="26"/>
      <c r="Q12" s="26">
        <v>33</v>
      </c>
      <c r="R12" s="24">
        <f t="shared" si="3"/>
        <v>5340.0625</v>
      </c>
      <c r="S12" s="25">
        <f t="shared" si="4"/>
        <v>52.487499999999997</v>
      </c>
      <c r="T12" s="27">
        <f t="shared" si="5"/>
        <v>19.487499999999997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4113</v>
      </c>
      <c r="N13" s="24">
        <f t="shared" si="1"/>
        <v>4113</v>
      </c>
      <c r="O13" s="25">
        <f t="shared" si="2"/>
        <v>113.1075</v>
      </c>
      <c r="P13" s="26">
        <v>200</v>
      </c>
      <c r="Q13" s="26"/>
      <c r="R13" s="24">
        <f t="shared" si="3"/>
        <v>3999.8924999999999</v>
      </c>
      <c r="S13" s="25">
        <f t="shared" si="4"/>
        <v>39.073499999999996</v>
      </c>
      <c r="T13" s="27">
        <f t="shared" si="5"/>
        <v>39.073499999999996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14120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15020</v>
      </c>
      <c r="N14" s="24">
        <f t="shared" si="1"/>
        <v>15020</v>
      </c>
      <c r="O14" s="25">
        <f t="shared" si="2"/>
        <v>413.05</v>
      </c>
      <c r="P14" s="26">
        <v>2000</v>
      </c>
      <c r="Q14" s="26">
        <v>156</v>
      </c>
      <c r="R14" s="24">
        <f t="shared" si="3"/>
        <v>14450.95</v>
      </c>
      <c r="S14" s="25">
        <f t="shared" si="4"/>
        <v>142.69</v>
      </c>
      <c r="T14" s="27">
        <f t="shared" si="5"/>
        <v>-13.310000000000002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32115</v>
      </c>
      <c r="E15" s="30">
        <v>30</v>
      </c>
      <c r="F15" s="30"/>
      <c r="G15" s="30"/>
      <c r="H15" s="30">
        <v>80</v>
      </c>
      <c r="I15" s="20">
        <v>4</v>
      </c>
      <c r="J15" s="20"/>
      <c r="K15" s="20">
        <v>5</v>
      </c>
      <c r="L15" s="20"/>
      <c r="M15" s="20">
        <f t="shared" si="0"/>
        <v>33435</v>
      </c>
      <c r="N15" s="24">
        <f t="shared" si="1"/>
        <v>35109</v>
      </c>
      <c r="O15" s="25">
        <f t="shared" si="2"/>
        <v>919.46249999999998</v>
      </c>
      <c r="P15" s="26"/>
      <c r="Q15" s="26">
        <v>139</v>
      </c>
      <c r="R15" s="24">
        <f t="shared" si="3"/>
        <v>34050.537499999999</v>
      </c>
      <c r="S15" s="25">
        <f t="shared" si="4"/>
        <v>317.63249999999999</v>
      </c>
      <c r="T15" s="27">
        <f t="shared" si="5"/>
        <v>178.63249999999999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12689</v>
      </c>
      <c r="E16" s="30"/>
      <c r="F16" s="30"/>
      <c r="G16" s="30">
        <v>80</v>
      </c>
      <c r="H16" s="30">
        <v>200</v>
      </c>
      <c r="I16" s="20"/>
      <c r="J16" s="20"/>
      <c r="K16" s="20"/>
      <c r="L16" s="20"/>
      <c r="M16" s="20">
        <f t="shared" si="0"/>
        <v>15209</v>
      </c>
      <c r="N16" s="24">
        <f t="shared" si="1"/>
        <v>15209</v>
      </c>
      <c r="O16" s="25">
        <f t="shared" si="2"/>
        <v>418.2475</v>
      </c>
      <c r="P16" s="26">
        <v>6000</v>
      </c>
      <c r="Q16" s="26">
        <v>120</v>
      </c>
      <c r="R16" s="24">
        <f t="shared" si="3"/>
        <v>14670.752500000001</v>
      </c>
      <c r="S16" s="25">
        <f t="shared" si="4"/>
        <v>144.4855</v>
      </c>
      <c r="T16" s="27">
        <f t="shared" si="5"/>
        <v>24.485500000000002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7825</v>
      </c>
      <c r="E17" s="30"/>
      <c r="F17" s="30"/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9625</v>
      </c>
      <c r="N17" s="24">
        <f t="shared" si="1"/>
        <v>10580</v>
      </c>
      <c r="O17" s="25">
        <f t="shared" si="2"/>
        <v>264.6875</v>
      </c>
      <c r="P17" s="26"/>
      <c r="Q17" s="26">
        <v>70</v>
      </c>
      <c r="R17" s="24">
        <f t="shared" si="3"/>
        <v>10245.3125</v>
      </c>
      <c r="S17" s="25">
        <f t="shared" si="4"/>
        <v>91.4375</v>
      </c>
      <c r="T17" s="27">
        <f t="shared" si="5"/>
        <v>21.4375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12000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12000</v>
      </c>
      <c r="N18" s="24">
        <f t="shared" si="1"/>
        <v>12000</v>
      </c>
      <c r="O18" s="25">
        <f t="shared" si="2"/>
        <v>330</v>
      </c>
      <c r="P18" s="26"/>
      <c r="Q18" s="26">
        <v>100</v>
      </c>
      <c r="R18" s="24">
        <f t="shared" si="3"/>
        <v>11570</v>
      </c>
      <c r="S18" s="25">
        <f t="shared" si="4"/>
        <v>114</v>
      </c>
      <c r="T18" s="27">
        <f t="shared" si="5"/>
        <v>14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8752</v>
      </c>
      <c r="E19" s="30">
        <v>10</v>
      </c>
      <c r="F19" s="30">
        <v>10</v>
      </c>
      <c r="G19" s="30">
        <v>20</v>
      </c>
      <c r="H19" s="30">
        <v>140</v>
      </c>
      <c r="I19" s="20">
        <v>5</v>
      </c>
      <c r="J19" s="20"/>
      <c r="K19" s="20"/>
      <c r="L19" s="20"/>
      <c r="M19" s="20">
        <f t="shared" si="0"/>
        <v>10492</v>
      </c>
      <c r="N19" s="24">
        <f t="shared" si="1"/>
        <v>11447</v>
      </c>
      <c r="O19" s="25">
        <f t="shared" si="2"/>
        <v>288.53000000000003</v>
      </c>
      <c r="P19" s="26"/>
      <c r="Q19" s="26">
        <v>100</v>
      </c>
      <c r="R19" s="24">
        <f t="shared" si="3"/>
        <v>11058.47</v>
      </c>
      <c r="S19" s="25">
        <f t="shared" si="4"/>
        <v>99.673999999999992</v>
      </c>
      <c r="T19" s="27">
        <f t="shared" si="5"/>
        <v>-0.32600000000000762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7839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7839</v>
      </c>
      <c r="N20" s="24">
        <f t="shared" si="1"/>
        <v>7839</v>
      </c>
      <c r="O20" s="25">
        <f t="shared" si="2"/>
        <v>215.57249999999999</v>
      </c>
      <c r="P20" s="26"/>
      <c r="Q20" s="26">
        <v>118</v>
      </c>
      <c r="R20" s="24">
        <f t="shared" si="3"/>
        <v>7505.4274999999998</v>
      </c>
      <c r="S20" s="25">
        <f t="shared" si="4"/>
        <v>74.470500000000001</v>
      </c>
      <c r="T20" s="27">
        <f t="shared" si="5"/>
        <v>-43.529499999999999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5352</v>
      </c>
      <c r="E21" s="30"/>
      <c r="F21" s="30"/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6252</v>
      </c>
      <c r="N21" s="24">
        <f t="shared" si="1"/>
        <v>7589</v>
      </c>
      <c r="O21" s="25">
        <f t="shared" si="2"/>
        <v>171.93</v>
      </c>
      <c r="P21" s="26"/>
      <c r="Q21" s="26">
        <v>22</v>
      </c>
      <c r="R21" s="24">
        <f t="shared" si="3"/>
        <v>7395.07</v>
      </c>
      <c r="S21" s="25">
        <f t="shared" si="4"/>
        <v>59.393999999999998</v>
      </c>
      <c r="T21" s="27">
        <f t="shared" si="5"/>
        <v>37.393999999999998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21797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21797</v>
      </c>
      <c r="N22" s="24">
        <f t="shared" si="1"/>
        <v>22752</v>
      </c>
      <c r="O22" s="25">
        <f t="shared" si="2"/>
        <v>599.41750000000002</v>
      </c>
      <c r="P22" s="26"/>
      <c r="Q22" s="26">
        <v>152</v>
      </c>
      <c r="R22" s="24">
        <f t="shared" si="3"/>
        <v>22000.5825</v>
      </c>
      <c r="S22" s="25">
        <f t="shared" si="4"/>
        <v>207.07149999999999</v>
      </c>
      <c r="T22" s="27">
        <f t="shared" si="5"/>
        <v>55.071499999999986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70</v>
      </c>
      <c r="R23" s="24">
        <f t="shared" si="3"/>
        <v>7726.5325000000003</v>
      </c>
      <c r="S23" s="25">
        <f t="shared" si="4"/>
        <v>76.161500000000004</v>
      </c>
      <c r="T23" s="27">
        <f t="shared" si="5"/>
        <v>6.1615000000000038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23673</v>
      </c>
      <c r="E24" s="30">
        <v>50</v>
      </c>
      <c r="F24" s="30">
        <v>100</v>
      </c>
      <c r="G24" s="30"/>
      <c r="H24" s="30">
        <v>180</v>
      </c>
      <c r="I24" s="20">
        <v>6</v>
      </c>
      <c r="J24" s="20"/>
      <c r="K24" s="20">
        <v>6</v>
      </c>
      <c r="L24" s="20"/>
      <c r="M24" s="20">
        <f t="shared" si="0"/>
        <v>27293</v>
      </c>
      <c r="N24" s="24">
        <f t="shared" si="1"/>
        <v>29531</v>
      </c>
      <c r="O24" s="25">
        <f t="shared" si="2"/>
        <v>750.5575</v>
      </c>
      <c r="P24" s="26"/>
      <c r="Q24" s="26">
        <v>130</v>
      </c>
      <c r="R24" s="24">
        <f t="shared" si="3"/>
        <v>28650.442500000001</v>
      </c>
      <c r="S24" s="25">
        <f t="shared" si="4"/>
        <v>259.2835</v>
      </c>
      <c r="T24" s="27">
        <f t="shared" si="5"/>
        <v>129.2835</v>
      </c>
    </row>
    <row r="25" spans="1:20" ht="15.75" x14ac:dyDescent="0.25">
      <c r="A25" s="28">
        <v>19</v>
      </c>
      <c r="B25" s="20">
        <v>1908446152</v>
      </c>
      <c r="C25" s="20">
        <v>11770</v>
      </c>
      <c r="D25" s="29">
        <v>9154</v>
      </c>
      <c r="E25" s="30"/>
      <c r="F25" s="30">
        <v>10</v>
      </c>
      <c r="G25" s="30"/>
      <c r="H25" s="30"/>
      <c r="I25" s="20">
        <v>40</v>
      </c>
      <c r="J25" s="20"/>
      <c r="K25" s="20"/>
      <c r="L25" s="20"/>
      <c r="M25" s="20">
        <f t="shared" si="0"/>
        <v>9254</v>
      </c>
      <c r="N25" s="24">
        <f t="shared" si="1"/>
        <v>16894</v>
      </c>
      <c r="O25" s="25">
        <f t="shared" si="2"/>
        <v>254.48500000000001</v>
      </c>
      <c r="P25" s="26"/>
      <c r="Q25" s="26">
        <v>94</v>
      </c>
      <c r="R25" s="24">
        <f t="shared" si="3"/>
        <v>16545.514999999999</v>
      </c>
      <c r="S25" s="25">
        <f t="shared" si="4"/>
        <v>87.912999999999997</v>
      </c>
      <c r="T25" s="27">
        <f t="shared" si="5"/>
        <v>-6.0870000000000033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8000</v>
      </c>
      <c r="E26" s="29"/>
      <c r="F26" s="30"/>
      <c r="G26" s="30"/>
      <c r="H26" s="30"/>
      <c r="I26" s="20">
        <v>4</v>
      </c>
      <c r="J26" s="20"/>
      <c r="K26" s="20">
        <v>3</v>
      </c>
      <c r="L26" s="20"/>
      <c r="M26" s="20">
        <f t="shared" si="0"/>
        <v>8000</v>
      </c>
      <c r="N26" s="24">
        <f t="shared" si="1"/>
        <v>9310</v>
      </c>
      <c r="O26" s="25">
        <f t="shared" si="2"/>
        <v>220</v>
      </c>
      <c r="P26" s="26">
        <v>2000</v>
      </c>
      <c r="Q26" s="26">
        <v>90</v>
      </c>
      <c r="R26" s="24">
        <f t="shared" si="3"/>
        <v>9000</v>
      </c>
      <c r="S26" s="25">
        <f t="shared" si="4"/>
        <v>76</v>
      </c>
      <c r="T26" s="27">
        <f t="shared" si="5"/>
        <v>-14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7406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7406</v>
      </c>
      <c r="N27" s="40">
        <f t="shared" si="1"/>
        <v>7406</v>
      </c>
      <c r="O27" s="25">
        <f t="shared" si="2"/>
        <v>203.66499999999999</v>
      </c>
      <c r="P27" s="41"/>
      <c r="Q27" s="41">
        <v>100</v>
      </c>
      <c r="R27" s="24">
        <f t="shared" si="3"/>
        <v>7102.335</v>
      </c>
      <c r="S27" s="42">
        <f t="shared" si="4"/>
        <v>70.356999999999999</v>
      </c>
      <c r="T27" s="43">
        <f t="shared" si="5"/>
        <v>-29.643000000000001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234514</v>
      </c>
      <c r="E28" s="45">
        <f t="shared" si="6"/>
        <v>140</v>
      </c>
      <c r="F28" s="45">
        <f t="shared" ref="F28:T28" si="7">SUM(F7:F27)</f>
        <v>320</v>
      </c>
      <c r="G28" s="45">
        <f t="shared" si="7"/>
        <v>100</v>
      </c>
      <c r="H28" s="45">
        <f t="shared" si="7"/>
        <v>1160</v>
      </c>
      <c r="I28" s="45">
        <f t="shared" si="7"/>
        <v>81</v>
      </c>
      <c r="J28" s="45">
        <f t="shared" si="7"/>
        <v>0</v>
      </c>
      <c r="K28" s="45">
        <f t="shared" si="7"/>
        <v>16</v>
      </c>
      <c r="L28" s="45">
        <f t="shared" si="7"/>
        <v>0</v>
      </c>
      <c r="M28" s="45">
        <f t="shared" si="7"/>
        <v>251854</v>
      </c>
      <c r="N28" s="45">
        <f t="shared" si="7"/>
        <v>270237</v>
      </c>
      <c r="O28" s="46">
        <f t="shared" si="7"/>
        <v>6925.9850000000006</v>
      </c>
      <c r="P28" s="45">
        <f t="shared" si="7"/>
        <v>13200</v>
      </c>
      <c r="Q28" s="45">
        <f t="shared" si="7"/>
        <v>1871</v>
      </c>
      <c r="R28" s="45">
        <f t="shared" si="7"/>
        <v>261440.01499999998</v>
      </c>
      <c r="S28" s="45">
        <f t="shared" si="7"/>
        <v>2392.6129999999998</v>
      </c>
      <c r="T28" s="47">
        <f t="shared" si="7"/>
        <v>521.61299999999983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563948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208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1" max="21" width="9.42578125" style="96" bestFit="1" customWidth="1"/>
    <col min="22" max="22" width="10.28515625" style="96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0"/>
      <c r="O3" s="120"/>
      <c r="P3" s="120"/>
      <c r="Q3" s="120"/>
      <c r="R3" s="120"/>
      <c r="S3" s="120"/>
      <c r="T3" s="120"/>
    </row>
    <row r="4" spans="1:22" x14ac:dyDescent="0.25">
      <c r="A4" s="117" t="s">
        <v>1</v>
      </c>
      <c r="B4" s="117"/>
      <c r="C4" s="1"/>
      <c r="D4" s="2">
        <f>'29'!D29</f>
        <v>563948</v>
      </c>
      <c r="E4" s="2">
        <f>'29'!E29</f>
        <v>4450</v>
      </c>
      <c r="F4" s="2">
        <f>'29'!F29</f>
        <v>10460</v>
      </c>
      <c r="G4" s="2">
        <f>'29'!G29</f>
        <v>70</v>
      </c>
      <c r="H4" s="2">
        <f>'29'!H29</f>
        <v>15435</v>
      </c>
      <c r="I4" s="2">
        <f>'29'!I29</f>
        <v>1473</v>
      </c>
      <c r="J4" s="2">
        <f>'29'!J29</f>
        <v>543</v>
      </c>
      <c r="K4" s="2">
        <f>'29'!K29</f>
        <v>208</v>
      </c>
      <c r="L4" s="2">
        <f>'29'!L29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286686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99" t="s">
        <v>16</v>
      </c>
      <c r="O6" s="100" t="s">
        <v>17</v>
      </c>
      <c r="P6" s="99" t="s">
        <v>18</v>
      </c>
      <c r="Q6" s="99" t="s">
        <v>19</v>
      </c>
      <c r="R6" s="99" t="s">
        <v>20</v>
      </c>
      <c r="S6" s="100" t="s">
        <v>21</v>
      </c>
      <c r="T6" s="101" t="s">
        <v>22</v>
      </c>
      <c r="U6" s="95" t="s">
        <v>64</v>
      </c>
      <c r="V6" s="95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32257</v>
      </c>
      <c r="E7" s="22"/>
      <c r="F7" s="22"/>
      <c r="G7" s="22"/>
      <c r="H7" s="22"/>
      <c r="I7" s="23">
        <v>19</v>
      </c>
      <c r="J7" s="23"/>
      <c r="K7" s="23"/>
      <c r="L7" s="23"/>
      <c r="M7" s="20">
        <f>D7+E7*20+F7*10+G7*9+H7*9</f>
        <v>32257</v>
      </c>
      <c r="N7" s="24">
        <f>D7+E7*20+F7*10+G7*9+H7*9+I7*191+J7*191+K7*182+L7*100</f>
        <v>35886</v>
      </c>
      <c r="O7" s="25">
        <f>M7*2.75%</f>
        <v>887.0675</v>
      </c>
      <c r="P7" s="26"/>
      <c r="Q7" s="26">
        <v>120</v>
      </c>
      <c r="R7" s="24">
        <f>M7-(M7*2.75%)+I7*191+J7*191+K7*182+L7*100-Q7</f>
        <v>34878.932499999995</v>
      </c>
      <c r="S7" s="25">
        <f>M7*0.95%</f>
        <v>306.44150000000002</v>
      </c>
      <c r="T7" s="84">
        <f>S7-Q7</f>
        <v>186.44150000000002</v>
      </c>
      <c r="U7" s="97">
        <v>189</v>
      </c>
      <c r="V7" s="98">
        <f>R7-U7</f>
        <v>34689.932499999995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16952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16952</v>
      </c>
      <c r="N8" s="24">
        <f t="shared" ref="N8:N27" si="1">D8+E8*20+F8*10+G8*9+H8*9+I8*191+J8*191+K8*182+L8*100</f>
        <v>16952</v>
      </c>
      <c r="O8" s="25">
        <f t="shared" ref="O8:O27" si="2">M8*2.75%</f>
        <v>466.18</v>
      </c>
      <c r="P8" s="26"/>
      <c r="Q8" s="26">
        <v>100</v>
      </c>
      <c r="R8" s="24">
        <f t="shared" ref="R8:R27" si="3">M8-(M8*2.75%)+I8*191+J8*191+K8*182+L8*100-Q8</f>
        <v>16385.82</v>
      </c>
      <c r="S8" s="25">
        <f t="shared" ref="S8:S27" si="4">M8*0.95%</f>
        <v>161.04399999999998</v>
      </c>
      <c r="T8" s="84">
        <f t="shared" ref="T8:T27" si="5">S8-Q8</f>
        <v>61.043999999999983</v>
      </c>
      <c r="U8" s="97">
        <v>90</v>
      </c>
      <c r="V8" s="98">
        <f t="shared" ref="V8:V27" si="6">R8-U8</f>
        <v>16295.82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41917</v>
      </c>
      <c r="E9" s="30"/>
      <c r="F9" s="30">
        <v>50</v>
      </c>
      <c r="G9" s="30"/>
      <c r="H9" s="30">
        <v>110</v>
      </c>
      <c r="I9" s="20">
        <v>3</v>
      </c>
      <c r="J9" s="20">
        <v>3</v>
      </c>
      <c r="K9" s="20">
        <v>3</v>
      </c>
      <c r="L9" s="20"/>
      <c r="M9" s="20">
        <f t="shared" si="0"/>
        <v>43407</v>
      </c>
      <c r="N9" s="24">
        <f t="shared" si="1"/>
        <v>45099</v>
      </c>
      <c r="O9" s="25">
        <f t="shared" si="2"/>
        <v>1193.6925000000001</v>
      </c>
      <c r="P9" s="26">
        <v>3000</v>
      </c>
      <c r="Q9" s="26">
        <v>152</v>
      </c>
      <c r="R9" s="24">
        <f t="shared" si="3"/>
        <v>43753.307500000003</v>
      </c>
      <c r="S9" s="25">
        <f t="shared" si="4"/>
        <v>412.36649999999997</v>
      </c>
      <c r="T9" s="84">
        <f t="shared" si="5"/>
        <v>260.36649999999997</v>
      </c>
      <c r="U9" s="97">
        <v>333</v>
      </c>
      <c r="V9" s="98">
        <f t="shared" si="6"/>
        <v>43420.307500000003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14518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14718</v>
      </c>
      <c r="N10" s="24">
        <f t="shared" si="1"/>
        <v>14718</v>
      </c>
      <c r="O10" s="25">
        <f t="shared" si="2"/>
        <v>404.745</v>
      </c>
      <c r="P10" s="26"/>
      <c r="Q10" s="26">
        <v>34</v>
      </c>
      <c r="R10" s="24">
        <f t="shared" si="3"/>
        <v>14279.254999999999</v>
      </c>
      <c r="S10" s="25">
        <f t="shared" si="4"/>
        <v>139.821</v>
      </c>
      <c r="T10" s="84">
        <f t="shared" si="5"/>
        <v>105.821</v>
      </c>
      <c r="U10" s="97">
        <v>99</v>
      </c>
      <c r="V10" s="98">
        <f t="shared" si="6"/>
        <v>14180.254999999999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16274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16274</v>
      </c>
      <c r="N11" s="24">
        <f t="shared" si="1"/>
        <v>17038</v>
      </c>
      <c r="O11" s="25">
        <f t="shared" si="2"/>
        <v>447.53500000000003</v>
      </c>
      <c r="P11" s="26"/>
      <c r="Q11" s="26">
        <v>44</v>
      </c>
      <c r="R11" s="24">
        <f t="shared" si="3"/>
        <v>16546.465</v>
      </c>
      <c r="S11" s="25">
        <f t="shared" si="4"/>
        <v>154.60300000000001</v>
      </c>
      <c r="T11" s="84">
        <f t="shared" si="5"/>
        <v>110.60300000000001</v>
      </c>
      <c r="U11" s="97">
        <v>126</v>
      </c>
      <c r="V11" s="98">
        <f t="shared" si="6"/>
        <v>16420.465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13223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13223</v>
      </c>
      <c r="N12" s="24">
        <f t="shared" si="1"/>
        <v>13223</v>
      </c>
      <c r="O12" s="25">
        <f t="shared" si="2"/>
        <v>363.63249999999999</v>
      </c>
      <c r="P12" s="26"/>
      <c r="Q12" s="26">
        <v>41</v>
      </c>
      <c r="R12" s="24">
        <f t="shared" si="3"/>
        <v>12818.3675</v>
      </c>
      <c r="S12" s="25">
        <f t="shared" si="4"/>
        <v>125.6185</v>
      </c>
      <c r="T12" s="84">
        <f t="shared" si="5"/>
        <v>84.618499999999997</v>
      </c>
      <c r="U12" s="97">
        <v>108</v>
      </c>
      <c r="V12" s="98">
        <f t="shared" si="6"/>
        <v>12710.3675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25194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25194</v>
      </c>
      <c r="N13" s="24">
        <f t="shared" si="1"/>
        <v>25194</v>
      </c>
      <c r="O13" s="25">
        <f t="shared" si="2"/>
        <v>692.83500000000004</v>
      </c>
      <c r="P13" s="26">
        <v>-4000</v>
      </c>
      <c r="Q13" s="26">
        <v>19</v>
      </c>
      <c r="R13" s="24">
        <f t="shared" si="3"/>
        <v>24482.165000000001</v>
      </c>
      <c r="S13" s="25">
        <f t="shared" si="4"/>
        <v>239.34299999999999</v>
      </c>
      <c r="T13" s="84">
        <f t="shared" si="5"/>
        <v>220.34299999999999</v>
      </c>
      <c r="U13" s="97">
        <v>162</v>
      </c>
      <c r="V13" s="98">
        <f t="shared" si="6"/>
        <v>24320.165000000001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125384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125384</v>
      </c>
      <c r="N14" s="24">
        <f t="shared" si="1"/>
        <v>125384</v>
      </c>
      <c r="O14" s="25">
        <f t="shared" si="2"/>
        <v>3448.06</v>
      </c>
      <c r="P14" s="26">
        <v>3000</v>
      </c>
      <c r="Q14" s="26">
        <v>254</v>
      </c>
      <c r="R14" s="24">
        <f t="shared" si="3"/>
        <v>121681.94</v>
      </c>
      <c r="S14" s="25">
        <f t="shared" si="4"/>
        <v>1191.1479999999999</v>
      </c>
      <c r="T14" s="84">
        <f t="shared" si="5"/>
        <v>937.14799999999991</v>
      </c>
      <c r="U14" s="97">
        <v>1211</v>
      </c>
      <c r="V14" s="98">
        <f t="shared" si="6"/>
        <v>120470.94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25631</v>
      </c>
      <c r="E15" s="30">
        <v>20</v>
      </c>
      <c r="F15" s="30"/>
      <c r="G15" s="30"/>
      <c r="H15" s="30">
        <v>60</v>
      </c>
      <c r="I15" s="20">
        <v>8</v>
      </c>
      <c r="J15" s="20"/>
      <c r="K15" s="20"/>
      <c r="L15" s="20"/>
      <c r="M15" s="20">
        <f t="shared" si="0"/>
        <v>26571</v>
      </c>
      <c r="N15" s="24">
        <f t="shared" si="1"/>
        <v>28099</v>
      </c>
      <c r="O15" s="25">
        <f t="shared" si="2"/>
        <v>730.70249999999999</v>
      </c>
      <c r="P15" s="26"/>
      <c r="Q15" s="26">
        <v>147</v>
      </c>
      <c r="R15" s="24">
        <f t="shared" si="3"/>
        <v>27221.297500000001</v>
      </c>
      <c r="S15" s="25">
        <f t="shared" si="4"/>
        <v>252.42449999999999</v>
      </c>
      <c r="T15" s="84">
        <f t="shared" si="5"/>
        <v>105.42449999999999</v>
      </c>
      <c r="U15" s="97">
        <v>162</v>
      </c>
      <c r="V15" s="98">
        <f t="shared" si="6"/>
        <v>27059.297500000001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21929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21929</v>
      </c>
      <c r="N16" s="24">
        <f t="shared" si="1"/>
        <v>21929</v>
      </c>
      <c r="O16" s="25">
        <f t="shared" si="2"/>
        <v>603.04750000000001</v>
      </c>
      <c r="P16" s="26">
        <v>-2000</v>
      </c>
      <c r="Q16" s="26">
        <v>134</v>
      </c>
      <c r="R16" s="24">
        <f t="shared" si="3"/>
        <v>21191.952499999999</v>
      </c>
      <c r="S16" s="25">
        <f t="shared" si="4"/>
        <v>208.32550000000001</v>
      </c>
      <c r="T16" s="84">
        <f t="shared" si="5"/>
        <v>74.325500000000005</v>
      </c>
      <c r="U16" s="97">
        <v>99</v>
      </c>
      <c r="V16" s="98">
        <f t="shared" si="6"/>
        <v>21092.952499999999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11624</v>
      </c>
      <c r="E17" s="30"/>
      <c r="F17" s="30"/>
      <c r="G17" s="30"/>
      <c r="H17" s="30">
        <v>250</v>
      </c>
      <c r="I17" s="20">
        <v>7</v>
      </c>
      <c r="J17" s="20"/>
      <c r="K17" s="20"/>
      <c r="L17" s="20"/>
      <c r="M17" s="20">
        <f t="shared" si="0"/>
        <v>13874</v>
      </c>
      <c r="N17" s="24">
        <f t="shared" si="1"/>
        <v>15211</v>
      </c>
      <c r="O17" s="25">
        <f t="shared" si="2"/>
        <v>381.53500000000003</v>
      </c>
      <c r="P17" s="26"/>
      <c r="Q17" s="26">
        <v>100</v>
      </c>
      <c r="R17" s="24">
        <f t="shared" si="3"/>
        <v>14729.465</v>
      </c>
      <c r="S17" s="25">
        <f t="shared" si="4"/>
        <v>131.803</v>
      </c>
      <c r="T17" s="84">
        <f t="shared" si="5"/>
        <v>31.802999999999997</v>
      </c>
      <c r="U17" s="97">
        <v>54</v>
      </c>
      <c r="V17" s="98">
        <f t="shared" si="6"/>
        <v>14675.465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11186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11186</v>
      </c>
      <c r="N18" s="24">
        <f t="shared" si="1"/>
        <v>11186</v>
      </c>
      <c r="O18" s="25">
        <f t="shared" si="2"/>
        <v>307.61500000000001</v>
      </c>
      <c r="P18" s="26"/>
      <c r="Q18" s="26">
        <v>150</v>
      </c>
      <c r="R18" s="24">
        <f t="shared" si="3"/>
        <v>10728.385</v>
      </c>
      <c r="S18" s="25">
        <f t="shared" si="4"/>
        <v>106.267</v>
      </c>
      <c r="T18" s="84">
        <f t="shared" si="5"/>
        <v>-43.733000000000004</v>
      </c>
      <c r="U18" s="97">
        <v>63</v>
      </c>
      <c r="V18" s="98">
        <f t="shared" si="6"/>
        <v>10665.385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17718</v>
      </c>
      <c r="E19" s="30"/>
      <c r="F19" s="30"/>
      <c r="G19" s="30"/>
      <c r="H19" s="30">
        <v>40</v>
      </c>
      <c r="I19" s="20">
        <v>14</v>
      </c>
      <c r="J19" s="20"/>
      <c r="K19" s="20"/>
      <c r="L19" s="20"/>
      <c r="M19" s="20">
        <f t="shared" si="0"/>
        <v>18078</v>
      </c>
      <c r="N19" s="24">
        <f t="shared" si="1"/>
        <v>20752</v>
      </c>
      <c r="O19" s="25">
        <f t="shared" si="2"/>
        <v>497.14499999999998</v>
      </c>
      <c r="P19" s="26"/>
      <c r="Q19" s="26">
        <v>100</v>
      </c>
      <c r="R19" s="24">
        <f t="shared" si="3"/>
        <v>20154.855</v>
      </c>
      <c r="S19" s="25">
        <f t="shared" si="4"/>
        <v>171.74099999999999</v>
      </c>
      <c r="T19" s="84">
        <f t="shared" si="5"/>
        <v>71.740999999999985</v>
      </c>
      <c r="U19" s="97">
        <v>90</v>
      </c>
      <c r="V19" s="98">
        <f t="shared" si="6"/>
        <v>20064.855</v>
      </c>
    </row>
    <row r="20" spans="1:22" ht="15.75" x14ac:dyDescent="0.25">
      <c r="A20" s="28">
        <v>14</v>
      </c>
      <c r="B20" s="20">
        <v>1908446147</v>
      </c>
      <c r="C20" s="20">
        <v>8050</v>
      </c>
      <c r="D20" s="29">
        <v>11950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11950</v>
      </c>
      <c r="N20" s="24">
        <f t="shared" si="1"/>
        <v>11950</v>
      </c>
      <c r="O20" s="25">
        <f t="shared" si="2"/>
        <v>328.625</v>
      </c>
      <c r="P20" s="26"/>
      <c r="Q20" s="26">
        <v>120</v>
      </c>
      <c r="R20" s="24">
        <f t="shared" si="3"/>
        <v>11501.375</v>
      </c>
      <c r="S20" s="25">
        <f t="shared" si="4"/>
        <v>113.52499999999999</v>
      </c>
      <c r="T20" s="84">
        <f t="shared" si="5"/>
        <v>-6.4750000000000085</v>
      </c>
      <c r="U20" s="97">
        <v>54</v>
      </c>
      <c r="V20" s="98">
        <f t="shared" si="6"/>
        <v>11447.375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13230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13230</v>
      </c>
      <c r="N21" s="24">
        <f t="shared" si="1"/>
        <v>13803</v>
      </c>
      <c r="O21" s="25">
        <f t="shared" si="2"/>
        <v>363.82499999999999</v>
      </c>
      <c r="P21" s="26"/>
      <c r="Q21" s="26">
        <v>20</v>
      </c>
      <c r="R21" s="24">
        <f t="shared" si="3"/>
        <v>13419.174999999999</v>
      </c>
      <c r="S21" s="25">
        <f t="shared" si="4"/>
        <v>125.685</v>
      </c>
      <c r="T21" s="84">
        <f t="shared" si="5"/>
        <v>105.685</v>
      </c>
      <c r="U21" s="97">
        <v>81</v>
      </c>
      <c r="V21" s="98">
        <f t="shared" si="6"/>
        <v>13338.174999999999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33115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33115</v>
      </c>
      <c r="N22" s="24">
        <f t="shared" si="1"/>
        <v>33115</v>
      </c>
      <c r="O22" s="25">
        <f t="shared" si="2"/>
        <v>910.66250000000002</v>
      </c>
      <c r="P22" s="26">
        <v>-1130</v>
      </c>
      <c r="Q22" s="26">
        <v>100</v>
      </c>
      <c r="R22" s="24">
        <f t="shared" si="3"/>
        <v>32104.337500000001</v>
      </c>
      <c r="S22" s="25">
        <f t="shared" si="4"/>
        <v>314.59249999999997</v>
      </c>
      <c r="T22" s="84">
        <f t="shared" si="5"/>
        <v>214.59249999999997</v>
      </c>
      <c r="U22" s="97">
        <v>261</v>
      </c>
      <c r="V22" s="98">
        <f t="shared" si="6"/>
        <v>31843.337500000001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18203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18203</v>
      </c>
      <c r="N23" s="24">
        <f t="shared" si="1"/>
        <v>22023</v>
      </c>
      <c r="O23" s="25">
        <f t="shared" si="2"/>
        <v>500.58249999999998</v>
      </c>
      <c r="P23" s="26">
        <v>25540</v>
      </c>
      <c r="Q23" s="26">
        <v>140</v>
      </c>
      <c r="R23" s="24">
        <f t="shared" si="3"/>
        <v>21382.4175</v>
      </c>
      <c r="S23" s="25">
        <f t="shared" si="4"/>
        <v>172.92849999999999</v>
      </c>
      <c r="T23" s="84">
        <f t="shared" si="5"/>
        <v>32.928499999999985</v>
      </c>
      <c r="U23" s="97">
        <v>126</v>
      </c>
      <c r="V23" s="98">
        <f t="shared" si="6"/>
        <v>21256.4175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45147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46047</v>
      </c>
      <c r="N24" s="24">
        <f t="shared" si="1"/>
        <v>46047</v>
      </c>
      <c r="O24" s="25">
        <f t="shared" si="2"/>
        <v>1266.2925</v>
      </c>
      <c r="P24" s="26">
        <v>-12000</v>
      </c>
      <c r="Q24" s="26">
        <v>151</v>
      </c>
      <c r="R24" s="24">
        <f t="shared" si="3"/>
        <v>44629.707499999997</v>
      </c>
      <c r="S24" s="25">
        <f t="shared" si="4"/>
        <v>437.44650000000001</v>
      </c>
      <c r="T24" s="84">
        <f t="shared" si="5"/>
        <v>286.44650000000001</v>
      </c>
      <c r="U24" s="97">
        <v>270</v>
      </c>
      <c r="V24" s="98">
        <f t="shared" si="6"/>
        <v>44359.707499999997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18880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18880</v>
      </c>
      <c r="N25" s="24">
        <f t="shared" si="1"/>
        <v>18880</v>
      </c>
      <c r="O25" s="25">
        <f t="shared" si="2"/>
        <v>519.20000000000005</v>
      </c>
      <c r="P25" s="26"/>
      <c r="Q25" s="26">
        <v>106</v>
      </c>
      <c r="R25" s="24">
        <f t="shared" si="3"/>
        <v>18254.8</v>
      </c>
      <c r="S25" s="25">
        <f t="shared" si="4"/>
        <v>179.35999999999999</v>
      </c>
      <c r="T25" s="84">
        <f t="shared" si="5"/>
        <v>73.359999999999985</v>
      </c>
      <c r="U25" s="97">
        <v>135</v>
      </c>
      <c r="V25" s="98">
        <f t="shared" si="6"/>
        <v>18119.8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19952</v>
      </c>
      <c r="E26" s="29">
        <v>10</v>
      </c>
      <c r="F26" s="30"/>
      <c r="G26" s="30"/>
      <c r="H26" s="30"/>
      <c r="I26" s="20">
        <v>5</v>
      </c>
      <c r="J26" s="20"/>
      <c r="K26" s="20"/>
      <c r="L26" s="20"/>
      <c r="M26" s="20">
        <f t="shared" si="0"/>
        <v>20152</v>
      </c>
      <c r="N26" s="24">
        <f t="shared" si="1"/>
        <v>21107</v>
      </c>
      <c r="O26" s="25">
        <f t="shared" si="2"/>
        <v>554.17999999999995</v>
      </c>
      <c r="P26" s="26"/>
      <c r="Q26" s="26">
        <v>88</v>
      </c>
      <c r="R26" s="24">
        <f t="shared" si="3"/>
        <v>20464.82</v>
      </c>
      <c r="S26" s="25">
        <f t="shared" si="4"/>
        <v>191.44399999999999</v>
      </c>
      <c r="T26" s="84">
        <f t="shared" si="5"/>
        <v>103.44399999999999</v>
      </c>
      <c r="U26" s="97">
        <v>144</v>
      </c>
      <c r="V26" s="98">
        <f t="shared" si="6"/>
        <v>20320.82</v>
      </c>
    </row>
    <row r="27" spans="1:22" ht="15.75" customHeight="1" thickBot="1" x14ac:dyDescent="0.35">
      <c r="A27" s="28">
        <v>21</v>
      </c>
      <c r="B27" s="20">
        <v>1908446154</v>
      </c>
      <c r="C27" s="20" t="s">
        <v>37</v>
      </c>
      <c r="D27" s="37">
        <v>32395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32395</v>
      </c>
      <c r="N27" s="40">
        <f t="shared" si="1"/>
        <v>32395</v>
      </c>
      <c r="O27" s="25">
        <f t="shared" si="2"/>
        <v>890.86249999999995</v>
      </c>
      <c r="P27" s="41"/>
      <c r="Q27" s="41">
        <v>150</v>
      </c>
      <c r="R27" s="24">
        <f t="shared" si="3"/>
        <v>31354.137500000001</v>
      </c>
      <c r="S27" s="42">
        <f t="shared" si="4"/>
        <v>307.7525</v>
      </c>
      <c r="T27" s="85">
        <f t="shared" si="5"/>
        <v>157.7525</v>
      </c>
      <c r="U27" s="97">
        <v>216</v>
      </c>
      <c r="V27" s="102">
        <f t="shared" si="6"/>
        <v>31138.137500000001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566679</v>
      </c>
      <c r="E28" s="45">
        <f t="shared" si="7"/>
        <v>40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560</v>
      </c>
      <c r="I28" s="45">
        <f t="shared" si="8"/>
        <v>83</v>
      </c>
      <c r="J28" s="45">
        <f t="shared" si="8"/>
        <v>3</v>
      </c>
      <c r="K28" s="45">
        <f t="shared" si="8"/>
        <v>3</v>
      </c>
      <c r="L28" s="45">
        <f t="shared" si="8"/>
        <v>0</v>
      </c>
      <c r="M28" s="89">
        <f t="shared" si="8"/>
        <v>573019</v>
      </c>
      <c r="N28" s="89">
        <f t="shared" si="8"/>
        <v>589991</v>
      </c>
      <c r="O28" s="90">
        <f t="shared" si="8"/>
        <v>15758.022500000001</v>
      </c>
      <c r="P28" s="89">
        <f t="shared" si="8"/>
        <v>12410</v>
      </c>
      <c r="Q28" s="89">
        <f t="shared" si="8"/>
        <v>2270</v>
      </c>
      <c r="R28" s="89">
        <f t="shared" si="8"/>
        <v>571962.97749999992</v>
      </c>
      <c r="S28" s="89">
        <f t="shared" si="8"/>
        <v>5443.6804999999995</v>
      </c>
      <c r="T28" s="91">
        <f t="shared" si="8"/>
        <v>3173.6804999999999</v>
      </c>
      <c r="U28" s="91">
        <f t="shared" si="8"/>
        <v>4073</v>
      </c>
      <c r="V28" s="91">
        <f t="shared" si="8"/>
        <v>567889.97749999992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9">E4+E5-E28</f>
        <v>4410</v>
      </c>
      <c r="F29" s="48">
        <f t="shared" si="9"/>
        <v>10410</v>
      </c>
      <c r="G29" s="48">
        <f t="shared" si="9"/>
        <v>70</v>
      </c>
      <c r="H29" s="48">
        <f t="shared" si="9"/>
        <v>14875</v>
      </c>
      <c r="I29" s="48">
        <f t="shared" si="9"/>
        <v>1390</v>
      </c>
      <c r="J29" s="48">
        <f t="shared" si="9"/>
        <v>540</v>
      </c>
      <c r="K29" s="48">
        <f t="shared" si="9"/>
        <v>205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7" priority="59" operator="equal">
      <formula>212030016606640</formula>
    </cfRule>
  </conditionalFormatting>
  <conditionalFormatting sqref="D29 E4:E6 E28:K29">
    <cfRule type="cellIs" dxfId="126" priority="57" operator="equal">
      <formula>$E$4</formula>
    </cfRule>
    <cfRule type="cellIs" dxfId="125" priority="58" operator="equal">
      <formula>2120</formula>
    </cfRule>
  </conditionalFormatting>
  <conditionalFormatting sqref="D29:E29 F4:F6 F28:F29">
    <cfRule type="cellIs" dxfId="124" priority="55" operator="equal">
      <formula>$F$4</formula>
    </cfRule>
    <cfRule type="cellIs" dxfId="123" priority="56" operator="equal">
      <formula>300</formula>
    </cfRule>
  </conditionalFormatting>
  <conditionalFormatting sqref="G4:G6 G28:G29">
    <cfRule type="cellIs" dxfId="122" priority="53" operator="equal">
      <formula>$G$4</formula>
    </cfRule>
    <cfRule type="cellIs" dxfId="121" priority="54" operator="equal">
      <formula>1660</formula>
    </cfRule>
  </conditionalFormatting>
  <conditionalFormatting sqref="H4:H6 H28:H29">
    <cfRule type="cellIs" dxfId="120" priority="51" operator="equal">
      <formula>$H$4</formula>
    </cfRule>
    <cfRule type="cellIs" dxfId="119" priority="52" operator="equal">
      <formula>6640</formula>
    </cfRule>
  </conditionalFormatting>
  <conditionalFormatting sqref="T6:T28 U28:V28">
    <cfRule type="cellIs" dxfId="118" priority="50" operator="lessThan">
      <formula>0</formula>
    </cfRule>
  </conditionalFormatting>
  <conditionalFormatting sqref="T7:T27">
    <cfRule type="cellIs" dxfId="117" priority="47" operator="lessThan">
      <formula>0</formula>
    </cfRule>
    <cfRule type="cellIs" dxfId="116" priority="48" operator="lessThan">
      <formula>0</formula>
    </cfRule>
    <cfRule type="cellIs" dxfId="115" priority="49" operator="lessThan">
      <formula>0</formula>
    </cfRule>
  </conditionalFormatting>
  <conditionalFormatting sqref="E4:E6 E28:K28">
    <cfRule type="cellIs" dxfId="114" priority="46" operator="equal">
      <formula>$E$4</formula>
    </cfRule>
  </conditionalFormatting>
  <conditionalFormatting sqref="D28:D29 D6 D4:M4">
    <cfRule type="cellIs" dxfId="113" priority="45" operator="equal">
      <formula>$D$4</formula>
    </cfRule>
  </conditionalFormatting>
  <conditionalFormatting sqref="I4:I6 I28:I29">
    <cfRule type="cellIs" dxfId="112" priority="44" operator="equal">
      <formula>$I$4</formula>
    </cfRule>
  </conditionalFormatting>
  <conditionalFormatting sqref="J4:J6 J28:J29">
    <cfRule type="cellIs" dxfId="111" priority="43" operator="equal">
      <formula>$J$4</formula>
    </cfRule>
  </conditionalFormatting>
  <conditionalFormatting sqref="K4:K6 K28:K29">
    <cfRule type="cellIs" dxfId="110" priority="42" operator="equal">
      <formula>$K$4</formula>
    </cfRule>
  </conditionalFormatting>
  <conditionalFormatting sqref="M4:M6">
    <cfRule type="cellIs" dxfId="109" priority="41" operator="equal">
      <formula>$L$4</formula>
    </cfRule>
  </conditionalFormatting>
  <conditionalFormatting sqref="T7:T28 U28:V28">
    <cfRule type="cellIs" dxfId="108" priority="38" operator="lessThan">
      <formula>0</formula>
    </cfRule>
    <cfRule type="cellIs" dxfId="107" priority="39" operator="lessThan">
      <formula>0</formula>
    </cfRule>
    <cfRule type="cellIs" dxfId="106" priority="40" operator="lessThan">
      <formula>0</formula>
    </cfRule>
  </conditionalFormatting>
  <conditionalFormatting sqref="D5:K5">
    <cfRule type="cellIs" dxfId="105" priority="37" operator="greaterThan">
      <formula>0</formula>
    </cfRule>
  </conditionalFormatting>
  <conditionalFormatting sqref="T6:T28 U28:V28">
    <cfRule type="cellIs" dxfId="104" priority="36" operator="lessThan">
      <formula>0</formula>
    </cfRule>
  </conditionalFormatting>
  <conditionalFormatting sqref="T7:T27">
    <cfRule type="cellIs" dxfId="103" priority="33" operator="lessThan">
      <formula>0</formula>
    </cfRule>
    <cfRule type="cellIs" dxfId="102" priority="34" operator="lessThan">
      <formula>0</formula>
    </cfRule>
    <cfRule type="cellIs" dxfId="101" priority="35" operator="lessThan">
      <formula>0</formula>
    </cfRule>
  </conditionalFormatting>
  <conditionalFormatting sqref="T7:T28 U28:V28">
    <cfRule type="cellIs" dxfId="100" priority="30" operator="lessThan">
      <formula>0</formula>
    </cfRule>
    <cfRule type="cellIs" dxfId="99" priority="31" operator="lessThan">
      <formula>0</formula>
    </cfRule>
    <cfRule type="cellIs" dxfId="98" priority="32" operator="lessThan">
      <formula>0</formula>
    </cfRule>
  </conditionalFormatting>
  <conditionalFormatting sqref="D5:K5">
    <cfRule type="cellIs" dxfId="97" priority="29" operator="greaterThan">
      <formula>0</formula>
    </cfRule>
  </conditionalFormatting>
  <conditionalFormatting sqref="L4 L6 L28:L29">
    <cfRule type="cellIs" dxfId="96" priority="28" operator="equal">
      <formula>$L$4</formula>
    </cfRule>
  </conditionalFormatting>
  <conditionalFormatting sqref="D7:S7">
    <cfRule type="cellIs" dxfId="95" priority="27" operator="greaterThan">
      <formula>0</formula>
    </cfRule>
  </conditionalFormatting>
  <conditionalFormatting sqref="D9:S9">
    <cfRule type="cellIs" dxfId="94" priority="26" operator="greaterThan">
      <formula>0</formula>
    </cfRule>
  </conditionalFormatting>
  <conditionalFormatting sqref="D11:S11">
    <cfRule type="cellIs" dxfId="93" priority="25" operator="greaterThan">
      <formula>0</formula>
    </cfRule>
  </conditionalFormatting>
  <conditionalFormatting sqref="D13:S13">
    <cfRule type="cellIs" dxfId="92" priority="24" operator="greaterThan">
      <formula>0</formula>
    </cfRule>
  </conditionalFormatting>
  <conditionalFormatting sqref="D15:S15">
    <cfRule type="cellIs" dxfId="91" priority="23" operator="greaterThan">
      <formula>0</formula>
    </cfRule>
  </conditionalFormatting>
  <conditionalFormatting sqref="D17:S17">
    <cfRule type="cellIs" dxfId="90" priority="22" operator="greaterThan">
      <formula>0</formula>
    </cfRule>
  </conditionalFormatting>
  <conditionalFormatting sqref="D19:S19">
    <cfRule type="cellIs" dxfId="89" priority="21" operator="greaterThan">
      <formula>0</formula>
    </cfRule>
  </conditionalFormatting>
  <conditionalFormatting sqref="D21:S21">
    <cfRule type="cellIs" dxfId="88" priority="20" operator="greaterThan">
      <formula>0</formula>
    </cfRule>
  </conditionalFormatting>
  <conditionalFormatting sqref="D23:S23">
    <cfRule type="cellIs" dxfId="87" priority="19" operator="greaterThan">
      <formula>0</formula>
    </cfRule>
  </conditionalFormatting>
  <conditionalFormatting sqref="D25:S25">
    <cfRule type="cellIs" dxfId="86" priority="18" operator="greaterThan">
      <formula>0</formula>
    </cfRule>
  </conditionalFormatting>
  <conditionalFormatting sqref="D27:S27">
    <cfRule type="cellIs" dxfId="85" priority="17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'30'!D29</f>
        <v>283955</v>
      </c>
      <c r="E4" s="2">
        <f>'30'!E29</f>
        <v>4410</v>
      </c>
      <c r="F4" s="2">
        <f>'30'!F29</f>
        <v>10410</v>
      </c>
      <c r="G4" s="2">
        <f>'30'!G29</f>
        <v>70</v>
      </c>
      <c r="H4" s="2">
        <f>'30'!H29</f>
        <v>14875</v>
      </c>
      <c r="I4" s="2">
        <f>'30'!I29</f>
        <v>1390</v>
      </c>
      <c r="J4" s="2">
        <f>'30'!J29</f>
        <v>540</v>
      </c>
      <c r="K4" s="2">
        <f>'30'!K29</f>
        <v>205</v>
      </c>
      <c r="L4" s="2">
        <f>'30'!L29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8">E4+E5-E28</f>
        <v>4410</v>
      </c>
      <c r="F29" s="48">
        <f t="shared" si="8"/>
        <v>10410</v>
      </c>
      <c r="G29" s="48">
        <f t="shared" si="8"/>
        <v>70</v>
      </c>
      <c r="H29" s="48">
        <f t="shared" si="8"/>
        <v>14875</v>
      </c>
      <c r="I29" s="48">
        <f t="shared" si="8"/>
        <v>1390</v>
      </c>
      <c r="J29" s="48">
        <f t="shared" si="8"/>
        <v>540</v>
      </c>
      <c r="K29" s="48">
        <f t="shared" si="8"/>
        <v>205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66</v>
      </c>
      <c r="B3" s="114"/>
      <c r="C3" s="115" t="s">
        <v>73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18"/>
      <c r="O4" s="118"/>
      <c r="P4" s="118"/>
      <c r="Q4" s="118"/>
      <c r="R4" s="118"/>
      <c r="S4" s="118"/>
      <c r="T4" s="118"/>
    </row>
    <row r="5" spans="1:20" ht="15.75" thickBot="1" x14ac:dyDescent="0.3">
      <c r="A5" s="117" t="s">
        <v>2</v>
      </c>
      <c r="B5" s="12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6324649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27"/>
      <c r="O5" s="127"/>
      <c r="P5" s="127"/>
      <c r="Q5" s="127"/>
      <c r="R5" s="127"/>
      <c r="S5" s="127"/>
      <c r="T5" s="12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322449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340549</v>
      </c>
      <c r="N7" s="71">
        <f>D7+E7*20+F7*10+G7*9+H7*9+I7*191+J7*191+K7*182+L7*100</f>
        <v>372212</v>
      </c>
      <c r="O7" s="72">
        <f>M7*2.75%</f>
        <v>9365.0974999999999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2264</v>
      </c>
      <c r="R7" s="71">
        <f>M7-(M7*2.75%)+I7*191+J7*191+K7*182+L7*100-Q7</f>
        <v>360582.90250000003</v>
      </c>
      <c r="S7" s="72">
        <f>M7*0.95%</f>
        <v>3235.2154999999998</v>
      </c>
      <c r="T7" s="74">
        <f>S7-Q7</f>
        <v>971.21549999999979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192133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203083</v>
      </c>
      <c r="N8" s="24">
        <f t="shared" ref="N8:N27" si="1">D8+E8*20+F8*10+G8*9+H8*9+I8*191+J8*191+K8*182+L8*100</f>
        <v>207195</v>
      </c>
      <c r="O8" s="25">
        <f t="shared" ref="O8:O27" si="2">M8*2.75%</f>
        <v>5584.7825000000003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2332</v>
      </c>
      <c r="R8" s="24">
        <f t="shared" ref="R8:R27" si="3">M8-(M8*2.75%)+I8*191+J8*191+K8*182+L8*100-Q8</f>
        <v>199278.2175</v>
      </c>
      <c r="S8" s="25">
        <f t="shared" ref="S8:S27" si="4">M8*0.95%</f>
        <v>1929.2884999999999</v>
      </c>
      <c r="T8" s="27">
        <f t="shared" ref="T8:T27" si="5">S8-Q8</f>
        <v>-402.71150000000011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535421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10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578171</v>
      </c>
      <c r="N9" s="24">
        <f t="shared" si="1"/>
        <v>600349</v>
      </c>
      <c r="O9" s="25">
        <f t="shared" si="2"/>
        <v>15899.702499999999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3558</v>
      </c>
      <c r="R9" s="24">
        <f t="shared" si="3"/>
        <v>580891.29749999999</v>
      </c>
      <c r="S9" s="25">
        <f t="shared" si="4"/>
        <v>5492.6244999999999</v>
      </c>
      <c r="T9" s="27">
        <f t="shared" si="5"/>
        <v>1934.6244999999999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149893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155663</v>
      </c>
      <c r="N10" s="24">
        <f t="shared" si="1"/>
        <v>170934</v>
      </c>
      <c r="O10" s="25">
        <f t="shared" si="2"/>
        <v>4280.7325000000001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615</v>
      </c>
      <c r="R10" s="24">
        <f t="shared" si="3"/>
        <v>166038.26749999999</v>
      </c>
      <c r="S10" s="25">
        <f t="shared" si="4"/>
        <v>1478.7984999999999</v>
      </c>
      <c r="T10" s="27">
        <f t="shared" si="5"/>
        <v>863.79849999999988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236006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320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258696</v>
      </c>
      <c r="N11" s="24">
        <f t="shared" si="1"/>
        <v>286622</v>
      </c>
      <c r="O11" s="25">
        <f t="shared" si="2"/>
        <v>7114.14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914</v>
      </c>
      <c r="R11" s="24">
        <f t="shared" si="3"/>
        <v>278593.86</v>
      </c>
      <c r="S11" s="25">
        <f t="shared" si="4"/>
        <v>2457.6120000000001</v>
      </c>
      <c r="T11" s="27">
        <f t="shared" si="5"/>
        <v>1543.6120000000001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148367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151367</v>
      </c>
      <c r="N12" s="24">
        <f t="shared" si="1"/>
        <v>157236</v>
      </c>
      <c r="O12" s="25">
        <f t="shared" si="2"/>
        <v>4162.5924999999997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759</v>
      </c>
      <c r="R12" s="24">
        <f t="shared" si="3"/>
        <v>152314.4075</v>
      </c>
      <c r="S12" s="25">
        <f t="shared" si="4"/>
        <v>1437.9865</v>
      </c>
      <c r="T12" s="27">
        <f t="shared" si="5"/>
        <v>678.98649999999998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183606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187206</v>
      </c>
      <c r="N13" s="24">
        <f t="shared" si="1"/>
        <v>189116</v>
      </c>
      <c r="O13" s="25">
        <f t="shared" si="2"/>
        <v>5148.165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68</v>
      </c>
      <c r="R13" s="24">
        <f t="shared" si="3"/>
        <v>183899.83499999999</v>
      </c>
      <c r="S13" s="25">
        <f t="shared" si="4"/>
        <v>1778.4569999999999</v>
      </c>
      <c r="T13" s="27">
        <f t="shared" si="5"/>
        <v>1710.4569999999999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511150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532230</v>
      </c>
      <c r="N14" s="24">
        <f t="shared" si="1"/>
        <v>540982</v>
      </c>
      <c r="O14" s="25">
        <f t="shared" si="2"/>
        <v>14636.325000000001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3962</v>
      </c>
      <c r="R14" s="24">
        <f t="shared" si="3"/>
        <v>522383.67500000005</v>
      </c>
      <c r="S14" s="25">
        <f t="shared" si="4"/>
        <v>5056.1849999999995</v>
      </c>
      <c r="T14" s="27">
        <f t="shared" si="5"/>
        <v>1094.1849999999995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505509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531369</v>
      </c>
      <c r="N15" s="24">
        <f t="shared" si="1"/>
        <v>556601</v>
      </c>
      <c r="O15" s="25">
        <f t="shared" si="2"/>
        <v>14612.647500000001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3833</v>
      </c>
      <c r="R15" s="24">
        <f t="shared" si="3"/>
        <v>538155.35250000004</v>
      </c>
      <c r="S15" s="25">
        <f t="shared" si="4"/>
        <v>5048.0055000000002</v>
      </c>
      <c r="T15" s="27">
        <f t="shared" si="5"/>
        <v>1215.0055000000002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398554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433804</v>
      </c>
      <c r="N16" s="24">
        <f t="shared" si="1"/>
        <v>467934</v>
      </c>
      <c r="O16" s="25">
        <f t="shared" si="2"/>
        <v>11929.61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3175</v>
      </c>
      <c r="R16" s="24">
        <f t="shared" si="3"/>
        <v>452829.39</v>
      </c>
      <c r="S16" s="25">
        <f t="shared" si="4"/>
        <v>4121.1379999999999</v>
      </c>
      <c r="T16" s="27">
        <f t="shared" si="5"/>
        <v>946.13799999999992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263304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289124</v>
      </c>
      <c r="N17" s="24">
        <f t="shared" si="1"/>
        <v>312673</v>
      </c>
      <c r="O17" s="25">
        <f t="shared" si="2"/>
        <v>7950.91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2010</v>
      </c>
      <c r="R17" s="24">
        <f t="shared" si="3"/>
        <v>302712.09000000003</v>
      </c>
      <c r="S17" s="25">
        <f t="shared" si="4"/>
        <v>2746.6779999999999</v>
      </c>
      <c r="T17" s="27">
        <f t="shared" si="5"/>
        <v>736.67799999999988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268279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272729</v>
      </c>
      <c r="N18" s="24">
        <f t="shared" si="1"/>
        <v>287094</v>
      </c>
      <c r="O18" s="25">
        <f t="shared" si="2"/>
        <v>7500.0474999999997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3502</v>
      </c>
      <c r="R18" s="24">
        <f t="shared" si="3"/>
        <v>276091.95250000001</v>
      </c>
      <c r="S18" s="25">
        <f t="shared" si="4"/>
        <v>2590.9254999999998</v>
      </c>
      <c r="T18" s="27">
        <f t="shared" si="5"/>
        <v>-911.07450000000017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300293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318513</v>
      </c>
      <c r="N19" s="24">
        <f t="shared" si="1"/>
        <v>342644</v>
      </c>
      <c r="O19" s="25">
        <f t="shared" si="2"/>
        <v>8759.1075000000001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2500</v>
      </c>
      <c r="R19" s="24">
        <f t="shared" si="3"/>
        <v>331384.89250000002</v>
      </c>
      <c r="S19" s="25">
        <f t="shared" si="4"/>
        <v>3025.8735000000001</v>
      </c>
      <c r="T19" s="27">
        <f t="shared" si="5"/>
        <v>525.87350000000015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194443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200283</v>
      </c>
      <c r="N20" s="24">
        <f t="shared" si="1"/>
        <v>211244</v>
      </c>
      <c r="O20" s="25">
        <f t="shared" si="2"/>
        <v>5507.7825000000003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2630</v>
      </c>
      <c r="R20" s="24">
        <f t="shared" si="3"/>
        <v>203106.2175</v>
      </c>
      <c r="S20" s="25">
        <f t="shared" si="4"/>
        <v>1902.6885</v>
      </c>
      <c r="T20" s="27">
        <f t="shared" si="5"/>
        <v>-727.31150000000002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186714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193554</v>
      </c>
      <c r="N21" s="24">
        <f t="shared" si="1"/>
        <v>214092</v>
      </c>
      <c r="O21" s="25">
        <f t="shared" si="2"/>
        <v>5322.7349999999997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549</v>
      </c>
      <c r="R21" s="24">
        <f t="shared" si="3"/>
        <v>208220.26500000001</v>
      </c>
      <c r="S21" s="25">
        <f t="shared" si="4"/>
        <v>1838.7629999999999</v>
      </c>
      <c r="T21" s="27">
        <f t="shared" si="5"/>
        <v>1289.7629999999999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482353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159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513073</v>
      </c>
      <c r="N22" s="24">
        <f t="shared" si="1"/>
        <v>553452</v>
      </c>
      <c r="O22" s="25">
        <f t="shared" si="2"/>
        <v>14109.5075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3652</v>
      </c>
      <c r="R22" s="24">
        <f t="shared" si="3"/>
        <v>535690.49249999993</v>
      </c>
      <c r="S22" s="25">
        <f t="shared" si="4"/>
        <v>4874.1935000000003</v>
      </c>
      <c r="T22" s="27">
        <f t="shared" si="5"/>
        <v>1222.1935000000003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210277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85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216877</v>
      </c>
      <c r="N23" s="24">
        <f t="shared" si="1"/>
        <v>233112</v>
      </c>
      <c r="O23" s="25">
        <f t="shared" si="2"/>
        <v>5964.1175000000003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1750</v>
      </c>
      <c r="R23" s="24">
        <f t="shared" si="3"/>
        <v>225397.88250000001</v>
      </c>
      <c r="S23" s="25">
        <f t="shared" si="4"/>
        <v>2060.3314999999998</v>
      </c>
      <c r="T23" s="27">
        <f t="shared" si="5"/>
        <v>310.33149999999978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628524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652014</v>
      </c>
      <c r="N24" s="24">
        <f t="shared" si="1"/>
        <v>694184</v>
      </c>
      <c r="O24" s="25">
        <f t="shared" si="2"/>
        <v>17930.384999999998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3199</v>
      </c>
      <c r="R24" s="24">
        <f t="shared" si="3"/>
        <v>673054.61499999999</v>
      </c>
      <c r="S24" s="25">
        <f t="shared" si="4"/>
        <v>6194.1329999999998</v>
      </c>
      <c r="T24" s="27">
        <f t="shared" si="5"/>
        <v>2995.1329999999998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230168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241018</v>
      </c>
      <c r="N25" s="24">
        <f t="shared" si="1"/>
        <v>268306</v>
      </c>
      <c r="O25" s="25">
        <f t="shared" si="2"/>
        <v>6627.9949999999999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2196</v>
      </c>
      <c r="R25" s="24">
        <f t="shared" si="3"/>
        <v>259482.005</v>
      </c>
      <c r="S25" s="25">
        <f t="shared" si="4"/>
        <v>2289.6709999999998</v>
      </c>
      <c r="T25" s="27">
        <f t="shared" si="5"/>
        <v>93.670999999999822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244588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16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255128</v>
      </c>
      <c r="N26" s="24">
        <f t="shared" si="1"/>
        <v>284398</v>
      </c>
      <c r="O26" s="25">
        <f t="shared" si="2"/>
        <v>7016.02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1906</v>
      </c>
      <c r="R26" s="24">
        <f t="shared" si="3"/>
        <v>275475.98</v>
      </c>
      <c r="S26" s="25">
        <f t="shared" si="4"/>
        <v>2423.7159999999999</v>
      </c>
      <c r="T26" s="27">
        <f t="shared" si="5"/>
        <v>517.71599999999989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275791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275791</v>
      </c>
      <c r="N27" s="40">
        <f t="shared" si="1"/>
        <v>308980</v>
      </c>
      <c r="O27" s="25">
        <f t="shared" si="2"/>
        <v>7584.2524999999996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2950</v>
      </c>
      <c r="R27" s="24">
        <f t="shared" si="3"/>
        <v>298445.7475</v>
      </c>
      <c r="S27" s="42">
        <f t="shared" si="4"/>
        <v>2620.0144999999998</v>
      </c>
      <c r="T27" s="43">
        <f t="shared" si="5"/>
        <v>-329.98550000000023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6467822</v>
      </c>
      <c r="E28" s="45">
        <f t="shared" si="6"/>
        <v>3215</v>
      </c>
      <c r="F28" s="45">
        <f t="shared" ref="F28:T28" si="7">SUM(F7:F27)</f>
        <v>6490</v>
      </c>
      <c r="G28" s="45">
        <f t="shared" si="7"/>
        <v>1980</v>
      </c>
      <c r="H28" s="45">
        <f t="shared" si="7"/>
        <v>20600</v>
      </c>
      <c r="I28" s="45">
        <f t="shared" si="7"/>
        <v>1853</v>
      </c>
      <c r="J28" s="45">
        <f t="shared" si="7"/>
        <v>101</v>
      </c>
      <c r="K28" s="45">
        <f t="shared" si="7"/>
        <v>472</v>
      </c>
      <c r="L28" s="45">
        <f t="shared" si="7"/>
        <v>0</v>
      </c>
      <c r="M28" s="45">
        <f t="shared" si="7"/>
        <v>6800242</v>
      </c>
      <c r="N28" s="45">
        <f t="shared" si="7"/>
        <v>7259360</v>
      </c>
      <c r="O28" s="46">
        <f t="shared" si="7"/>
        <v>187006.655</v>
      </c>
      <c r="P28" s="45">
        <f t="shared" si="7"/>
        <v>0</v>
      </c>
      <c r="Q28" s="45">
        <f t="shared" si="7"/>
        <v>48324</v>
      </c>
      <c r="R28" s="45">
        <f t="shared" si="7"/>
        <v>7024029.3449999997</v>
      </c>
      <c r="S28" s="45">
        <f t="shared" si="7"/>
        <v>64602.298999999992</v>
      </c>
      <c r="T28" s="47">
        <f t="shared" si="7"/>
        <v>16278.298999999997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8">E4+E5-E28</f>
        <v>4410</v>
      </c>
      <c r="F29" s="48">
        <f t="shared" si="8"/>
        <v>10410</v>
      </c>
      <c r="G29" s="48">
        <f t="shared" si="8"/>
        <v>70</v>
      </c>
      <c r="H29" s="48">
        <f t="shared" si="8"/>
        <v>14875</v>
      </c>
      <c r="I29" s="48">
        <f t="shared" si="8"/>
        <v>1390</v>
      </c>
      <c r="J29" s="48">
        <f t="shared" si="8"/>
        <v>540</v>
      </c>
      <c r="K29" s="48">
        <f t="shared" si="8"/>
        <v>205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4" sqref="J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56</v>
      </c>
      <c r="B1" s="129"/>
      <c r="C1" s="129"/>
      <c r="D1" s="130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42750</v>
      </c>
      <c r="D5" s="53">
        <f t="shared" si="0"/>
        <v>32250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5770</v>
      </c>
      <c r="D6" s="53">
        <f t="shared" si="0"/>
        <v>24230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22690</v>
      </c>
      <c r="D7" s="53">
        <f t="shared" si="0"/>
        <v>12310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21080</v>
      </c>
      <c r="D10" s="53">
        <f t="shared" si="0"/>
        <v>48920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25860</v>
      </c>
      <c r="D11" s="53">
        <f t="shared" si="0"/>
        <v>44140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35250</v>
      </c>
      <c r="D12" s="53">
        <f t="shared" si="0"/>
        <v>34750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25820</v>
      </c>
      <c r="D13" s="53">
        <f t="shared" si="0"/>
        <v>29180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18220</v>
      </c>
      <c r="D15" s="53">
        <f t="shared" si="0"/>
        <v>36780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6840</v>
      </c>
      <c r="D17" s="53">
        <f t="shared" si="0"/>
        <v>23160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30720</v>
      </c>
      <c r="D18" s="53">
        <f t="shared" si="0"/>
        <v>44280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23490</v>
      </c>
      <c r="D20" s="53">
        <f t="shared" si="0"/>
        <v>51510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10850</v>
      </c>
      <c r="D21" s="53">
        <f t="shared" si="0"/>
        <v>24150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10540</v>
      </c>
      <c r="D22" s="53">
        <f t="shared" si="0"/>
        <v>24460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332420</v>
      </c>
      <c r="D24" s="58">
        <f t="shared" si="1"/>
        <v>667580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9" t="s">
        <v>57</v>
      </c>
      <c r="B3" s="119"/>
      <c r="C3" s="120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2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2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2021-08-30T18:20:37Z</dcterms:modified>
</cp:coreProperties>
</file>