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6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7" l="1"/>
  <c r="R24" i="6" l="1"/>
  <c r="R26" i="6"/>
  <c r="D28" i="3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M14" i="33" s="1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L28" i="33" s="1"/>
  <c r="L29" i="33" s="1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M18" i="33" s="1"/>
  <c r="D19" i="33"/>
  <c r="D20" i="33"/>
  <c r="D21" i="33"/>
  <c r="D22" i="33"/>
  <c r="D23" i="33"/>
  <c r="D24" i="33"/>
  <c r="D25" i="33"/>
  <c r="D26" i="33"/>
  <c r="D27" i="33"/>
  <c r="M27" i="33" s="1"/>
  <c r="S27" i="33" s="1"/>
  <c r="D7" i="33"/>
  <c r="P28" i="33"/>
  <c r="G28" i="33"/>
  <c r="G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N28" i="24" s="1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O24" i="18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N28" i="11" s="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O26" i="10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N28" i="10" s="1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N28" i="9" s="1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V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V22" i="7" s="1"/>
  <c r="N21" i="7"/>
  <c r="M21" i="7"/>
  <c r="O21" i="7" s="1"/>
  <c r="N20" i="7"/>
  <c r="M20" i="7"/>
  <c r="R20" i="7" s="1"/>
  <c r="V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V16" i="7" s="1"/>
  <c r="N15" i="7"/>
  <c r="M15" i="7"/>
  <c r="O15" i="7" s="1"/>
  <c r="N14" i="7"/>
  <c r="M14" i="7"/>
  <c r="R14" i="7" s="1"/>
  <c r="V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R25" i="6" s="1"/>
  <c r="N24" i="6"/>
  <c r="M24" i="6"/>
  <c r="O24" i="6" s="1"/>
  <c r="N23" i="6"/>
  <c r="M23" i="6"/>
  <c r="N22" i="6"/>
  <c r="M22" i="6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8" i="8" l="1"/>
  <c r="N28" i="7"/>
  <c r="O27" i="6"/>
  <c r="R27" i="6"/>
  <c r="O25" i="6"/>
  <c r="O23" i="6"/>
  <c r="R23" i="6"/>
  <c r="M15" i="33"/>
  <c r="S15" i="33" s="1"/>
  <c r="T15" i="33" s="1"/>
  <c r="O22" i="6"/>
  <c r="R22" i="6"/>
  <c r="M26" i="33"/>
  <c r="N28" i="6"/>
  <c r="N16" i="33"/>
  <c r="E29" i="5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28" i="5"/>
  <c r="N13" i="33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R24" i="33" s="1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R26" i="33"/>
  <c r="F28" i="33"/>
  <c r="F29" i="33" s="1"/>
  <c r="I28" i="33"/>
  <c r="I29" i="33" s="1"/>
  <c r="N9" i="33"/>
  <c r="N12" i="33"/>
  <c r="K28" i="33"/>
  <c r="K29" i="33" s="1"/>
  <c r="R18" i="33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O14" i="11"/>
  <c r="R16" i="1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O8" i="11"/>
  <c r="R22" i="11"/>
  <c r="O22" i="11"/>
  <c r="R24" i="1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R14" i="33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O18" i="33"/>
  <c r="J29" i="33"/>
  <c r="D28" i="33"/>
  <c r="D29" i="33" s="1"/>
  <c r="O14" i="33"/>
  <c r="O26" i="33"/>
  <c r="M7" i="33"/>
  <c r="S7" i="33" s="1"/>
  <c r="T7" i="33" s="1"/>
  <c r="N7" i="33"/>
  <c r="R11" i="33"/>
  <c r="R27" i="33"/>
  <c r="S12" i="33"/>
  <c r="T12" i="33" s="1"/>
  <c r="S14" i="33"/>
  <c r="T14" i="33" s="1"/>
  <c r="S18" i="33"/>
  <c r="T18" i="33" s="1"/>
  <c r="S26" i="33"/>
  <c r="T26" i="33" s="1"/>
  <c r="O27" i="33"/>
  <c r="R20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V7" i="7" s="1"/>
  <c r="R9" i="7"/>
  <c r="V9" i="7" s="1"/>
  <c r="R11" i="7"/>
  <c r="V11" i="7" s="1"/>
  <c r="R13" i="7"/>
  <c r="V13" i="7" s="1"/>
  <c r="R15" i="7"/>
  <c r="V15" i="7" s="1"/>
  <c r="R17" i="7"/>
  <c r="V17" i="7" s="1"/>
  <c r="R19" i="7"/>
  <c r="V19" i="7" s="1"/>
  <c r="R21" i="7"/>
  <c r="V21" i="7" s="1"/>
  <c r="R23" i="7"/>
  <c r="V23" i="7" s="1"/>
  <c r="R25" i="7"/>
  <c r="V25" i="7" s="1"/>
  <c r="R27" i="7"/>
  <c r="V27" i="7" s="1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V8" i="7" s="1"/>
  <c r="R10" i="7"/>
  <c r="V10" i="7" s="1"/>
  <c r="R12" i="7"/>
  <c r="V12" i="7" s="1"/>
  <c r="R18" i="7"/>
  <c r="V18" i="7" s="1"/>
  <c r="R24" i="7"/>
  <c r="V24" i="7" s="1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5" i="33" l="1"/>
  <c r="R15" i="33"/>
  <c r="R22" i="33"/>
  <c r="S22" i="33"/>
  <c r="T22" i="33" s="1"/>
  <c r="V28" i="7"/>
  <c r="O9" i="33"/>
  <c r="R9" i="33"/>
  <c r="O24" i="33"/>
  <c r="S24" i="33"/>
  <c r="T24" i="33" s="1"/>
  <c r="O23" i="33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<sst xmlns="http://schemas.openxmlformats.org/spreadsheetml/2006/main" count="1505" uniqueCount="60">
  <si>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</si>
  <si>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</si>
  <si>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</si>
  <si>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</si>
  <si>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</si>
  <si>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</si>
  <si>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</si>
  <si>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</si>
  <si>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</si>
  <si>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</si>
  <si>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</si>
  <si>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</si>
  <si>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</si>
  <si>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</si>
  <si>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</si>
  <si>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</si>
  <si>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</si>
  <si>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</si>
  <si>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</si>
  <si>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</si>
  <si>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</si>
  <si>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</si>
  <si>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</si>
  <si>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</si>
  <si>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</si>
  <si>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</si>
  <si>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</si>
  <si>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</si>
  <si>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</si>
  <si>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</si>
  <si>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</si>
  <si>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</si>
  <si>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</si>
  <si>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</si>
  <si>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</si>
  <si>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</si>
  <si>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</si>
  <si>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</si>
  <si>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</si>
  <si>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</si>
  <si>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</si>
  <si>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</si>
  <si>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</si>
  <si>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</si>
  <si>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</si>
  <si>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</si>
  <si>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</si>
  <si>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</si>
  <si>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</si>
  <si>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</si>
  <si>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</si>
  <si>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</si>
  <si>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</si>
  <si>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</si>
  <si>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</si>
  <si>
    <t>Date:05.05.2021</t>
  </si>
  <si>
    <t>Date:06.05.2021</t>
  </si>
  <si>
    <t>Date: 08/05/21</t>
  </si>
  <si>
    <t>commision</t>
  </si>
  <si>
    <t>ACT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</si>
</sst>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" fontId="10" fillId="0" borderId="0" xfId="0" applyNumberFormat="1" applyFont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13" fillId="0" borderId="0" xfId="0" applyFont="1"/>
    <xf numFmtId="0" fontId="13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78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7" priority="43" operator="equal">
      <formula>212030016606640</formula>
    </cfRule>
  </conditionalFormatting>
  <conditionalFormatting sqref="D29 E4:E6 E28:K29">
    <cfRule type="cellIs" dxfId="1376" priority="41" operator="equal">
      <formula>$E$4</formula>
    </cfRule>
    <cfRule type="cellIs" dxfId="1375" priority="42" operator="equal">
      <formula>2120</formula>
    </cfRule>
  </conditionalFormatting>
  <conditionalFormatting sqref="D29:E29 F4:F6 F28:F29">
    <cfRule type="cellIs" dxfId="1374" priority="39" operator="equal">
      <formula>$F$4</formula>
    </cfRule>
    <cfRule type="cellIs" dxfId="1373" priority="40" operator="equal">
      <formula>300</formula>
    </cfRule>
  </conditionalFormatting>
  <conditionalFormatting sqref="G4:G6 G28:G29">
    <cfRule type="cellIs" dxfId="1372" priority="37" operator="equal">
      <formula>$G$4</formula>
    </cfRule>
    <cfRule type="cellIs" dxfId="1371" priority="38" operator="equal">
      <formula>1660</formula>
    </cfRule>
  </conditionalFormatting>
  <conditionalFormatting sqref="H4:H6 H28:H29">
    <cfRule type="cellIs" dxfId="1370" priority="35" operator="equal">
      <formula>$H$4</formula>
    </cfRule>
    <cfRule type="cellIs" dxfId="1369" priority="36" operator="equal">
      <formula>6640</formula>
    </cfRule>
  </conditionalFormatting>
  <conditionalFormatting sqref="T6:T28">
    <cfRule type="cellIs" dxfId="1368" priority="34" operator="lessThan">
      <formula>0</formula>
    </cfRule>
  </conditionalFormatting>
  <conditionalFormatting sqref="T7:T27">
    <cfRule type="cellIs" dxfId="1367" priority="31" operator="lessThan">
      <formula>0</formula>
    </cfRule>
    <cfRule type="cellIs" dxfId="1366" priority="32" operator="lessThan">
      <formula>0</formula>
    </cfRule>
    <cfRule type="cellIs" dxfId="1365" priority="33" operator="lessThan">
      <formula>0</formula>
    </cfRule>
  </conditionalFormatting>
  <conditionalFormatting sqref="E4:E6 E28:K28">
    <cfRule type="cellIs" dxfId="1364" priority="30" operator="equal">
      <formula>$E$4</formula>
    </cfRule>
  </conditionalFormatting>
  <conditionalFormatting sqref="D28:D29 D6 D4:M4">
    <cfRule type="cellIs" dxfId="1363" priority="29" operator="equal">
      <formula>$D$4</formula>
    </cfRule>
  </conditionalFormatting>
  <conditionalFormatting sqref="I4:I6 I28:I29">
    <cfRule type="cellIs" dxfId="1362" priority="28" operator="equal">
      <formula>$I$4</formula>
    </cfRule>
  </conditionalFormatting>
  <conditionalFormatting sqref="J4:J6 J28:J29">
    <cfRule type="cellIs" dxfId="1361" priority="27" operator="equal">
      <formula>$J$4</formula>
    </cfRule>
  </conditionalFormatting>
  <conditionalFormatting sqref="K4:K6 K28:K29">
    <cfRule type="cellIs" dxfId="1360" priority="26" operator="equal">
      <formula>$K$4</formula>
    </cfRule>
  </conditionalFormatting>
  <conditionalFormatting sqref="M4:M6">
    <cfRule type="cellIs" dxfId="1359" priority="25" operator="equal">
      <formula>$L$4</formula>
    </cfRule>
  </conditionalFormatting>
  <conditionalFormatting sqref="T7:T28">
    <cfRule type="cellIs" dxfId="1358" priority="22" operator="lessThan">
      <formula>0</formula>
    </cfRule>
    <cfRule type="cellIs" dxfId="1357" priority="23" operator="lessThan">
      <formula>0</formula>
    </cfRule>
    <cfRule type="cellIs" dxfId="1356" priority="24" operator="lessThan">
      <formula>0</formula>
    </cfRule>
  </conditionalFormatting>
  <conditionalFormatting sqref="D5:K5">
    <cfRule type="cellIs" dxfId="1355" priority="21" operator="greaterThan">
      <formula>0</formula>
    </cfRule>
  </conditionalFormatting>
  <conditionalFormatting sqref="T6:T28">
    <cfRule type="cellIs" dxfId="1354" priority="20" operator="lessThan">
      <formula>0</formula>
    </cfRule>
  </conditionalFormatting>
  <conditionalFormatting sqref="T7:T27">
    <cfRule type="cellIs" dxfId="1353" priority="17" operator="lessThan">
      <formula>0</formula>
    </cfRule>
    <cfRule type="cellIs" dxfId="1352" priority="18" operator="lessThan">
      <formula>0</formula>
    </cfRule>
    <cfRule type="cellIs" dxfId="1351" priority="19" operator="lessThan">
      <formula>0</formula>
    </cfRule>
  </conditionalFormatting>
  <conditionalFormatting sqref="T7:T28">
    <cfRule type="cellIs" dxfId="1350" priority="14" operator="lessThan">
      <formula>0</formula>
    </cfRule>
    <cfRule type="cellIs" dxfId="1349" priority="15" operator="lessThan">
      <formula>0</formula>
    </cfRule>
    <cfRule type="cellIs" dxfId="1348" priority="16" operator="lessThan">
      <formula>0</formula>
    </cfRule>
  </conditionalFormatting>
  <conditionalFormatting sqref="D5:K5">
    <cfRule type="cellIs" dxfId="1347" priority="13" operator="greaterThan">
      <formula>0</formula>
    </cfRule>
  </conditionalFormatting>
  <conditionalFormatting sqref="L4 L6 L28:L29">
    <cfRule type="cellIs" dxfId="1346" priority="12" operator="equal">
      <formula>$L$4</formula>
    </cfRule>
  </conditionalFormatting>
  <conditionalFormatting sqref="D7:S7">
    <cfRule type="cellIs" dxfId="1345" priority="11" operator="greaterThan">
      <formula>0</formula>
    </cfRule>
  </conditionalFormatting>
  <conditionalFormatting sqref="D9:S9">
    <cfRule type="cellIs" dxfId="1344" priority="10" operator="greaterThan">
      <formula>0</formula>
    </cfRule>
  </conditionalFormatting>
  <conditionalFormatting sqref="D11:S11">
    <cfRule type="cellIs" dxfId="1343" priority="9" operator="greaterThan">
      <formula>0</formula>
    </cfRule>
  </conditionalFormatting>
  <conditionalFormatting sqref="D13:S13">
    <cfRule type="cellIs" dxfId="1342" priority="8" operator="greaterThan">
      <formula>0</formula>
    </cfRule>
  </conditionalFormatting>
  <conditionalFormatting sqref="D15:S15">
    <cfRule type="cellIs" dxfId="1341" priority="7" operator="greaterThan">
      <formula>0</formula>
    </cfRule>
  </conditionalFormatting>
  <conditionalFormatting sqref="D17:S17">
    <cfRule type="cellIs" dxfId="1340" priority="6" operator="greaterThan">
      <formula>0</formula>
    </cfRule>
  </conditionalFormatting>
  <conditionalFormatting sqref="D19:S19">
    <cfRule type="cellIs" dxfId="1339" priority="5" operator="greaterThan">
      <formula>0</formula>
    </cfRule>
  </conditionalFormatting>
  <conditionalFormatting sqref="D21:S21">
    <cfRule type="cellIs" dxfId="1338" priority="4" operator="greaterThan">
      <formula>0</formula>
    </cfRule>
  </conditionalFormatting>
  <conditionalFormatting sqref="D23:S23">
    <cfRule type="cellIs" dxfId="1337" priority="3" operator="greaterThan">
      <formula>0</formula>
    </cfRule>
  </conditionalFormatting>
  <conditionalFormatting sqref="D25:S25">
    <cfRule type="cellIs" dxfId="1336" priority="2" operator="greaterThan">
      <formula>0</formula>
    </cfRule>
  </conditionalFormatting>
  <conditionalFormatting sqref="D27:S27">
    <cfRule type="cellIs" dxfId="1335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'9'!D29</f>
        <v>1181212</v>
      </c>
      <c r="E4" s="2">
        <f>'9'!E29</f>
        <v>2325</v>
      </c>
      <c r="F4" s="2">
        <f>'9'!F29</f>
        <v>14160</v>
      </c>
      <c r="G4" s="2">
        <f>'9'!G29</f>
        <v>0</v>
      </c>
      <c r="H4" s="2">
        <f>'9'!H29</f>
        <v>45820</v>
      </c>
      <c r="I4" s="2">
        <f>'9'!I29</f>
        <v>1288</v>
      </c>
      <c r="J4" s="2">
        <f>'9'!J29</f>
        <v>330</v>
      </c>
      <c r="K4" s="2">
        <f>'9'!K29</f>
        <v>559</v>
      </c>
      <c r="L4" s="2">
        <f>'9'!L29</f>
        <v>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'10'!D29</f>
        <v>1181212</v>
      </c>
      <c r="E4" s="2">
        <f>'10'!E29</f>
        <v>2325</v>
      </c>
      <c r="F4" s="2">
        <f>'10'!F29</f>
        <v>14160</v>
      </c>
      <c r="G4" s="2">
        <f>'10'!G29</f>
        <v>0</v>
      </c>
      <c r="H4" s="2">
        <f>'10'!H29</f>
        <v>45820</v>
      </c>
      <c r="I4" s="2">
        <f>'10'!I29</f>
        <v>1288</v>
      </c>
      <c r="J4" s="2">
        <f>'10'!J29</f>
        <v>330</v>
      </c>
      <c r="K4" s="2">
        <f>'10'!K29</f>
        <v>559</v>
      </c>
      <c r="L4" s="2">
        <f>'10'!L29</f>
        <v>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'11'!D29</f>
        <v>1181212</v>
      </c>
      <c r="E4" s="2">
        <f>'11'!E29</f>
        <v>2325</v>
      </c>
      <c r="F4" s="2">
        <f>'11'!F29</f>
        <v>14160</v>
      </c>
      <c r="G4" s="2">
        <f>'11'!G29</f>
        <v>0</v>
      </c>
      <c r="H4" s="2">
        <f>'11'!H29</f>
        <v>45820</v>
      </c>
      <c r="I4" s="2">
        <f>'11'!I29</f>
        <v>1288</v>
      </c>
      <c r="J4" s="2">
        <f>'11'!J29</f>
        <v>330</v>
      </c>
      <c r="K4" s="2">
        <f>'11'!K29</f>
        <v>559</v>
      </c>
      <c r="L4" s="2">
        <f>'11'!L29</f>
        <v>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'12'!D29</f>
        <v>1181212</v>
      </c>
      <c r="E4" s="2">
        <f>'12'!E29</f>
        <v>2325</v>
      </c>
      <c r="F4" s="2">
        <f>'12'!F29</f>
        <v>14160</v>
      </c>
      <c r="G4" s="2">
        <f>'12'!G29</f>
        <v>0</v>
      </c>
      <c r="H4" s="2">
        <f>'12'!H29</f>
        <v>45820</v>
      </c>
      <c r="I4" s="2">
        <f>'12'!I29</f>
        <v>1288</v>
      </c>
      <c r="J4" s="2">
        <f>'12'!J29</f>
        <v>330</v>
      </c>
      <c r="K4" s="2">
        <f>'12'!K29</f>
        <v>559</v>
      </c>
      <c r="L4" s="2">
        <f>'12'!L29</f>
        <v>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'13'!D29</f>
        <v>1181212</v>
      </c>
      <c r="E4" s="2">
        <f>'13'!E29</f>
        <v>2325</v>
      </c>
      <c r="F4" s="2">
        <f>'13'!F29</f>
        <v>14160</v>
      </c>
      <c r="G4" s="2">
        <f>'13'!G29</f>
        <v>0</v>
      </c>
      <c r="H4" s="2">
        <f>'13'!H29</f>
        <v>45820</v>
      </c>
      <c r="I4" s="2">
        <f>'13'!I29</f>
        <v>1288</v>
      </c>
      <c r="J4" s="2">
        <f>'13'!J29</f>
        <v>330</v>
      </c>
      <c r="K4" s="2">
        <f>'13'!K29</f>
        <v>559</v>
      </c>
      <c r="L4" s="2">
        <f>'13'!L29</f>
        <v>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'14'!D29</f>
        <v>1181212</v>
      </c>
      <c r="E4" s="2">
        <f>'14'!E29</f>
        <v>2325</v>
      </c>
      <c r="F4" s="2">
        <f>'14'!F29</f>
        <v>14160</v>
      </c>
      <c r="G4" s="2">
        <f>'14'!G29</f>
        <v>0</v>
      </c>
      <c r="H4" s="2">
        <f>'14'!H29</f>
        <v>45820</v>
      </c>
      <c r="I4" s="2">
        <f>'14'!I29</f>
        <v>1288</v>
      </c>
      <c r="J4" s="2">
        <f>'14'!J29</f>
        <v>330</v>
      </c>
      <c r="K4" s="2">
        <f>'14'!K29</f>
        <v>559</v>
      </c>
      <c r="L4" s="2">
        <f>'14'!L29</f>
        <v>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'15'!D29</f>
        <v>1181212</v>
      </c>
      <c r="E4" s="2">
        <f>'15'!E29</f>
        <v>2325</v>
      </c>
      <c r="F4" s="2">
        <f>'15'!F29</f>
        <v>14160</v>
      </c>
      <c r="G4" s="2">
        <f>'15'!G29</f>
        <v>0</v>
      </c>
      <c r="H4" s="2">
        <f>'15'!H29</f>
        <v>45820</v>
      </c>
      <c r="I4" s="2">
        <f>'15'!I29</f>
        <v>1288</v>
      </c>
      <c r="J4" s="2">
        <f>'15'!J29</f>
        <v>330</v>
      </c>
      <c r="K4" s="2">
        <f>'15'!K29</f>
        <v>559</v>
      </c>
      <c r="L4" s="2">
        <f>'15'!L29</f>
        <v>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'16'!D29</f>
        <v>1181212</v>
      </c>
      <c r="E4" s="2">
        <f>'16'!E29</f>
        <v>2325</v>
      </c>
      <c r="F4" s="2">
        <f>'16'!F29</f>
        <v>14160</v>
      </c>
      <c r="G4" s="2">
        <f>'16'!G29</f>
        <v>0</v>
      </c>
      <c r="H4" s="2">
        <f>'16'!H29</f>
        <v>45820</v>
      </c>
      <c r="I4" s="2">
        <f>'16'!I29</f>
        <v>1288</v>
      </c>
      <c r="J4" s="2">
        <f>'16'!J29</f>
        <v>330</v>
      </c>
      <c r="K4" s="2">
        <f>'16'!K29</f>
        <v>559</v>
      </c>
      <c r="L4" s="2">
        <f>'16'!L29</f>
        <v>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'17'!D29</f>
        <v>1181212</v>
      </c>
      <c r="E4" s="2">
        <f>'17'!E29</f>
        <v>2325</v>
      </c>
      <c r="F4" s="2">
        <f>'17'!F29</f>
        <v>14160</v>
      </c>
      <c r="G4" s="2">
        <f>'17'!G29</f>
        <v>0</v>
      </c>
      <c r="H4" s="2">
        <f>'17'!H29</f>
        <v>45820</v>
      </c>
      <c r="I4" s="2">
        <f>'17'!I29</f>
        <v>1288</v>
      </c>
      <c r="J4" s="2">
        <f>'17'!J29</f>
        <v>330</v>
      </c>
      <c r="K4" s="2">
        <f>'17'!K29</f>
        <v>559</v>
      </c>
      <c r="L4" s="2">
        <f>'17'!L29</f>
        <v>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'18'!D29</f>
        <v>1181212</v>
      </c>
      <c r="E4" s="2">
        <f>'18'!E29</f>
        <v>2325</v>
      </c>
      <c r="F4" s="2">
        <f>'18'!F29</f>
        <v>14160</v>
      </c>
      <c r="G4" s="2">
        <f>'18'!G29</f>
        <v>0</v>
      </c>
      <c r="H4" s="2">
        <f>'18'!H29</f>
        <v>45820</v>
      </c>
      <c r="I4" s="2">
        <f>'18'!I29</f>
        <v>1288</v>
      </c>
      <c r="J4" s="2">
        <f>'18'!J29</f>
        <v>330</v>
      </c>
      <c r="K4" s="2">
        <f>'18'!K29</f>
        <v>559</v>
      </c>
      <c r="L4" s="2">
        <f>'18'!L29</f>
        <v>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I11" sqref="I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1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1" ht="18.75" x14ac:dyDescent="0.25">
      <c r="A3" s="74" t="s">
        <v>48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1" x14ac:dyDescent="0.25">
      <c r="A4" s="78" t="s">
        <v>1</v>
      </c>
      <c r="B4" s="78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79"/>
      <c r="O4" s="79"/>
      <c r="P4" s="79"/>
      <c r="Q4" s="79"/>
      <c r="R4" s="79"/>
      <c r="S4" s="79"/>
      <c r="T4" s="79"/>
    </row>
    <row r="5" spans="1:21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67" t="s">
        <v>45</v>
      </c>
      <c r="B29" s="68"/>
      <c r="C29" s="69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34" priority="44" operator="equal">
      <formula>212030016606640</formula>
    </cfRule>
  </conditionalFormatting>
  <conditionalFormatting sqref="D29 E28:K29 E4 E6">
    <cfRule type="cellIs" dxfId="1333" priority="42" operator="equal">
      <formula>$E$4</formula>
    </cfRule>
    <cfRule type="cellIs" dxfId="1332" priority="43" operator="equal">
      <formula>2120</formula>
    </cfRule>
  </conditionalFormatting>
  <conditionalFormatting sqref="D29:E29 F28:F29 F4 F6">
    <cfRule type="cellIs" dxfId="1331" priority="40" operator="equal">
      <formula>$F$4</formula>
    </cfRule>
    <cfRule type="cellIs" dxfId="1330" priority="41" operator="equal">
      <formula>300</formula>
    </cfRule>
  </conditionalFormatting>
  <conditionalFormatting sqref="G28:G29 G4 G6">
    <cfRule type="cellIs" dxfId="1329" priority="38" operator="equal">
      <formula>$G$4</formula>
    </cfRule>
    <cfRule type="cellIs" dxfId="1328" priority="39" operator="equal">
      <formula>1660</formula>
    </cfRule>
  </conditionalFormatting>
  <conditionalFormatting sqref="H28:H29 H4 H6">
    <cfRule type="cellIs" dxfId="1327" priority="36" operator="equal">
      <formula>$H$4</formula>
    </cfRule>
    <cfRule type="cellIs" dxfId="1326" priority="37" operator="equal">
      <formula>6640</formula>
    </cfRule>
  </conditionalFormatting>
  <conditionalFormatting sqref="T6:T28">
    <cfRule type="cellIs" dxfId="1325" priority="35" operator="lessThan">
      <formula>0</formula>
    </cfRule>
  </conditionalFormatting>
  <conditionalFormatting sqref="T7:T27">
    <cfRule type="cellIs" dxfId="1324" priority="32" operator="lessThan">
      <formula>0</formula>
    </cfRule>
    <cfRule type="cellIs" dxfId="1323" priority="33" operator="lessThan">
      <formula>0</formula>
    </cfRule>
    <cfRule type="cellIs" dxfId="1322" priority="34" operator="lessThan">
      <formula>0</formula>
    </cfRule>
  </conditionalFormatting>
  <conditionalFormatting sqref="E28:K28 E4 E6">
    <cfRule type="cellIs" dxfId="1321" priority="31" operator="equal">
      <formula>$E$4</formula>
    </cfRule>
  </conditionalFormatting>
  <conditionalFormatting sqref="D28:D29 D4:K4 M4 D6">
    <cfRule type="cellIs" dxfId="1320" priority="30" operator="equal">
      <formula>$D$4</formula>
    </cfRule>
  </conditionalFormatting>
  <conditionalFormatting sqref="I28:I29 I4 I6">
    <cfRule type="cellIs" dxfId="1319" priority="29" operator="equal">
      <formula>$I$4</formula>
    </cfRule>
  </conditionalFormatting>
  <conditionalFormatting sqref="J28:J29 J4 J6">
    <cfRule type="cellIs" dxfId="1318" priority="28" operator="equal">
      <formula>$J$4</formula>
    </cfRule>
  </conditionalFormatting>
  <conditionalFormatting sqref="K28:K29 K4 K6">
    <cfRule type="cellIs" dxfId="1317" priority="27" operator="equal">
      <formula>$K$4</formula>
    </cfRule>
  </conditionalFormatting>
  <conditionalFormatting sqref="M4:M6">
    <cfRule type="cellIs" dxfId="1316" priority="26" operator="equal">
      <formula>$L$4</formula>
    </cfRule>
  </conditionalFormatting>
  <conditionalFormatting sqref="T7:T28">
    <cfRule type="cellIs" dxfId="1315" priority="23" operator="lessThan">
      <formula>0</formula>
    </cfRule>
    <cfRule type="cellIs" dxfId="1314" priority="24" operator="lessThan">
      <formula>0</formula>
    </cfRule>
    <cfRule type="cellIs" dxfId="1313" priority="25" operator="lessThan">
      <formula>0</formula>
    </cfRule>
  </conditionalFormatting>
  <conditionalFormatting sqref="T6:T28">
    <cfRule type="cellIs" dxfId="1312" priority="21" operator="lessThan">
      <formula>0</formula>
    </cfRule>
  </conditionalFormatting>
  <conditionalFormatting sqref="T7:T27">
    <cfRule type="cellIs" dxfId="1311" priority="18" operator="lessThan">
      <formula>0</formula>
    </cfRule>
    <cfRule type="cellIs" dxfId="1310" priority="19" operator="lessThan">
      <formula>0</formula>
    </cfRule>
    <cfRule type="cellIs" dxfId="1309" priority="20" operator="lessThan">
      <formula>0</formula>
    </cfRule>
  </conditionalFormatting>
  <conditionalFormatting sqref="T7:T28">
    <cfRule type="cellIs" dxfId="1308" priority="15" operator="lessThan">
      <formula>0</formula>
    </cfRule>
    <cfRule type="cellIs" dxfId="1307" priority="16" operator="lessThan">
      <formula>0</formula>
    </cfRule>
    <cfRule type="cellIs" dxfId="1306" priority="17" operator="lessThan">
      <formula>0</formula>
    </cfRule>
  </conditionalFormatting>
  <conditionalFormatting sqref="L4 L6 L28:L29">
    <cfRule type="cellIs" dxfId="1305" priority="13" operator="equal">
      <formula>$L$4</formula>
    </cfRule>
  </conditionalFormatting>
  <conditionalFormatting sqref="D7:S7">
    <cfRule type="cellIs" dxfId="1304" priority="12" operator="greaterThan">
      <formula>0</formula>
    </cfRule>
  </conditionalFormatting>
  <conditionalFormatting sqref="D9:S9">
    <cfRule type="cellIs" dxfId="1303" priority="11" operator="greaterThan">
      <formula>0</formula>
    </cfRule>
  </conditionalFormatting>
  <conditionalFormatting sqref="D11:S11">
    <cfRule type="cellIs" dxfId="1302" priority="10" operator="greaterThan">
      <formula>0</formula>
    </cfRule>
  </conditionalFormatting>
  <conditionalFormatting sqref="D13:S13">
    <cfRule type="cellIs" dxfId="1301" priority="9" operator="greaterThan">
      <formula>0</formula>
    </cfRule>
  </conditionalFormatting>
  <conditionalFormatting sqref="D15:S15">
    <cfRule type="cellIs" dxfId="1300" priority="8" operator="greaterThan">
      <formula>0</formula>
    </cfRule>
  </conditionalFormatting>
  <conditionalFormatting sqref="D17:S17">
    <cfRule type="cellIs" dxfId="1299" priority="7" operator="greaterThan">
      <formula>0</formula>
    </cfRule>
  </conditionalFormatting>
  <conditionalFormatting sqref="D19:S19">
    <cfRule type="cellIs" dxfId="1298" priority="6" operator="greaterThan">
      <formula>0</formula>
    </cfRule>
  </conditionalFormatting>
  <conditionalFormatting sqref="D21:S21">
    <cfRule type="cellIs" dxfId="1297" priority="5" operator="greaterThan">
      <formula>0</formula>
    </cfRule>
  </conditionalFormatting>
  <conditionalFormatting sqref="D23:S23">
    <cfRule type="cellIs" dxfId="1296" priority="4" operator="greaterThan">
      <formula>0</formula>
    </cfRule>
  </conditionalFormatting>
  <conditionalFormatting sqref="D25:S25">
    <cfRule type="cellIs" dxfId="1295" priority="3" operator="greaterThan">
      <formula>0</formula>
    </cfRule>
  </conditionalFormatting>
  <conditionalFormatting sqref="D27:S27">
    <cfRule type="cellIs" dxfId="1294" priority="2" operator="greaterThan">
      <formula>0</formula>
    </cfRule>
  </conditionalFormatting>
  <conditionalFormatting sqref="D5:L5">
    <cfRule type="cellIs" dxfId="1293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'19'!D29</f>
        <v>1181212</v>
      </c>
      <c r="E4" s="2">
        <f>'19'!E29</f>
        <v>2325</v>
      </c>
      <c r="F4" s="2">
        <f>'19'!F29</f>
        <v>14160</v>
      </c>
      <c r="G4" s="2">
        <f>'19'!G29</f>
        <v>0</v>
      </c>
      <c r="H4" s="2">
        <f>'19'!H29</f>
        <v>45820</v>
      </c>
      <c r="I4" s="2">
        <f>'19'!I29</f>
        <v>1288</v>
      </c>
      <c r="J4" s="2">
        <f>'19'!J29</f>
        <v>330</v>
      </c>
      <c r="K4" s="2">
        <f>'19'!K29</f>
        <v>559</v>
      </c>
      <c r="L4" s="2">
        <f>'19'!L29</f>
        <v>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'20'!D29</f>
        <v>1181212</v>
      </c>
      <c r="E4" s="2">
        <f>'20'!E29</f>
        <v>2325</v>
      </c>
      <c r="F4" s="2">
        <f>'20'!F29</f>
        <v>14160</v>
      </c>
      <c r="G4" s="2">
        <f>'20'!G29</f>
        <v>0</v>
      </c>
      <c r="H4" s="2">
        <f>'20'!H29</f>
        <v>45820</v>
      </c>
      <c r="I4" s="2">
        <f>'20'!I29</f>
        <v>1288</v>
      </c>
      <c r="J4" s="2">
        <f>'20'!J29</f>
        <v>330</v>
      </c>
      <c r="K4" s="2">
        <f>'20'!K29</f>
        <v>559</v>
      </c>
      <c r="L4" s="2">
        <f>'20'!L29</f>
        <v>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'21'!D29</f>
        <v>1181212</v>
      </c>
      <c r="E4" s="2">
        <f>'21'!E29</f>
        <v>2325</v>
      </c>
      <c r="F4" s="2">
        <f>'21'!F29</f>
        <v>14160</v>
      </c>
      <c r="G4" s="2">
        <f>'21'!G29</f>
        <v>0</v>
      </c>
      <c r="H4" s="2">
        <f>'21'!H29</f>
        <v>45820</v>
      </c>
      <c r="I4" s="2">
        <f>'21'!I29</f>
        <v>1288</v>
      </c>
      <c r="J4" s="2">
        <f>'21'!J29</f>
        <v>330</v>
      </c>
      <c r="K4" s="2">
        <f>'21'!K29</f>
        <v>559</v>
      </c>
      <c r="L4" s="2">
        <f>'21'!L29</f>
        <v>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'22'!D29</f>
        <v>1181212</v>
      </c>
      <c r="E4" s="2">
        <f>'22'!E29</f>
        <v>2325</v>
      </c>
      <c r="F4" s="2">
        <f>'22'!F29</f>
        <v>14160</v>
      </c>
      <c r="G4" s="2">
        <f>'22'!G29</f>
        <v>0</v>
      </c>
      <c r="H4" s="2">
        <f>'22'!H29</f>
        <v>45820</v>
      </c>
      <c r="I4" s="2">
        <f>'22'!I29</f>
        <v>1288</v>
      </c>
      <c r="J4" s="2">
        <f>'22'!J29</f>
        <v>330</v>
      </c>
      <c r="K4" s="2">
        <f>'22'!K29</f>
        <v>559</v>
      </c>
      <c r="L4" s="2">
        <f>'22'!L29</f>
        <v>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'23'!D29</f>
        <v>1181212</v>
      </c>
      <c r="E4" s="2">
        <f>'23'!E29</f>
        <v>2325</v>
      </c>
      <c r="F4" s="2">
        <f>'23'!F29</f>
        <v>14160</v>
      </c>
      <c r="G4" s="2">
        <f>'23'!G29</f>
        <v>0</v>
      </c>
      <c r="H4" s="2">
        <f>'23'!H29</f>
        <v>45820</v>
      </c>
      <c r="I4" s="2">
        <f>'23'!I29</f>
        <v>1288</v>
      </c>
      <c r="J4" s="2">
        <f>'23'!J29</f>
        <v>330</v>
      </c>
      <c r="K4" s="2">
        <f>'23'!K29</f>
        <v>559</v>
      </c>
      <c r="L4" s="2">
        <f>'23'!L29</f>
        <v>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'24'!D29</f>
        <v>1181212</v>
      </c>
      <c r="E4" s="2">
        <f>'24'!E29</f>
        <v>2325</v>
      </c>
      <c r="F4" s="2">
        <f>'24'!F29</f>
        <v>14160</v>
      </c>
      <c r="G4" s="2">
        <f>'24'!G29</f>
        <v>0</v>
      </c>
      <c r="H4" s="2">
        <f>'24'!H29</f>
        <v>45820</v>
      </c>
      <c r="I4" s="2">
        <f>'24'!I29</f>
        <v>1288</v>
      </c>
      <c r="J4" s="2">
        <f>'24'!J29</f>
        <v>330</v>
      </c>
      <c r="K4" s="2">
        <f>'24'!K29</f>
        <v>559</v>
      </c>
      <c r="L4" s="2">
        <f>'24'!L29</f>
        <v>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'25'!D29</f>
        <v>1181212</v>
      </c>
      <c r="E4" s="2">
        <f>'25'!E29</f>
        <v>2325</v>
      </c>
      <c r="F4" s="2">
        <f>'25'!F29</f>
        <v>14160</v>
      </c>
      <c r="G4" s="2">
        <f>'25'!G29</f>
        <v>0</v>
      </c>
      <c r="H4" s="2">
        <f>'25'!H29</f>
        <v>45820</v>
      </c>
      <c r="I4" s="2">
        <f>'25'!I29</f>
        <v>1288</v>
      </c>
      <c r="J4" s="2">
        <f>'25'!J29</f>
        <v>330</v>
      </c>
      <c r="K4" s="2">
        <f>'25'!K29</f>
        <v>559</v>
      </c>
      <c r="L4" s="2">
        <f>'25'!L29</f>
        <v>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'26'!D29</f>
        <v>1181212</v>
      </c>
      <c r="E4" s="2">
        <f>'26'!E29</f>
        <v>2325</v>
      </c>
      <c r="F4" s="2">
        <f>'26'!F29</f>
        <v>14160</v>
      </c>
      <c r="G4" s="2">
        <f>'26'!G29</f>
        <v>0</v>
      </c>
      <c r="H4" s="2">
        <f>'26'!H29</f>
        <v>45820</v>
      </c>
      <c r="I4" s="2">
        <f>'26'!I29</f>
        <v>1288</v>
      </c>
      <c r="J4" s="2">
        <f>'26'!J29</f>
        <v>330</v>
      </c>
      <c r="K4" s="2">
        <f>'26'!K29</f>
        <v>559</v>
      </c>
      <c r="L4" s="2">
        <f>'26'!L29</f>
        <v>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'27'!D29</f>
        <v>1181212</v>
      </c>
      <c r="E4" s="2">
        <f>'27'!E29</f>
        <v>2325</v>
      </c>
      <c r="F4" s="2">
        <f>'27'!F29</f>
        <v>14160</v>
      </c>
      <c r="G4" s="2">
        <f>'27'!G29</f>
        <v>0</v>
      </c>
      <c r="H4" s="2">
        <f>'27'!H29</f>
        <v>45820</v>
      </c>
      <c r="I4" s="2">
        <f>'27'!I29</f>
        <v>1288</v>
      </c>
      <c r="J4" s="2">
        <f>'27'!J29</f>
        <v>330</v>
      </c>
      <c r="K4" s="2">
        <f>'27'!K29</f>
        <v>559</v>
      </c>
      <c r="L4" s="2">
        <f>'27'!L29</f>
        <v>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'28'!D29</f>
        <v>1181212</v>
      </c>
      <c r="E4" s="2">
        <f>'28'!E29</f>
        <v>2325</v>
      </c>
      <c r="F4" s="2">
        <f>'28'!F29</f>
        <v>14160</v>
      </c>
      <c r="G4" s="2">
        <f>'28'!G29</f>
        <v>0</v>
      </c>
      <c r="H4" s="2">
        <f>'28'!H29</f>
        <v>45820</v>
      </c>
      <c r="I4" s="2">
        <f>'28'!I29</f>
        <v>1288</v>
      </c>
      <c r="J4" s="2">
        <f>'28'!J29</f>
        <v>330</v>
      </c>
      <c r="K4" s="2">
        <f>'28'!K29</f>
        <v>559</v>
      </c>
      <c r="L4" s="2">
        <f>'28'!L29</f>
        <v>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R18" sqref="R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53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64" t="s">
        <v>44</v>
      </c>
      <c r="B28" s="65"/>
      <c r="C28" s="66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67" t="s">
        <v>45</v>
      </c>
      <c r="B29" s="68"/>
      <c r="C29" s="6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70"/>
      <c r="N29" s="71"/>
      <c r="O29" s="71"/>
      <c r="P29" s="71"/>
      <c r="Q29" s="71"/>
      <c r="R29" s="71"/>
      <c r="S29" s="71"/>
      <c r="T29" s="72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2" priority="43" operator="equal">
      <formula>212030016606640</formula>
    </cfRule>
  </conditionalFormatting>
  <conditionalFormatting sqref="D29 E4:E6 E28:K29">
    <cfRule type="cellIs" dxfId="1291" priority="41" operator="equal">
      <formula>$E$4</formula>
    </cfRule>
    <cfRule type="cellIs" dxfId="1290" priority="42" operator="equal">
      <formula>2120</formula>
    </cfRule>
  </conditionalFormatting>
  <conditionalFormatting sqref="D29:E29 F4:F6 F28:F29">
    <cfRule type="cellIs" dxfId="1289" priority="39" operator="equal">
      <formula>$F$4</formula>
    </cfRule>
    <cfRule type="cellIs" dxfId="1288" priority="40" operator="equal">
      <formula>300</formula>
    </cfRule>
  </conditionalFormatting>
  <conditionalFormatting sqref="G4:G6 G28:G29">
    <cfRule type="cellIs" dxfId="1287" priority="37" operator="equal">
      <formula>$G$4</formula>
    </cfRule>
    <cfRule type="cellIs" dxfId="1286" priority="38" operator="equal">
      <formula>1660</formula>
    </cfRule>
  </conditionalFormatting>
  <conditionalFormatting sqref="H4:H6 H28:H29">
    <cfRule type="cellIs" dxfId="1285" priority="35" operator="equal">
      <formula>$H$4</formula>
    </cfRule>
    <cfRule type="cellIs" dxfId="1284" priority="36" operator="equal">
      <formula>6640</formula>
    </cfRule>
  </conditionalFormatting>
  <conditionalFormatting sqref="T6:T28">
    <cfRule type="cellIs" dxfId="1283" priority="34" operator="lessThan">
      <formula>0</formula>
    </cfRule>
  </conditionalFormatting>
  <conditionalFormatting sqref="T7:T27">
    <cfRule type="cellIs" dxfId="1282" priority="31" operator="lessThan">
      <formula>0</formula>
    </cfRule>
    <cfRule type="cellIs" dxfId="1281" priority="32" operator="lessThan">
      <formula>0</formula>
    </cfRule>
    <cfRule type="cellIs" dxfId="1280" priority="33" operator="lessThan">
      <formula>0</formula>
    </cfRule>
  </conditionalFormatting>
  <conditionalFormatting sqref="E4:E6 E28:K28">
    <cfRule type="cellIs" dxfId="1279" priority="30" operator="equal">
      <formula>$E$4</formula>
    </cfRule>
  </conditionalFormatting>
  <conditionalFormatting sqref="D28:D29 D6 D4:M4">
    <cfRule type="cellIs" dxfId="1278" priority="29" operator="equal">
      <formula>$D$4</formula>
    </cfRule>
  </conditionalFormatting>
  <conditionalFormatting sqref="I4:I6 I28:I29">
    <cfRule type="cellIs" dxfId="1277" priority="28" operator="equal">
      <formula>$I$4</formula>
    </cfRule>
  </conditionalFormatting>
  <conditionalFormatting sqref="J4:J6 J28:J29">
    <cfRule type="cellIs" dxfId="1276" priority="27" operator="equal">
      <formula>$J$4</formula>
    </cfRule>
  </conditionalFormatting>
  <conditionalFormatting sqref="K4:K6 K28:K29">
    <cfRule type="cellIs" dxfId="1275" priority="26" operator="equal">
      <formula>$K$4</formula>
    </cfRule>
  </conditionalFormatting>
  <conditionalFormatting sqref="M4:M6">
    <cfRule type="cellIs" dxfId="1274" priority="25" operator="equal">
      <formula>$L$4</formula>
    </cfRule>
  </conditionalFormatting>
  <conditionalFormatting sqref="T7:T28">
    <cfRule type="cellIs" dxfId="1273" priority="22" operator="lessThan">
      <formula>0</formula>
    </cfRule>
    <cfRule type="cellIs" dxfId="1272" priority="23" operator="lessThan">
      <formula>0</formula>
    </cfRule>
    <cfRule type="cellIs" dxfId="1271" priority="24" operator="lessThan">
      <formula>0</formula>
    </cfRule>
  </conditionalFormatting>
  <conditionalFormatting sqref="D5:K5">
    <cfRule type="cellIs" dxfId="1270" priority="21" operator="greaterThan">
      <formula>0</formula>
    </cfRule>
  </conditionalFormatting>
  <conditionalFormatting sqref="T6:T28">
    <cfRule type="cellIs" dxfId="1269" priority="20" operator="lessThan">
      <formula>0</formula>
    </cfRule>
  </conditionalFormatting>
  <conditionalFormatting sqref="T7:T27">
    <cfRule type="cellIs" dxfId="1268" priority="17" operator="lessThan">
      <formula>0</formula>
    </cfRule>
    <cfRule type="cellIs" dxfId="1267" priority="18" operator="lessThan">
      <formula>0</formula>
    </cfRule>
    <cfRule type="cellIs" dxfId="1266" priority="19" operator="lessThan">
      <formula>0</formula>
    </cfRule>
  </conditionalFormatting>
  <conditionalFormatting sqref="T7:T28">
    <cfRule type="cellIs" dxfId="1265" priority="14" operator="lessThan">
      <formula>0</formula>
    </cfRule>
    <cfRule type="cellIs" dxfId="1264" priority="15" operator="lessThan">
      <formula>0</formula>
    </cfRule>
    <cfRule type="cellIs" dxfId="1263" priority="16" operator="lessThan">
      <formula>0</formula>
    </cfRule>
  </conditionalFormatting>
  <conditionalFormatting sqref="D5:K5">
    <cfRule type="cellIs" dxfId="1262" priority="13" operator="greaterThan">
      <formula>0</formula>
    </cfRule>
  </conditionalFormatting>
  <conditionalFormatting sqref="L4 L6 L28:L29">
    <cfRule type="cellIs" dxfId="1261" priority="12" operator="equal">
      <formula>$L$4</formula>
    </cfRule>
  </conditionalFormatting>
  <conditionalFormatting sqref="D7:S7">
    <cfRule type="cellIs" dxfId="1260" priority="11" operator="greaterThan">
      <formula>0</formula>
    </cfRule>
  </conditionalFormatting>
  <conditionalFormatting sqref="D9:S9">
    <cfRule type="cellIs" dxfId="1259" priority="10" operator="greaterThan">
      <formula>0</formula>
    </cfRule>
  </conditionalFormatting>
  <conditionalFormatting sqref="D11:S11">
    <cfRule type="cellIs" dxfId="1258" priority="9" operator="greaterThan">
      <formula>0</formula>
    </cfRule>
  </conditionalFormatting>
  <conditionalFormatting sqref="D13:S13">
    <cfRule type="cellIs" dxfId="1257" priority="8" operator="greaterThan">
      <formula>0</formula>
    </cfRule>
  </conditionalFormatting>
  <conditionalFormatting sqref="D15:S15">
    <cfRule type="cellIs" dxfId="1256" priority="7" operator="greaterThan">
      <formula>0</formula>
    </cfRule>
  </conditionalFormatting>
  <conditionalFormatting sqref="D17:S17">
    <cfRule type="cellIs" dxfId="1255" priority="6" operator="greaterThan">
      <formula>0</formula>
    </cfRule>
  </conditionalFormatting>
  <conditionalFormatting sqref="D19:S19">
    <cfRule type="cellIs" dxfId="1254" priority="5" operator="greaterThan">
      <formula>0</formula>
    </cfRule>
  </conditionalFormatting>
  <conditionalFormatting sqref="D21:S21">
    <cfRule type="cellIs" dxfId="1253" priority="4" operator="greaterThan">
      <formula>0</formula>
    </cfRule>
  </conditionalFormatting>
  <conditionalFormatting sqref="D23:S23">
    <cfRule type="cellIs" dxfId="1252" priority="3" operator="greaterThan">
      <formula>0</formula>
    </cfRule>
  </conditionalFormatting>
  <conditionalFormatting sqref="D25:S25">
    <cfRule type="cellIs" dxfId="1251" priority="2" operator="greaterThan">
      <formula>0</formula>
    </cfRule>
  </conditionalFormatting>
  <conditionalFormatting sqref="D27:S27">
    <cfRule type="cellIs" dxfId="125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'29'!D29</f>
        <v>1181212</v>
      </c>
      <c r="E4" s="2">
        <f>'29'!E29</f>
        <v>2325</v>
      </c>
      <c r="F4" s="2">
        <f>'29'!F29</f>
        <v>14160</v>
      </c>
      <c r="G4" s="2">
        <f>'29'!G29</f>
        <v>0</v>
      </c>
      <c r="H4" s="2">
        <f>'29'!H29</f>
        <v>45820</v>
      </c>
      <c r="I4" s="2">
        <f>'29'!I29</f>
        <v>1288</v>
      </c>
      <c r="J4" s="2">
        <f>'29'!J29</f>
        <v>330</v>
      </c>
      <c r="K4" s="2">
        <f>'29'!K29</f>
        <v>559</v>
      </c>
      <c r="L4" s="2">
        <f>'29'!L29</f>
        <v>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'30'!D29</f>
        <v>1181212</v>
      </c>
      <c r="E4" s="2">
        <f>'30'!E29</f>
        <v>2325</v>
      </c>
      <c r="F4" s="2">
        <f>'30'!F29</f>
        <v>14160</v>
      </c>
      <c r="G4" s="2">
        <f>'30'!G29</f>
        <v>0</v>
      </c>
      <c r="H4" s="2">
        <f>'30'!H29</f>
        <v>45820</v>
      </c>
      <c r="I4" s="2">
        <f>'30'!I29</f>
        <v>1288</v>
      </c>
      <c r="J4" s="2">
        <f>'30'!J29</f>
        <v>330</v>
      </c>
      <c r="K4" s="2">
        <f>'30'!K29</f>
        <v>559</v>
      </c>
      <c r="L4" s="2">
        <f>'30'!L29</f>
        <v>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0" workbookViewId="0">
      <selection activeCell="N32" sqref="N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8554687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/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1612522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4000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48531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120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310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560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73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5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5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59071</v>
      </c>
      <c r="N7" s="24">
        <f>D7+E7*20+F7*10+G7*9+H7*9+I7*191+J7*191+K7*182+L7*100</f>
        <v>74879</v>
      </c>
      <c r="O7" s="25">
        <f>M7*2.75%</f>
        <v>1624.4525000000001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479</v>
      </c>
      <c r="R7" s="24">
        <f>M7-(M7*2.75%)+I7*191+J7*191+K7*182+L7*100-Q7</f>
        <v>72775.547500000001</v>
      </c>
      <c r="S7" s="25">
        <f>M7*0.95%</f>
        <v>561.17449999999997</v>
      </c>
      <c r="T7" s="27">
        <f>S7-Q7</f>
        <v>82.174499999999966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37019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100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100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55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5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38919</v>
      </c>
      <c r="N8" s="24">
        <f t="shared" ref="N8:N27" si="1">D8+E8*20+F8*10+G8*9+H8*9+I8*191+J8*191+K8*182+L8*100</f>
        <v>50334</v>
      </c>
      <c r="O8" s="25">
        <f t="shared" ref="O8:O27" si="2">M8*2.75%</f>
        <v>1070.2725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469</v>
      </c>
      <c r="R8" s="24">
        <f t="shared" ref="R8:R27" si="3">M8-(M8*2.75%)+I8*191+J8*191+K8*182+L8*100-Q8</f>
        <v>48794.727500000001</v>
      </c>
      <c r="S8" s="25">
        <f t="shared" ref="S8:S27" si="4">M8*0.95%</f>
        <v>369.73050000000001</v>
      </c>
      <c r="T8" s="27">
        <f t="shared" ref="T8:T27" si="5">S8-Q8</f>
        <v>-99.269499999999994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100084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90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280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630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32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2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110354</v>
      </c>
      <c r="N9" s="24">
        <f t="shared" si="1"/>
        <v>116830</v>
      </c>
      <c r="O9" s="25">
        <f t="shared" si="2"/>
        <v>3034.7350000000001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877</v>
      </c>
      <c r="R9" s="24">
        <f t="shared" si="3"/>
        <v>112918.265</v>
      </c>
      <c r="S9" s="25">
        <f t="shared" si="4"/>
        <v>1048.3630000000001</v>
      </c>
      <c r="T9" s="27">
        <f t="shared" si="5"/>
        <v>171.36300000000006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31886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70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17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6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32516</v>
      </c>
      <c r="N10" s="24">
        <f t="shared" si="1"/>
        <v>37810</v>
      </c>
      <c r="O10" s="25">
        <f t="shared" si="2"/>
        <v>894.19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180</v>
      </c>
      <c r="R10" s="24">
        <f t="shared" si="3"/>
        <v>36735.81</v>
      </c>
      <c r="S10" s="25">
        <f t="shared" si="4"/>
        <v>308.90199999999999</v>
      </c>
      <c r="T10" s="27">
        <f t="shared" si="5"/>
        <v>128.90199999999999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34431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200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570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850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59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13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51781</v>
      </c>
      <c r="N11" s="24">
        <f t="shared" si="1"/>
        <v>65916</v>
      </c>
      <c r="O11" s="25">
        <f t="shared" si="2"/>
        <v>1423.9775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227</v>
      </c>
      <c r="R11" s="24">
        <f t="shared" si="3"/>
        <v>64265.022499999999</v>
      </c>
      <c r="S11" s="25">
        <f t="shared" si="4"/>
        <v>491.91949999999997</v>
      </c>
      <c r="T11" s="27">
        <f t="shared" si="5"/>
        <v>264.91949999999997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40266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10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15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44166</v>
      </c>
      <c r="N12" s="24">
        <f t="shared" si="1"/>
        <v>48806</v>
      </c>
      <c r="O12" s="25">
        <f t="shared" si="2"/>
        <v>1214.5650000000001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200</v>
      </c>
      <c r="R12" s="24">
        <f t="shared" si="3"/>
        <v>47391.434999999998</v>
      </c>
      <c r="S12" s="25">
        <f t="shared" si="4"/>
        <v>419.577</v>
      </c>
      <c r="T12" s="27">
        <f t="shared" si="5"/>
        <v>219.577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28930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210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30820</v>
      </c>
      <c r="N13" s="24">
        <f t="shared" si="1"/>
        <v>32730</v>
      </c>
      <c r="O13" s="25">
        <f t="shared" si="2"/>
        <v>847.55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310</v>
      </c>
      <c r="R13" s="24">
        <f t="shared" si="3"/>
        <v>31572.45</v>
      </c>
      <c r="S13" s="25">
        <f t="shared" si="4"/>
        <v>292.79000000000002</v>
      </c>
      <c r="T13" s="27">
        <f t="shared" si="5"/>
        <v>-17.20999999999998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77655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350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350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1950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105705</v>
      </c>
      <c r="N14" s="24">
        <f t="shared" si="1"/>
        <v>106087</v>
      </c>
      <c r="O14" s="25">
        <f t="shared" si="2"/>
        <v>2906.8874999999998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962</v>
      </c>
      <c r="R14" s="24">
        <f t="shared" si="3"/>
        <v>102218.1125</v>
      </c>
      <c r="S14" s="25">
        <f t="shared" si="4"/>
        <v>1004.1975</v>
      </c>
      <c r="T14" s="27">
        <f t="shared" si="5"/>
        <v>42.197499999999991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103630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100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110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580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43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15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111950</v>
      </c>
      <c r="N15" s="24">
        <f t="shared" si="1"/>
        <v>122893</v>
      </c>
      <c r="O15" s="25">
        <f t="shared" si="2"/>
        <v>3078.625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1040</v>
      </c>
      <c r="R15" s="24">
        <f t="shared" si="3"/>
        <v>118774.375</v>
      </c>
      <c r="S15" s="25">
        <f t="shared" si="4"/>
        <v>1063.5249999999999</v>
      </c>
      <c r="T15" s="27">
        <f t="shared" si="5"/>
        <v>23.524999999999864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90530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50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150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340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15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2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96090</v>
      </c>
      <c r="N16" s="24">
        <f t="shared" si="1"/>
        <v>99319</v>
      </c>
      <c r="O16" s="25">
        <f t="shared" si="2"/>
        <v>2642.4749999999999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678</v>
      </c>
      <c r="R16" s="24">
        <f t="shared" si="3"/>
        <v>95998.524999999994</v>
      </c>
      <c r="S16" s="25">
        <f t="shared" si="4"/>
        <v>912.85500000000002</v>
      </c>
      <c r="T16" s="27">
        <f t="shared" si="5"/>
        <v>234.85500000000002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25509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50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300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450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31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33559</v>
      </c>
      <c r="N17" s="24">
        <f t="shared" si="1"/>
        <v>39480</v>
      </c>
      <c r="O17" s="25">
        <f t="shared" si="2"/>
        <v>922.87250000000006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325</v>
      </c>
      <c r="R17" s="24">
        <f t="shared" si="3"/>
        <v>38232.127500000002</v>
      </c>
      <c r="S17" s="25">
        <f t="shared" si="4"/>
        <v>318.81049999999999</v>
      </c>
      <c r="T17" s="27">
        <f t="shared" si="5"/>
        <v>-6.1895000000000095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62070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62070</v>
      </c>
      <c r="N18" s="24">
        <f t="shared" si="1"/>
        <v>62798</v>
      </c>
      <c r="O18" s="25">
        <f t="shared" si="2"/>
        <v>1706.925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1220</v>
      </c>
      <c r="R18" s="24">
        <f t="shared" si="3"/>
        <v>59871.074999999997</v>
      </c>
      <c r="S18" s="25">
        <f t="shared" si="4"/>
        <v>589.66499999999996</v>
      </c>
      <c r="T18" s="27">
        <f t="shared" si="5"/>
        <v>-630.33500000000004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66835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110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220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380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60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20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74655</v>
      </c>
      <c r="N19" s="24">
        <f t="shared" si="1"/>
        <v>89755</v>
      </c>
      <c r="O19" s="25">
        <f t="shared" si="2"/>
        <v>2053.0124999999998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1020</v>
      </c>
      <c r="R19" s="24">
        <f t="shared" si="3"/>
        <v>86681.987500000003</v>
      </c>
      <c r="S19" s="25">
        <f t="shared" si="4"/>
        <v>709.22249999999997</v>
      </c>
      <c r="T19" s="27">
        <f t="shared" si="5"/>
        <v>-310.77750000000003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49260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250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13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54510</v>
      </c>
      <c r="N20" s="24">
        <f t="shared" si="1"/>
        <v>57831</v>
      </c>
      <c r="O20" s="25">
        <f t="shared" si="2"/>
        <v>1499.0250000000001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721</v>
      </c>
      <c r="R20" s="24">
        <f t="shared" si="3"/>
        <v>55610.974999999999</v>
      </c>
      <c r="S20" s="25">
        <f t="shared" si="4"/>
        <v>517.84500000000003</v>
      </c>
      <c r="T20" s="27">
        <f t="shared" si="5"/>
        <v>-203.15499999999997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34375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80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30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10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35445</v>
      </c>
      <c r="N21" s="24">
        <f t="shared" si="1"/>
        <v>37355</v>
      </c>
      <c r="O21" s="25">
        <f t="shared" si="2"/>
        <v>974.73749999999995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60</v>
      </c>
      <c r="R21" s="24">
        <f t="shared" si="3"/>
        <v>36320.262499999997</v>
      </c>
      <c r="S21" s="25">
        <f t="shared" si="4"/>
        <v>336.72749999999996</v>
      </c>
      <c r="T21" s="27">
        <f t="shared" si="5"/>
        <v>276.72749999999996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91324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520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520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500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42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1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111424</v>
      </c>
      <c r="N22" s="24">
        <f t="shared" si="1"/>
        <v>119628</v>
      </c>
      <c r="O22" s="25">
        <f t="shared" si="2"/>
        <v>3064.16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750</v>
      </c>
      <c r="R22" s="24">
        <f t="shared" si="3"/>
        <v>115813.84</v>
      </c>
      <c r="S22" s="25">
        <f t="shared" si="4"/>
        <v>1058.528</v>
      </c>
      <c r="T22" s="27">
        <f t="shared" si="5"/>
        <v>308.52800000000002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48301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10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48301</v>
      </c>
      <c r="N23" s="24">
        <f t="shared" si="1"/>
        <v>50211</v>
      </c>
      <c r="O23" s="25">
        <f t="shared" si="2"/>
        <v>1328.2774999999999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470</v>
      </c>
      <c r="R23" s="24">
        <f t="shared" si="3"/>
        <v>48412.722500000003</v>
      </c>
      <c r="S23" s="25">
        <f t="shared" si="4"/>
        <v>458.85949999999997</v>
      </c>
      <c r="T23" s="27">
        <f t="shared" si="5"/>
        <v>-11.140500000000031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90882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180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160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800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80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5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103282</v>
      </c>
      <c r="N24" s="24">
        <f t="shared" si="1"/>
        <v>119472</v>
      </c>
      <c r="O24" s="25">
        <f t="shared" si="2"/>
        <v>2840.2550000000001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743</v>
      </c>
      <c r="R24" s="24">
        <f t="shared" si="3"/>
        <v>115888.745</v>
      </c>
      <c r="S24" s="25">
        <f t="shared" si="4"/>
        <v>981.17899999999997</v>
      </c>
      <c r="T24" s="27">
        <f t="shared" si="5"/>
        <v>238.17899999999997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37622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120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90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450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39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44972</v>
      </c>
      <c r="N25" s="24">
        <f t="shared" si="1"/>
        <v>54331</v>
      </c>
      <c r="O25" s="25">
        <f t="shared" si="2"/>
        <v>1236.73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516</v>
      </c>
      <c r="R25" s="24">
        <f t="shared" si="3"/>
        <v>52578.27</v>
      </c>
      <c r="S25" s="25">
        <f t="shared" si="4"/>
        <v>427.23399999999998</v>
      </c>
      <c r="T25" s="27">
        <f t="shared" si="5"/>
        <v>-88.76600000000002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37198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190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380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500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15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5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49298</v>
      </c>
      <c r="N26" s="24">
        <f t="shared" si="1"/>
        <v>53073</v>
      </c>
      <c r="O26" s="25">
        <f t="shared" si="2"/>
        <v>1355.6949999999999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675</v>
      </c>
      <c r="R26" s="24">
        <f t="shared" si="3"/>
        <v>51042.305</v>
      </c>
      <c r="S26" s="25">
        <f t="shared" si="4"/>
        <v>468.33099999999996</v>
      </c>
      <c r="T26" s="27">
        <f t="shared" si="5"/>
        <v>-206.66900000000004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48641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65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15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48641</v>
      </c>
      <c r="N27" s="40">
        <f t="shared" si="1"/>
        <v>63786</v>
      </c>
      <c r="O27" s="25">
        <f t="shared" si="2"/>
        <v>1337.6275000000001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1100</v>
      </c>
      <c r="R27" s="24">
        <f t="shared" si="3"/>
        <v>61348.372499999998</v>
      </c>
      <c r="S27" s="42">
        <f t="shared" si="4"/>
        <v>462.08949999999999</v>
      </c>
      <c r="T27" s="43">
        <f t="shared" si="5"/>
        <v>-637.91049999999996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1184979</v>
      </c>
      <c r="E28" s="45">
        <f t="shared" si="6"/>
        <v>2280</v>
      </c>
      <c r="F28" s="45">
        <f t="shared" ref="F28:T28" si="7">SUM(F7:F27)</f>
        <v>3820</v>
      </c>
      <c r="G28" s="45">
        <f t="shared" si="7"/>
        <v>0</v>
      </c>
      <c r="H28" s="45">
        <f t="shared" si="7"/>
        <v>8750</v>
      </c>
      <c r="I28" s="45">
        <f t="shared" si="7"/>
        <v>672</v>
      </c>
      <c r="J28" s="45">
        <f t="shared" si="7"/>
        <v>21</v>
      </c>
      <c r="K28" s="45">
        <f t="shared" si="7"/>
        <v>126</v>
      </c>
      <c r="L28" s="45">
        <f t="shared" si="7"/>
        <v>5</v>
      </c>
      <c r="M28" s="45">
        <f t="shared" si="7"/>
        <v>1347529</v>
      </c>
      <c r="N28" s="45">
        <f t="shared" si="7"/>
        <v>1503324</v>
      </c>
      <c r="O28" s="46">
        <f t="shared" si="7"/>
        <v>37057.047500000008</v>
      </c>
      <c r="P28" s="45">
        <f t="shared" si="7"/>
        <v>0</v>
      </c>
      <c r="Q28" s="45">
        <f t="shared" si="7"/>
        <v>13022</v>
      </c>
      <c r="R28" s="45">
        <f t="shared" si="7"/>
        <v>1453244.9524999999</v>
      </c>
      <c r="S28" s="45">
        <f t="shared" si="7"/>
        <v>12801.5255</v>
      </c>
      <c r="T28" s="47">
        <f t="shared" si="7"/>
        <v>-220.47450000000021</v>
      </c>
    </row>
    <row r="29" spans="1:20" ht="15.75" thickBot="1" x14ac:dyDescent="0.3">
      <c r="A29" s="67" t="s">
        <v>45</v>
      </c>
      <c r="B29" s="68"/>
      <c r="C29" s="69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54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6944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6944</v>
      </c>
      <c r="N7" s="24">
        <f>D7+E7*20+F7*10+G7*9+H7*9+I7*191+J7*191+K7*182+L7*100</f>
        <v>6944</v>
      </c>
      <c r="O7" s="25">
        <f>M7*2.75%</f>
        <v>190.96</v>
      </c>
      <c r="P7" s="26"/>
      <c r="Q7" s="26">
        <v>63</v>
      </c>
      <c r="R7" s="24">
        <f>M7-(M7*2.75%)+I7*191+J7*191+K7*182+L7*100-Q7</f>
        <v>6690.04</v>
      </c>
      <c r="S7" s="25">
        <f>M7*0.95%</f>
        <v>65.968000000000004</v>
      </c>
      <c r="T7" s="27">
        <f>S7-Q7</f>
        <v>2.9680000000000035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6252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6026.3325000000004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54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960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222105</v>
      </c>
      <c r="N28" s="45">
        <f t="shared" si="7"/>
        <v>237879</v>
      </c>
      <c r="O28" s="46">
        <f t="shared" si="7"/>
        <v>6107.8874999999989</v>
      </c>
      <c r="P28" s="45">
        <f t="shared" si="7"/>
        <v>0</v>
      </c>
      <c r="Q28" s="45">
        <f t="shared" si="7"/>
        <v>1947</v>
      </c>
      <c r="R28" s="45">
        <f t="shared" si="7"/>
        <v>229824.11249999996</v>
      </c>
      <c r="S28" s="45">
        <f t="shared" si="7"/>
        <v>2109.9974999999999</v>
      </c>
      <c r="T28" s="47">
        <f t="shared" si="7"/>
        <v>162.9975</v>
      </c>
    </row>
    <row r="29" spans="1:20" ht="15.75" thickBot="1" x14ac:dyDescent="0.3">
      <c r="A29" s="67" t="s">
        <v>45</v>
      </c>
      <c r="B29" s="68"/>
      <c r="C29" s="69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9" priority="43" operator="equal">
      <formula>212030016606640</formula>
    </cfRule>
  </conditionalFormatting>
  <conditionalFormatting sqref="D29 E4:E6 E28:K29">
    <cfRule type="cellIs" dxfId="1248" priority="41" operator="equal">
      <formula>$E$4</formula>
    </cfRule>
    <cfRule type="cellIs" dxfId="1247" priority="42" operator="equal">
      <formula>2120</formula>
    </cfRule>
  </conditionalFormatting>
  <conditionalFormatting sqref="D29:E29 F4:F6 F28:F29">
    <cfRule type="cellIs" dxfId="1246" priority="39" operator="equal">
      <formula>$F$4</formula>
    </cfRule>
    <cfRule type="cellIs" dxfId="1245" priority="40" operator="equal">
      <formula>300</formula>
    </cfRule>
  </conditionalFormatting>
  <conditionalFormatting sqref="G4:G6 G28:G29">
    <cfRule type="cellIs" dxfId="1244" priority="37" operator="equal">
      <formula>$G$4</formula>
    </cfRule>
    <cfRule type="cellIs" dxfId="1243" priority="38" operator="equal">
      <formula>1660</formula>
    </cfRule>
  </conditionalFormatting>
  <conditionalFormatting sqref="H4:H6 H28:H29">
    <cfRule type="cellIs" dxfId="1242" priority="35" operator="equal">
      <formula>$H$4</formula>
    </cfRule>
    <cfRule type="cellIs" dxfId="1241" priority="36" operator="equal">
      <formula>6640</formula>
    </cfRule>
  </conditionalFormatting>
  <conditionalFormatting sqref="T6:T28">
    <cfRule type="cellIs" dxfId="1240" priority="34" operator="lessThan">
      <formula>0</formula>
    </cfRule>
  </conditionalFormatting>
  <conditionalFormatting sqref="T7:T27">
    <cfRule type="cellIs" dxfId="1239" priority="31" operator="lessThan">
      <formula>0</formula>
    </cfRule>
    <cfRule type="cellIs" dxfId="1238" priority="32" operator="lessThan">
      <formula>0</formula>
    </cfRule>
    <cfRule type="cellIs" dxfId="1237" priority="33" operator="lessThan">
      <formula>0</formula>
    </cfRule>
  </conditionalFormatting>
  <conditionalFormatting sqref="E4:E6 E28:K28">
    <cfRule type="cellIs" dxfId="1236" priority="30" operator="equal">
      <formula>$E$4</formula>
    </cfRule>
  </conditionalFormatting>
  <conditionalFormatting sqref="D28:D29 D6 D4:M4">
    <cfRule type="cellIs" dxfId="1235" priority="29" operator="equal">
      <formula>$D$4</formula>
    </cfRule>
  </conditionalFormatting>
  <conditionalFormatting sqref="I4:I6 I28:I29">
    <cfRule type="cellIs" dxfId="1234" priority="28" operator="equal">
      <formula>$I$4</formula>
    </cfRule>
  </conditionalFormatting>
  <conditionalFormatting sqref="J4:J6 J28:J29">
    <cfRule type="cellIs" dxfId="1233" priority="27" operator="equal">
      <formula>$J$4</formula>
    </cfRule>
  </conditionalFormatting>
  <conditionalFormatting sqref="K4:K6 K28:K29">
    <cfRule type="cellIs" dxfId="1232" priority="26" operator="equal">
      <formula>$K$4</formula>
    </cfRule>
  </conditionalFormatting>
  <conditionalFormatting sqref="M4:M6">
    <cfRule type="cellIs" dxfId="1231" priority="25" operator="equal">
      <formula>$L$4</formula>
    </cfRule>
  </conditionalFormatting>
  <conditionalFormatting sqref="T7:T28">
    <cfRule type="cellIs" dxfId="1230" priority="22" operator="lessThan">
      <formula>0</formula>
    </cfRule>
    <cfRule type="cellIs" dxfId="1229" priority="23" operator="lessThan">
      <formula>0</formula>
    </cfRule>
    <cfRule type="cellIs" dxfId="1228" priority="24" operator="lessThan">
      <formula>0</formula>
    </cfRule>
  </conditionalFormatting>
  <conditionalFormatting sqref="D5:K5">
    <cfRule type="cellIs" dxfId="1227" priority="21" operator="greaterThan">
      <formula>0</formula>
    </cfRule>
  </conditionalFormatting>
  <conditionalFormatting sqref="T6:T28">
    <cfRule type="cellIs" dxfId="1226" priority="20" operator="lessThan">
      <formula>0</formula>
    </cfRule>
  </conditionalFormatting>
  <conditionalFormatting sqref="T7:T27">
    <cfRule type="cellIs" dxfId="1225" priority="17" operator="lessThan">
      <formula>0</formula>
    </cfRule>
    <cfRule type="cellIs" dxfId="1224" priority="18" operator="lessThan">
      <formula>0</formula>
    </cfRule>
    <cfRule type="cellIs" dxfId="1223" priority="19" operator="lessThan">
      <formula>0</formula>
    </cfRule>
  </conditionalFormatting>
  <conditionalFormatting sqref="T7:T28">
    <cfRule type="cellIs" dxfId="1222" priority="14" operator="lessThan">
      <formula>0</formula>
    </cfRule>
    <cfRule type="cellIs" dxfId="1221" priority="15" operator="lessThan">
      <formula>0</formula>
    </cfRule>
    <cfRule type="cellIs" dxfId="1220" priority="16" operator="lessThan">
      <formula>0</formula>
    </cfRule>
  </conditionalFormatting>
  <conditionalFormatting sqref="D5:K5">
    <cfRule type="cellIs" dxfId="1219" priority="13" operator="greaterThan">
      <formula>0</formula>
    </cfRule>
  </conditionalFormatting>
  <conditionalFormatting sqref="L4 L6 L28:L29">
    <cfRule type="cellIs" dxfId="1218" priority="12" operator="equal">
      <formula>$L$4</formula>
    </cfRule>
  </conditionalFormatting>
  <conditionalFormatting sqref="D7:S7">
    <cfRule type="cellIs" dxfId="1217" priority="11" operator="greaterThan">
      <formula>0</formula>
    </cfRule>
  </conditionalFormatting>
  <conditionalFormatting sqref="D9:S9">
    <cfRule type="cellIs" dxfId="1216" priority="10" operator="greaterThan">
      <formula>0</formula>
    </cfRule>
  </conditionalFormatting>
  <conditionalFormatting sqref="D11:S11">
    <cfRule type="cellIs" dxfId="1215" priority="9" operator="greaterThan">
      <formula>0</formula>
    </cfRule>
  </conditionalFormatting>
  <conditionalFormatting sqref="D13:S13">
    <cfRule type="cellIs" dxfId="1214" priority="8" operator="greaterThan">
      <formula>0</formula>
    </cfRule>
  </conditionalFormatting>
  <conditionalFormatting sqref="D15:S15">
    <cfRule type="cellIs" dxfId="1213" priority="7" operator="greaterThan">
      <formula>0</formula>
    </cfRule>
  </conditionalFormatting>
  <conditionalFormatting sqref="D17:S17">
    <cfRule type="cellIs" dxfId="1212" priority="6" operator="greaterThan">
      <formula>0</formula>
    </cfRule>
  </conditionalFormatting>
  <conditionalFormatting sqref="D19:S19">
    <cfRule type="cellIs" dxfId="1211" priority="5" operator="greaterThan">
      <formula>0</formula>
    </cfRule>
  </conditionalFormatting>
  <conditionalFormatting sqref="D21:S21">
    <cfRule type="cellIs" dxfId="1210" priority="4" operator="greaterThan">
      <formula>0</formula>
    </cfRule>
  </conditionalFormatting>
  <conditionalFormatting sqref="D23:S23">
    <cfRule type="cellIs" dxfId="1209" priority="3" operator="greaterThan">
      <formula>0</formula>
    </cfRule>
  </conditionalFormatting>
  <conditionalFormatting sqref="D25:S25">
    <cfRule type="cellIs" dxfId="1208" priority="2" operator="greaterThan">
      <formula>0</formula>
    </cfRule>
  </conditionalFormatting>
  <conditionalFormatting sqref="D27:S27">
    <cfRule type="cellIs" dxfId="1207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55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'4'!D29</f>
        <v>691205</v>
      </c>
      <c r="E4" s="2">
        <f>'4'!E29</f>
        <v>3695</v>
      </c>
      <c r="F4" s="2">
        <f>'4'!F29</f>
        <v>16450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128</v>
      </c>
      <c r="L4" s="2">
        <f>'4'!L29</f>
        <v>0</v>
      </c>
      <c r="M4" s="2">
        <f>'4'!M29</f>
        <v>0</v>
      </c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>
        <v>1000</v>
      </c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9597</v>
      </c>
      <c r="E7" s="22">
        <v>40</v>
      </c>
      <c r="F7" s="22">
        <v>200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14647</v>
      </c>
      <c r="N7" s="24">
        <f>D7+E7*20+F7*10+G7*9+H7*9+I7*191+J7*191+K7*182+L7*100</f>
        <v>15220</v>
      </c>
      <c r="O7" s="25">
        <f>M7*2.75%</f>
        <v>402.79250000000002</v>
      </c>
      <c r="P7" s="26"/>
      <c r="Q7" s="26">
        <v>107</v>
      </c>
      <c r="R7" s="24">
        <f>M7-(M7*2.75%)+I7*191+J7*191+K7*182+L7*100-Q7</f>
        <v>14710.2075</v>
      </c>
      <c r="S7" s="25">
        <f>M7*0.95%</f>
        <v>139.1465</v>
      </c>
      <c r="T7" s="27">
        <f>S7-Q7</f>
        <v>32.146500000000003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4016</v>
      </c>
      <c r="E8" s="30"/>
      <c r="F8" s="30"/>
      <c r="G8" s="30"/>
      <c r="H8" s="30"/>
      <c r="I8" s="20">
        <v>10</v>
      </c>
      <c r="J8" s="20"/>
      <c r="K8" s="20">
        <v>5</v>
      </c>
      <c r="L8" s="20"/>
      <c r="M8" s="20">
        <f t="shared" ref="M8:M27" si="0">D8+E8*20+F8*10+G8*9+H8*9</f>
        <v>4016</v>
      </c>
      <c r="N8" s="24">
        <f t="shared" ref="N8:N27" si="1">D8+E8*20+F8*10+G8*9+H8*9+I8*191+J8*191+K8*182+L8*100</f>
        <v>6836</v>
      </c>
      <c r="O8" s="25">
        <f t="shared" ref="O8:O27" si="2">M8*2.75%</f>
        <v>110.44</v>
      </c>
      <c r="P8" s="26"/>
      <c r="Q8" s="26">
        <v>75</v>
      </c>
      <c r="R8" s="24">
        <f t="shared" ref="R8:R27" si="3">M8-(M8*2.75%)+I8*191+J8*191+K8*182+L8*100-Q8</f>
        <v>6650.5599999999995</v>
      </c>
      <c r="S8" s="25">
        <f t="shared" ref="S8:S27" si="4">M8*0.95%</f>
        <v>38.152000000000001</v>
      </c>
      <c r="T8" s="27">
        <f t="shared" ref="T8:T27" si="5">S8-Q8</f>
        <v>-36.847999999999999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17789</v>
      </c>
      <c r="E9" s="30">
        <v>10</v>
      </c>
      <c r="F9" s="30">
        <v>100</v>
      </c>
      <c r="G9" s="30"/>
      <c r="H9" s="30">
        <v>260</v>
      </c>
      <c r="I9" s="20"/>
      <c r="J9" s="20"/>
      <c r="K9" s="20"/>
      <c r="L9" s="20"/>
      <c r="M9" s="20">
        <f t="shared" si="0"/>
        <v>21329</v>
      </c>
      <c r="N9" s="24">
        <f t="shared" si="1"/>
        <v>21329</v>
      </c>
      <c r="O9" s="25">
        <f t="shared" si="2"/>
        <v>586.54750000000001</v>
      </c>
      <c r="P9" s="26"/>
      <c r="Q9" s="26">
        <v>142</v>
      </c>
      <c r="R9" s="24">
        <f t="shared" si="3"/>
        <v>20600.452499999999</v>
      </c>
      <c r="S9" s="25">
        <f t="shared" si="4"/>
        <v>202.62549999999999</v>
      </c>
      <c r="T9" s="27">
        <f t="shared" si="5"/>
        <v>60.625499999999988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4375</v>
      </c>
      <c r="E10" s="30"/>
      <c r="F10" s="30"/>
      <c r="G10" s="30"/>
      <c r="H10" s="30">
        <v>50</v>
      </c>
      <c r="I10" s="20"/>
      <c r="J10" s="20"/>
      <c r="K10" s="20">
        <v>6</v>
      </c>
      <c r="L10" s="20"/>
      <c r="M10" s="20">
        <f t="shared" si="0"/>
        <v>4825</v>
      </c>
      <c r="N10" s="24">
        <f t="shared" si="1"/>
        <v>5917</v>
      </c>
      <c r="O10" s="25">
        <f t="shared" si="2"/>
        <v>132.6875</v>
      </c>
      <c r="P10" s="26"/>
      <c r="Q10" s="26">
        <v>29</v>
      </c>
      <c r="R10" s="24">
        <f t="shared" si="3"/>
        <v>5755.3125</v>
      </c>
      <c r="S10" s="25">
        <f t="shared" si="4"/>
        <v>45.837499999999999</v>
      </c>
      <c r="T10" s="27">
        <f t="shared" si="5"/>
        <v>16.837499999999999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0"/>
        <v>6836</v>
      </c>
      <c r="N11" s="24">
        <f t="shared" si="1"/>
        <v>10566</v>
      </c>
      <c r="O11" s="25">
        <f t="shared" si="2"/>
        <v>187.99</v>
      </c>
      <c r="P11" s="26"/>
      <c r="Q11" s="26">
        <v>40</v>
      </c>
      <c r="R11" s="24">
        <f t="shared" si="3"/>
        <v>10338.01</v>
      </c>
      <c r="S11" s="25">
        <f t="shared" si="4"/>
        <v>64.941999999999993</v>
      </c>
      <c r="T11" s="27">
        <f t="shared" si="5"/>
        <v>24.941999999999993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5502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5502</v>
      </c>
      <c r="N12" s="24">
        <f t="shared" si="1"/>
        <v>5502</v>
      </c>
      <c r="O12" s="25">
        <f t="shared" si="2"/>
        <v>151.30500000000001</v>
      </c>
      <c r="P12" s="26"/>
      <c r="Q12" s="26">
        <v>30</v>
      </c>
      <c r="R12" s="24">
        <f t="shared" si="3"/>
        <v>5320.6949999999997</v>
      </c>
      <c r="S12" s="25">
        <f t="shared" si="4"/>
        <v>52.268999999999998</v>
      </c>
      <c r="T12" s="27">
        <f t="shared" si="5"/>
        <v>22.268999999999998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2986</v>
      </c>
      <c r="E13" s="30"/>
      <c r="F13" s="30"/>
      <c r="G13" s="30"/>
      <c r="H13" s="30">
        <v>210</v>
      </c>
      <c r="I13" s="20">
        <v>5</v>
      </c>
      <c r="J13" s="20"/>
      <c r="K13" s="20"/>
      <c r="L13" s="20"/>
      <c r="M13" s="20">
        <f t="shared" si="0"/>
        <v>4876</v>
      </c>
      <c r="N13" s="24">
        <f t="shared" si="1"/>
        <v>5831</v>
      </c>
      <c r="O13" s="25">
        <f t="shared" si="2"/>
        <v>134.09</v>
      </c>
      <c r="P13" s="26"/>
      <c r="Q13" s="26">
        <v>46</v>
      </c>
      <c r="R13" s="24">
        <f t="shared" si="3"/>
        <v>5650.91</v>
      </c>
      <c r="S13" s="25">
        <f t="shared" si="4"/>
        <v>46.321999999999996</v>
      </c>
      <c r="T13" s="27">
        <f t="shared" si="5"/>
        <v>0.32199999999999562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11733</v>
      </c>
      <c r="E14" s="30"/>
      <c r="F14" s="30"/>
      <c r="G14" s="30"/>
      <c r="H14" s="30">
        <v>350</v>
      </c>
      <c r="I14" s="20"/>
      <c r="J14" s="20"/>
      <c r="K14" s="20"/>
      <c r="L14" s="20"/>
      <c r="M14" s="20">
        <f t="shared" si="0"/>
        <v>14883</v>
      </c>
      <c r="N14" s="24">
        <f t="shared" si="1"/>
        <v>14883</v>
      </c>
      <c r="O14" s="25">
        <f t="shared" si="2"/>
        <v>409.28250000000003</v>
      </c>
      <c r="P14" s="26"/>
      <c r="Q14" s="26">
        <v>164</v>
      </c>
      <c r="R14" s="24">
        <f t="shared" si="3"/>
        <v>14309.717500000001</v>
      </c>
      <c r="S14" s="25">
        <f t="shared" si="4"/>
        <v>141.38849999999999</v>
      </c>
      <c r="T14" s="27">
        <f t="shared" si="5"/>
        <v>-22.611500000000007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29893</v>
      </c>
      <c r="E15" s="30">
        <v>10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30913</v>
      </c>
      <c r="N15" s="24">
        <f t="shared" si="1"/>
        <v>30913</v>
      </c>
      <c r="O15" s="25">
        <f t="shared" si="2"/>
        <v>850.10749999999996</v>
      </c>
      <c r="P15" s="26"/>
      <c r="Q15" s="26">
        <v>200</v>
      </c>
      <c r="R15" s="24">
        <f t="shared" si="3"/>
        <v>29862.892500000002</v>
      </c>
      <c r="S15" s="25">
        <f t="shared" si="4"/>
        <v>293.67349999999999</v>
      </c>
      <c r="T15" s="27">
        <f t="shared" si="5"/>
        <v>93.67349999999999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15967</v>
      </c>
      <c r="E16" s="30"/>
      <c r="F16" s="30">
        <v>40</v>
      </c>
      <c r="G16" s="30"/>
      <c r="H16" s="30">
        <v>30</v>
      </c>
      <c r="I16" s="20">
        <v>10</v>
      </c>
      <c r="J16" s="20"/>
      <c r="K16" s="20">
        <v>2</v>
      </c>
      <c r="L16" s="20"/>
      <c r="M16" s="20">
        <f t="shared" si="0"/>
        <v>16637</v>
      </c>
      <c r="N16" s="24">
        <f t="shared" si="1"/>
        <v>18911</v>
      </c>
      <c r="O16" s="25">
        <f t="shared" si="2"/>
        <v>457.51749999999998</v>
      </c>
      <c r="P16" s="26"/>
      <c r="Q16" s="26">
        <v>123</v>
      </c>
      <c r="R16" s="24">
        <f t="shared" si="3"/>
        <v>18330.482499999998</v>
      </c>
      <c r="S16" s="25">
        <f t="shared" si="4"/>
        <v>158.0515</v>
      </c>
      <c r="T16" s="27">
        <f t="shared" si="5"/>
        <v>35.051500000000004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5572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6672</v>
      </c>
      <c r="N17" s="24">
        <f t="shared" si="1"/>
        <v>7627</v>
      </c>
      <c r="O17" s="25">
        <f t="shared" si="2"/>
        <v>183.48</v>
      </c>
      <c r="P17" s="26"/>
      <c r="Q17" s="26">
        <v>63</v>
      </c>
      <c r="R17" s="24">
        <f t="shared" si="3"/>
        <v>7380.52</v>
      </c>
      <c r="S17" s="25">
        <f t="shared" si="4"/>
        <v>63.384</v>
      </c>
      <c r="T17" s="27">
        <f t="shared" si="5"/>
        <v>0.38400000000000034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12379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12379</v>
      </c>
      <c r="N18" s="24">
        <f t="shared" si="1"/>
        <v>12379</v>
      </c>
      <c r="O18" s="25">
        <f t="shared" si="2"/>
        <v>340.42250000000001</v>
      </c>
      <c r="P18" s="26"/>
      <c r="Q18" s="26">
        <v>180</v>
      </c>
      <c r="R18" s="24">
        <f t="shared" si="3"/>
        <v>11858.577499999999</v>
      </c>
      <c r="S18" s="25">
        <f t="shared" si="4"/>
        <v>117.6005</v>
      </c>
      <c r="T18" s="27">
        <f t="shared" si="5"/>
        <v>-62.399500000000003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10038</v>
      </c>
      <c r="E19" s="30">
        <v>110</v>
      </c>
      <c r="F19" s="30">
        <v>160</v>
      </c>
      <c r="G19" s="30"/>
      <c r="H19" s="30">
        <v>100</v>
      </c>
      <c r="I19" s="20">
        <v>5</v>
      </c>
      <c r="J19" s="20"/>
      <c r="K19" s="20">
        <v>5</v>
      </c>
      <c r="L19" s="20"/>
      <c r="M19" s="20">
        <f t="shared" si="0"/>
        <v>14738</v>
      </c>
      <c r="N19" s="24">
        <f t="shared" si="1"/>
        <v>16603</v>
      </c>
      <c r="O19" s="25">
        <f t="shared" si="2"/>
        <v>405.29500000000002</v>
      </c>
      <c r="P19" s="26"/>
      <c r="Q19" s="26">
        <v>170</v>
      </c>
      <c r="R19" s="24">
        <f t="shared" si="3"/>
        <v>16027.705</v>
      </c>
      <c r="S19" s="25">
        <f t="shared" si="4"/>
        <v>140.011</v>
      </c>
      <c r="T19" s="27">
        <f t="shared" si="5"/>
        <v>-29.989000000000004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5142</v>
      </c>
      <c r="E20" s="30"/>
      <c r="F20" s="30"/>
      <c r="G20" s="30"/>
      <c r="H20" s="30">
        <v>100</v>
      </c>
      <c r="I20" s="20"/>
      <c r="J20" s="20"/>
      <c r="K20" s="20">
        <v>10</v>
      </c>
      <c r="L20" s="20"/>
      <c r="M20" s="20">
        <f t="shared" si="0"/>
        <v>6042</v>
      </c>
      <c r="N20" s="24">
        <f t="shared" si="1"/>
        <v>7862</v>
      </c>
      <c r="O20" s="25">
        <f t="shared" si="2"/>
        <v>166.155</v>
      </c>
      <c r="P20" s="26"/>
      <c r="Q20" s="26">
        <v>120</v>
      </c>
      <c r="R20" s="24">
        <f t="shared" si="3"/>
        <v>7575.8450000000003</v>
      </c>
      <c r="S20" s="25">
        <f t="shared" si="4"/>
        <v>57.399000000000001</v>
      </c>
      <c r="T20" s="27">
        <f t="shared" si="5"/>
        <v>-62.600999999999999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4175</v>
      </c>
      <c r="E21" s="30"/>
      <c r="F21" s="30">
        <v>30</v>
      </c>
      <c r="G21" s="30"/>
      <c r="H21" s="30"/>
      <c r="I21" s="20"/>
      <c r="J21" s="20"/>
      <c r="K21" s="20"/>
      <c r="L21" s="20"/>
      <c r="M21" s="20">
        <f t="shared" si="0"/>
        <v>4475</v>
      </c>
      <c r="N21" s="24">
        <f t="shared" si="1"/>
        <v>4475</v>
      </c>
      <c r="O21" s="25">
        <f t="shared" si="2"/>
        <v>123.0625</v>
      </c>
      <c r="P21" s="26"/>
      <c r="Q21" s="26">
        <v>20</v>
      </c>
      <c r="R21" s="24">
        <f t="shared" si="3"/>
        <v>4331.9375</v>
      </c>
      <c r="S21" s="25">
        <f t="shared" si="4"/>
        <v>42.512499999999996</v>
      </c>
      <c r="T21" s="27">
        <f t="shared" si="5"/>
        <v>22.512499999999996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11543</v>
      </c>
      <c r="E22" s="30">
        <v>100</v>
      </c>
      <c r="F22" s="30">
        <v>100</v>
      </c>
      <c r="G22" s="20"/>
      <c r="H22" s="30">
        <v>250</v>
      </c>
      <c r="I22" s="20">
        <v>12</v>
      </c>
      <c r="J22" s="20"/>
      <c r="K22" s="20"/>
      <c r="L22" s="20"/>
      <c r="M22" s="20">
        <f t="shared" si="0"/>
        <v>16793</v>
      </c>
      <c r="N22" s="24">
        <f t="shared" si="1"/>
        <v>19085</v>
      </c>
      <c r="O22" s="25">
        <f t="shared" si="2"/>
        <v>461.8075</v>
      </c>
      <c r="P22" s="26"/>
      <c r="Q22" s="26">
        <v>100</v>
      </c>
      <c r="R22" s="24">
        <f t="shared" si="3"/>
        <v>18523.192499999997</v>
      </c>
      <c r="S22" s="25">
        <f t="shared" si="4"/>
        <v>159.5335</v>
      </c>
      <c r="T22" s="27">
        <f t="shared" si="5"/>
        <v>59.533500000000004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7236</v>
      </c>
      <c r="N23" s="24">
        <f t="shared" si="1"/>
        <v>7236</v>
      </c>
      <c r="O23" s="25">
        <f t="shared" si="2"/>
        <v>198.99</v>
      </c>
      <c r="P23" s="26"/>
      <c r="Q23" s="26">
        <v>70</v>
      </c>
      <c r="R23" s="24">
        <f t="shared" si="3"/>
        <v>6967.01</v>
      </c>
      <c r="S23" s="25">
        <f t="shared" si="4"/>
        <v>68.742000000000004</v>
      </c>
      <c r="T23" s="27">
        <f t="shared" si="5"/>
        <v>-1.2579999999999956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12400</v>
      </c>
      <c r="E24" s="30">
        <v>30</v>
      </c>
      <c r="F24" s="30">
        <v>60</v>
      </c>
      <c r="G24" s="30"/>
      <c r="H24" s="30">
        <v>250</v>
      </c>
      <c r="I24" s="20"/>
      <c r="J24" s="20"/>
      <c r="K24" s="20"/>
      <c r="L24" s="20"/>
      <c r="M24" s="20">
        <f t="shared" si="0"/>
        <v>15850</v>
      </c>
      <c r="N24" s="24">
        <f t="shared" si="1"/>
        <v>15850</v>
      </c>
      <c r="O24" s="25">
        <f t="shared" si="2"/>
        <v>435.875</v>
      </c>
      <c r="P24" s="26"/>
      <c r="Q24" s="26">
        <v>114</v>
      </c>
      <c r="R24" s="24">
        <f t="shared" si="3"/>
        <v>15300.125</v>
      </c>
      <c r="S24" s="25">
        <f t="shared" si="4"/>
        <v>150.57499999999999</v>
      </c>
      <c r="T24" s="27">
        <f t="shared" si="5"/>
        <v>36.574999999999989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6434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6434</v>
      </c>
      <c r="N25" s="24">
        <f t="shared" si="1"/>
        <v>6816</v>
      </c>
      <c r="O25" s="25">
        <f t="shared" si="2"/>
        <v>176.935</v>
      </c>
      <c r="P25" s="26"/>
      <c r="Q25" s="26">
        <v>88</v>
      </c>
      <c r="R25" s="24">
        <f t="shared" si="3"/>
        <v>6551.0649999999996</v>
      </c>
      <c r="S25" s="25">
        <f t="shared" si="4"/>
        <v>61.122999999999998</v>
      </c>
      <c r="T25" s="27">
        <f t="shared" si="5"/>
        <v>-26.877000000000002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6345</v>
      </c>
      <c r="E26" s="29">
        <v>30</v>
      </c>
      <c r="F26" s="30">
        <v>40</v>
      </c>
      <c r="G26" s="30"/>
      <c r="H26" s="30">
        <v>300</v>
      </c>
      <c r="I26" s="20"/>
      <c r="J26" s="20"/>
      <c r="K26" s="20"/>
      <c r="L26" s="20"/>
      <c r="M26" s="20">
        <f t="shared" si="0"/>
        <v>10045</v>
      </c>
      <c r="N26" s="24">
        <f t="shared" si="1"/>
        <v>10045</v>
      </c>
      <c r="O26" s="25">
        <f t="shared" si="2"/>
        <v>276.23750000000001</v>
      </c>
      <c r="P26" s="26"/>
      <c r="Q26" s="26">
        <v>98</v>
      </c>
      <c r="R26" s="24">
        <f t="shared" si="3"/>
        <v>9670.7625000000007</v>
      </c>
      <c r="S26" s="25">
        <f t="shared" si="4"/>
        <v>95.427499999999995</v>
      </c>
      <c r="T26" s="27">
        <f t="shared" si="5"/>
        <v>-2.5725000000000051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6481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6481</v>
      </c>
      <c r="N27" s="40">
        <f t="shared" si="1"/>
        <v>7391</v>
      </c>
      <c r="O27" s="25">
        <f t="shared" si="2"/>
        <v>178.22749999999999</v>
      </c>
      <c r="P27" s="41"/>
      <c r="Q27" s="41">
        <v>100</v>
      </c>
      <c r="R27" s="24">
        <f t="shared" si="3"/>
        <v>7112.7725</v>
      </c>
      <c r="S27" s="42">
        <f t="shared" si="4"/>
        <v>61.569499999999998</v>
      </c>
      <c r="T27" s="43">
        <f t="shared" si="5"/>
        <v>-38.430500000000002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194539</v>
      </c>
      <c r="E28" s="45">
        <f t="shared" si="6"/>
        <v>330</v>
      </c>
      <c r="F28" s="45">
        <f t="shared" ref="F28:T28" si="7">SUM(F7:F27)</f>
        <v>860</v>
      </c>
      <c r="G28" s="45">
        <f t="shared" si="7"/>
        <v>0</v>
      </c>
      <c r="H28" s="45">
        <f t="shared" si="7"/>
        <v>2430</v>
      </c>
      <c r="I28" s="45">
        <f t="shared" si="7"/>
        <v>62</v>
      </c>
      <c r="J28" s="45">
        <f t="shared" si="7"/>
        <v>0</v>
      </c>
      <c r="K28" s="45">
        <f t="shared" si="7"/>
        <v>43</v>
      </c>
      <c r="L28" s="45">
        <f t="shared" si="7"/>
        <v>0</v>
      </c>
      <c r="M28" s="45">
        <f t="shared" si="7"/>
        <v>231609</v>
      </c>
      <c r="N28" s="45">
        <f t="shared" si="7"/>
        <v>251277</v>
      </c>
      <c r="O28" s="46">
        <f t="shared" si="7"/>
        <v>6369.2475000000004</v>
      </c>
      <c r="P28" s="45">
        <f t="shared" si="7"/>
        <v>0</v>
      </c>
      <c r="Q28" s="45">
        <f t="shared" si="7"/>
        <v>2079</v>
      </c>
      <c r="R28" s="45">
        <f t="shared" si="7"/>
        <v>242828.75249999997</v>
      </c>
      <c r="S28" s="45">
        <f t="shared" si="7"/>
        <v>2200.2855</v>
      </c>
      <c r="T28" s="47">
        <f t="shared" si="7"/>
        <v>121.28549999999996</v>
      </c>
    </row>
    <row r="29" spans="1:20" ht="15.75" thickBot="1" x14ac:dyDescent="0.3">
      <c r="A29" s="67" t="s">
        <v>45</v>
      </c>
      <c r="B29" s="68"/>
      <c r="C29" s="69"/>
      <c r="D29" s="48">
        <f>D4+D5-D28</f>
        <v>496666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6" priority="43" operator="equal">
      <formula>212030016606640</formula>
    </cfRule>
  </conditionalFormatting>
  <conditionalFormatting sqref="D29 E4:E6 E28:K29">
    <cfRule type="cellIs" dxfId="1205" priority="41" operator="equal">
      <formula>$E$4</formula>
    </cfRule>
    <cfRule type="cellIs" dxfId="1204" priority="42" operator="equal">
      <formula>2120</formula>
    </cfRule>
  </conditionalFormatting>
  <conditionalFormatting sqref="D29:E29 F4:F6 F28:F29">
    <cfRule type="cellIs" dxfId="1203" priority="39" operator="equal">
      <formula>$F$4</formula>
    </cfRule>
    <cfRule type="cellIs" dxfId="1202" priority="40" operator="equal">
      <formula>300</formula>
    </cfRule>
  </conditionalFormatting>
  <conditionalFormatting sqref="G4:G6 G28:G29">
    <cfRule type="cellIs" dxfId="1201" priority="37" operator="equal">
      <formula>$G$4</formula>
    </cfRule>
    <cfRule type="cellIs" dxfId="1200" priority="38" operator="equal">
      <formula>1660</formula>
    </cfRule>
  </conditionalFormatting>
  <conditionalFormatting sqref="H4:H6 H28:H29">
    <cfRule type="cellIs" dxfId="1199" priority="35" operator="equal">
      <formula>$H$4</formula>
    </cfRule>
    <cfRule type="cellIs" dxfId="1198" priority="36" operator="equal">
      <formula>6640</formula>
    </cfRule>
  </conditionalFormatting>
  <conditionalFormatting sqref="T6:T28">
    <cfRule type="cellIs" dxfId="1197" priority="34" operator="lessThan">
      <formula>0</formula>
    </cfRule>
  </conditionalFormatting>
  <conditionalFormatting sqref="T7:T27">
    <cfRule type="cellIs" dxfId="1196" priority="31" operator="lessThan">
      <formula>0</formula>
    </cfRule>
    <cfRule type="cellIs" dxfId="1195" priority="32" operator="lessThan">
      <formula>0</formula>
    </cfRule>
    <cfRule type="cellIs" dxfId="1194" priority="33" operator="lessThan">
      <formula>0</formula>
    </cfRule>
  </conditionalFormatting>
  <conditionalFormatting sqref="E4:E6 E28:K28">
    <cfRule type="cellIs" dxfId="1193" priority="30" operator="equal">
      <formula>$E$4</formula>
    </cfRule>
  </conditionalFormatting>
  <conditionalFormatting sqref="D28:D29 D6 D4:M4">
    <cfRule type="cellIs" dxfId="1192" priority="29" operator="equal">
      <formula>$D$4</formula>
    </cfRule>
  </conditionalFormatting>
  <conditionalFormatting sqref="I4:I6 I28:I29">
    <cfRule type="cellIs" dxfId="1191" priority="28" operator="equal">
      <formula>$I$4</formula>
    </cfRule>
  </conditionalFormatting>
  <conditionalFormatting sqref="J4:J6 J28:J29">
    <cfRule type="cellIs" dxfId="1190" priority="27" operator="equal">
      <formula>$J$4</formula>
    </cfRule>
  </conditionalFormatting>
  <conditionalFormatting sqref="K4:K6 K28:K29">
    <cfRule type="cellIs" dxfId="1189" priority="26" operator="equal">
      <formula>$K$4</formula>
    </cfRule>
  </conditionalFormatting>
  <conditionalFormatting sqref="M4:M6">
    <cfRule type="cellIs" dxfId="1188" priority="25" operator="equal">
      <formula>$L$4</formula>
    </cfRule>
  </conditionalFormatting>
  <conditionalFormatting sqref="T7:T28">
    <cfRule type="cellIs" dxfId="1187" priority="22" operator="lessThan">
      <formula>0</formula>
    </cfRule>
    <cfRule type="cellIs" dxfId="1186" priority="23" operator="lessThan">
      <formula>0</formula>
    </cfRule>
    <cfRule type="cellIs" dxfId="1185" priority="24" operator="lessThan">
      <formula>0</formula>
    </cfRule>
  </conditionalFormatting>
  <conditionalFormatting sqref="D5:K5">
    <cfRule type="cellIs" dxfId="1184" priority="21" operator="greaterThan">
      <formula>0</formula>
    </cfRule>
  </conditionalFormatting>
  <conditionalFormatting sqref="T6:T28">
    <cfRule type="cellIs" dxfId="1183" priority="20" operator="lessThan">
      <formula>0</formula>
    </cfRule>
  </conditionalFormatting>
  <conditionalFormatting sqref="T7:T27">
    <cfRule type="cellIs" dxfId="1182" priority="17" operator="lessThan">
      <formula>0</formula>
    </cfRule>
    <cfRule type="cellIs" dxfId="1181" priority="18" operator="lessThan">
      <formula>0</formula>
    </cfRule>
    <cfRule type="cellIs" dxfId="1180" priority="19" operator="lessThan">
      <formula>0</formula>
    </cfRule>
  </conditionalFormatting>
  <conditionalFormatting sqref="T7:T28">
    <cfRule type="cellIs" dxfId="1179" priority="14" operator="lessThan">
      <formula>0</formula>
    </cfRule>
    <cfRule type="cellIs" dxfId="1178" priority="15" operator="lessThan">
      <formula>0</formula>
    </cfRule>
    <cfRule type="cellIs" dxfId="1177" priority="16" operator="lessThan">
      <formula>0</formula>
    </cfRule>
  </conditionalFormatting>
  <conditionalFormatting sqref="D5:K5">
    <cfRule type="cellIs" dxfId="1176" priority="13" operator="greaterThan">
      <formula>0</formula>
    </cfRule>
  </conditionalFormatting>
  <conditionalFormatting sqref="L4 L6 L28:L29">
    <cfRule type="cellIs" dxfId="1175" priority="12" operator="equal">
      <formula>$L$4</formula>
    </cfRule>
  </conditionalFormatting>
  <conditionalFormatting sqref="D7:S7">
    <cfRule type="cellIs" dxfId="1174" priority="11" operator="greaterThan">
      <formula>0</formula>
    </cfRule>
  </conditionalFormatting>
  <conditionalFormatting sqref="D9:S9">
    <cfRule type="cellIs" dxfId="1173" priority="10" operator="greaterThan">
      <formula>0</formula>
    </cfRule>
  </conditionalFormatting>
  <conditionalFormatting sqref="D11:S11">
    <cfRule type="cellIs" dxfId="1172" priority="9" operator="greaterThan">
      <formula>0</formula>
    </cfRule>
  </conditionalFormatting>
  <conditionalFormatting sqref="D13:S13">
    <cfRule type="cellIs" dxfId="1171" priority="8" operator="greaterThan">
      <formula>0</formula>
    </cfRule>
  </conditionalFormatting>
  <conditionalFormatting sqref="D15:S15">
    <cfRule type="cellIs" dxfId="1170" priority="7" operator="greaterThan">
      <formula>0</formula>
    </cfRule>
  </conditionalFormatting>
  <conditionalFormatting sqref="D17:S17">
    <cfRule type="cellIs" dxfId="1169" priority="6" operator="greaterThan">
      <formula>0</formula>
    </cfRule>
  </conditionalFormatting>
  <conditionalFormatting sqref="D19:S19">
    <cfRule type="cellIs" dxfId="1168" priority="5" operator="greaterThan">
      <formula>0</formula>
    </cfRule>
  </conditionalFormatting>
  <conditionalFormatting sqref="D21:S21">
    <cfRule type="cellIs" dxfId="1167" priority="4" operator="greaterThan">
      <formula>0</formula>
    </cfRule>
  </conditionalFormatting>
  <conditionalFormatting sqref="D23:S23">
    <cfRule type="cellIs" dxfId="1166" priority="3" operator="greaterThan">
      <formula>0</formula>
    </cfRule>
  </conditionalFormatting>
  <conditionalFormatting sqref="D25:S25">
    <cfRule type="cellIs" dxfId="1165" priority="2" operator="greaterThan">
      <formula>0</formula>
    </cfRule>
  </conditionalFormatting>
  <conditionalFormatting sqref="D27:S27">
    <cfRule type="cellIs" dxfId="1164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Q18" sqref="Q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2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2" ht="18.75" x14ac:dyDescent="0.25">
      <c r="A3" s="80" t="s">
        <v>56</v>
      </c>
      <c r="B3" s="81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2" x14ac:dyDescent="0.25">
      <c r="A4" s="78" t="s">
        <v>1</v>
      </c>
      <c r="B4" s="78"/>
      <c r="C4" s="1"/>
      <c r="D4" s="2">
        <f>'5'!D29</f>
        <v>496666</v>
      </c>
      <c r="E4" s="2">
        <f>'5'!E29</f>
        <v>3365</v>
      </c>
      <c r="F4" s="2">
        <f>'5'!F29</f>
        <v>15590</v>
      </c>
      <c r="G4" s="2">
        <f>'5'!G29</f>
        <v>0</v>
      </c>
      <c r="H4" s="2">
        <f>'5'!H29</f>
        <v>48880</v>
      </c>
      <c r="I4" s="2">
        <f>'5'!I29</f>
        <v>1413</v>
      </c>
      <c r="J4" s="2">
        <f>'5'!J29</f>
        <v>335</v>
      </c>
      <c r="K4" s="2">
        <f>'5'!K29</f>
        <v>85</v>
      </c>
      <c r="L4" s="2">
        <f>'5'!L29</f>
        <v>0</v>
      </c>
      <c r="M4" s="3"/>
      <c r="N4" s="79"/>
      <c r="O4" s="79"/>
      <c r="P4" s="79"/>
      <c r="Q4" s="79"/>
      <c r="R4" s="79"/>
      <c r="S4" s="79"/>
      <c r="T4" s="79"/>
    </row>
    <row r="5" spans="1:22" x14ac:dyDescent="0.25">
      <c r="A5" s="78" t="s">
        <v>2</v>
      </c>
      <c r="B5" s="78"/>
      <c r="C5" s="1"/>
      <c r="D5" s="1">
        <v>117922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8125</v>
      </c>
      <c r="E7" s="22">
        <v>80</v>
      </c>
      <c r="F7" s="22">
        <v>90</v>
      </c>
      <c r="G7" s="22"/>
      <c r="H7" s="22">
        <v>250</v>
      </c>
      <c r="I7" s="23">
        <v>5</v>
      </c>
      <c r="J7" s="23"/>
      <c r="K7" s="23">
        <v>1</v>
      </c>
      <c r="L7" s="23"/>
      <c r="M7" s="20">
        <f>D7+E7*20+F7*10+G7*9+H7*9</f>
        <v>12875</v>
      </c>
      <c r="N7" s="24">
        <f>D7+E7*20+F7*10+G7*9+H7*9+I7*191+J7*191+K7*182+L7*100</f>
        <v>14012</v>
      </c>
      <c r="O7" s="25">
        <f>M7*2.75%</f>
        <v>354.0625</v>
      </c>
      <c r="P7" s="26"/>
      <c r="Q7" s="26">
        <v>88</v>
      </c>
      <c r="R7" s="24">
        <f>M7-(M7*2.75%)+I7*191+J7*191+K7*182+L7*100-Q7</f>
        <v>13569.9375</v>
      </c>
      <c r="S7" s="25">
        <f>M7*0.95%</f>
        <v>122.3125</v>
      </c>
      <c r="T7" s="27">
        <f>S7-Q7</f>
        <v>34.3125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4683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6583</v>
      </c>
      <c r="N8" s="24">
        <f t="shared" ref="N8:N27" si="1">D8+E8*20+F8*10+G8*9+H8*9+I8*191+J8*191+K8*182+L8*100</f>
        <v>6583</v>
      </c>
      <c r="O8" s="25">
        <f t="shared" ref="O8:O27" si="2">M8*2.75%</f>
        <v>181.0325</v>
      </c>
      <c r="P8" s="26"/>
      <c r="Q8" s="26">
        <v>72</v>
      </c>
      <c r="R8" s="24">
        <f t="shared" ref="R8:R27" si="3">M8-(M8*2.75%)+I8*191+J8*191+K8*182+L8*100-Q8</f>
        <v>6329.9674999999997</v>
      </c>
      <c r="S8" s="25">
        <f t="shared" ref="S8:S27" si="4">M8*0.95%</f>
        <v>62.538499999999999</v>
      </c>
      <c r="T8" s="27">
        <f t="shared" ref="T8:T27" si="5">S8-Q8</f>
        <v>-9.4615000000000009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20349</v>
      </c>
      <c r="E9" s="30"/>
      <c r="F9" s="30"/>
      <c r="G9" s="30"/>
      <c r="H9" s="30"/>
      <c r="I9" s="20"/>
      <c r="J9" s="20"/>
      <c r="K9" s="20">
        <v>2</v>
      </c>
      <c r="L9" s="20"/>
      <c r="M9" s="20">
        <f t="shared" si="0"/>
        <v>20349</v>
      </c>
      <c r="N9" s="24">
        <f t="shared" si="1"/>
        <v>20713</v>
      </c>
      <c r="O9" s="25">
        <f t="shared" si="2"/>
        <v>559.59749999999997</v>
      </c>
      <c r="P9" s="26"/>
      <c r="Q9" s="26">
        <v>144</v>
      </c>
      <c r="R9" s="24">
        <f t="shared" si="3"/>
        <v>20009.4025</v>
      </c>
      <c r="S9" s="25">
        <f t="shared" si="4"/>
        <v>193.31549999999999</v>
      </c>
      <c r="T9" s="27">
        <f t="shared" si="5"/>
        <v>49.315499999999986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6119</v>
      </c>
      <c r="E10" s="30"/>
      <c r="F10" s="30"/>
      <c r="G10" s="30"/>
      <c r="H10" s="30">
        <v>20</v>
      </c>
      <c r="I10" s="20"/>
      <c r="J10" s="20">
        <v>5</v>
      </c>
      <c r="K10" s="20"/>
      <c r="L10" s="20"/>
      <c r="M10" s="20">
        <f t="shared" si="0"/>
        <v>6299</v>
      </c>
      <c r="N10" s="24">
        <f t="shared" si="1"/>
        <v>7254</v>
      </c>
      <c r="O10" s="25">
        <f t="shared" si="2"/>
        <v>173.2225</v>
      </c>
      <c r="P10" s="26"/>
      <c r="Q10" s="26">
        <v>30</v>
      </c>
      <c r="R10" s="24">
        <f t="shared" si="3"/>
        <v>7050.7775000000001</v>
      </c>
      <c r="S10" s="25">
        <f t="shared" si="4"/>
        <v>59.840499999999999</v>
      </c>
      <c r="T10" s="27">
        <f t="shared" si="5"/>
        <v>29.840499999999999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6738</v>
      </c>
      <c r="E11" s="30"/>
      <c r="F11" s="30"/>
      <c r="G11" s="32"/>
      <c r="H11" s="30"/>
      <c r="I11" s="20">
        <v>10</v>
      </c>
      <c r="J11" s="20"/>
      <c r="K11" s="20">
        <v>3</v>
      </c>
      <c r="L11" s="20"/>
      <c r="M11" s="20">
        <f t="shared" si="0"/>
        <v>6738</v>
      </c>
      <c r="N11" s="24">
        <f t="shared" si="1"/>
        <v>9194</v>
      </c>
      <c r="O11" s="25">
        <f t="shared" si="2"/>
        <v>185.29499999999999</v>
      </c>
      <c r="P11" s="26"/>
      <c r="Q11" s="26">
        <v>38</v>
      </c>
      <c r="R11" s="24">
        <f t="shared" si="3"/>
        <v>8970.7049999999999</v>
      </c>
      <c r="S11" s="25">
        <f t="shared" si="4"/>
        <v>64.010999999999996</v>
      </c>
      <c r="T11" s="27">
        <f t="shared" si="5"/>
        <v>26.010999999999996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11167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11167</v>
      </c>
      <c r="N12" s="24">
        <f t="shared" si="1"/>
        <v>11167</v>
      </c>
      <c r="O12" s="25">
        <f t="shared" si="2"/>
        <v>307.09250000000003</v>
      </c>
      <c r="P12" s="26"/>
      <c r="Q12" s="26">
        <v>40</v>
      </c>
      <c r="R12" s="24">
        <f t="shared" si="3"/>
        <v>10819.907499999999</v>
      </c>
      <c r="S12" s="25">
        <f t="shared" si="4"/>
        <v>106.0865</v>
      </c>
      <c r="T12" s="27">
        <f t="shared" si="5"/>
        <v>66.086500000000001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5565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5565</v>
      </c>
      <c r="N13" s="24">
        <f t="shared" si="1"/>
        <v>5565</v>
      </c>
      <c r="O13" s="25">
        <f t="shared" si="2"/>
        <v>153.03749999999999</v>
      </c>
      <c r="P13" s="26"/>
      <c r="Q13" s="26">
        <v>55</v>
      </c>
      <c r="R13" s="24">
        <f t="shared" si="3"/>
        <v>5356.9624999999996</v>
      </c>
      <c r="S13" s="25">
        <f t="shared" si="4"/>
        <v>52.8675</v>
      </c>
      <c r="T13" s="27">
        <f t="shared" si="5"/>
        <v>-2.1325000000000003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13544</v>
      </c>
      <c r="E14" s="30">
        <v>300</v>
      </c>
      <c r="F14" s="30">
        <v>300</v>
      </c>
      <c r="G14" s="30"/>
      <c r="H14" s="30">
        <v>1000</v>
      </c>
      <c r="I14" s="20"/>
      <c r="J14" s="20"/>
      <c r="K14" s="20"/>
      <c r="L14" s="20"/>
      <c r="M14" s="20">
        <f t="shared" si="0"/>
        <v>31544</v>
      </c>
      <c r="N14" s="24">
        <f t="shared" si="1"/>
        <v>31544</v>
      </c>
      <c r="O14" s="25">
        <f t="shared" si="2"/>
        <v>867.46</v>
      </c>
      <c r="P14" s="26"/>
      <c r="Q14" s="26">
        <v>160</v>
      </c>
      <c r="R14" s="24">
        <f t="shared" si="3"/>
        <v>30516.54</v>
      </c>
      <c r="S14" s="25">
        <f t="shared" si="4"/>
        <v>299.66800000000001</v>
      </c>
      <c r="T14" s="27">
        <f t="shared" si="5"/>
        <v>139.66800000000001</v>
      </c>
      <c r="U14">
        <v>126</v>
      </c>
      <c r="V14" s="56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17736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17736</v>
      </c>
      <c r="N15" s="24">
        <f t="shared" si="1"/>
        <v>17736</v>
      </c>
      <c r="O15" s="25">
        <f t="shared" si="2"/>
        <v>487.74</v>
      </c>
      <c r="P15" s="26"/>
      <c r="Q15" s="26">
        <v>160</v>
      </c>
      <c r="R15" s="24">
        <f t="shared" si="3"/>
        <v>17088.259999999998</v>
      </c>
      <c r="S15" s="25">
        <f t="shared" si="4"/>
        <v>168.49199999999999</v>
      </c>
      <c r="T15" s="27">
        <f t="shared" si="5"/>
        <v>8.4919999999999902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14714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17964</v>
      </c>
      <c r="N16" s="24">
        <f t="shared" si="1"/>
        <v>17964</v>
      </c>
      <c r="O16" s="25">
        <f t="shared" si="2"/>
        <v>494.01</v>
      </c>
      <c r="P16" s="26"/>
      <c r="Q16" s="26">
        <v>119</v>
      </c>
      <c r="R16" s="24">
        <f t="shared" si="3"/>
        <v>17350.990000000002</v>
      </c>
      <c r="S16" s="25">
        <f t="shared" si="4"/>
        <v>170.65799999999999</v>
      </c>
      <c r="T16" s="27">
        <f t="shared" si="5"/>
        <v>51.657999999999987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5356</v>
      </c>
      <c r="E17" s="30"/>
      <c r="F17" s="30">
        <v>80</v>
      </c>
      <c r="G17" s="30"/>
      <c r="H17" s="30">
        <v>100</v>
      </c>
      <c r="I17" s="20"/>
      <c r="J17" s="20"/>
      <c r="K17" s="20"/>
      <c r="L17" s="20"/>
      <c r="M17" s="20">
        <f t="shared" si="0"/>
        <v>7056</v>
      </c>
      <c r="N17" s="24">
        <f t="shared" si="1"/>
        <v>7056</v>
      </c>
      <c r="O17" s="25">
        <f t="shared" si="2"/>
        <v>194.04</v>
      </c>
      <c r="P17" s="26"/>
      <c r="Q17" s="26">
        <v>62</v>
      </c>
      <c r="R17" s="24">
        <f t="shared" si="3"/>
        <v>6799.96</v>
      </c>
      <c r="S17" s="25">
        <f t="shared" si="4"/>
        <v>67.031999999999996</v>
      </c>
      <c r="T17" s="27">
        <f t="shared" si="5"/>
        <v>5.0319999999999965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9289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9289</v>
      </c>
      <c r="N18" s="24">
        <f t="shared" si="1"/>
        <v>9289</v>
      </c>
      <c r="O18" s="25">
        <f t="shared" si="2"/>
        <v>255.44749999999999</v>
      </c>
      <c r="P18" s="26"/>
      <c r="Q18" s="26">
        <v>100</v>
      </c>
      <c r="R18" s="24">
        <f t="shared" si="3"/>
        <v>8933.5524999999998</v>
      </c>
      <c r="S18" s="25">
        <f t="shared" si="4"/>
        <v>88.245499999999993</v>
      </c>
      <c r="T18" s="27">
        <f t="shared" si="5"/>
        <v>-11.754500000000007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10731</v>
      </c>
      <c r="E19" s="30"/>
      <c r="F19" s="30">
        <v>10</v>
      </c>
      <c r="G19" s="30"/>
      <c r="H19" s="30">
        <v>180</v>
      </c>
      <c r="I19" s="20">
        <v>5</v>
      </c>
      <c r="J19" s="20"/>
      <c r="K19" s="20">
        <v>5</v>
      </c>
      <c r="L19" s="20"/>
      <c r="M19" s="20">
        <f t="shared" si="0"/>
        <v>12451</v>
      </c>
      <c r="N19" s="24">
        <f t="shared" si="1"/>
        <v>14316</v>
      </c>
      <c r="O19" s="25">
        <f t="shared" si="2"/>
        <v>342.40249999999997</v>
      </c>
      <c r="P19" s="26"/>
      <c r="Q19" s="26">
        <v>170</v>
      </c>
      <c r="R19" s="24">
        <f t="shared" si="3"/>
        <v>13803.5975</v>
      </c>
      <c r="S19" s="25">
        <f t="shared" si="4"/>
        <v>118.28449999999999</v>
      </c>
      <c r="T19" s="27">
        <f t="shared" si="5"/>
        <v>-51.715500000000006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4423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4423</v>
      </c>
      <c r="N20" s="24">
        <f t="shared" si="1"/>
        <v>4423</v>
      </c>
      <c r="O20" s="25">
        <f t="shared" si="2"/>
        <v>121.63250000000001</v>
      </c>
      <c r="P20" s="26"/>
      <c r="Q20" s="26">
        <v>121</v>
      </c>
      <c r="R20" s="24">
        <f t="shared" si="3"/>
        <v>4180.3675000000003</v>
      </c>
      <c r="S20" s="25">
        <f t="shared" si="4"/>
        <v>42.018499999999996</v>
      </c>
      <c r="T20" s="27">
        <f t="shared" si="5"/>
        <v>-78.981500000000011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7871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7871</v>
      </c>
      <c r="N21" s="24">
        <f t="shared" si="1"/>
        <v>7871</v>
      </c>
      <c r="O21" s="25">
        <f t="shared" si="2"/>
        <v>216.45250000000001</v>
      </c>
      <c r="P21" s="26"/>
      <c r="Q21" s="26">
        <v>20</v>
      </c>
      <c r="R21" s="24">
        <f t="shared" si="3"/>
        <v>7634.5474999999997</v>
      </c>
      <c r="S21" s="25">
        <f t="shared" si="4"/>
        <v>74.774500000000003</v>
      </c>
      <c r="T21" s="27">
        <f t="shared" si="5"/>
        <v>54.774500000000003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18255</v>
      </c>
      <c r="E22" s="30">
        <v>100</v>
      </c>
      <c r="F22" s="30"/>
      <c r="G22" s="20"/>
      <c r="H22" s="30">
        <v>250</v>
      </c>
      <c r="I22" s="20"/>
      <c r="J22" s="20"/>
      <c r="K22" s="20">
        <v>1</v>
      </c>
      <c r="L22" s="20"/>
      <c r="M22" s="20">
        <f t="shared" si="0"/>
        <v>22505</v>
      </c>
      <c r="N22" s="24">
        <f t="shared" si="1"/>
        <v>22687</v>
      </c>
      <c r="O22" s="25">
        <f t="shared" si="2"/>
        <v>618.88750000000005</v>
      </c>
      <c r="P22" s="26"/>
      <c r="Q22" s="26">
        <v>150</v>
      </c>
      <c r="R22" s="24">
        <f t="shared" si="3"/>
        <v>21918.112499999999</v>
      </c>
      <c r="S22" s="25">
        <f t="shared" si="4"/>
        <v>213.79749999999999</v>
      </c>
      <c r="T22" s="27">
        <f t="shared" si="5"/>
        <v>63.797499999999985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10077</v>
      </c>
      <c r="N23" s="24">
        <f t="shared" si="1"/>
        <v>10077</v>
      </c>
      <c r="O23" s="25">
        <f t="shared" si="2"/>
        <v>277.11750000000001</v>
      </c>
      <c r="P23" s="26"/>
      <c r="Q23" s="26">
        <v>100</v>
      </c>
      <c r="R23" s="24">
        <f t="shared" si="3"/>
        <v>9699.8824999999997</v>
      </c>
      <c r="S23" s="25">
        <f t="shared" si="4"/>
        <v>95.731499999999997</v>
      </c>
      <c r="T23" s="27">
        <f t="shared" si="5"/>
        <v>-4.2685000000000031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18415</v>
      </c>
      <c r="E24" s="30">
        <v>50</v>
      </c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21665</v>
      </c>
      <c r="N24" s="24">
        <f t="shared" si="1"/>
        <v>23575</v>
      </c>
      <c r="O24" s="25">
        <f t="shared" si="2"/>
        <v>595.78750000000002</v>
      </c>
      <c r="P24" s="26"/>
      <c r="Q24" s="26">
        <v>130</v>
      </c>
      <c r="R24" s="24">
        <f t="shared" si="3"/>
        <v>22849.212500000001</v>
      </c>
      <c r="S24" s="25">
        <f t="shared" si="4"/>
        <v>205.8175</v>
      </c>
      <c r="T24" s="27">
        <f t="shared" si="5"/>
        <v>75.817499999999995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7815</v>
      </c>
      <c r="N25" s="24">
        <f t="shared" si="1"/>
        <v>9725</v>
      </c>
      <c r="O25" s="25">
        <f t="shared" si="2"/>
        <v>214.91249999999999</v>
      </c>
      <c r="P25" s="26"/>
      <c r="Q25" s="26">
        <v>91</v>
      </c>
      <c r="R25" s="24">
        <f t="shared" si="3"/>
        <v>9419.0874999999996</v>
      </c>
      <c r="S25" s="25">
        <f t="shared" si="4"/>
        <v>74.242499999999993</v>
      </c>
      <c r="T25" s="27">
        <f t="shared" si="5"/>
        <v>-16.757500000000007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4318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4318</v>
      </c>
      <c r="N26" s="24">
        <f t="shared" si="1"/>
        <v>4318</v>
      </c>
      <c r="O26" s="25">
        <f t="shared" si="2"/>
        <v>118.745</v>
      </c>
      <c r="P26" s="26"/>
      <c r="Q26" s="26">
        <v>100</v>
      </c>
      <c r="R26" s="24">
        <f t="shared" si="3"/>
        <v>4099.2550000000001</v>
      </c>
      <c r="S26" s="25">
        <f t="shared" si="4"/>
        <v>41.021000000000001</v>
      </c>
      <c r="T26" s="27">
        <f t="shared" si="5"/>
        <v>-58.978999999999999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9669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9669</v>
      </c>
      <c r="N27" s="40">
        <f t="shared" si="1"/>
        <v>10579</v>
      </c>
      <c r="O27" s="25">
        <f t="shared" si="2"/>
        <v>265.89749999999998</v>
      </c>
      <c r="P27" s="41"/>
      <c r="Q27" s="41">
        <v>500</v>
      </c>
      <c r="R27" s="24">
        <f t="shared" si="3"/>
        <v>9813.1025000000009</v>
      </c>
      <c r="S27" s="42">
        <f t="shared" si="4"/>
        <v>91.855499999999992</v>
      </c>
      <c r="T27" s="43">
        <f t="shared" si="5"/>
        <v>-408.14449999999999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214959</v>
      </c>
      <c r="E28" s="45">
        <f t="shared" si="6"/>
        <v>530</v>
      </c>
      <c r="F28" s="45">
        <f t="shared" ref="F28:T28" si="7">SUM(F7:F27)</f>
        <v>680</v>
      </c>
      <c r="G28" s="45">
        <f t="shared" si="7"/>
        <v>0</v>
      </c>
      <c r="H28" s="45">
        <f t="shared" si="7"/>
        <v>2400</v>
      </c>
      <c r="I28" s="45">
        <f t="shared" si="7"/>
        <v>40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45">
        <f t="shared" si="7"/>
        <v>253959</v>
      </c>
      <c r="N28" s="45">
        <f t="shared" si="7"/>
        <v>265648</v>
      </c>
      <c r="O28" s="46">
        <f t="shared" si="7"/>
        <v>6983.8725000000013</v>
      </c>
      <c r="P28" s="45">
        <f t="shared" si="7"/>
        <v>0</v>
      </c>
      <c r="Q28" s="45">
        <f t="shared" si="7"/>
        <v>2450</v>
      </c>
      <c r="R28" s="45">
        <f t="shared" si="7"/>
        <v>256214.12749999994</v>
      </c>
      <c r="S28" s="45">
        <f t="shared" si="7"/>
        <v>2412.6104999999998</v>
      </c>
      <c r="T28" s="47">
        <f t="shared" si="7"/>
        <v>-37.389500000000112</v>
      </c>
    </row>
    <row r="29" spans="1:20" ht="15.75" thickBot="1" x14ac:dyDescent="0.3">
      <c r="A29" s="67" t="s">
        <v>45</v>
      </c>
      <c r="B29" s="68"/>
      <c r="C29" s="69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3" priority="43" operator="equal">
      <formula>212030016606640</formula>
    </cfRule>
  </conditionalFormatting>
  <conditionalFormatting sqref="D29 E4:E6 E28:K29">
    <cfRule type="cellIs" dxfId="1162" priority="41" operator="equal">
      <formula>$E$4</formula>
    </cfRule>
    <cfRule type="cellIs" dxfId="1161" priority="42" operator="equal">
      <formula>2120</formula>
    </cfRule>
  </conditionalFormatting>
  <conditionalFormatting sqref="D29:E29 F4:F6 F28:F29">
    <cfRule type="cellIs" dxfId="1160" priority="39" operator="equal">
      <formula>$F$4</formula>
    </cfRule>
    <cfRule type="cellIs" dxfId="1159" priority="40" operator="equal">
      <formula>300</formula>
    </cfRule>
  </conditionalFormatting>
  <conditionalFormatting sqref="G4:G6 G28:G29">
    <cfRule type="cellIs" dxfId="1158" priority="37" operator="equal">
      <formula>$G$4</formula>
    </cfRule>
    <cfRule type="cellIs" dxfId="1157" priority="38" operator="equal">
      <formula>1660</formula>
    </cfRule>
  </conditionalFormatting>
  <conditionalFormatting sqref="H4:H6 H28:H29">
    <cfRule type="cellIs" dxfId="1156" priority="35" operator="equal">
      <formula>$H$4</formula>
    </cfRule>
    <cfRule type="cellIs" dxfId="1155" priority="36" operator="equal">
      <formula>6640</formula>
    </cfRule>
  </conditionalFormatting>
  <conditionalFormatting sqref="T6:T28">
    <cfRule type="cellIs" dxfId="1154" priority="34" operator="lessThan">
      <formula>0</formula>
    </cfRule>
  </conditionalFormatting>
  <conditionalFormatting sqref="T7:T27">
    <cfRule type="cellIs" dxfId="1153" priority="31" operator="lessThan">
      <formula>0</formula>
    </cfRule>
    <cfRule type="cellIs" dxfId="1152" priority="32" operator="lessThan">
      <formula>0</formula>
    </cfRule>
    <cfRule type="cellIs" dxfId="1151" priority="33" operator="lessThan">
      <formula>0</formula>
    </cfRule>
  </conditionalFormatting>
  <conditionalFormatting sqref="E4:E6 E28:K28">
    <cfRule type="cellIs" dxfId="1150" priority="30" operator="equal">
      <formula>$E$4</formula>
    </cfRule>
  </conditionalFormatting>
  <conditionalFormatting sqref="D28:D29 D6 D4:M4">
    <cfRule type="cellIs" dxfId="1149" priority="29" operator="equal">
      <formula>$D$4</formula>
    </cfRule>
  </conditionalFormatting>
  <conditionalFormatting sqref="I4:I6 I28:I29">
    <cfRule type="cellIs" dxfId="1148" priority="28" operator="equal">
      <formula>$I$4</formula>
    </cfRule>
  </conditionalFormatting>
  <conditionalFormatting sqref="J4:J6 J28:J29">
    <cfRule type="cellIs" dxfId="1147" priority="27" operator="equal">
      <formula>$J$4</formula>
    </cfRule>
  </conditionalFormatting>
  <conditionalFormatting sqref="K4:K6 K28:K29">
    <cfRule type="cellIs" dxfId="1146" priority="26" operator="equal">
      <formula>$K$4</formula>
    </cfRule>
  </conditionalFormatting>
  <conditionalFormatting sqref="M4:M6">
    <cfRule type="cellIs" dxfId="1145" priority="25" operator="equal">
      <formula>$L$4</formula>
    </cfRule>
  </conditionalFormatting>
  <conditionalFormatting sqref="T7:T28">
    <cfRule type="cellIs" dxfId="1144" priority="22" operator="lessThan">
      <formula>0</formula>
    </cfRule>
    <cfRule type="cellIs" dxfId="1143" priority="23" operator="lessThan">
      <formula>0</formula>
    </cfRule>
    <cfRule type="cellIs" dxfId="1142" priority="24" operator="lessThan">
      <formula>0</formula>
    </cfRule>
  </conditionalFormatting>
  <conditionalFormatting sqref="D5:K5">
    <cfRule type="cellIs" dxfId="1141" priority="21" operator="greaterThan">
      <formula>0</formula>
    </cfRule>
  </conditionalFormatting>
  <conditionalFormatting sqref="T6:T28">
    <cfRule type="cellIs" dxfId="1140" priority="20" operator="lessThan">
      <formula>0</formula>
    </cfRule>
  </conditionalFormatting>
  <conditionalFormatting sqref="T7:T27">
    <cfRule type="cellIs" dxfId="1139" priority="17" operator="lessThan">
      <formula>0</formula>
    </cfRule>
    <cfRule type="cellIs" dxfId="1138" priority="18" operator="lessThan">
      <formula>0</formula>
    </cfRule>
    <cfRule type="cellIs" dxfId="1137" priority="19" operator="lessThan">
      <formula>0</formula>
    </cfRule>
  </conditionalFormatting>
  <conditionalFormatting sqref="T7:T28">
    <cfRule type="cellIs" dxfId="1136" priority="14" operator="lessThan">
      <formula>0</formula>
    </cfRule>
    <cfRule type="cellIs" dxfId="1135" priority="15" operator="lessThan">
      <formula>0</formula>
    </cfRule>
    <cfRule type="cellIs" dxfId="1134" priority="16" operator="lessThan">
      <formula>0</formula>
    </cfRule>
  </conditionalFormatting>
  <conditionalFormatting sqref="D5:K5">
    <cfRule type="cellIs" dxfId="1133" priority="13" operator="greaterThan">
      <formula>0</formula>
    </cfRule>
  </conditionalFormatting>
  <conditionalFormatting sqref="L4 L6 L28:L29">
    <cfRule type="cellIs" dxfId="1132" priority="12" operator="equal">
      <formula>$L$4</formula>
    </cfRule>
  </conditionalFormatting>
  <conditionalFormatting sqref="D7:S7">
    <cfRule type="cellIs" dxfId="1131" priority="11" operator="greaterThan">
      <formula>0</formula>
    </cfRule>
  </conditionalFormatting>
  <conditionalFormatting sqref="D9:S9">
    <cfRule type="cellIs" dxfId="1130" priority="10" operator="greaterThan">
      <formula>0</formula>
    </cfRule>
  </conditionalFormatting>
  <conditionalFormatting sqref="D11:S11">
    <cfRule type="cellIs" dxfId="1129" priority="9" operator="greaterThan">
      <formula>0</formula>
    </cfRule>
  </conditionalFormatting>
  <conditionalFormatting sqref="D13:S13">
    <cfRule type="cellIs" dxfId="1128" priority="8" operator="greaterThan">
      <formula>0</formula>
    </cfRule>
  </conditionalFormatting>
  <conditionalFormatting sqref="D15:S15">
    <cfRule type="cellIs" dxfId="1127" priority="7" operator="greaterThan">
      <formula>0</formula>
    </cfRule>
  </conditionalFormatting>
  <conditionalFormatting sqref="D17:S17">
    <cfRule type="cellIs" dxfId="1126" priority="6" operator="greaterThan">
      <formula>0</formula>
    </cfRule>
  </conditionalFormatting>
  <conditionalFormatting sqref="D19:S19">
    <cfRule type="cellIs" dxfId="1125" priority="5" operator="greaterThan">
      <formula>0</formula>
    </cfRule>
  </conditionalFormatting>
  <conditionalFormatting sqref="D21:S21 R22:R27">
    <cfRule type="cellIs" dxfId="1124" priority="4" operator="greaterThan">
      <formula>0</formula>
    </cfRule>
  </conditionalFormatting>
  <conditionalFormatting sqref="D23:Q23 S23">
    <cfRule type="cellIs" dxfId="1123" priority="3" operator="greaterThan">
      <formula>0</formula>
    </cfRule>
  </conditionalFormatting>
  <conditionalFormatting sqref="D25:Q25 S25">
    <cfRule type="cellIs" dxfId="1122" priority="2" operator="greaterThan">
      <formula>0</formula>
    </cfRule>
  </conditionalFormatting>
  <conditionalFormatting sqref="D27:Q27 S27">
    <cfRule type="cellIs" dxfId="1121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C1" workbookViewId="0">
      <pane ySplit="6" topLeftCell="A19" activePane="bottomLeft" state="frozen"/>
      <selection pane="bottomLeft" activeCell="D29" sqref="D29"/>
    </sheetView>
  </sheetViews>
  <sheetFormatPr defaultRowHeight="15.7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7.7109375" style="58" customWidth="1"/>
    <col min="22" max="22" width="11.28515625" style="58" customWidth="1"/>
  </cols>
  <sheetData>
    <row r="1" spans="1:22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2" ht="16.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2" ht="18.75" x14ac:dyDescent="0.25">
      <c r="A3" s="74" t="s">
        <v>57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2" ht="15.75" customHeight="1" x14ac:dyDescent="0.25">
      <c r="A4" s="78" t="s">
        <v>1</v>
      </c>
      <c r="B4" s="78"/>
      <c r="C4" s="1"/>
      <c r="D4" s="2">
        <f>'6'!D29</f>
        <v>399629</v>
      </c>
      <c r="E4" s="2">
        <f>'6'!E29</f>
        <v>2835</v>
      </c>
      <c r="F4" s="2">
        <f>'6'!F29</f>
        <v>14910</v>
      </c>
      <c r="G4" s="2">
        <f>'6'!G29</f>
        <v>0</v>
      </c>
      <c r="H4" s="2">
        <f>'6'!H29</f>
        <v>46480</v>
      </c>
      <c r="I4" s="2">
        <f>'6'!I29</f>
        <v>1373</v>
      </c>
      <c r="J4" s="2">
        <f>'6'!J29</f>
        <v>330</v>
      </c>
      <c r="K4" s="2">
        <f>'6'!K29</f>
        <v>68</v>
      </c>
      <c r="L4" s="2">
        <f>'6'!L29</f>
        <v>0</v>
      </c>
      <c r="M4" s="3"/>
      <c r="N4" s="82"/>
      <c r="O4" s="83"/>
      <c r="P4" s="83"/>
      <c r="Q4" s="83"/>
      <c r="R4" s="83"/>
      <c r="S4" s="83"/>
      <c r="T4" s="83"/>
      <c r="U4" s="83"/>
      <c r="V4" s="84"/>
    </row>
    <row r="5" spans="1:22" ht="15.75" customHeight="1" x14ac:dyDescent="0.25">
      <c r="A5" s="78" t="s">
        <v>2</v>
      </c>
      <c r="B5" s="78"/>
      <c r="C5" s="1"/>
      <c r="D5" s="1">
        <v>1038962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82"/>
      <c r="O5" s="83"/>
      <c r="P5" s="83"/>
      <c r="Q5" s="83"/>
      <c r="R5" s="83"/>
      <c r="S5" s="83"/>
      <c r="T5" s="83"/>
      <c r="U5" s="83"/>
      <c r="V5" s="8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57" t="s">
        <v>16</v>
      </c>
      <c r="O6" s="17" t="s">
        <v>17</v>
      </c>
      <c r="P6" s="57" t="s">
        <v>18</v>
      </c>
      <c r="Q6" s="57" t="s">
        <v>19</v>
      </c>
      <c r="R6" s="57" t="s">
        <v>20</v>
      </c>
      <c r="S6" s="17" t="s">
        <v>21</v>
      </c>
      <c r="T6" s="18" t="s">
        <v>22</v>
      </c>
      <c r="U6" s="18" t="s">
        <v>58</v>
      </c>
      <c r="V6" s="18" t="s">
        <v>59</v>
      </c>
    </row>
    <row r="7" spans="1:22" x14ac:dyDescent="0.25">
      <c r="A7" s="19">
        <v>1</v>
      </c>
      <c r="B7" s="20">
        <v>1908446134</v>
      </c>
      <c r="C7" s="20" t="s">
        <v>23</v>
      </c>
      <c r="D7" s="21">
        <v>12857</v>
      </c>
      <c r="E7" s="22"/>
      <c r="F7" s="22">
        <v>20</v>
      </c>
      <c r="G7" s="22"/>
      <c r="H7" s="22">
        <v>60</v>
      </c>
      <c r="I7" s="23">
        <v>19</v>
      </c>
      <c r="J7" s="23"/>
      <c r="K7" s="23">
        <v>4</v>
      </c>
      <c r="L7" s="23"/>
      <c r="M7" s="20">
        <f>D7+E7*20+F7*10+G7*9+H7*9</f>
        <v>13597</v>
      </c>
      <c r="N7" s="24">
        <f>D7+E7*20+F7*10+G7*9+H7*9+I7*191+J7*191+K7*182+L7*100</f>
        <v>17954</v>
      </c>
      <c r="O7" s="25">
        <f>M7*2.75%</f>
        <v>373.91750000000002</v>
      </c>
      <c r="P7" s="26"/>
      <c r="Q7" s="26">
        <v>95</v>
      </c>
      <c r="R7" s="24">
        <f>M7-(M7*2.75%)+I7*191+J7*191+K7*182+L7*100-Q7</f>
        <v>17485.0825</v>
      </c>
      <c r="S7" s="25">
        <f>M7*0.95%</f>
        <v>129.17150000000001</v>
      </c>
      <c r="T7" s="27">
        <f>S7-Q7</f>
        <v>34.171500000000009</v>
      </c>
      <c r="U7" s="59">
        <v>45</v>
      </c>
      <c r="V7" s="63">
        <f t="shared" ref="V7:V11" si="0">R7-U7</f>
        <v>17440.0825</v>
      </c>
    </row>
    <row r="8" spans="1:22" x14ac:dyDescent="0.25">
      <c r="A8" s="28">
        <v>2</v>
      </c>
      <c r="B8" s="20">
        <v>1908446135</v>
      </c>
      <c r="C8" s="23" t="s">
        <v>24</v>
      </c>
      <c r="D8" s="29">
        <v>16162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16162</v>
      </c>
      <c r="N8" s="24">
        <f t="shared" ref="N8:N27" si="2">D8+E8*20+F8*10+G8*9+H8*9+I8*191+J8*191+K8*182+L8*100</f>
        <v>16162</v>
      </c>
      <c r="O8" s="25">
        <f t="shared" ref="O8:O27" si="3">M8*2.75%</f>
        <v>444.45499999999998</v>
      </c>
      <c r="P8" s="26"/>
      <c r="Q8" s="26">
        <v>100</v>
      </c>
      <c r="R8" s="24">
        <f t="shared" ref="R8:R27" si="4">M8-(M8*2.75%)+I8*191+J8*191+K8*182+L8*100-Q8</f>
        <v>15617.545</v>
      </c>
      <c r="S8" s="25">
        <f t="shared" ref="S8:S27" si="5">M8*0.95%</f>
        <v>153.53899999999999</v>
      </c>
      <c r="T8" s="27">
        <f t="shared" ref="T8:T27" si="6">S8-Q8</f>
        <v>53.538999999999987</v>
      </c>
      <c r="U8" s="59">
        <v>108</v>
      </c>
      <c r="V8" s="63">
        <f t="shared" si="0"/>
        <v>15509.545</v>
      </c>
    </row>
    <row r="9" spans="1:22" x14ac:dyDescent="0.25">
      <c r="A9" s="28">
        <v>3</v>
      </c>
      <c r="B9" s="20">
        <v>1908446136</v>
      </c>
      <c r="C9" s="20" t="s">
        <v>25</v>
      </c>
      <c r="D9" s="29">
        <v>18688</v>
      </c>
      <c r="E9" s="30"/>
      <c r="F9" s="30">
        <v>80</v>
      </c>
      <c r="G9" s="30"/>
      <c r="H9" s="30">
        <v>150</v>
      </c>
      <c r="I9" s="20">
        <v>3</v>
      </c>
      <c r="J9" s="20"/>
      <c r="K9" s="20"/>
      <c r="L9" s="20"/>
      <c r="M9" s="20">
        <f t="shared" si="1"/>
        <v>20838</v>
      </c>
      <c r="N9" s="24">
        <f t="shared" si="2"/>
        <v>21411</v>
      </c>
      <c r="O9" s="25">
        <f t="shared" si="3"/>
        <v>573.04499999999996</v>
      </c>
      <c r="P9" s="26"/>
      <c r="Q9" s="26">
        <v>188</v>
      </c>
      <c r="R9" s="24">
        <f t="shared" si="4"/>
        <v>20649.955000000002</v>
      </c>
      <c r="S9" s="25">
        <f t="shared" si="5"/>
        <v>197.96099999999998</v>
      </c>
      <c r="T9" s="27">
        <f t="shared" si="6"/>
        <v>9.9609999999999843</v>
      </c>
      <c r="U9" s="59">
        <v>90</v>
      </c>
      <c r="V9" s="63">
        <f t="shared" si="0"/>
        <v>20559.955000000002</v>
      </c>
    </row>
    <row r="10" spans="1:22" x14ac:dyDescent="0.25">
      <c r="A10" s="28">
        <v>4</v>
      </c>
      <c r="B10" s="20">
        <v>1908446137</v>
      </c>
      <c r="C10" s="20" t="s">
        <v>26</v>
      </c>
      <c r="D10" s="29">
        <v>7809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1"/>
        <v>7809</v>
      </c>
      <c r="N10" s="24">
        <f t="shared" si="2"/>
        <v>8382</v>
      </c>
      <c r="O10" s="25">
        <f t="shared" si="3"/>
        <v>214.7475</v>
      </c>
      <c r="P10" s="26"/>
      <c r="Q10" s="26">
        <v>29</v>
      </c>
      <c r="R10" s="24">
        <f t="shared" si="4"/>
        <v>8138.2524999999996</v>
      </c>
      <c r="S10" s="25">
        <f t="shared" si="5"/>
        <v>74.185500000000005</v>
      </c>
      <c r="T10" s="27">
        <f t="shared" si="6"/>
        <v>45.185500000000005</v>
      </c>
      <c r="U10" s="59">
        <v>18</v>
      </c>
      <c r="V10" s="63">
        <f t="shared" si="0"/>
        <v>8120.2524999999996</v>
      </c>
    </row>
    <row r="11" spans="1:22" x14ac:dyDescent="0.25">
      <c r="A11" s="28">
        <v>5</v>
      </c>
      <c r="B11" s="20">
        <v>1908446138</v>
      </c>
      <c r="C11" s="31" t="s">
        <v>27</v>
      </c>
      <c r="D11" s="29">
        <v>13447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13447</v>
      </c>
      <c r="N11" s="24">
        <f t="shared" si="2"/>
        <v>13447</v>
      </c>
      <c r="O11" s="25">
        <f t="shared" si="3"/>
        <v>369.79250000000002</v>
      </c>
      <c r="P11" s="26"/>
      <c r="Q11" s="26">
        <v>44</v>
      </c>
      <c r="R11" s="24">
        <f t="shared" si="4"/>
        <v>13033.2075</v>
      </c>
      <c r="S11" s="25">
        <f t="shared" si="5"/>
        <v>127.7465</v>
      </c>
      <c r="T11" s="27">
        <f t="shared" si="6"/>
        <v>83.746499999999997</v>
      </c>
      <c r="U11" s="59">
        <v>63</v>
      </c>
      <c r="V11" s="63">
        <f t="shared" si="0"/>
        <v>12970.2075</v>
      </c>
    </row>
    <row r="12" spans="1:22" x14ac:dyDescent="0.25">
      <c r="A12" s="28">
        <v>6</v>
      </c>
      <c r="B12" s="20">
        <v>1908446139</v>
      </c>
      <c r="C12" s="20" t="s">
        <v>28</v>
      </c>
      <c r="D12" s="29">
        <v>8839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8839</v>
      </c>
      <c r="N12" s="24">
        <f t="shared" si="2"/>
        <v>8839</v>
      </c>
      <c r="O12" s="25">
        <f t="shared" si="3"/>
        <v>243.07249999999999</v>
      </c>
      <c r="P12" s="26"/>
      <c r="Q12" s="26">
        <v>42</v>
      </c>
      <c r="R12" s="24">
        <f t="shared" si="4"/>
        <v>8553.9274999999998</v>
      </c>
      <c r="S12" s="25">
        <f t="shared" si="5"/>
        <v>83.970500000000001</v>
      </c>
      <c r="T12" s="27">
        <f t="shared" si="6"/>
        <v>41.970500000000001</v>
      </c>
      <c r="U12" s="59">
        <v>54</v>
      </c>
      <c r="V12" s="63">
        <f>R12-U12</f>
        <v>8499.9274999999998</v>
      </c>
    </row>
    <row r="13" spans="1:22" x14ac:dyDescent="0.25">
      <c r="A13" s="28">
        <v>7</v>
      </c>
      <c r="B13" s="20">
        <v>1908446140</v>
      </c>
      <c r="C13" s="20" t="s">
        <v>29</v>
      </c>
      <c r="D13" s="29">
        <v>8801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8801</v>
      </c>
      <c r="N13" s="24">
        <f t="shared" si="2"/>
        <v>8801</v>
      </c>
      <c r="O13" s="25">
        <f t="shared" si="3"/>
        <v>242.0275</v>
      </c>
      <c r="P13" s="26"/>
      <c r="Q13" s="26">
        <v>54</v>
      </c>
      <c r="R13" s="24">
        <f t="shared" si="4"/>
        <v>8504.9724999999999</v>
      </c>
      <c r="S13" s="25">
        <f t="shared" si="5"/>
        <v>83.609499999999997</v>
      </c>
      <c r="T13" s="27">
        <f t="shared" si="6"/>
        <v>29.609499999999997</v>
      </c>
      <c r="U13" s="59">
        <v>36</v>
      </c>
      <c r="V13" s="63">
        <f t="shared" ref="V13:V27" si="7">R13-U13</f>
        <v>8468.9724999999999</v>
      </c>
    </row>
    <row r="14" spans="1:22" x14ac:dyDescent="0.25">
      <c r="A14" s="28">
        <v>8</v>
      </c>
      <c r="B14" s="20">
        <v>1908446141</v>
      </c>
      <c r="C14" s="20" t="s">
        <v>30</v>
      </c>
      <c r="D14" s="29">
        <v>23589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23589</v>
      </c>
      <c r="N14" s="24">
        <f t="shared" si="2"/>
        <v>23589</v>
      </c>
      <c r="O14" s="25">
        <f t="shared" si="3"/>
        <v>648.69749999999999</v>
      </c>
      <c r="P14" s="26"/>
      <c r="Q14" s="26">
        <v>160</v>
      </c>
      <c r="R14" s="24">
        <f t="shared" si="4"/>
        <v>22780.302500000002</v>
      </c>
      <c r="S14" s="25">
        <f t="shared" si="5"/>
        <v>224.09549999999999</v>
      </c>
      <c r="T14" s="27">
        <f t="shared" si="6"/>
        <v>64.095499999999987</v>
      </c>
      <c r="U14" s="59">
        <v>171</v>
      </c>
      <c r="V14" s="63">
        <f t="shared" si="7"/>
        <v>22609.302500000002</v>
      </c>
    </row>
    <row r="15" spans="1:22" x14ac:dyDescent="0.25">
      <c r="A15" s="28">
        <v>9</v>
      </c>
      <c r="B15" s="20">
        <v>1908446142</v>
      </c>
      <c r="C15" s="33" t="s">
        <v>31</v>
      </c>
      <c r="D15" s="29">
        <v>12773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5</v>
      </c>
      <c r="L15" s="20"/>
      <c r="M15" s="20">
        <f t="shared" si="1"/>
        <v>13633</v>
      </c>
      <c r="N15" s="24">
        <f t="shared" si="2"/>
        <v>14543</v>
      </c>
      <c r="O15" s="25">
        <f t="shared" si="3"/>
        <v>374.90750000000003</v>
      </c>
      <c r="P15" s="26"/>
      <c r="Q15" s="26">
        <v>160</v>
      </c>
      <c r="R15" s="24">
        <f t="shared" si="4"/>
        <v>14008.092500000001</v>
      </c>
      <c r="S15" s="25">
        <f t="shared" si="5"/>
        <v>129.51349999999999</v>
      </c>
      <c r="T15" s="27">
        <f t="shared" si="6"/>
        <v>-30.486500000000007</v>
      </c>
      <c r="U15" s="59">
        <v>36</v>
      </c>
      <c r="V15" s="63">
        <f t="shared" si="7"/>
        <v>13972.092500000001</v>
      </c>
    </row>
    <row r="16" spans="1:22" x14ac:dyDescent="0.25">
      <c r="A16" s="28">
        <v>10</v>
      </c>
      <c r="B16" s="20">
        <v>1908446143</v>
      </c>
      <c r="C16" s="20" t="s">
        <v>32</v>
      </c>
      <c r="D16" s="29">
        <v>15764</v>
      </c>
      <c r="E16" s="30">
        <v>50</v>
      </c>
      <c r="F16" s="30">
        <v>10</v>
      </c>
      <c r="G16" s="30"/>
      <c r="H16" s="30">
        <v>60</v>
      </c>
      <c r="I16" s="20">
        <v>3</v>
      </c>
      <c r="J16" s="20"/>
      <c r="K16" s="20"/>
      <c r="L16" s="20"/>
      <c r="M16" s="20">
        <f t="shared" si="1"/>
        <v>17404</v>
      </c>
      <c r="N16" s="24">
        <f t="shared" si="2"/>
        <v>17977</v>
      </c>
      <c r="O16" s="25">
        <f t="shared" si="3"/>
        <v>478.61</v>
      </c>
      <c r="P16" s="26"/>
      <c r="Q16" s="26">
        <v>111</v>
      </c>
      <c r="R16" s="24">
        <f t="shared" si="4"/>
        <v>17387.39</v>
      </c>
      <c r="S16" s="25">
        <f t="shared" si="5"/>
        <v>165.33799999999999</v>
      </c>
      <c r="T16" s="27">
        <f t="shared" si="6"/>
        <v>54.337999999999994</v>
      </c>
      <c r="U16" s="59">
        <v>18</v>
      </c>
      <c r="V16" s="63">
        <f t="shared" si="7"/>
        <v>17369.39</v>
      </c>
    </row>
    <row r="17" spans="1:22" x14ac:dyDescent="0.25">
      <c r="A17" s="28">
        <v>11</v>
      </c>
      <c r="B17" s="20">
        <v>1908446144</v>
      </c>
      <c r="C17" s="33" t="s">
        <v>33</v>
      </c>
      <c r="D17" s="29">
        <v>4570</v>
      </c>
      <c r="E17" s="30"/>
      <c r="F17" s="30">
        <v>100</v>
      </c>
      <c r="G17" s="30"/>
      <c r="H17" s="30">
        <v>150</v>
      </c>
      <c r="I17" s="20">
        <v>10</v>
      </c>
      <c r="J17" s="20"/>
      <c r="K17" s="20"/>
      <c r="L17" s="20"/>
      <c r="M17" s="20">
        <f t="shared" si="1"/>
        <v>6920</v>
      </c>
      <c r="N17" s="24">
        <f t="shared" si="2"/>
        <v>8830</v>
      </c>
      <c r="O17" s="25">
        <f t="shared" si="3"/>
        <v>190.3</v>
      </c>
      <c r="P17" s="26"/>
      <c r="Q17" s="26">
        <v>60</v>
      </c>
      <c r="R17" s="24">
        <f t="shared" si="4"/>
        <v>8579.7000000000007</v>
      </c>
      <c r="S17" s="25">
        <f t="shared" si="5"/>
        <v>65.739999999999995</v>
      </c>
      <c r="T17" s="27">
        <f t="shared" si="6"/>
        <v>5.7399999999999949</v>
      </c>
      <c r="U17" s="59"/>
      <c r="V17" s="63">
        <f t="shared" si="7"/>
        <v>8579.7000000000007</v>
      </c>
    </row>
    <row r="18" spans="1:22" x14ac:dyDescent="0.25">
      <c r="A18" s="28">
        <v>12</v>
      </c>
      <c r="B18" s="20">
        <v>1908446145</v>
      </c>
      <c r="C18" s="31" t="s">
        <v>49</v>
      </c>
      <c r="D18" s="29">
        <v>12123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12123</v>
      </c>
      <c r="N18" s="24">
        <f t="shared" si="2"/>
        <v>12123</v>
      </c>
      <c r="O18" s="25">
        <f t="shared" si="3"/>
        <v>333.38249999999999</v>
      </c>
      <c r="P18" s="26"/>
      <c r="Q18" s="26">
        <v>180</v>
      </c>
      <c r="R18" s="24">
        <f t="shared" si="4"/>
        <v>11609.6175</v>
      </c>
      <c r="S18" s="25">
        <f t="shared" si="5"/>
        <v>115.16849999999999</v>
      </c>
      <c r="T18" s="27">
        <f t="shared" si="6"/>
        <v>-64.831500000000005</v>
      </c>
      <c r="U18" s="59"/>
      <c r="V18" s="63">
        <f t="shared" si="7"/>
        <v>11609.6175</v>
      </c>
    </row>
    <row r="19" spans="1:22" x14ac:dyDescent="0.25">
      <c r="A19" s="28">
        <v>13</v>
      </c>
      <c r="B19" s="20">
        <v>1908446146</v>
      </c>
      <c r="C19" s="20" t="s">
        <v>35</v>
      </c>
      <c r="D19" s="29">
        <v>12257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1"/>
        <v>12257</v>
      </c>
      <c r="N19" s="24">
        <f t="shared" si="2"/>
        <v>14167</v>
      </c>
      <c r="O19" s="25">
        <f t="shared" si="3"/>
        <v>337.0675</v>
      </c>
      <c r="P19" s="26"/>
      <c r="Q19" s="26">
        <v>170</v>
      </c>
      <c r="R19" s="24">
        <f t="shared" si="4"/>
        <v>13659.932500000001</v>
      </c>
      <c r="S19" s="25">
        <f t="shared" si="5"/>
        <v>116.44149999999999</v>
      </c>
      <c r="T19" s="27">
        <f t="shared" si="6"/>
        <v>-53.558500000000009</v>
      </c>
      <c r="U19" s="59">
        <v>18</v>
      </c>
      <c r="V19" s="63">
        <f t="shared" si="7"/>
        <v>13641.932500000001</v>
      </c>
    </row>
    <row r="20" spans="1:22" x14ac:dyDescent="0.25">
      <c r="A20" s="28">
        <v>14</v>
      </c>
      <c r="B20" s="20">
        <v>1908446147</v>
      </c>
      <c r="C20" s="20" t="s">
        <v>52</v>
      </c>
      <c r="D20" s="29">
        <v>10469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10469</v>
      </c>
      <c r="N20" s="24">
        <f t="shared" si="2"/>
        <v>10469</v>
      </c>
      <c r="O20" s="25">
        <f t="shared" si="3"/>
        <v>287.89749999999998</v>
      </c>
      <c r="P20" s="26"/>
      <c r="Q20" s="26">
        <v>120</v>
      </c>
      <c r="R20" s="24">
        <f t="shared" si="4"/>
        <v>10061.102500000001</v>
      </c>
      <c r="S20" s="25">
        <f t="shared" si="5"/>
        <v>99.455500000000001</v>
      </c>
      <c r="T20" s="27">
        <f t="shared" si="6"/>
        <v>-20.544499999999999</v>
      </c>
      <c r="U20" s="59">
        <v>63</v>
      </c>
      <c r="V20" s="63">
        <f t="shared" si="7"/>
        <v>9998.1025000000009</v>
      </c>
    </row>
    <row r="21" spans="1:22" x14ac:dyDescent="0.25">
      <c r="A21" s="28">
        <v>15</v>
      </c>
      <c r="B21" s="20">
        <v>1908446148</v>
      </c>
      <c r="C21" s="20" t="s">
        <v>28</v>
      </c>
      <c r="D21" s="29">
        <v>7578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7578</v>
      </c>
      <c r="N21" s="24">
        <f t="shared" si="2"/>
        <v>7578</v>
      </c>
      <c r="O21" s="25">
        <f t="shared" si="3"/>
        <v>208.39500000000001</v>
      </c>
      <c r="P21" s="26"/>
      <c r="Q21" s="26"/>
      <c r="R21" s="24">
        <f t="shared" si="4"/>
        <v>7369.6049999999996</v>
      </c>
      <c r="S21" s="25">
        <f t="shared" si="5"/>
        <v>71.991</v>
      </c>
      <c r="T21" s="27">
        <f t="shared" si="6"/>
        <v>71.991</v>
      </c>
      <c r="U21" s="59">
        <v>18</v>
      </c>
      <c r="V21" s="63">
        <f t="shared" si="7"/>
        <v>7351.6049999999996</v>
      </c>
    </row>
    <row r="22" spans="1:22" x14ac:dyDescent="0.25">
      <c r="A22" s="28">
        <v>16</v>
      </c>
      <c r="B22" s="20">
        <v>1908446149</v>
      </c>
      <c r="C22" s="34" t="s">
        <v>38</v>
      </c>
      <c r="D22" s="29">
        <v>23656</v>
      </c>
      <c r="E22" s="30">
        <v>320</v>
      </c>
      <c r="F22" s="30">
        <v>420</v>
      </c>
      <c r="G22" s="20"/>
      <c r="H22" s="30"/>
      <c r="I22" s="20"/>
      <c r="J22" s="20"/>
      <c r="K22" s="20"/>
      <c r="L22" s="20"/>
      <c r="M22" s="20">
        <f t="shared" si="1"/>
        <v>34256</v>
      </c>
      <c r="N22" s="24">
        <f t="shared" si="2"/>
        <v>34256</v>
      </c>
      <c r="O22" s="25">
        <f t="shared" si="3"/>
        <v>942.04</v>
      </c>
      <c r="P22" s="26"/>
      <c r="Q22" s="26">
        <v>100</v>
      </c>
      <c r="R22" s="24">
        <f t="shared" si="4"/>
        <v>33213.96</v>
      </c>
      <c r="S22" s="25">
        <f t="shared" si="5"/>
        <v>325.43200000000002</v>
      </c>
      <c r="T22" s="27">
        <f t="shared" si="6"/>
        <v>225.43200000000002</v>
      </c>
      <c r="U22" s="59">
        <v>140</v>
      </c>
      <c r="V22" s="63">
        <f t="shared" si="7"/>
        <v>33073.96</v>
      </c>
    </row>
    <row r="23" spans="1:22" x14ac:dyDescent="0.25">
      <c r="A23" s="28">
        <v>17</v>
      </c>
      <c r="B23" s="20">
        <v>1908446150</v>
      </c>
      <c r="C23" s="20" t="s">
        <v>39</v>
      </c>
      <c r="D23" s="35">
        <v>10086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10086</v>
      </c>
      <c r="N23" s="24">
        <f t="shared" si="2"/>
        <v>10086</v>
      </c>
      <c r="O23" s="25">
        <f t="shared" si="3"/>
        <v>277.36500000000001</v>
      </c>
      <c r="P23" s="26"/>
      <c r="Q23" s="26">
        <v>100</v>
      </c>
      <c r="R23" s="24">
        <f t="shared" si="4"/>
        <v>9708.6350000000002</v>
      </c>
      <c r="S23" s="25">
        <f t="shared" si="5"/>
        <v>95.816999999999993</v>
      </c>
      <c r="T23" s="27">
        <f t="shared" si="6"/>
        <v>-4.1830000000000069</v>
      </c>
      <c r="U23" s="59">
        <v>36</v>
      </c>
      <c r="V23" s="63">
        <f t="shared" si="7"/>
        <v>9672.6350000000002</v>
      </c>
    </row>
    <row r="24" spans="1:22" x14ac:dyDescent="0.25">
      <c r="A24" s="28">
        <v>18</v>
      </c>
      <c r="B24" s="20">
        <v>1908446151</v>
      </c>
      <c r="C24" s="20" t="s">
        <v>40</v>
      </c>
      <c r="D24" s="29">
        <v>14962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1"/>
        <v>14962</v>
      </c>
      <c r="N24" s="24">
        <f t="shared" si="2"/>
        <v>19737</v>
      </c>
      <c r="O24" s="25">
        <f t="shared" si="3"/>
        <v>411.45499999999998</v>
      </c>
      <c r="P24" s="26"/>
      <c r="Q24" s="26">
        <v>126</v>
      </c>
      <c r="R24" s="24">
        <f t="shared" si="4"/>
        <v>19199.544999999998</v>
      </c>
      <c r="S24" s="25">
        <f t="shared" si="5"/>
        <v>142.13900000000001</v>
      </c>
      <c r="T24" s="27">
        <f t="shared" si="6"/>
        <v>16.13900000000001</v>
      </c>
      <c r="U24" s="59"/>
      <c r="V24" s="63">
        <f t="shared" si="7"/>
        <v>19199.544999999998</v>
      </c>
    </row>
    <row r="25" spans="1:22" x14ac:dyDescent="0.25">
      <c r="A25" s="28">
        <v>19</v>
      </c>
      <c r="B25" s="20">
        <v>1908446152</v>
      </c>
      <c r="C25" s="20" t="s">
        <v>41</v>
      </c>
      <c r="D25" s="29">
        <v>8248</v>
      </c>
      <c r="E25" s="30">
        <v>60</v>
      </c>
      <c r="F25" s="30">
        <v>70</v>
      </c>
      <c r="G25" s="30"/>
      <c r="H25" s="30">
        <v>200</v>
      </c>
      <c r="I25" s="20">
        <v>12</v>
      </c>
      <c r="J25" s="20"/>
      <c r="K25" s="20"/>
      <c r="L25" s="20"/>
      <c r="M25" s="20">
        <f t="shared" si="1"/>
        <v>11948</v>
      </c>
      <c r="N25" s="24">
        <f t="shared" si="2"/>
        <v>14240</v>
      </c>
      <c r="O25" s="25">
        <f t="shared" si="3"/>
        <v>328.57</v>
      </c>
      <c r="P25" s="26"/>
      <c r="Q25" s="26">
        <v>100</v>
      </c>
      <c r="R25" s="24">
        <f t="shared" si="4"/>
        <v>13811.43</v>
      </c>
      <c r="S25" s="25">
        <f t="shared" si="5"/>
        <v>113.506</v>
      </c>
      <c r="T25" s="27">
        <f t="shared" si="6"/>
        <v>13.506</v>
      </c>
      <c r="U25" s="59">
        <v>36</v>
      </c>
      <c r="V25" s="63">
        <f t="shared" si="7"/>
        <v>13775.43</v>
      </c>
    </row>
    <row r="26" spans="1:22" ht="15" customHeight="1" x14ac:dyDescent="0.25">
      <c r="A26" s="28">
        <v>70</v>
      </c>
      <c r="B26" s="20">
        <v>1908446153</v>
      </c>
      <c r="C26" s="36" t="s">
        <v>50</v>
      </c>
      <c r="D26" s="29">
        <v>8460</v>
      </c>
      <c r="E26" s="29">
        <v>60</v>
      </c>
      <c r="F26" s="30">
        <v>40</v>
      </c>
      <c r="G26" s="30"/>
      <c r="H26" s="30"/>
      <c r="I26" s="20"/>
      <c r="J26" s="20"/>
      <c r="K26" s="20"/>
      <c r="L26" s="20"/>
      <c r="M26" s="20">
        <f t="shared" si="1"/>
        <v>10060</v>
      </c>
      <c r="N26" s="24">
        <f t="shared" si="2"/>
        <v>10060</v>
      </c>
      <c r="O26" s="25">
        <f t="shared" si="3"/>
        <v>276.64999999999998</v>
      </c>
      <c r="P26" s="26"/>
      <c r="Q26" s="26">
        <v>117</v>
      </c>
      <c r="R26" s="24">
        <f t="shared" si="4"/>
        <v>9666.35</v>
      </c>
      <c r="S26" s="25">
        <f t="shared" si="5"/>
        <v>95.57</v>
      </c>
      <c r="T26" s="27">
        <f t="shared" si="6"/>
        <v>-21.430000000000007</v>
      </c>
      <c r="U26" s="59">
        <v>36</v>
      </c>
      <c r="V26" s="63">
        <f t="shared" si="7"/>
        <v>9630.35</v>
      </c>
    </row>
    <row r="27" spans="1:22" ht="15.75" customHeight="1" thickBot="1" x14ac:dyDescent="0.35">
      <c r="A27" s="28">
        <v>21</v>
      </c>
      <c r="B27" s="20">
        <v>1908446154</v>
      </c>
      <c r="C27" s="20" t="s">
        <v>43</v>
      </c>
      <c r="D27" s="37">
        <v>6241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6241</v>
      </c>
      <c r="N27" s="24">
        <f t="shared" si="2"/>
        <v>6241</v>
      </c>
      <c r="O27" s="25">
        <f t="shared" si="3"/>
        <v>171.6275</v>
      </c>
      <c r="P27" s="26"/>
      <c r="Q27" s="26">
        <v>100</v>
      </c>
      <c r="R27" s="24">
        <f t="shared" si="4"/>
        <v>5969.3725000000004</v>
      </c>
      <c r="S27" s="25">
        <f t="shared" si="5"/>
        <v>59.289499999999997</v>
      </c>
      <c r="T27" s="27">
        <f t="shared" si="6"/>
        <v>-40.710500000000003</v>
      </c>
      <c r="U27" s="59"/>
      <c r="V27" s="63">
        <f t="shared" si="7"/>
        <v>5969.3725000000004</v>
      </c>
    </row>
    <row r="28" spans="1:22" ht="16.5" thickBot="1" x14ac:dyDescent="0.3">
      <c r="A28" s="64" t="s">
        <v>44</v>
      </c>
      <c r="B28" s="65"/>
      <c r="C28" s="66"/>
      <c r="D28" s="44">
        <f t="shared" ref="D28:E28" si="8">SUM(D7:D27)</f>
        <v>257379</v>
      </c>
      <c r="E28" s="45">
        <f t="shared" si="8"/>
        <v>510</v>
      </c>
      <c r="F28" s="45">
        <f t="shared" ref="F28:V28" si="9">SUM(F7:F27)</f>
        <v>750</v>
      </c>
      <c r="G28" s="45">
        <f t="shared" si="9"/>
        <v>0</v>
      </c>
      <c r="H28" s="45">
        <f t="shared" si="9"/>
        <v>660</v>
      </c>
      <c r="I28" s="45">
        <f t="shared" si="9"/>
        <v>85</v>
      </c>
      <c r="J28" s="45">
        <f t="shared" si="9"/>
        <v>0</v>
      </c>
      <c r="K28" s="45">
        <f t="shared" si="9"/>
        <v>9</v>
      </c>
      <c r="L28" s="45">
        <f t="shared" si="9"/>
        <v>0</v>
      </c>
      <c r="M28" s="61">
        <f t="shared" si="9"/>
        <v>281019</v>
      </c>
      <c r="N28" s="61">
        <f t="shared" si="9"/>
        <v>298892</v>
      </c>
      <c r="O28" s="62">
        <f t="shared" si="9"/>
        <v>7728.0224999999991</v>
      </c>
      <c r="P28" s="61">
        <f t="shared" si="9"/>
        <v>0</v>
      </c>
      <c r="Q28" s="61">
        <f t="shared" si="9"/>
        <v>2156</v>
      </c>
      <c r="R28" s="61">
        <f t="shared" si="9"/>
        <v>289007.97750000004</v>
      </c>
      <c r="S28" s="61">
        <f t="shared" si="9"/>
        <v>2669.6804999999999</v>
      </c>
      <c r="T28" s="61">
        <f t="shared" si="9"/>
        <v>513.68050000000005</v>
      </c>
      <c r="U28" s="61">
        <f t="shared" si="9"/>
        <v>986</v>
      </c>
      <c r="V28" s="61">
        <f t="shared" si="9"/>
        <v>288021.97750000004</v>
      </c>
    </row>
    <row r="29" spans="1:22" thickBot="1" x14ac:dyDescent="0.3">
      <c r="A29" s="67" t="s">
        <v>45</v>
      </c>
      <c r="B29" s="68"/>
      <c r="C29" s="69"/>
      <c r="D29" s="48">
        <f>D4+D5-D28</f>
        <v>1181212</v>
      </c>
      <c r="E29" s="48">
        <f t="shared" ref="E29:L29" si="10">E4+E5-E28</f>
        <v>2325</v>
      </c>
      <c r="F29" s="48">
        <f t="shared" si="10"/>
        <v>14160</v>
      </c>
      <c r="G29" s="48">
        <f t="shared" si="10"/>
        <v>0</v>
      </c>
      <c r="H29" s="48">
        <f t="shared" si="10"/>
        <v>45820</v>
      </c>
      <c r="I29" s="48">
        <f t="shared" si="10"/>
        <v>1288</v>
      </c>
      <c r="J29" s="48">
        <f t="shared" si="10"/>
        <v>330</v>
      </c>
      <c r="K29" s="48">
        <f t="shared" si="10"/>
        <v>559</v>
      </c>
      <c r="L29" s="48">
        <f t="shared" si="10"/>
        <v>0</v>
      </c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120" priority="63" operator="equal">
      <formula>212030016606640</formula>
    </cfRule>
  </conditionalFormatting>
  <conditionalFormatting sqref="D29 E4:E6 E28:K29">
    <cfRule type="cellIs" dxfId="1119" priority="61" operator="equal">
      <formula>$E$4</formula>
    </cfRule>
    <cfRule type="cellIs" dxfId="1118" priority="62" operator="equal">
      <formula>2120</formula>
    </cfRule>
  </conditionalFormatting>
  <conditionalFormatting sqref="D29:E29 F4:F6 F28:F29">
    <cfRule type="cellIs" dxfId="1117" priority="59" operator="equal">
      <formula>$F$4</formula>
    </cfRule>
    <cfRule type="cellIs" dxfId="1116" priority="60" operator="equal">
      <formula>300</formula>
    </cfRule>
  </conditionalFormatting>
  <conditionalFormatting sqref="G4:G6 G28:G29">
    <cfRule type="cellIs" dxfId="1115" priority="57" operator="equal">
      <formula>$G$4</formula>
    </cfRule>
    <cfRule type="cellIs" dxfId="1114" priority="58" operator="equal">
      <formula>1660</formula>
    </cfRule>
  </conditionalFormatting>
  <conditionalFormatting sqref="H4:H6 H28:H29">
    <cfRule type="cellIs" dxfId="1113" priority="55" operator="equal">
      <formula>$H$4</formula>
    </cfRule>
    <cfRule type="cellIs" dxfId="1112" priority="56" operator="equal">
      <formula>6640</formula>
    </cfRule>
  </conditionalFormatting>
  <conditionalFormatting sqref="T6:T28 U28:V28">
    <cfRule type="cellIs" dxfId="1111" priority="54" operator="lessThan">
      <formula>0</formula>
    </cfRule>
  </conditionalFormatting>
  <conditionalFormatting sqref="T7:T27">
    <cfRule type="cellIs" dxfId="1110" priority="51" operator="lessThan">
      <formula>0</formula>
    </cfRule>
    <cfRule type="cellIs" dxfId="1109" priority="52" operator="lessThan">
      <formula>0</formula>
    </cfRule>
    <cfRule type="cellIs" dxfId="1108" priority="53" operator="lessThan">
      <formula>0</formula>
    </cfRule>
  </conditionalFormatting>
  <conditionalFormatting sqref="E4:E6 E28:K28">
    <cfRule type="cellIs" dxfId="1107" priority="50" operator="equal">
      <formula>$E$4</formula>
    </cfRule>
  </conditionalFormatting>
  <conditionalFormatting sqref="D28:D29 D6 D4:M4">
    <cfRule type="cellIs" dxfId="1106" priority="49" operator="equal">
      <formula>$D$4</formula>
    </cfRule>
  </conditionalFormatting>
  <conditionalFormatting sqref="I4:I6 I28:I29">
    <cfRule type="cellIs" dxfId="1105" priority="48" operator="equal">
      <formula>$I$4</formula>
    </cfRule>
  </conditionalFormatting>
  <conditionalFormatting sqref="J4:J6 J28:J29">
    <cfRule type="cellIs" dxfId="1104" priority="47" operator="equal">
      <formula>$J$4</formula>
    </cfRule>
  </conditionalFormatting>
  <conditionalFormatting sqref="K4:K6 K28:K29">
    <cfRule type="cellIs" dxfId="1103" priority="46" operator="equal">
      <formula>$K$4</formula>
    </cfRule>
  </conditionalFormatting>
  <conditionalFormatting sqref="M4:M6">
    <cfRule type="cellIs" dxfId="1102" priority="45" operator="equal">
      <formula>$L$4</formula>
    </cfRule>
  </conditionalFormatting>
  <conditionalFormatting sqref="T7:T28 U28:V28">
    <cfRule type="cellIs" dxfId="1101" priority="42" operator="lessThan">
      <formula>0</formula>
    </cfRule>
    <cfRule type="cellIs" dxfId="1100" priority="43" operator="lessThan">
      <formula>0</formula>
    </cfRule>
    <cfRule type="cellIs" dxfId="1099" priority="44" operator="lessThan">
      <formula>0</formula>
    </cfRule>
  </conditionalFormatting>
  <conditionalFormatting sqref="D5:K5">
    <cfRule type="cellIs" dxfId="1098" priority="41" operator="greaterThan">
      <formula>0</formula>
    </cfRule>
  </conditionalFormatting>
  <conditionalFormatting sqref="T6:T28 U28:V28">
    <cfRule type="cellIs" dxfId="1097" priority="40" operator="lessThan">
      <formula>0</formula>
    </cfRule>
  </conditionalFormatting>
  <conditionalFormatting sqref="T7:T27">
    <cfRule type="cellIs" dxfId="1096" priority="37" operator="lessThan">
      <formula>0</formula>
    </cfRule>
    <cfRule type="cellIs" dxfId="1095" priority="38" operator="lessThan">
      <formula>0</formula>
    </cfRule>
    <cfRule type="cellIs" dxfId="1094" priority="39" operator="lessThan">
      <formula>0</formula>
    </cfRule>
  </conditionalFormatting>
  <conditionalFormatting sqref="T7:T28 U28:V28">
    <cfRule type="cellIs" dxfId="1093" priority="34" operator="lessThan">
      <formula>0</formula>
    </cfRule>
    <cfRule type="cellIs" dxfId="1092" priority="35" operator="lessThan">
      <formula>0</formula>
    </cfRule>
    <cfRule type="cellIs" dxfId="1091" priority="36" operator="lessThan">
      <formula>0</formula>
    </cfRule>
  </conditionalFormatting>
  <conditionalFormatting sqref="D5:K5">
    <cfRule type="cellIs" dxfId="1090" priority="33" operator="greaterThan">
      <formula>0</formula>
    </cfRule>
  </conditionalFormatting>
  <conditionalFormatting sqref="L4 L6 L28:L29">
    <cfRule type="cellIs" dxfId="1089" priority="32" operator="equal">
      <formula>$L$4</formula>
    </cfRule>
  </conditionalFormatting>
  <conditionalFormatting sqref="D7:S7">
    <cfRule type="cellIs" dxfId="1088" priority="31" operator="greaterThan">
      <formula>0</formula>
    </cfRule>
  </conditionalFormatting>
  <conditionalFormatting sqref="D9:S9">
    <cfRule type="cellIs" dxfId="1087" priority="30" operator="greaterThan">
      <formula>0</formula>
    </cfRule>
  </conditionalFormatting>
  <conditionalFormatting sqref="D11:S11">
    <cfRule type="cellIs" dxfId="1086" priority="29" operator="greaterThan">
      <formula>0</formula>
    </cfRule>
  </conditionalFormatting>
  <conditionalFormatting sqref="D13:S13">
    <cfRule type="cellIs" dxfId="1085" priority="28" operator="greaterThan">
      <formula>0</formula>
    </cfRule>
  </conditionalFormatting>
  <conditionalFormatting sqref="D15:S15">
    <cfRule type="cellIs" dxfId="1084" priority="27" operator="greaterThan">
      <formula>0</formula>
    </cfRule>
  </conditionalFormatting>
  <conditionalFormatting sqref="D17:S17">
    <cfRule type="cellIs" dxfId="1083" priority="26" operator="greaterThan">
      <formula>0</formula>
    </cfRule>
  </conditionalFormatting>
  <conditionalFormatting sqref="D19:S19">
    <cfRule type="cellIs" dxfId="1082" priority="25" operator="greaterThan">
      <formula>0</formula>
    </cfRule>
  </conditionalFormatting>
  <conditionalFormatting sqref="D21:S21">
    <cfRule type="cellIs" dxfId="1081" priority="24" operator="greaterThan">
      <formula>0</formula>
    </cfRule>
  </conditionalFormatting>
  <conditionalFormatting sqref="D23:S23">
    <cfRule type="cellIs" dxfId="1080" priority="23" operator="greaterThan">
      <formula>0</formula>
    </cfRule>
  </conditionalFormatting>
  <conditionalFormatting sqref="D25:S25">
    <cfRule type="cellIs" dxfId="1079" priority="22" operator="greaterThan">
      <formula>0</formula>
    </cfRule>
  </conditionalFormatting>
  <conditionalFormatting sqref="D27:S27">
    <cfRule type="cellIs" dxfId="1078" priority="21" operator="greaterThan">
      <formula>0</formula>
    </cfRule>
  </conditionalFormatting>
  <conditionalFormatting sqref="U6">
    <cfRule type="cellIs" dxfId="1077" priority="20" operator="lessThan">
      <formula>0</formula>
    </cfRule>
  </conditionalFormatting>
  <conditionalFormatting sqref="U6">
    <cfRule type="cellIs" dxfId="1076" priority="19" operator="lessThan">
      <formula>0</formula>
    </cfRule>
  </conditionalFormatting>
  <conditionalFormatting sqref="V6">
    <cfRule type="cellIs" dxfId="1075" priority="18" operator="lessThan">
      <formula>0</formula>
    </cfRule>
  </conditionalFormatting>
  <conditionalFormatting sqref="V6">
    <cfRule type="cellIs" dxfId="1074" priority="17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'7'!D29</f>
        <v>1181212</v>
      </c>
      <c r="E4" s="2">
        <f>'7'!E29</f>
        <v>2325</v>
      </c>
      <c r="F4" s="2">
        <f>'7'!F29</f>
        <v>14160</v>
      </c>
      <c r="G4" s="2">
        <f>'7'!G29</f>
        <v>0</v>
      </c>
      <c r="H4" s="2">
        <f>'7'!H29</f>
        <v>45820</v>
      </c>
      <c r="I4" s="2">
        <f>'7'!I29</f>
        <v>1288</v>
      </c>
      <c r="J4" s="2">
        <f>'7'!J29</f>
        <v>330</v>
      </c>
      <c r="K4" s="2">
        <f>'7'!K29</f>
        <v>559</v>
      </c>
      <c r="L4" s="2">
        <f>'7'!L29</f>
        <v>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'8'!D29</f>
        <v>1181212</v>
      </c>
      <c r="E4" s="2">
        <f>'8'!E29</f>
        <v>2325</v>
      </c>
      <c r="F4" s="2">
        <f>'8'!F29</f>
        <v>14160</v>
      </c>
      <c r="G4" s="2">
        <f>'8'!G29</f>
        <v>0</v>
      </c>
      <c r="H4" s="2">
        <f>'8'!H29</f>
        <v>45820</v>
      </c>
      <c r="I4" s="2">
        <f>'8'!I29</f>
        <v>1288</v>
      </c>
      <c r="J4" s="2">
        <f>'8'!J29</f>
        <v>330</v>
      </c>
      <c r="K4" s="2">
        <f>'8'!K29</f>
        <v>559</v>
      </c>
      <c r="L4" s="2">
        <f>'8'!L29</f>
        <v>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2021-05-08T15:14:16Z</dcterms:modified>
</cp:coreProperties>
</file>