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firstSheet="3" activeTab="2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D29" i="22" l="1"/>
  <c r="U28" i="20" l="1"/>
  <c r="M29" i="20"/>
  <c r="U28" i="19" l="1"/>
  <c r="V17" i="19"/>
  <c r="U28" i="16" l="1"/>
  <c r="B24" i="34" l="1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2" i="22" l="1"/>
  <c r="O26" i="20"/>
  <c r="O18" i="19"/>
  <c r="N28" i="20"/>
  <c r="C5" i="34"/>
  <c r="D5" i="34" s="1"/>
  <c r="C7" i="34"/>
  <c r="D7" i="34" s="1"/>
  <c r="C12" i="34"/>
  <c r="D12" i="34" s="1"/>
  <c r="C16" i="34"/>
  <c r="D16" i="34" s="1"/>
  <c r="C9" i="34"/>
  <c r="D9" i="34" s="1"/>
  <c r="C11" i="34"/>
  <c r="D11" i="34" s="1"/>
  <c r="C14" i="34"/>
  <c r="D14" i="34" s="1"/>
  <c r="C19" i="34"/>
  <c r="D19" i="34" s="1"/>
  <c r="C23" i="34"/>
  <c r="D23" i="34" s="1"/>
  <c r="C3" i="34"/>
  <c r="D3" i="34" s="1"/>
  <c r="C8" i="34"/>
  <c r="D8" i="34" s="1"/>
  <c r="C22" i="34"/>
  <c r="D22" i="34" s="1"/>
  <c r="C18" i="34"/>
  <c r="D18" i="34" s="1"/>
  <c r="O26" i="19"/>
  <c r="C10" i="34"/>
  <c r="D10" i="34" s="1"/>
  <c r="N13" i="33"/>
  <c r="R23" i="16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V10" i="19" s="1"/>
  <c r="R18" i="19"/>
  <c r="V18" i="19" s="1"/>
  <c r="R26" i="19"/>
  <c r="V26" i="19" s="1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V14" i="19" s="1"/>
  <c r="R22" i="19"/>
  <c r="V22" i="19" s="1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X9" i="21" s="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X15" i="19" s="1"/>
  <c r="R17" i="19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S18" i="33"/>
  <c r="T18" i="33" s="1"/>
  <c r="V28" i="19"/>
  <c r="C24" i="34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Sim 50
Tuhin mobile Sim 50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Desh Mobile Sim sale 25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Reatailer Hand 5 Sim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Kit Sale 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Kit Sale 2 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720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310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260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40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140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Shawon133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115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39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Sim Sale 4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Anis Cm 10 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33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572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 Tuhin 212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290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75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7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5</t>
        </r>
      </text>
    </comment>
  </commentList>
</comments>
</file>

<file path=xl/sharedStrings.xml><?xml version="1.0" encoding="utf-8"?>
<sst xmlns="http://schemas.openxmlformats.org/spreadsheetml/2006/main" count="1513" uniqueCount="85">
  <si>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</si>
  <si>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</si>
  <si>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</si>
  <si>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</si>
  <si>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</si>
  <si>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</si>
  <si>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</si>
  <si>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</si>
  <si>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</si>
  <si>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</si>
  <si>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</si>
  <si>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</si>
  <si>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</si>
  <si>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</si>
  <si>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</si>
  <si>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</si>
  <si>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</si>
  <si>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</si>
  <si>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</si>
  <si>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</si>
  <si>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</si>
  <si>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</si>
  <si>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</si>
  <si>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</si>
  <si>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</si>
  <si>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</si>
  <si>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</si>
  <si>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</si>
  <si>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</si>
  <si>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</si>
  <si>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</si>
  <si>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</si>
  <si>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</si>
  <si>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</si>
  <si>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</si>
  <si>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</si>
  <si>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</si>
  <si>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</si>
  <si>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</si>
  <si>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</si>
  <si>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</si>
  <si>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</si>
  <si>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</si>
  <si>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</si>
  <si>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</si>
  <si>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</si>
  <si>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</si>
  <si>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</si>
  <si>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</si>
  <si>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</si>
  <si>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</si>
  <si>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</si>
  <si>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</si>
  <si>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</si>
  <si>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</si>
  <si>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</si>
  <si>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</si>
  <si>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</si>
  <si>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</si>
  <si>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</si>
  <si>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</si>
  <si>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</si>
  <si>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</si>
  <si>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</si>
  <si>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</si>
  <si>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</si>
  <si>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</si>
  <si>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</si>
  <si>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S.Card Target VS Achievement Aug'2021</t>
  </si>
  <si>
    <t>Pos no</t>
  </si>
  <si>
    <t>Target</t>
  </si>
  <si>
    <t>Achievement</t>
  </si>
  <si>
    <t>Baki</t>
  </si>
  <si>
    <t>Total</t>
  </si>
  <si>
    <t>Date:16.09.2021</t>
  </si>
  <si>
    <t>Date: 18.09.2021</t>
  </si>
  <si>
    <t xml:space="preserve">Date:17.09.2021 </t>
  </si>
  <si>
    <t>1 % Less</t>
  </si>
  <si>
    <t>Net Value</t>
  </si>
  <si>
    <t>Date:19.09.2021</t>
  </si>
  <si>
    <t>Date:20.09.2021</t>
  </si>
  <si>
    <t>1% Less</t>
  </si>
  <si>
    <t>Date: 21.09.2021</t>
  </si>
  <si>
    <t>Date:22.09.2021</t>
  </si>
  <si>
    <t>Date:23.09.2021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</si>
</sst>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2" fontId="0" fillId="0" borderId="27" xfId="0" applyNumberFormat="1" applyBorder="1" applyAlignment="1"/>
    <xf numFmtId="1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3" fillId="4" borderId="3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2" fontId="16" fillId="4" borderId="23" xfId="0" applyNumberFormat="1" applyFont="1" applyFill="1" applyBorder="1" applyAlignment="1">
      <alignment horizontal="center"/>
    </xf>
    <xf numFmtId="2" fontId="16" fillId="4" borderId="25" xfId="0" applyNumberFormat="1" applyFont="1" applyFill="1" applyBorder="1" applyAlignment="1">
      <alignment horizontal="center"/>
    </xf>
    <xf numFmtId="2" fontId="16" fillId="4" borderId="26" xfId="0" applyNumberFormat="1" applyFont="1" applyFill="1" applyBorder="1" applyAlignment="1">
      <alignment horizont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</cellXfs>
  <cellStyles count="1">
    <cellStyle name="Normal" xfId="0" builtinId="0"/>
  </cellStyles>
  <dxfs count="139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104" t="s">
        <v>39</v>
      </c>
      <c r="B29" s="105"/>
      <c r="C29" s="106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3" priority="44" operator="equal">
      <formula>212030016606640</formula>
    </cfRule>
  </conditionalFormatting>
  <conditionalFormatting sqref="D29 E28:K29 E4 E6">
    <cfRule type="cellIs" dxfId="1392" priority="42" operator="equal">
      <formula>$E$4</formula>
    </cfRule>
    <cfRule type="cellIs" dxfId="1391" priority="43" operator="equal">
      <formula>2120</formula>
    </cfRule>
  </conditionalFormatting>
  <conditionalFormatting sqref="D29:E29 F28:F29 F4 F6">
    <cfRule type="cellIs" dxfId="1390" priority="40" operator="equal">
      <formula>$F$4</formula>
    </cfRule>
    <cfRule type="cellIs" dxfId="1389" priority="41" operator="equal">
      <formula>300</formula>
    </cfRule>
  </conditionalFormatting>
  <conditionalFormatting sqref="G28:G29 G4 G6">
    <cfRule type="cellIs" dxfId="1388" priority="38" operator="equal">
      <formula>$G$4</formula>
    </cfRule>
    <cfRule type="cellIs" dxfId="1387" priority="39" operator="equal">
      <formula>1660</formula>
    </cfRule>
  </conditionalFormatting>
  <conditionalFormatting sqref="H28:H29 H4 H6">
    <cfRule type="cellIs" dxfId="1386" priority="36" operator="equal">
      <formula>$H$4</formula>
    </cfRule>
    <cfRule type="cellIs" dxfId="1385" priority="37" operator="equal">
      <formula>6640</formula>
    </cfRule>
  </conditionalFormatting>
  <conditionalFormatting sqref="T6:T28">
    <cfRule type="cellIs" dxfId="1384" priority="35" operator="lessThan">
      <formula>0</formula>
    </cfRule>
  </conditionalFormatting>
  <conditionalFormatting sqref="T7:T27">
    <cfRule type="cellIs" dxfId="1383" priority="32" operator="lessThan">
      <formula>0</formula>
    </cfRule>
    <cfRule type="cellIs" dxfId="1382" priority="33" operator="lessThan">
      <formula>0</formula>
    </cfRule>
    <cfRule type="cellIs" dxfId="1381" priority="34" operator="lessThan">
      <formula>0</formula>
    </cfRule>
  </conditionalFormatting>
  <conditionalFormatting sqref="E28:K28 E4 E6">
    <cfRule type="cellIs" dxfId="1380" priority="31" operator="equal">
      <formula>$E$4</formula>
    </cfRule>
  </conditionalFormatting>
  <conditionalFormatting sqref="D28:D29 D4:K4 M4 D6">
    <cfRule type="cellIs" dxfId="1379" priority="30" operator="equal">
      <formula>$D$4</formula>
    </cfRule>
  </conditionalFormatting>
  <conditionalFormatting sqref="I28:I29 I4 I6">
    <cfRule type="cellIs" dxfId="1378" priority="29" operator="equal">
      <formula>$I$4</formula>
    </cfRule>
  </conditionalFormatting>
  <conditionalFormatting sqref="J28:J29 J4 J6">
    <cfRule type="cellIs" dxfId="1377" priority="28" operator="equal">
      <formula>$J$4</formula>
    </cfRule>
  </conditionalFormatting>
  <conditionalFormatting sqref="K28:K29 K4 K6">
    <cfRule type="cellIs" dxfId="1376" priority="27" operator="equal">
      <formula>$K$4</formula>
    </cfRule>
  </conditionalFormatting>
  <conditionalFormatting sqref="M4:M6">
    <cfRule type="cellIs" dxfId="1375" priority="26" operator="equal">
      <formula>$L$4</formula>
    </cfRule>
  </conditionalFormatting>
  <conditionalFormatting sqref="T7:T28">
    <cfRule type="cellIs" dxfId="1374" priority="23" operator="lessThan">
      <formula>0</formula>
    </cfRule>
    <cfRule type="cellIs" dxfId="1373" priority="24" operator="lessThan">
      <formula>0</formula>
    </cfRule>
    <cfRule type="cellIs" dxfId="1372" priority="25" operator="lessThan">
      <formula>0</formula>
    </cfRule>
  </conditionalFormatting>
  <conditionalFormatting sqref="T6:T28">
    <cfRule type="cellIs" dxfId="1371" priority="21" operator="lessThan">
      <formula>0</formula>
    </cfRule>
  </conditionalFormatting>
  <conditionalFormatting sqref="T7:T27">
    <cfRule type="cellIs" dxfId="1370" priority="18" operator="lessThan">
      <formula>0</formula>
    </cfRule>
    <cfRule type="cellIs" dxfId="1369" priority="19" operator="lessThan">
      <formula>0</formula>
    </cfRule>
    <cfRule type="cellIs" dxfId="1368" priority="20" operator="lessThan">
      <formula>0</formula>
    </cfRule>
  </conditionalFormatting>
  <conditionalFormatting sqref="T7:T28">
    <cfRule type="cellIs" dxfId="1367" priority="15" operator="lessThan">
      <formula>0</formula>
    </cfRule>
    <cfRule type="cellIs" dxfId="1366" priority="16" operator="lessThan">
      <formula>0</formula>
    </cfRule>
    <cfRule type="cellIs" dxfId="1365" priority="17" operator="lessThan">
      <formula>0</formula>
    </cfRule>
  </conditionalFormatting>
  <conditionalFormatting sqref="L4 L6 L28:L29">
    <cfRule type="cellIs" dxfId="1364" priority="13" operator="equal">
      <formula>$L$4</formula>
    </cfRule>
  </conditionalFormatting>
  <conditionalFormatting sqref="D7:S7">
    <cfRule type="cellIs" dxfId="1363" priority="12" operator="greaterThan">
      <formula>0</formula>
    </cfRule>
  </conditionalFormatting>
  <conditionalFormatting sqref="D9:S9">
    <cfRule type="cellIs" dxfId="1362" priority="11" operator="greaterThan">
      <formula>0</formula>
    </cfRule>
  </conditionalFormatting>
  <conditionalFormatting sqref="D11:S11">
    <cfRule type="cellIs" dxfId="1361" priority="10" operator="greaterThan">
      <formula>0</formula>
    </cfRule>
  </conditionalFormatting>
  <conditionalFormatting sqref="D13:S13">
    <cfRule type="cellIs" dxfId="1360" priority="9" operator="greaterThan">
      <formula>0</formula>
    </cfRule>
  </conditionalFormatting>
  <conditionalFormatting sqref="D15:S15">
    <cfRule type="cellIs" dxfId="1359" priority="8" operator="greaterThan">
      <formula>0</formula>
    </cfRule>
  </conditionalFormatting>
  <conditionalFormatting sqref="D17:S17">
    <cfRule type="cellIs" dxfId="1358" priority="7" operator="greaterThan">
      <formula>0</formula>
    </cfRule>
  </conditionalFormatting>
  <conditionalFormatting sqref="D19:S19">
    <cfRule type="cellIs" dxfId="1357" priority="6" operator="greaterThan">
      <formula>0</formula>
    </cfRule>
  </conditionalFormatting>
  <conditionalFormatting sqref="D21:S21">
    <cfRule type="cellIs" dxfId="1356" priority="5" operator="greaterThan">
      <formula>0</formula>
    </cfRule>
  </conditionalFormatting>
  <conditionalFormatting sqref="D23:S23">
    <cfRule type="cellIs" dxfId="1355" priority="4" operator="greaterThan">
      <formula>0</formula>
    </cfRule>
  </conditionalFormatting>
  <conditionalFormatting sqref="D25:S25">
    <cfRule type="cellIs" dxfId="1354" priority="3" operator="greaterThan">
      <formula>0</formula>
    </cfRule>
  </conditionalFormatting>
  <conditionalFormatting sqref="D27:S27">
    <cfRule type="cellIs" dxfId="1353" priority="2" operator="greaterThan">
      <formula>0</formula>
    </cfRule>
  </conditionalFormatting>
  <conditionalFormatting sqref="D5:L5">
    <cfRule type="cellIs" dxfId="135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104" t="s">
        <v>39</v>
      </c>
      <c r="B29" s="105"/>
      <c r="C29" s="106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7" priority="43" operator="equal">
      <formula>212030016606640</formula>
    </cfRule>
  </conditionalFormatting>
  <conditionalFormatting sqref="D29 E4:E6 E28:K29">
    <cfRule type="cellIs" dxfId="1006" priority="41" operator="equal">
      <formula>$E$4</formula>
    </cfRule>
    <cfRule type="cellIs" dxfId="1005" priority="42" operator="equal">
      <formula>2120</formula>
    </cfRule>
  </conditionalFormatting>
  <conditionalFormatting sqref="D29:E29 F4:F6 F28:F29">
    <cfRule type="cellIs" dxfId="1004" priority="39" operator="equal">
      <formula>$F$4</formula>
    </cfRule>
    <cfRule type="cellIs" dxfId="1003" priority="40" operator="equal">
      <formula>300</formula>
    </cfRule>
  </conditionalFormatting>
  <conditionalFormatting sqref="G4:G6 G28:G29">
    <cfRule type="cellIs" dxfId="1002" priority="37" operator="equal">
      <formula>$G$4</formula>
    </cfRule>
    <cfRule type="cellIs" dxfId="1001" priority="38" operator="equal">
      <formula>1660</formula>
    </cfRule>
  </conditionalFormatting>
  <conditionalFormatting sqref="H4:H6 H28:H29">
    <cfRule type="cellIs" dxfId="1000" priority="35" operator="equal">
      <formula>$H$4</formula>
    </cfRule>
    <cfRule type="cellIs" dxfId="999" priority="36" operator="equal">
      <formula>6640</formula>
    </cfRule>
  </conditionalFormatting>
  <conditionalFormatting sqref="T6:T28">
    <cfRule type="cellIs" dxfId="998" priority="34" operator="lessThan">
      <formula>0</formula>
    </cfRule>
  </conditionalFormatting>
  <conditionalFormatting sqref="T7:T27">
    <cfRule type="cellIs" dxfId="997" priority="31" operator="lessThan">
      <formula>0</formula>
    </cfRule>
    <cfRule type="cellIs" dxfId="996" priority="32" operator="lessThan">
      <formula>0</formula>
    </cfRule>
    <cfRule type="cellIs" dxfId="995" priority="33" operator="lessThan">
      <formula>0</formula>
    </cfRule>
  </conditionalFormatting>
  <conditionalFormatting sqref="E4:E6 E28:K28">
    <cfRule type="cellIs" dxfId="994" priority="30" operator="equal">
      <formula>$E$4</formula>
    </cfRule>
  </conditionalFormatting>
  <conditionalFormatting sqref="D28:D29 D6 D4:M4">
    <cfRule type="cellIs" dxfId="993" priority="29" operator="equal">
      <formula>$D$4</formula>
    </cfRule>
  </conditionalFormatting>
  <conditionalFormatting sqref="I4:I6 I28:I29">
    <cfRule type="cellIs" dxfId="992" priority="28" operator="equal">
      <formula>$I$4</formula>
    </cfRule>
  </conditionalFormatting>
  <conditionalFormatting sqref="J4:J6 J28:J29">
    <cfRule type="cellIs" dxfId="991" priority="27" operator="equal">
      <formula>$J$4</formula>
    </cfRule>
  </conditionalFormatting>
  <conditionalFormatting sqref="K4:K6 K28:K29">
    <cfRule type="cellIs" dxfId="990" priority="26" operator="equal">
      <formula>$K$4</formula>
    </cfRule>
  </conditionalFormatting>
  <conditionalFormatting sqref="M4:M6">
    <cfRule type="cellIs" dxfId="989" priority="25" operator="equal">
      <formula>$L$4</formula>
    </cfRule>
  </conditionalFormatting>
  <conditionalFormatting sqref="T7:T28">
    <cfRule type="cellIs" dxfId="988" priority="22" operator="lessThan">
      <formula>0</formula>
    </cfRule>
    <cfRule type="cellIs" dxfId="987" priority="23" operator="lessThan">
      <formula>0</formula>
    </cfRule>
    <cfRule type="cellIs" dxfId="986" priority="24" operator="lessThan">
      <formula>0</formula>
    </cfRule>
  </conditionalFormatting>
  <conditionalFormatting sqref="D5:K5">
    <cfRule type="cellIs" dxfId="985" priority="21" operator="greaterThan">
      <formula>0</formula>
    </cfRule>
  </conditionalFormatting>
  <conditionalFormatting sqref="T6:T28">
    <cfRule type="cellIs" dxfId="984" priority="20" operator="lessThan">
      <formula>0</formula>
    </cfRule>
  </conditionalFormatting>
  <conditionalFormatting sqref="T7:T27">
    <cfRule type="cellIs" dxfId="983" priority="17" operator="lessThan">
      <formula>0</formula>
    </cfRule>
    <cfRule type="cellIs" dxfId="982" priority="18" operator="lessThan">
      <formula>0</formula>
    </cfRule>
    <cfRule type="cellIs" dxfId="981" priority="19" operator="lessThan">
      <formula>0</formula>
    </cfRule>
  </conditionalFormatting>
  <conditionalFormatting sqref="T7:T28">
    <cfRule type="cellIs" dxfId="980" priority="14" operator="lessThan">
      <formula>0</formula>
    </cfRule>
    <cfRule type="cellIs" dxfId="979" priority="15" operator="lessThan">
      <formula>0</formula>
    </cfRule>
    <cfRule type="cellIs" dxfId="978" priority="16" operator="lessThan">
      <formula>0</formula>
    </cfRule>
  </conditionalFormatting>
  <conditionalFormatting sqref="D5:K5">
    <cfRule type="cellIs" dxfId="977" priority="13" operator="greaterThan">
      <formula>0</formula>
    </cfRule>
  </conditionalFormatting>
  <conditionalFormatting sqref="L4 L6 L28:L29">
    <cfRule type="cellIs" dxfId="976" priority="12" operator="equal">
      <formula>$L$4</formula>
    </cfRule>
  </conditionalFormatting>
  <conditionalFormatting sqref="D7:S7">
    <cfRule type="cellIs" dxfId="975" priority="11" operator="greaterThan">
      <formula>0</formula>
    </cfRule>
  </conditionalFormatting>
  <conditionalFormatting sqref="D9:S9">
    <cfRule type="cellIs" dxfId="974" priority="10" operator="greaterThan">
      <formula>0</formula>
    </cfRule>
  </conditionalFormatting>
  <conditionalFormatting sqref="D11:S11">
    <cfRule type="cellIs" dxfId="973" priority="9" operator="greaterThan">
      <formula>0</formula>
    </cfRule>
  </conditionalFormatting>
  <conditionalFormatting sqref="D13:S13">
    <cfRule type="cellIs" dxfId="972" priority="8" operator="greaterThan">
      <formula>0</formula>
    </cfRule>
  </conditionalFormatting>
  <conditionalFormatting sqref="D15:S15">
    <cfRule type="cellIs" dxfId="971" priority="7" operator="greaterThan">
      <formula>0</formula>
    </cfRule>
  </conditionalFormatting>
  <conditionalFormatting sqref="D17:S17">
    <cfRule type="cellIs" dxfId="970" priority="6" operator="greaterThan">
      <formula>0</formula>
    </cfRule>
  </conditionalFormatting>
  <conditionalFormatting sqref="D19:S19">
    <cfRule type="cellIs" dxfId="969" priority="5" operator="greaterThan">
      <formula>0</formula>
    </cfRule>
  </conditionalFormatting>
  <conditionalFormatting sqref="D21:S21">
    <cfRule type="cellIs" dxfId="968" priority="4" operator="greaterThan">
      <formula>0</formula>
    </cfRule>
  </conditionalFormatting>
  <conditionalFormatting sqref="D23:S23">
    <cfRule type="cellIs" dxfId="967" priority="3" operator="greaterThan">
      <formula>0</formula>
    </cfRule>
  </conditionalFormatting>
  <conditionalFormatting sqref="D25:S25">
    <cfRule type="cellIs" dxfId="966" priority="2" operator="greaterThan">
      <formula>0</formula>
    </cfRule>
  </conditionalFormatting>
  <conditionalFormatting sqref="D27:S27">
    <cfRule type="cellIs" dxfId="96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104" t="s">
        <v>39</v>
      </c>
      <c r="B29" s="105"/>
      <c r="C29" s="106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4" priority="43" operator="equal">
      <formula>212030016606640</formula>
    </cfRule>
  </conditionalFormatting>
  <conditionalFormatting sqref="D29 E4:E6 E28:K29">
    <cfRule type="cellIs" dxfId="963" priority="41" operator="equal">
      <formula>$E$4</formula>
    </cfRule>
    <cfRule type="cellIs" dxfId="962" priority="42" operator="equal">
      <formula>2120</formula>
    </cfRule>
  </conditionalFormatting>
  <conditionalFormatting sqref="D29:E29 F4:F6 F28:F29">
    <cfRule type="cellIs" dxfId="961" priority="39" operator="equal">
      <formula>$F$4</formula>
    </cfRule>
    <cfRule type="cellIs" dxfId="960" priority="40" operator="equal">
      <formula>300</formula>
    </cfRule>
  </conditionalFormatting>
  <conditionalFormatting sqref="G4:G6 G28:G29">
    <cfRule type="cellIs" dxfId="959" priority="37" operator="equal">
      <formula>$G$4</formula>
    </cfRule>
    <cfRule type="cellIs" dxfId="958" priority="38" operator="equal">
      <formula>1660</formula>
    </cfRule>
  </conditionalFormatting>
  <conditionalFormatting sqref="H4:H6 H28:H29">
    <cfRule type="cellIs" dxfId="957" priority="35" operator="equal">
      <formula>$H$4</formula>
    </cfRule>
    <cfRule type="cellIs" dxfId="956" priority="36" operator="equal">
      <formula>6640</formula>
    </cfRule>
  </conditionalFormatting>
  <conditionalFormatting sqref="T6:T28">
    <cfRule type="cellIs" dxfId="955" priority="34" operator="lessThan">
      <formula>0</formula>
    </cfRule>
  </conditionalFormatting>
  <conditionalFormatting sqref="T7:T27">
    <cfRule type="cellIs" dxfId="954" priority="31" operator="lessThan">
      <formula>0</formula>
    </cfRule>
    <cfRule type="cellIs" dxfId="953" priority="32" operator="lessThan">
      <formula>0</formula>
    </cfRule>
    <cfRule type="cellIs" dxfId="952" priority="33" operator="lessThan">
      <formula>0</formula>
    </cfRule>
  </conditionalFormatting>
  <conditionalFormatting sqref="E4:E6 E28:K28">
    <cfRule type="cellIs" dxfId="951" priority="30" operator="equal">
      <formula>$E$4</formula>
    </cfRule>
  </conditionalFormatting>
  <conditionalFormatting sqref="D28:D29 D6 D4:M4">
    <cfRule type="cellIs" dxfId="950" priority="29" operator="equal">
      <formula>$D$4</formula>
    </cfRule>
  </conditionalFormatting>
  <conditionalFormatting sqref="I4:I6 I28:I29">
    <cfRule type="cellIs" dxfId="949" priority="28" operator="equal">
      <formula>$I$4</formula>
    </cfRule>
  </conditionalFormatting>
  <conditionalFormatting sqref="J4:J6 J28:J29">
    <cfRule type="cellIs" dxfId="948" priority="27" operator="equal">
      <formula>$J$4</formula>
    </cfRule>
  </conditionalFormatting>
  <conditionalFormatting sqref="K4:K6 K28:K29">
    <cfRule type="cellIs" dxfId="947" priority="26" operator="equal">
      <formula>$K$4</formula>
    </cfRule>
  </conditionalFormatting>
  <conditionalFormatting sqref="M4:M6">
    <cfRule type="cellIs" dxfId="946" priority="25" operator="equal">
      <formula>$L$4</formula>
    </cfRule>
  </conditionalFormatting>
  <conditionalFormatting sqref="T7:T28">
    <cfRule type="cellIs" dxfId="945" priority="22" operator="lessThan">
      <formula>0</formula>
    </cfRule>
    <cfRule type="cellIs" dxfId="944" priority="23" operator="lessThan">
      <formula>0</formula>
    </cfRule>
    <cfRule type="cellIs" dxfId="943" priority="24" operator="lessThan">
      <formula>0</formula>
    </cfRule>
  </conditionalFormatting>
  <conditionalFormatting sqref="D5:K5">
    <cfRule type="cellIs" dxfId="942" priority="21" operator="greaterThan">
      <formula>0</formula>
    </cfRule>
  </conditionalFormatting>
  <conditionalFormatting sqref="T6:T28">
    <cfRule type="cellIs" dxfId="941" priority="20" operator="lessThan">
      <formula>0</formula>
    </cfRule>
  </conditionalFormatting>
  <conditionalFormatting sqref="T7:T27">
    <cfRule type="cellIs" dxfId="940" priority="17" operator="lessThan">
      <formula>0</formula>
    </cfRule>
    <cfRule type="cellIs" dxfId="939" priority="18" operator="lessThan">
      <formula>0</formula>
    </cfRule>
    <cfRule type="cellIs" dxfId="938" priority="19" operator="lessThan">
      <formula>0</formula>
    </cfRule>
  </conditionalFormatting>
  <conditionalFormatting sqref="T7:T28">
    <cfRule type="cellIs" dxfId="937" priority="14" operator="lessThan">
      <formula>0</formula>
    </cfRule>
    <cfRule type="cellIs" dxfId="936" priority="15" operator="lessThan">
      <formula>0</formula>
    </cfRule>
    <cfRule type="cellIs" dxfId="935" priority="16" operator="lessThan">
      <formula>0</formula>
    </cfRule>
  </conditionalFormatting>
  <conditionalFormatting sqref="D5:K5">
    <cfRule type="cellIs" dxfId="934" priority="13" operator="greaterThan">
      <formula>0</formula>
    </cfRule>
  </conditionalFormatting>
  <conditionalFormatting sqref="L4 L6 L28:L29">
    <cfRule type="cellIs" dxfId="933" priority="12" operator="equal">
      <formula>$L$4</formula>
    </cfRule>
  </conditionalFormatting>
  <conditionalFormatting sqref="D7:S7">
    <cfRule type="cellIs" dxfId="932" priority="11" operator="greaterThan">
      <formula>0</formula>
    </cfRule>
  </conditionalFormatting>
  <conditionalFormatting sqref="D9:S9">
    <cfRule type="cellIs" dxfId="931" priority="10" operator="greaterThan">
      <formula>0</formula>
    </cfRule>
  </conditionalFormatting>
  <conditionalFormatting sqref="D11:S11">
    <cfRule type="cellIs" dxfId="930" priority="9" operator="greaterThan">
      <formula>0</formula>
    </cfRule>
  </conditionalFormatting>
  <conditionalFormatting sqref="D13:S13">
    <cfRule type="cellIs" dxfId="929" priority="8" operator="greaterThan">
      <formula>0</formula>
    </cfRule>
  </conditionalFormatting>
  <conditionalFormatting sqref="D15:S15">
    <cfRule type="cellIs" dxfId="928" priority="7" operator="greaterThan">
      <formula>0</formula>
    </cfRule>
  </conditionalFormatting>
  <conditionalFormatting sqref="D17:S17">
    <cfRule type="cellIs" dxfId="927" priority="6" operator="greaterThan">
      <formula>0</formula>
    </cfRule>
  </conditionalFormatting>
  <conditionalFormatting sqref="D19:S19">
    <cfRule type="cellIs" dxfId="926" priority="5" operator="greaterThan">
      <formula>0</formula>
    </cfRule>
  </conditionalFormatting>
  <conditionalFormatting sqref="D21:S21">
    <cfRule type="cellIs" dxfId="925" priority="4" operator="greaterThan">
      <formula>0</formula>
    </cfRule>
  </conditionalFormatting>
  <conditionalFormatting sqref="D23:S23">
    <cfRule type="cellIs" dxfId="924" priority="3" operator="greaterThan">
      <formula>0</formula>
    </cfRule>
  </conditionalFormatting>
  <conditionalFormatting sqref="D25:S25">
    <cfRule type="cellIs" dxfId="923" priority="2" operator="greaterThan">
      <formula>0</formula>
    </cfRule>
  </conditionalFormatting>
  <conditionalFormatting sqref="D27:S27">
    <cfRule type="cellIs" dxfId="92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62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63</v>
      </c>
      <c r="B4" s="115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  <c r="U5" s="116"/>
      <c r="V5" s="11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104" t="s">
        <v>39</v>
      </c>
      <c r="B29" s="105"/>
      <c r="C29" s="106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21" priority="63" operator="equal">
      <formula>212030016606640</formula>
    </cfRule>
  </conditionalFormatting>
  <conditionalFormatting sqref="D29 E4:E6 E28:K29">
    <cfRule type="cellIs" dxfId="920" priority="61" operator="equal">
      <formula>$E$4</formula>
    </cfRule>
    <cfRule type="cellIs" dxfId="919" priority="62" operator="equal">
      <formula>2120</formula>
    </cfRule>
  </conditionalFormatting>
  <conditionalFormatting sqref="D29:E29 F4:F6 F28:F29">
    <cfRule type="cellIs" dxfId="918" priority="59" operator="equal">
      <formula>$F$4</formula>
    </cfRule>
    <cfRule type="cellIs" dxfId="917" priority="60" operator="equal">
      <formula>300</formula>
    </cfRule>
  </conditionalFormatting>
  <conditionalFormatting sqref="G4:G6 G28:G29">
    <cfRule type="cellIs" dxfId="916" priority="57" operator="equal">
      <formula>$G$4</formula>
    </cfRule>
    <cfRule type="cellIs" dxfId="915" priority="58" operator="equal">
      <formula>1660</formula>
    </cfRule>
  </conditionalFormatting>
  <conditionalFormatting sqref="H4:H6 H28:H29">
    <cfRule type="cellIs" dxfId="914" priority="55" operator="equal">
      <formula>$H$4</formula>
    </cfRule>
    <cfRule type="cellIs" dxfId="913" priority="56" operator="equal">
      <formula>6640</formula>
    </cfRule>
  </conditionalFormatting>
  <conditionalFormatting sqref="T6:T28 U28:V28">
    <cfRule type="cellIs" dxfId="912" priority="54" operator="lessThan">
      <formula>0</formula>
    </cfRule>
  </conditionalFormatting>
  <conditionalFormatting sqref="T7:T27">
    <cfRule type="cellIs" dxfId="911" priority="51" operator="lessThan">
      <formula>0</formula>
    </cfRule>
    <cfRule type="cellIs" dxfId="910" priority="52" operator="lessThan">
      <formula>0</formula>
    </cfRule>
    <cfRule type="cellIs" dxfId="909" priority="53" operator="lessThan">
      <formula>0</formula>
    </cfRule>
  </conditionalFormatting>
  <conditionalFormatting sqref="E4:E6 E28:K28">
    <cfRule type="cellIs" dxfId="908" priority="50" operator="equal">
      <formula>$E$4</formula>
    </cfRule>
  </conditionalFormatting>
  <conditionalFormatting sqref="D28:D29 D6 D4:M4">
    <cfRule type="cellIs" dxfId="907" priority="49" operator="equal">
      <formula>$D$4</formula>
    </cfRule>
  </conditionalFormatting>
  <conditionalFormatting sqref="I4:I6 I28:I29">
    <cfRule type="cellIs" dxfId="906" priority="48" operator="equal">
      <formula>$I$4</formula>
    </cfRule>
  </conditionalFormatting>
  <conditionalFormatting sqref="J4:J6 J28:J29">
    <cfRule type="cellIs" dxfId="905" priority="47" operator="equal">
      <formula>$J$4</formula>
    </cfRule>
  </conditionalFormatting>
  <conditionalFormatting sqref="K4:K6 K28:K29">
    <cfRule type="cellIs" dxfId="904" priority="46" operator="equal">
      <formula>$K$4</formula>
    </cfRule>
  </conditionalFormatting>
  <conditionalFormatting sqref="M4:M6">
    <cfRule type="cellIs" dxfId="903" priority="45" operator="equal">
      <formula>$L$4</formula>
    </cfRule>
  </conditionalFormatting>
  <conditionalFormatting sqref="T7:T28 U28:V28">
    <cfRule type="cellIs" dxfId="902" priority="42" operator="lessThan">
      <formula>0</formula>
    </cfRule>
    <cfRule type="cellIs" dxfId="901" priority="43" operator="lessThan">
      <formula>0</formula>
    </cfRule>
    <cfRule type="cellIs" dxfId="900" priority="44" operator="lessThan">
      <formula>0</formula>
    </cfRule>
  </conditionalFormatting>
  <conditionalFormatting sqref="D5:K5">
    <cfRule type="cellIs" dxfId="899" priority="41" operator="greaterThan">
      <formula>0</formula>
    </cfRule>
  </conditionalFormatting>
  <conditionalFormatting sqref="T6:T28 U28:V28">
    <cfRule type="cellIs" dxfId="898" priority="40" operator="lessThan">
      <formula>0</formula>
    </cfRule>
  </conditionalFormatting>
  <conditionalFormatting sqref="T7:T27">
    <cfRule type="cellIs" dxfId="897" priority="37" operator="lessThan">
      <formula>0</formula>
    </cfRule>
    <cfRule type="cellIs" dxfId="896" priority="38" operator="lessThan">
      <formula>0</formula>
    </cfRule>
    <cfRule type="cellIs" dxfId="895" priority="39" operator="lessThan">
      <formula>0</formula>
    </cfRule>
  </conditionalFormatting>
  <conditionalFormatting sqref="T7:T28 U28:V28">
    <cfRule type="cellIs" dxfId="894" priority="34" operator="lessThan">
      <formula>0</formula>
    </cfRule>
    <cfRule type="cellIs" dxfId="893" priority="35" operator="lessThan">
      <formula>0</formula>
    </cfRule>
    <cfRule type="cellIs" dxfId="892" priority="36" operator="lessThan">
      <formula>0</formula>
    </cfRule>
  </conditionalFormatting>
  <conditionalFormatting sqref="D5:K5">
    <cfRule type="cellIs" dxfId="891" priority="33" operator="greaterThan">
      <formula>0</formula>
    </cfRule>
  </conditionalFormatting>
  <conditionalFormatting sqref="L4 L6 L28:L29">
    <cfRule type="cellIs" dxfId="890" priority="32" operator="equal">
      <formula>$L$4</formula>
    </cfRule>
  </conditionalFormatting>
  <conditionalFormatting sqref="D7:S7">
    <cfRule type="cellIs" dxfId="889" priority="31" operator="greaterThan">
      <formula>0</formula>
    </cfRule>
  </conditionalFormatting>
  <conditionalFormatting sqref="D9:S9">
    <cfRule type="cellIs" dxfId="888" priority="30" operator="greaterThan">
      <formula>0</formula>
    </cfRule>
  </conditionalFormatting>
  <conditionalFormatting sqref="D11:S11">
    <cfRule type="cellIs" dxfId="887" priority="29" operator="greaterThan">
      <formula>0</formula>
    </cfRule>
  </conditionalFormatting>
  <conditionalFormatting sqref="D13:S13">
    <cfRule type="cellIs" dxfId="886" priority="28" operator="greaterThan">
      <formula>0</formula>
    </cfRule>
  </conditionalFormatting>
  <conditionalFormatting sqref="D15:S15">
    <cfRule type="cellIs" dxfId="885" priority="27" operator="greaterThan">
      <formula>0</formula>
    </cfRule>
  </conditionalFormatting>
  <conditionalFormatting sqref="D17:S17">
    <cfRule type="cellIs" dxfId="884" priority="26" operator="greaterThan">
      <formula>0</formula>
    </cfRule>
  </conditionalFormatting>
  <conditionalFormatting sqref="D19:S19">
    <cfRule type="cellIs" dxfId="883" priority="25" operator="greaterThan">
      <formula>0</formula>
    </cfRule>
  </conditionalFormatting>
  <conditionalFormatting sqref="D21:S21">
    <cfRule type="cellIs" dxfId="882" priority="24" operator="greaterThan">
      <formula>0</formula>
    </cfRule>
  </conditionalFormatting>
  <conditionalFormatting sqref="D23:S23">
    <cfRule type="cellIs" dxfId="881" priority="23" operator="greaterThan">
      <formula>0</formula>
    </cfRule>
  </conditionalFormatting>
  <conditionalFormatting sqref="D25:S25">
    <cfRule type="cellIs" dxfId="880" priority="22" operator="greaterThan">
      <formula>0</formula>
    </cfRule>
  </conditionalFormatting>
  <conditionalFormatting sqref="D27:S27">
    <cfRule type="cellIs" dxfId="879" priority="21" operator="greaterThan">
      <formula>0</formula>
    </cfRule>
  </conditionalFormatting>
  <conditionalFormatting sqref="U6">
    <cfRule type="cellIs" dxfId="878" priority="20" operator="lessThan">
      <formula>0</formula>
    </cfRule>
  </conditionalFormatting>
  <conditionalFormatting sqref="U6">
    <cfRule type="cellIs" dxfId="877" priority="19" operator="lessThan">
      <formula>0</formula>
    </cfRule>
  </conditionalFormatting>
  <conditionalFormatting sqref="V6">
    <cfRule type="cellIs" dxfId="876" priority="18" operator="lessThan">
      <formula>0</formula>
    </cfRule>
  </conditionalFormatting>
  <conditionalFormatting sqref="V6">
    <cfRule type="cellIs" dxfId="875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64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42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43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44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45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46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47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104" t="s">
        <v>39</v>
      </c>
      <c r="B29" s="105"/>
      <c r="C29" s="106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74" priority="63" operator="equal">
      <formula>212030016606640</formula>
    </cfRule>
  </conditionalFormatting>
  <conditionalFormatting sqref="D29 E4:E6 E28:K29">
    <cfRule type="cellIs" dxfId="873" priority="61" operator="equal">
      <formula>$E$4</formula>
    </cfRule>
    <cfRule type="cellIs" dxfId="872" priority="62" operator="equal">
      <formula>2120</formula>
    </cfRule>
  </conditionalFormatting>
  <conditionalFormatting sqref="D29:E29 F4:F6 F28:F29">
    <cfRule type="cellIs" dxfId="871" priority="59" operator="equal">
      <formula>$F$4</formula>
    </cfRule>
    <cfRule type="cellIs" dxfId="870" priority="60" operator="equal">
      <formula>300</formula>
    </cfRule>
  </conditionalFormatting>
  <conditionalFormatting sqref="G4:G6 G28:G29">
    <cfRule type="cellIs" dxfId="869" priority="57" operator="equal">
      <formula>$G$4</formula>
    </cfRule>
    <cfRule type="cellIs" dxfId="868" priority="58" operator="equal">
      <formula>1660</formula>
    </cfRule>
  </conditionalFormatting>
  <conditionalFormatting sqref="H4:H6 H28:H29">
    <cfRule type="cellIs" dxfId="867" priority="55" operator="equal">
      <formula>$H$4</formula>
    </cfRule>
    <cfRule type="cellIs" dxfId="866" priority="56" operator="equal">
      <formula>6640</formula>
    </cfRule>
  </conditionalFormatting>
  <conditionalFormatting sqref="T6:T28 U28:V28">
    <cfRule type="cellIs" dxfId="865" priority="54" operator="lessThan">
      <formula>0</formula>
    </cfRule>
  </conditionalFormatting>
  <conditionalFormatting sqref="T7:T27">
    <cfRule type="cellIs" dxfId="864" priority="51" operator="lessThan">
      <formula>0</formula>
    </cfRule>
    <cfRule type="cellIs" dxfId="863" priority="52" operator="lessThan">
      <formula>0</formula>
    </cfRule>
    <cfRule type="cellIs" dxfId="862" priority="53" operator="lessThan">
      <formula>0</formula>
    </cfRule>
  </conditionalFormatting>
  <conditionalFormatting sqref="E4:E6 E28:K28">
    <cfRule type="cellIs" dxfId="861" priority="50" operator="equal">
      <formula>$E$4</formula>
    </cfRule>
  </conditionalFormatting>
  <conditionalFormatting sqref="D28:D29 D6 D4:M4">
    <cfRule type="cellIs" dxfId="860" priority="49" operator="equal">
      <formula>$D$4</formula>
    </cfRule>
  </conditionalFormatting>
  <conditionalFormatting sqref="I4:I6 I28:I29">
    <cfRule type="cellIs" dxfId="859" priority="48" operator="equal">
      <formula>$I$4</formula>
    </cfRule>
  </conditionalFormatting>
  <conditionalFormatting sqref="J4:J6 J28:J29">
    <cfRule type="cellIs" dxfId="858" priority="47" operator="equal">
      <formula>$J$4</formula>
    </cfRule>
  </conditionalFormatting>
  <conditionalFormatting sqref="K4:K6 K28:K29">
    <cfRule type="cellIs" dxfId="857" priority="46" operator="equal">
      <formula>$K$4</formula>
    </cfRule>
  </conditionalFormatting>
  <conditionalFormatting sqref="M4:M6">
    <cfRule type="cellIs" dxfId="856" priority="45" operator="equal">
      <formula>$L$4</formula>
    </cfRule>
  </conditionalFormatting>
  <conditionalFormatting sqref="T7:T28 U28:V28">
    <cfRule type="cellIs" dxfId="855" priority="42" operator="lessThan">
      <formula>0</formula>
    </cfRule>
    <cfRule type="cellIs" dxfId="854" priority="43" operator="lessThan">
      <formula>0</formula>
    </cfRule>
    <cfRule type="cellIs" dxfId="853" priority="44" operator="lessThan">
      <formula>0</formula>
    </cfRule>
  </conditionalFormatting>
  <conditionalFormatting sqref="D5:K5">
    <cfRule type="cellIs" dxfId="852" priority="41" operator="greaterThan">
      <formula>0</formula>
    </cfRule>
  </conditionalFormatting>
  <conditionalFormatting sqref="T6:T28 U28:V28">
    <cfRule type="cellIs" dxfId="851" priority="40" operator="lessThan">
      <formula>0</formula>
    </cfRule>
  </conditionalFormatting>
  <conditionalFormatting sqref="T7:T27">
    <cfRule type="cellIs" dxfId="850" priority="37" operator="lessThan">
      <formula>0</formula>
    </cfRule>
    <cfRule type="cellIs" dxfId="849" priority="38" operator="lessThan">
      <formula>0</formula>
    </cfRule>
    <cfRule type="cellIs" dxfId="848" priority="39" operator="lessThan">
      <formula>0</formula>
    </cfRule>
  </conditionalFormatting>
  <conditionalFormatting sqref="T7:T28 U28:V28">
    <cfRule type="cellIs" dxfId="847" priority="34" operator="lessThan">
      <formula>0</formula>
    </cfRule>
    <cfRule type="cellIs" dxfId="846" priority="35" operator="lessThan">
      <formula>0</formula>
    </cfRule>
    <cfRule type="cellIs" dxfId="845" priority="36" operator="lessThan">
      <formula>0</formula>
    </cfRule>
  </conditionalFormatting>
  <conditionalFormatting sqref="D5:K5">
    <cfRule type="cellIs" dxfId="844" priority="33" operator="greaterThan">
      <formula>0</formula>
    </cfRule>
  </conditionalFormatting>
  <conditionalFormatting sqref="L4 L6 L28:L29">
    <cfRule type="cellIs" dxfId="843" priority="32" operator="equal">
      <formula>$L$4</formula>
    </cfRule>
  </conditionalFormatting>
  <conditionalFormatting sqref="D7:S7">
    <cfRule type="cellIs" dxfId="842" priority="31" operator="greaterThan">
      <formula>0</formula>
    </cfRule>
  </conditionalFormatting>
  <conditionalFormatting sqref="D9:S9">
    <cfRule type="cellIs" dxfId="841" priority="30" operator="greaterThan">
      <formula>0</formula>
    </cfRule>
  </conditionalFormatting>
  <conditionalFormatting sqref="D11:S11">
    <cfRule type="cellIs" dxfId="840" priority="29" operator="greaterThan">
      <formula>0</formula>
    </cfRule>
  </conditionalFormatting>
  <conditionalFormatting sqref="D13:S13">
    <cfRule type="cellIs" dxfId="839" priority="28" operator="greaterThan">
      <formula>0</formula>
    </cfRule>
  </conditionalFormatting>
  <conditionalFormatting sqref="D15:S15">
    <cfRule type="cellIs" dxfId="838" priority="27" operator="greaterThan">
      <formula>0</formula>
    </cfRule>
  </conditionalFormatting>
  <conditionalFormatting sqref="D17:S17">
    <cfRule type="cellIs" dxfId="837" priority="26" operator="greaterThan">
      <formula>0</formula>
    </cfRule>
  </conditionalFormatting>
  <conditionalFormatting sqref="D19:S19">
    <cfRule type="cellIs" dxfId="836" priority="25" operator="greaterThan">
      <formula>0</formula>
    </cfRule>
  </conditionalFormatting>
  <conditionalFormatting sqref="D21:S21">
    <cfRule type="cellIs" dxfId="835" priority="24" operator="greaterThan">
      <formula>0</formula>
    </cfRule>
  </conditionalFormatting>
  <conditionalFormatting sqref="D23:S23">
    <cfRule type="cellIs" dxfId="834" priority="23" operator="greaterThan">
      <formula>0</formula>
    </cfRule>
  </conditionalFormatting>
  <conditionalFormatting sqref="D25:S25">
    <cfRule type="cellIs" dxfId="833" priority="22" operator="greaterThan">
      <formula>0</formula>
    </cfRule>
  </conditionalFormatting>
  <conditionalFormatting sqref="D27:S27">
    <cfRule type="cellIs" dxfId="832" priority="21" operator="greaterThan">
      <formula>0</formula>
    </cfRule>
  </conditionalFormatting>
  <conditionalFormatting sqref="U6">
    <cfRule type="cellIs" dxfId="831" priority="4" operator="lessThan">
      <formula>0</formula>
    </cfRule>
  </conditionalFormatting>
  <conditionalFormatting sqref="U6">
    <cfRule type="cellIs" dxfId="830" priority="3" operator="lessThan">
      <formula>0</formula>
    </cfRule>
  </conditionalFormatting>
  <conditionalFormatting sqref="V6">
    <cfRule type="cellIs" dxfId="829" priority="2" operator="lessThan">
      <formula>0</formula>
    </cfRule>
  </conditionalFormatting>
  <conditionalFormatting sqref="V6">
    <cfRule type="cellIs" dxfId="828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65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66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74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3"/>
      <c r="V7" s="74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3"/>
      <c r="V8" s="74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3"/>
      <c r="V9" s="74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3"/>
      <c r="V10" s="74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3">
        <v>27</v>
      </c>
      <c r="V11" s="74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3"/>
      <c r="V12" s="74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3"/>
      <c r="V13" s="74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3"/>
      <c r="V14" s="74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3"/>
      <c r="V15" s="74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3"/>
      <c r="V16" s="74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3">
        <v>25</v>
      </c>
      <c r="V17" s="74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3"/>
      <c r="V18" s="74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3">
        <v>18</v>
      </c>
      <c r="V19" s="74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3"/>
      <c r="V20" s="74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3"/>
      <c r="V21" s="74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3"/>
      <c r="V22" s="74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3"/>
      <c r="V23" s="74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3">
        <v>18</v>
      </c>
      <c r="V24" s="74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3"/>
      <c r="V25" s="74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3"/>
      <c r="V26" s="74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3"/>
      <c r="V27" s="75">
        <f t="shared" si="6"/>
        <v>18115.897499999999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104" t="s">
        <v>39</v>
      </c>
      <c r="B29" s="105"/>
      <c r="C29" s="106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41" priority="63" operator="equal">
      <formula>212030016606640</formula>
    </cfRule>
  </conditionalFormatting>
  <conditionalFormatting sqref="D29 E4:E6 E28:K29">
    <cfRule type="cellIs" dxfId="740" priority="61" operator="equal">
      <formula>$E$4</formula>
    </cfRule>
    <cfRule type="cellIs" dxfId="739" priority="62" operator="equal">
      <formula>2120</formula>
    </cfRule>
  </conditionalFormatting>
  <conditionalFormatting sqref="D29:E29 F4:F6 F28:F29">
    <cfRule type="cellIs" dxfId="738" priority="59" operator="equal">
      <formula>$F$4</formula>
    </cfRule>
    <cfRule type="cellIs" dxfId="737" priority="60" operator="equal">
      <formula>300</formula>
    </cfRule>
  </conditionalFormatting>
  <conditionalFormatting sqref="G4:G6 G28:G29">
    <cfRule type="cellIs" dxfId="736" priority="57" operator="equal">
      <formula>$G$4</formula>
    </cfRule>
    <cfRule type="cellIs" dxfId="735" priority="58" operator="equal">
      <formula>1660</formula>
    </cfRule>
  </conditionalFormatting>
  <conditionalFormatting sqref="H4:H6 H28:H29">
    <cfRule type="cellIs" dxfId="734" priority="55" operator="equal">
      <formula>$H$4</formula>
    </cfRule>
    <cfRule type="cellIs" dxfId="733" priority="56" operator="equal">
      <formula>6640</formula>
    </cfRule>
  </conditionalFormatting>
  <conditionalFormatting sqref="T6:T28 U28:V28">
    <cfRule type="cellIs" dxfId="732" priority="54" operator="lessThan">
      <formula>0</formula>
    </cfRule>
  </conditionalFormatting>
  <conditionalFormatting sqref="T7:T27">
    <cfRule type="cellIs" dxfId="731" priority="51" operator="lessThan">
      <formula>0</formula>
    </cfRule>
    <cfRule type="cellIs" dxfId="730" priority="52" operator="lessThan">
      <formula>0</formula>
    </cfRule>
    <cfRule type="cellIs" dxfId="729" priority="53" operator="lessThan">
      <formula>0</formula>
    </cfRule>
  </conditionalFormatting>
  <conditionalFormatting sqref="E4:E6 E28:K28">
    <cfRule type="cellIs" dxfId="728" priority="50" operator="equal">
      <formula>$E$4</formula>
    </cfRule>
  </conditionalFormatting>
  <conditionalFormatting sqref="D28:D29 D6 D4:M4">
    <cfRule type="cellIs" dxfId="727" priority="49" operator="equal">
      <formula>$D$4</formula>
    </cfRule>
  </conditionalFormatting>
  <conditionalFormatting sqref="I4:I6 I28:I29">
    <cfRule type="cellIs" dxfId="726" priority="48" operator="equal">
      <formula>$I$4</formula>
    </cfRule>
  </conditionalFormatting>
  <conditionalFormatting sqref="J4:J6 J28:J29">
    <cfRule type="cellIs" dxfId="725" priority="47" operator="equal">
      <formula>$J$4</formula>
    </cfRule>
  </conditionalFormatting>
  <conditionalFormatting sqref="K4:K6 K28:K29">
    <cfRule type="cellIs" dxfId="724" priority="46" operator="equal">
      <formula>$K$4</formula>
    </cfRule>
  </conditionalFormatting>
  <conditionalFormatting sqref="M4:M6">
    <cfRule type="cellIs" dxfId="723" priority="45" operator="equal">
      <formula>$L$4</formula>
    </cfRule>
  </conditionalFormatting>
  <conditionalFormatting sqref="T7:T28 U28:V28">
    <cfRule type="cellIs" dxfId="722" priority="42" operator="lessThan">
      <formula>0</formula>
    </cfRule>
    <cfRule type="cellIs" dxfId="721" priority="43" operator="lessThan">
      <formula>0</formula>
    </cfRule>
    <cfRule type="cellIs" dxfId="720" priority="44" operator="lessThan">
      <formula>0</formula>
    </cfRule>
  </conditionalFormatting>
  <conditionalFormatting sqref="D5:K5">
    <cfRule type="cellIs" dxfId="719" priority="41" operator="greaterThan">
      <formula>0</formula>
    </cfRule>
  </conditionalFormatting>
  <conditionalFormatting sqref="T6:T28 U28:V28">
    <cfRule type="cellIs" dxfId="718" priority="40" operator="lessThan">
      <formula>0</formula>
    </cfRule>
  </conditionalFormatting>
  <conditionalFormatting sqref="T7:T27">
    <cfRule type="cellIs" dxfId="717" priority="37" operator="lessThan">
      <formula>0</formula>
    </cfRule>
    <cfRule type="cellIs" dxfId="716" priority="38" operator="lessThan">
      <formula>0</formula>
    </cfRule>
    <cfRule type="cellIs" dxfId="715" priority="39" operator="lessThan">
      <formula>0</formula>
    </cfRule>
  </conditionalFormatting>
  <conditionalFormatting sqref="T7:T28 U28:V28">
    <cfRule type="cellIs" dxfId="714" priority="34" operator="lessThan">
      <formula>0</formula>
    </cfRule>
    <cfRule type="cellIs" dxfId="713" priority="35" operator="lessThan">
      <formula>0</formula>
    </cfRule>
    <cfRule type="cellIs" dxfId="712" priority="36" operator="lessThan">
      <formula>0</formula>
    </cfRule>
  </conditionalFormatting>
  <conditionalFormatting sqref="D5:K5">
    <cfRule type="cellIs" dxfId="711" priority="33" operator="greaterThan">
      <formula>0</formula>
    </cfRule>
  </conditionalFormatting>
  <conditionalFormatting sqref="L4 L6 L28:L29">
    <cfRule type="cellIs" dxfId="710" priority="32" operator="equal">
      <formula>$L$4</formula>
    </cfRule>
  </conditionalFormatting>
  <conditionalFormatting sqref="D7:S7">
    <cfRule type="cellIs" dxfId="709" priority="31" operator="greaterThan">
      <formula>0</formula>
    </cfRule>
  </conditionalFormatting>
  <conditionalFormatting sqref="D9:S9">
    <cfRule type="cellIs" dxfId="708" priority="30" operator="greaterThan">
      <formula>0</formula>
    </cfRule>
  </conditionalFormatting>
  <conditionalFormatting sqref="D11:S11">
    <cfRule type="cellIs" dxfId="707" priority="29" operator="greaterThan">
      <formula>0</formula>
    </cfRule>
  </conditionalFormatting>
  <conditionalFormatting sqref="D13:S13">
    <cfRule type="cellIs" dxfId="706" priority="28" operator="greaterThan">
      <formula>0</formula>
    </cfRule>
  </conditionalFormatting>
  <conditionalFormatting sqref="D15:S15">
    <cfRule type="cellIs" dxfId="705" priority="27" operator="greaterThan">
      <formula>0</formula>
    </cfRule>
  </conditionalFormatting>
  <conditionalFormatting sqref="D17:S17">
    <cfRule type="cellIs" dxfId="704" priority="26" operator="greaterThan">
      <formula>0</formula>
    </cfRule>
  </conditionalFormatting>
  <conditionalFormatting sqref="D19:S19">
    <cfRule type="cellIs" dxfId="703" priority="25" operator="greaterThan">
      <formula>0</formula>
    </cfRule>
  </conditionalFormatting>
  <conditionalFormatting sqref="D21:S21">
    <cfRule type="cellIs" dxfId="702" priority="24" operator="greaterThan">
      <formula>0</formula>
    </cfRule>
  </conditionalFormatting>
  <conditionalFormatting sqref="D23:S23">
    <cfRule type="cellIs" dxfId="701" priority="23" operator="greaterThan">
      <formula>0</formula>
    </cfRule>
  </conditionalFormatting>
  <conditionalFormatting sqref="D25:S25">
    <cfRule type="cellIs" dxfId="700" priority="22" operator="greaterThan">
      <formula>0</formula>
    </cfRule>
  </conditionalFormatting>
  <conditionalFormatting sqref="D27:S27">
    <cfRule type="cellIs" dxfId="699" priority="21" operator="greaterThan">
      <formula>0</formula>
    </cfRule>
  </conditionalFormatting>
  <conditionalFormatting sqref="U6">
    <cfRule type="cellIs" dxfId="698" priority="20" operator="lessThan">
      <formula>0</formula>
    </cfRule>
  </conditionalFormatting>
  <conditionalFormatting sqref="U6">
    <cfRule type="cellIs" dxfId="697" priority="19" operator="lessThan">
      <formula>0</formula>
    </cfRule>
  </conditionalFormatting>
  <conditionalFormatting sqref="V6">
    <cfRule type="cellIs" dxfId="696" priority="18" operator="lessThan">
      <formula>0</formula>
    </cfRule>
  </conditionalFormatting>
  <conditionalFormatting sqref="V6">
    <cfRule type="cellIs" dxfId="695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/>
      <c r="R20" s="24">
        <f t="shared" si="3"/>
        <v>2999.19</v>
      </c>
      <c r="S20" s="25">
        <f t="shared" si="4"/>
        <v>29.297999999999998</v>
      </c>
      <c r="T20" s="27">
        <f t="shared" si="5"/>
        <v>29.297999999999998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4112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4112</v>
      </c>
      <c r="N28" s="45">
        <f t="shared" si="6"/>
        <v>4112</v>
      </c>
      <c r="O28" s="46">
        <f t="shared" si="6"/>
        <v>113.08</v>
      </c>
      <c r="P28" s="45">
        <f t="shared" si="6"/>
        <v>0</v>
      </c>
      <c r="Q28" s="45">
        <f t="shared" si="6"/>
        <v>0</v>
      </c>
      <c r="R28" s="45">
        <f t="shared" si="6"/>
        <v>3998.92</v>
      </c>
      <c r="S28" s="45">
        <f t="shared" si="6"/>
        <v>39.064</v>
      </c>
      <c r="T28" s="47">
        <f t="shared" si="6"/>
        <v>39.064</v>
      </c>
    </row>
    <row r="29" spans="1:20" ht="15.75" thickBot="1" x14ac:dyDescent="0.3">
      <c r="A29" s="104" t="s">
        <v>39</v>
      </c>
      <c r="B29" s="105"/>
      <c r="C29" s="106"/>
      <c r="D29" s="48">
        <f>D4+D5-D28</f>
        <v>399966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4" priority="43" operator="equal">
      <formula>212030016606640</formula>
    </cfRule>
  </conditionalFormatting>
  <conditionalFormatting sqref="D29 E4:E6 E28:K29">
    <cfRule type="cellIs" dxfId="693" priority="41" operator="equal">
      <formula>$E$4</formula>
    </cfRule>
    <cfRule type="cellIs" dxfId="692" priority="42" operator="equal">
      <formula>2120</formula>
    </cfRule>
  </conditionalFormatting>
  <conditionalFormatting sqref="D29:E29 F4:F6 F28:F29">
    <cfRule type="cellIs" dxfId="691" priority="39" operator="equal">
      <formula>$F$4</formula>
    </cfRule>
    <cfRule type="cellIs" dxfId="690" priority="40" operator="equal">
      <formula>300</formula>
    </cfRule>
  </conditionalFormatting>
  <conditionalFormatting sqref="G4:G6 G28:G29">
    <cfRule type="cellIs" dxfId="689" priority="37" operator="equal">
      <formula>$G$4</formula>
    </cfRule>
    <cfRule type="cellIs" dxfId="688" priority="38" operator="equal">
      <formula>1660</formula>
    </cfRule>
  </conditionalFormatting>
  <conditionalFormatting sqref="H4:H6 H28:H29">
    <cfRule type="cellIs" dxfId="687" priority="35" operator="equal">
      <formula>$H$4</formula>
    </cfRule>
    <cfRule type="cellIs" dxfId="686" priority="36" operator="equal">
      <formula>6640</formula>
    </cfRule>
  </conditionalFormatting>
  <conditionalFormatting sqref="T6:T28">
    <cfRule type="cellIs" dxfId="685" priority="34" operator="lessThan">
      <formula>0</formula>
    </cfRule>
  </conditionalFormatting>
  <conditionalFormatting sqref="T7:T27">
    <cfRule type="cellIs" dxfId="684" priority="31" operator="lessThan">
      <formula>0</formula>
    </cfRule>
    <cfRule type="cellIs" dxfId="683" priority="32" operator="lessThan">
      <formula>0</formula>
    </cfRule>
    <cfRule type="cellIs" dxfId="682" priority="33" operator="lessThan">
      <formula>0</formula>
    </cfRule>
  </conditionalFormatting>
  <conditionalFormatting sqref="E4:E6 E28:K28">
    <cfRule type="cellIs" dxfId="681" priority="30" operator="equal">
      <formula>$E$4</formula>
    </cfRule>
  </conditionalFormatting>
  <conditionalFormatting sqref="D28:D29 D6 D4:M4">
    <cfRule type="cellIs" dxfId="680" priority="29" operator="equal">
      <formula>$D$4</formula>
    </cfRule>
  </conditionalFormatting>
  <conditionalFormatting sqref="I4:I6 I28:I29">
    <cfRule type="cellIs" dxfId="679" priority="28" operator="equal">
      <formula>$I$4</formula>
    </cfRule>
  </conditionalFormatting>
  <conditionalFormatting sqref="J4:J6 J28:J29">
    <cfRule type="cellIs" dxfId="678" priority="27" operator="equal">
      <formula>$J$4</formula>
    </cfRule>
  </conditionalFormatting>
  <conditionalFormatting sqref="K4:K6 K28:K29">
    <cfRule type="cellIs" dxfId="677" priority="26" operator="equal">
      <formula>$K$4</formula>
    </cfRule>
  </conditionalFormatting>
  <conditionalFormatting sqref="M4:M6">
    <cfRule type="cellIs" dxfId="676" priority="25" operator="equal">
      <formula>$L$4</formula>
    </cfRule>
  </conditionalFormatting>
  <conditionalFormatting sqref="T7:T28">
    <cfRule type="cellIs" dxfId="675" priority="22" operator="lessThan">
      <formula>0</formula>
    </cfRule>
    <cfRule type="cellIs" dxfId="674" priority="23" operator="lessThan">
      <formula>0</formula>
    </cfRule>
    <cfRule type="cellIs" dxfId="673" priority="24" operator="lessThan">
      <formula>0</formula>
    </cfRule>
  </conditionalFormatting>
  <conditionalFormatting sqref="D5:K5">
    <cfRule type="cellIs" dxfId="672" priority="21" operator="greaterThan">
      <formula>0</formula>
    </cfRule>
  </conditionalFormatting>
  <conditionalFormatting sqref="T6:T28">
    <cfRule type="cellIs" dxfId="671" priority="20" operator="lessThan">
      <formula>0</formula>
    </cfRule>
  </conditionalFormatting>
  <conditionalFormatting sqref="T7:T27">
    <cfRule type="cellIs" dxfId="670" priority="17" operator="lessThan">
      <formula>0</formula>
    </cfRule>
    <cfRule type="cellIs" dxfId="669" priority="18" operator="lessThan">
      <formula>0</formula>
    </cfRule>
    <cfRule type="cellIs" dxfId="668" priority="19" operator="lessThan">
      <formula>0</formula>
    </cfRule>
  </conditionalFormatting>
  <conditionalFormatting sqref="T7:T28">
    <cfRule type="cellIs" dxfId="667" priority="14" operator="lessThan">
      <formula>0</formula>
    </cfRule>
    <cfRule type="cellIs" dxfId="666" priority="15" operator="lessThan">
      <formula>0</formula>
    </cfRule>
    <cfRule type="cellIs" dxfId="665" priority="16" operator="lessThan">
      <formula>0</formula>
    </cfRule>
  </conditionalFormatting>
  <conditionalFormatting sqref="D5:K5">
    <cfRule type="cellIs" dxfId="664" priority="13" operator="greaterThan">
      <formula>0</formula>
    </cfRule>
  </conditionalFormatting>
  <conditionalFormatting sqref="L4 L6 L28:L29">
    <cfRule type="cellIs" dxfId="663" priority="12" operator="equal">
      <formula>$L$4</formula>
    </cfRule>
  </conditionalFormatting>
  <conditionalFormatting sqref="D7:S7">
    <cfRule type="cellIs" dxfId="662" priority="11" operator="greaterThan">
      <formula>0</formula>
    </cfRule>
  </conditionalFormatting>
  <conditionalFormatting sqref="D9:S9">
    <cfRule type="cellIs" dxfId="661" priority="10" operator="greaterThan">
      <formula>0</formula>
    </cfRule>
  </conditionalFormatting>
  <conditionalFormatting sqref="D11:S11">
    <cfRule type="cellIs" dxfId="660" priority="9" operator="greaterThan">
      <formula>0</formula>
    </cfRule>
  </conditionalFormatting>
  <conditionalFormatting sqref="D13:S13">
    <cfRule type="cellIs" dxfId="659" priority="8" operator="greaterThan">
      <formula>0</formula>
    </cfRule>
  </conditionalFormatting>
  <conditionalFormatting sqref="D15:S15">
    <cfRule type="cellIs" dxfId="658" priority="7" operator="greaterThan">
      <formula>0</formula>
    </cfRule>
  </conditionalFormatting>
  <conditionalFormatting sqref="D17:S17">
    <cfRule type="cellIs" dxfId="657" priority="6" operator="greaterThan">
      <formula>0</formula>
    </cfRule>
  </conditionalFormatting>
  <conditionalFormatting sqref="D19:S19">
    <cfRule type="cellIs" dxfId="656" priority="5" operator="greaterThan">
      <formula>0</formula>
    </cfRule>
  </conditionalFormatting>
  <conditionalFormatting sqref="D21:S21">
    <cfRule type="cellIs" dxfId="655" priority="4" operator="greaterThan">
      <formula>0</formula>
    </cfRule>
  </conditionalFormatting>
  <conditionalFormatting sqref="D23:S23">
    <cfRule type="cellIs" dxfId="654" priority="3" operator="greaterThan">
      <formula>0</formula>
    </cfRule>
  </conditionalFormatting>
  <conditionalFormatting sqref="D25:S25">
    <cfRule type="cellIs" dxfId="653" priority="2" operator="greaterThan">
      <formula>0</formula>
    </cfRule>
  </conditionalFormatting>
  <conditionalFormatting sqref="D27:S27">
    <cfRule type="cellIs" dxfId="65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7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75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'17'!D29</f>
        <v>399966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13110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13830</v>
      </c>
      <c r="N7" s="24">
        <f>D7+E7*20+F7*10+G7*9+H7*9+I7*191+J7*191+K7*182+L7*100</f>
        <v>13830</v>
      </c>
      <c r="O7" s="25">
        <f>M7*2.75%</f>
        <v>380.32499999999999</v>
      </c>
      <c r="P7" s="26">
        <v>2000</v>
      </c>
      <c r="Q7" s="26">
        <v>60</v>
      </c>
      <c r="R7" s="24">
        <f>M7-(M7*2.75%)+I7*191+J7*191+K7*182+L7*100-Q7</f>
        <v>13389.674999999999</v>
      </c>
      <c r="S7" s="25">
        <f>M7*0.95%</f>
        <v>131.38499999999999</v>
      </c>
      <c r="T7" s="27">
        <f>S7-Q7</f>
        <v>71.384999999999991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4630</v>
      </c>
      <c r="E8" s="30"/>
      <c r="F8" s="30"/>
      <c r="G8" s="30"/>
      <c r="H8" s="30">
        <v>100</v>
      </c>
      <c r="I8" s="20"/>
      <c r="J8" s="20"/>
      <c r="K8" s="20">
        <v>5</v>
      </c>
      <c r="L8" s="20"/>
      <c r="M8" s="20">
        <f t="shared" ref="M8:M27" si="0">D8+E8*20+F8*10+G8*9+H8*9</f>
        <v>5530</v>
      </c>
      <c r="N8" s="24">
        <f t="shared" ref="N8:N27" si="1">D8+E8*20+F8*10+G8*9+H8*9+I8*191+J8*191+K8*182+L8*100</f>
        <v>6440</v>
      </c>
      <c r="O8" s="25">
        <f t="shared" ref="O8:O27" si="2">M8*2.75%</f>
        <v>152.07499999999999</v>
      </c>
      <c r="P8" s="26"/>
      <c r="Q8" s="26"/>
      <c r="R8" s="24">
        <f t="shared" ref="R8:R27" si="3">M8-(M8*2.75%)+I8*191+J8*191+K8*182+L8*100-Q8</f>
        <v>6287.9250000000002</v>
      </c>
      <c r="S8" s="25">
        <f t="shared" ref="S8:S27" si="4">M8*0.95%</f>
        <v>52.534999999999997</v>
      </c>
      <c r="T8" s="27">
        <f t="shared" ref="T8:T27" si="5">S8-Q8</f>
        <v>52.534999999999997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15821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15821</v>
      </c>
      <c r="N9" s="24">
        <f t="shared" si="1"/>
        <v>15821</v>
      </c>
      <c r="O9" s="25">
        <f t="shared" si="2"/>
        <v>435.07749999999999</v>
      </c>
      <c r="P9" s="26">
        <v>6500</v>
      </c>
      <c r="Q9" s="26">
        <v>126</v>
      </c>
      <c r="R9" s="24">
        <f t="shared" si="3"/>
        <v>15259.922500000001</v>
      </c>
      <c r="S9" s="25">
        <f t="shared" si="4"/>
        <v>150.29949999999999</v>
      </c>
      <c r="T9" s="27">
        <f t="shared" si="5"/>
        <v>24.299499999999995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3962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3962</v>
      </c>
      <c r="N10" s="24">
        <f t="shared" si="1"/>
        <v>4726</v>
      </c>
      <c r="O10" s="25">
        <f t="shared" si="2"/>
        <v>108.955</v>
      </c>
      <c r="P10" s="26"/>
      <c r="Q10" s="26">
        <v>27</v>
      </c>
      <c r="R10" s="24">
        <f t="shared" si="3"/>
        <v>4590.0450000000001</v>
      </c>
      <c r="S10" s="25">
        <f t="shared" si="4"/>
        <v>37.638999999999996</v>
      </c>
      <c r="T10" s="27">
        <f t="shared" si="5"/>
        <v>10.638999999999996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8381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8381</v>
      </c>
      <c r="N11" s="24">
        <f t="shared" si="1"/>
        <v>8381</v>
      </c>
      <c r="O11" s="25">
        <f t="shared" si="2"/>
        <v>230.47749999999999</v>
      </c>
      <c r="P11" s="26"/>
      <c r="Q11" s="26">
        <v>60</v>
      </c>
      <c r="R11" s="24">
        <f t="shared" si="3"/>
        <v>8090.5225</v>
      </c>
      <c r="S11" s="25">
        <f t="shared" si="4"/>
        <v>79.619500000000002</v>
      </c>
      <c r="T11" s="27">
        <f t="shared" si="5"/>
        <v>19.619500000000002</v>
      </c>
    </row>
    <row r="12" spans="1:21" ht="15.75" x14ac:dyDescent="0.25">
      <c r="A12" s="28">
        <v>5</v>
      </c>
      <c r="B12" s="20">
        <v>1908446139</v>
      </c>
      <c r="C12" s="20" t="s">
        <v>27</v>
      </c>
      <c r="D12" s="29">
        <v>3712</v>
      </c>
      <c r="E12" s="30"/>
      <c r="F12" s="30"/>
      <c r="G12" s="30"/>
      <c r="H12" s="30"/>
      <c r="I12" s="20"/>
      <c r="J12" s="20"/>
      <c r="K12" s="20">
        <v>1</v>
      </c>
      <c r="L12" s="20"/>
      <c r="M12" s="20">
        <f t="shared" si="0"/>
        <v>3712</v>
      </c>
      <c r="N12" s="24">
        <f t="shared" si="1"/>
        <v>3894</v>
      </c>
      <c r="O12" s="25">
        <f t="shared" si="2"/>
        <v>102.08</v>
      </c>
      <c r="P12" s="26">
        <v>500</v>
      </c>
      <c r="Q12" s="26">
        <v>30</v>
      </c>
      <c r="R12" s="24">
        <f t="shared" si="3"/>
        <v>3761.92</v>
      </c>
      <c r="S12" s="25">
        <f t="shared" si="4"/>
        <v>35.263999999999996</v>
      </c>
      <c r="T12" s="27">
        <f t="shared" si="5"/>
        <v>5.2639999999999958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10179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10179</v>
      </c>
      <c r="N13" s="24">
        <f t="shared" si="1"/>
        <v>10179</v>
      </c>
      <c r="O13" s="25">
        <f t="shared" si="2"/>
        <v>279.92250000000001</v>
      </c>
      <c r="P13" s="26"/>
      <c r="Q13" s="26"/>
      <c r="R13" s="24">
        <f t="shared" si="3"/>
        <v>9899.0774999999994</v>
      </c>
      <c r="S13" s="25">
        <f t="shared" si="4"/>
        <v>96.700499999999991</v>
      </c>
      <c r="T13" s="27">
        <f t="shared" si="5"/>
        <v>96.700499999999991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13053</v>
      </c>
      <c r="E14" s="30">
        <v>200</v>
      </c>
      <c r="F14" s="30">
        <v>200</v>
      </c>
      <c r="G14" s="30"/>
      <c r="H14" s="30">
        <v>560</v>
      </c>
      <c r="I14" s="20"/>
      <c r="J14" s="20"/>
      <c r="K14" s="20"/>
      <c r="L14" s="20"/>
      <c r="M14" s="20">
        <f t="shared" si="0"/>
        <v>24093</v>
      </c>
      <c r="N14" s="24">
        <f t="shared" si="1"/>
        <v>24093</v>
      </c>
      <c r="O14" s="25">
        <f t="shared" si="2"/>
        <v>662.5575</v>
      </c>
      <c r="P14" s="26"/>
      <c r="Q14" s="26">
        <v>130</v>
      </c>
      <c r="R14" s="24">
        <f t="shared" si="3"/>
        <v>23300.442500000001</v>
      </c>
      <c r="S14" s="25">
        <f t="shared" si="4"/>
        <v>228.8835</v>
      </c>
      <c r="T14" s="27">
        <f t="shared" si="5"/>
        <v>98.883499999999998</v>
      </c>
      <c r="U14">
        <v>100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17706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17706</v>
      </c>
      <c r="N15" s="24">
        <f t="shared" si="1"/>
        <v>18088</v>
      </c>
      <c r="O15" s="25">
        <f t="shared" si="2"/>
        <v>486.91500000000002</v>
      </c>
      <c r="P15" s="26">
        <v>37470</v>
      </c>
      <c r="Q15" s="26">
        <v>131</v>
      </c>
      <c r="R15" s="24">
        <f t="shared" si="3"/>
        <v>17470.084999999999</v>
      </c>
      <c r="S15" s="25">
        <f t="shared" si="4"/>
        <v>168.20699999999999</v>
      </c>
      <c r="T15" s="27">
        <f t="shared" si="5"/>
        <v>37.206999999999994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14202</v>
      </c>
      <c r="E16" s="30"/>
      <c r="F16" s="30"/>
      <c r="G16" s="30"/>
      <c r="H16" s="30"/>
      <c r="I16" s="20">
        <v>2</v>
      </c>
      <c r="J16" s="20"/>
      <c r="K16" s="20">
        <v>2</v>
      </c>
      <c r="L16" s="20"/>
      <c r="M16" s="20">
        <f t="shared" si="0"/>
        <v>14202</v>
      </c>
      <c r="N16" s="24">
        <f t="shared" si="1"/>
        <v>14948</v>
      </c>
      <c r="O16" s="25">
        <f t="shared" si="2"/>
        <v>390.55500000000001</v>
      </c>
      <c r="P16" s="26"/>
      <c r="Q16" s="26">
        <v>394</v>
      </c>
      <c r="R16" s="24">
        <f t="shared" si="3"/>
        <v>14163.445</v>
      </c>
      <c r="S16" s="25">
        <f t="shared" si="4"/>
        <v>134.91899999999998</v>
      </c>
      <c r="T16" s="27">
        <f t="shared" si="5"/>
        <v>-259.08100000000002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7196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7196</v>
      </c>
      <c r="N17" s="24">
        <f t="shared" si="1"/>
        <v>7196</v>
      </c>
      <c r="O17" s="25">
        <f t="shared" si="2"/>
        <v>197.89000000000001</v>
      </c>
      <c r="P17" s="26"/>
      <c r="Q17" s="26"/>
      <c r="R17" s="24">
        <f t="shared" si="3"/>
        <v>6998.11</v>
      </c>
      <c r="S17" s="25">
        <f t="shared" si="4"/>
        <v>68.361999999999995</v>
      </c>
      <c r="T17" s="27">
        <f t="shared" si="5"/>
        <v>68.361999999999995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14531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14531</v>
      </c>
      <c r="N18" s="24">
        <f t="shared" si="1"/>
        <v>14531</v>
      </c>
      <c r="O18" s="25">
        <f t="shared" si="2"/>
        <v>399.60250000000002</v>
      </c>
      <c r="P18" s="26"/>
      <c r="Q18" s="26">
        <v>151</v>
      </c>
      <c r="R18" s="24">
        <f t="shared" si="3"/>
        <v>13980.397499999999</v>
      </c>
      <c r="S18" s="25">
        <f t="shared" si="4"/>
        <v>138.0445</v>
      </c>
      <c r="T18" s="27">
        <f t="shared" si="5"/>
        <v>-12.955500000000001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19406</v>
      </c>
      <c r="E19" s="30">
        <v>60</v>
      </c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21376</v>
      </c>
      <c r="N19" s="24">
        <f t="shared" si="1"/>
        <v>22331</v>
      </c>
      <c r="O19" s="25">
        <f t="shared" si="2"/>
        <v>587.84</v>
      </c>
      <c r="P19" s="26">
        <v>34660</v>
      </c>
      <c r="Q19" s="26">
        <v>120</v>
      </c>
      <c r="R19" s="24">
        <f t="shared" si="3"/>
        <v>21623.16</v>
      </c>
      <c r="S19" s="25">
        <f t="shared" si="4"/>
        <v>203.072</v>
      </c>
      <c r="T19" s="27">
        <f t="shared" si="5"/>
        <v>83.072000000000003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8268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8718</v>
      </c>
      <c r="N20" s="24">
        <f t="shared" si="1"/>
        <v>8718</v>
      </c>
      <c r="O20" s="25">
        <f t="shared" si="2"/>
        <v>239.745</v>
      </c>
      <c r="P20" s="26"/>
      <c r="Q20" s="26">
        <v>120</v>
      </c>
      <c r="R20" s="24">
        <f t="shared" si="3"/>
        <v>8358.2549999999992</v>
      </c>
      <c r="S20" s="25">
        <f t="shared" si="4"/>
        <v>82.820999999999998</v>
      </c>
      <c r="T20" s="27">
        <f t="shared" si="5"/>
        <v>-37.179000000000002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4928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4928</v>
      </c>
      <c r="N21" s="24">
        <f t="shared" si="1"/>
        <v>7220</v>
      </c>
      <c r="O21" s="25">
        <f t="shared" si="2"/>
        <v>135.52000000000001</v>
      </c>
      <c r="P21" s="26"/>
      <c r="Q21" s="26">
        <v>20</v>
      </c>
      <c r="R21" s="24">
        <f t="shared" si="3"/>
        <v>7064.48</v>
      </c>
      <c r="S21" s="25">
        <f t="shared" si="4"/>
        <v>46.815999999999995</v>
      </c>
      <c r="T21" s="27">
        <f t="shared" si="5"/>
        <v>26.815999999999995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13808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13808</v>
      </c>
      <c r="N22" s="24">
        <f t="shared" si="1"/>
        <v>13808</v>
      </c>
      <c r="O22" s="25">
        <f t="shared" si="2"/>
        <v>379.72</v>
      </c>
      <c r="P22" s="26"/>
      <c r="Q22" s="26">
        <v>98</v>
      </c>
      <c r="R22" s="24">
        <f t="shared" si="3"/>
        <v>13330.28</v>
      </c>
      <c r="S22" s="25">
        <f t="shared" si="4"/>
        <v>131.17599999999999</v>
      </c>
      <c r="T22" s="27">
        <f t="shared" si="5"/>
        <v>33.175999999999988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6679</v>
      </c>
      <c r="N23" s="24">
        <f t="shared" si="1"/>
        <v>6679</v>
      </c>
      <c r="O23" s="25">
        <f t="shared" si="2"/>
        <v>183.67250000000001</v>
      </c>
      <c r="P23" s="26"/>
      <c r="Q23" s="26">
        <v>60</v>
      </c>
      <c r="R23" s="24">
        <f t="shared" si="3"/>
        <v>6435.3275000000003</v>
      </c>
      <c r="S23" s="25">
        <f t="shared" si="4"/>
        <v>63.450499999999998</v>
      </c>
      <c r="T23" s="27">
        <f t="shared" si="5"/>
        <v>3.4504999999999981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19734</v>
      </c>
      <c r="N24" s="24">
        <f t="shared" si="1"/>
        <v>19734</v>
      </c>
      <c r="O24" s="25">
        <f t="shared" si="2"/>
        <v>542.68500000000006</v>
      </c>
      <c r="P24" s="26">
        <v>-2000</v>
      </c>
      <c r="Q24" s="26">
        <v>121</v>
      </c>
      <c r="R24" s="24">
        <f t="shared" si="3"/>
        <v>19070.314999999999</v>
      </c>
      <c r="S24" s="25">
        <f t="shared" si="4"/>
        <v>187.47299999999998</v>
      </c>
      <c r="T24" s="27">
        <f t="shared" si="5"/>
        <v>66.472999999999985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80</v>
      </c>
      <c r="R25" s="24">
        <f t="shared" si="3"/>
        <v>7820.59</v>
      </c>
      <c r="S25" s="25">
        <f t="shared" si="4"/>
        <v>77.177999999999997</v>
      </c>
      <c r="T25" s="27">
        <f t="shared" si="5"/>
        <v>-2.8220000000000027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10080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10080</v>
      </c>
      <c r="N26" s="24">
        <f t="shared" si="1"/>
        <v>10080</v>
      </c>
      <c r="O26" s="25">
        <f t="shared" si="2"/>
        <v>277.2</v>
      </c>
      <c r="P26" s="26"/>
      <c r="Q26" s="26">
        <v>80</v>
      </c>
      <c r="R26" s="24">
        <f t="shared" si="3"/>
        <v>9722.7999999999993</v>
      </c>
      <c r="S26" s="25">
        <f t="shared" si="4"/>
        <v>95.759999999999991</v>
      </c>
      <c r="T26" s="27">
        <f t="shared" si="5"/>
        <v>15.759999999999991</v>
      </c>
    </row>
    <row r="27" spans="1:20" ht="18.75" x14ac:dyDescent="0.3">
      <c r="A27" s="80">
        <v>21</v>
      </c>
      <c r="B27" s="31">
        <v>1908446154</v>
      </c>
      <c r="C27" s="31" t="s">
        <v>37</v>
      </c>
      <c r="D27" s="37">
        <v>5504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5504</v>
      </c>
      <c r="N27" s="40">
        <f t="shared" si="1"/>
        <v>5504</v>
      </c>
      <c r="O27" s="42">
        <f t="shared" si="2"/>
        <v>151.36000000000001</v>
      </c>
      <c r="P27" s="41"/>
      <c r="Q27" s="41">
        <v>100</v>
      </c>
      <c r="R27" s="40">
        <f t="shared" si="3"/>
        <v>5252.64</v>
      </c>
      <c r="S27" s="42">
        <f t="shared" si="4"/>
        <v>52.287999999999997</v>
      </c>
      <c r="T27" s="43">
        <f t="shared" si="5"/>
        <v>-47.712000000000003</v>
      </c>
    </row>
    <row r="28" spans="1:20" ht="15.75" x14ac:dyDescent="0.25">
      <c r="A28" s="121" t="s">
        <v>38</v>
      </c>
      <c r="B28" s="121"/>
      <c r="C28" s="121"/>
      <c r="D28" s="60">
        <f t="shared" ref="D28:T28" si="6">SUM(D7:D27)</f>
        <v>223014</v>
      </c>
      <c r="E28" s="60">
        <f t="shared" si="6"/>
        <v>260</v>
      </c>
      <c r="F28" s="60">
        <f t="shared" si="6"/>
        <v>250</v>
      </c>
      <c r="G28" s="60">
        <f t="shared" si="6"/>
        <v>0</v>
      </c>
      <c r="H28" s="60">
        <f t="shared" si="6"/>
        <v>820</v>
      </c>
      <c r="I28" s="60">
        <f t="shared" si="6"/>
        <v>25</v>
      </c>
      <c r="J28" s="60">
        <f t="shared" si="6"/>
        <v>0</v>
      </c>
      <c r="K28" s="60">
        <f t="shared" si="6"/>
        <v>8</v>
      </c>
      <c r="L28" s="60">
        <f t="shared" si="6"/>
        <v>0</v>
      </c>
      <c r="M28" s="60">
        <f t="shared" si="6"/>
        <v>238094</v>
      </c>
      <c r="N28" s="60">
        <f t="shared" si="6"/>
        <v>244325</v>
      </c>
      <c r="O28" s="81">
        <f t="shared" si="6"/>
        <v>6547.5849999999991</v>
      </c>
      <c r="P28" s="60">
        <f t="shared" si="6"/>
        <v>79130</v>
      </c>
      <c r="Q28" s="60">
        <f t="shared" si="6"/>
        <v>1908</v>
      </c>
      <c r="R28" s="60">
        <f t="shared" si="6"/>
        <v>235869.41500000004</v>
      </c>
      <c r="S28" s="60">
        <f t="shared" si="6"/>
        <v>2261.8929999999996</v>
      </c>
      <c r="T28" s="60">
        <f t="shared" si="6"/>
        <v>353.89299999999992</v>
      </c>
    </row>
    <row r="29" spans="1:20" x14ac:dyDescent="0.25">
      <c r="A29" s="115" t="s">
        <v>39</v>
      </c>
      <c r="B29" s="115"/>
      <c r="C29" s="115"/>
      <c r="D29" s="82">
        <f t="shared" ref="D29:L29" si="7">D4+D5-D28</f>
        <v>176952</v>
      </c>
      <c r="E29" s="82">
        <f t="shared" si="7"/>
        <v>10800</v>
      </c>
      <c r="F29" s="82">
        <f t="shared" si="7"/>
        <v>19910</v>
      </c>
      <c r="G29" s="82">
        <f t="shared" si="7"/>
        <v>210</v>
      </c>
      <c r="H29" s="82">
        <f t="shared" si="7"/>
        <v>35545</v>
      </c>
      <c r="I29" s="82">
        <f t="shared" si="7"/>
        <v>1594</v>
      </c>
      <c r="J29" s="82">
        <f t="shared" si="7"/>
        <v>530</v>
      </c>
      <c r="K29" s="82">
        <f t="shared" si="7"/>
        <v>503</v>
      </c>
      <c r="L29" s="82">
        <f t="shared" si="7"/>
        <v>50</v>
      </c>
      <c r="M29" s="120"/>
      <c r="N29" s="120"/>
      <c r="O29" s="120"/>
      <c r="P29" s="120"/>
      <c r="Q29" s="120"/>
      <c r="R29" s="120"/>
      <c r="S29" s="120"/>
      <c r="T29" s="120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1" priority="43" operator="equal">
      <formula>212030016606640</formula>
    </cfRule>
  </conditionalFormatting>
  <conditionalFormatting sqref="D29 E4:E6 E28:K29">
    <cfRule type="cellIs" dxfId="650" priority="41" operator="equal">
      <formula>$E$4</formula>
    </cfRule>
    <cfRule type="cellIs" dxfId="649" priority="42" operator="equal">
      <formula>2120</formula>
    </cfRule>
  </conditionalFormatting>
  <conditionalFormatting sqref="D29:E29 F4:F6 F28:F29">
    <cfRule type="cellIs" dxfId="648" priority="39" operator="equal">
      <formula>$F$4</formula>
    </cfRule>
    <cfRule type="cellIs" dxfId="647" priority="40" operator="equal">
      <formula>300</formula>
    </cfRule>
  </conditionalFormatting>
  <conditionalFormatting sqref="G4:G6 G28:G29">
    <cfRule type="cellIs" dxfId="646" priority="37" operator="equal">
      <formula>$G$4</formula>
    </cfRule>
    <cfRule type="cellIs" dxfId="645" priority="38" operator="equal">
      <formula>1660</formula>
    </cfRule>
  </conditionalFormatting>
  <conditionalFormatting sqref="H4:H6 H28:H29">
    <cfRule type="cellIs" dxfId="644" priority="35" operator="equal">
      <formula>$H$4</formula>
    </cfRule>
    <cfRule type="cellIs" dxfId="643" priority="36" operator="equal">
      <formula>6640</formula>
    </cfRule>
  </conditionalFormatting>
  <conditionalFormatting sqref="T6:T28">
    <cfRule type="cellIs" dxfId="642" priority="34" operator="lessThan">
      <formula>0</formula>
    </cfRule>
  </conditionalFormatting>
  <conditionalFormatting sqref="T7:T27">
    <cfRule type="cellIs" dxfId="641" priority="31" operator="lessThan">
      <formula>0</formula>
    </cfRule>
    <cfRule type="cellIs" dxfId="640" priority="32" operator="lessThan">
      <formula>0</formula>
    </cfRule>
    <cfRule type="cellIs" dxfId="639" priority="33" operator="lessThan">
      <formula>0</formula>
    </cfRule>
  </conditionalFormatting>
  <conditionalFormatting sqref="E4:E6 E28:K28">
    <cfRule type="cellIs" dxfId="638" priority="30" operator="equal">
      <formula>$E$4</formula>
    </cfRule>
  </conditionalFormatting>
  <conditionalFormatting sqref="D28:D29 D6 D4:M4">
    <cfRule type="cellIs" dxfId="637" priority="29" operator="equal">
      <formula>$D$4</formula>
    </cfRule>
  </conditionalFormatting>
  <conditionalFormatting sqref="I4:I6 I28:I29">
    <cfRule type="cellIs" dxfId="636" priority="28" operator="equal">
      <formula>$I$4</formula>
    </cfRule>
  </conditionalFormatting>
  <conditionalFormatting sqref="J4:J6 J28:J29">
    <cfRule type="cellIs" dxfId="635" priority="27" operator="equal">
      <formula>$J$4</formula>
    </cfRule>
  </conditionalFormatting>
  <conditionalFormatting sqref="K4:K6 K28:K29">
    <cfRule type="cellIs" dxfId="634" priority="26" operator="equal">
      <formula>$K$4</formula>
    </cfRule>
  </conditionalFormatting>
  <conditionalFormatting sqref="M4:M6">
    <cfRule type="cellIs" dxfId="633" priority="25" operator="equal">
      <formula>$L$4</formula>
    </cfRule>
  </conditionalFormatting>
  <conditionalFormatting sqref="T7:T28">
    <cfRule type="cellIs" dxfId="632" priority="22" operator="lessThan">
      <formula>0</formula>
    </cfRule>
    <cfRule type="cellIs" dxfId="631" priority="23" operator="lessThan">
      <formula>0</formula>
    </cfRule>
    <cfRule type="cellIs" dxfId="630" priority="24" operator="lessThan">
      <formula>0</formula>
    </cfRule>
  </conditionalFormatting>
  <conditionalFormatting sqref="D5:K5">
    <cfRule type="cellIs" dxfId="629" priority="21" operator="greaterThan">
      <formula>0</formula>
    </cfRule>
  </conditionalFormatting>
  <conditionalFormatting sqref="T7:T27">
    <cfRule type="cellIs" dxfId="628" priority="17" operator="lessThan">
      <formula>0</formula>
    </cfRule>
    <cfRule type="cellIs" dxfId="627" priority="18" operator="lessThan">
      <formula>0</formula>
    </cfRule>
    <cfRule type="cellIs" dxfId="626" priority="19" operator="lessThan">
      <formula>0</formula>
    </cfRule>
  </conditionalFormatting>
  <conditionalFormatting sqref="D5:K5">
    <cfRule type="cellIs" dxfId="625" priority="13" operator="greaterThan">
      <formula>0</formula>
    </cfRule>
  </conditionalFormatting>
  <conditionalFormatting sqref="L4 L6 L28:L29">
    <cfRule type="cellIs" dxfId="624" priority="12" operator="equal">
      <formula>$L$4</formula>
    </cfRule>
  </conditionalFormatting>
  <conditionalFormatting sqref="D7:S7">
    <cfRule type="cellIs" dxfId="623" priority="11" operator="greaterThan">
      <formula>0</formula>
    </cfRule>
  </conditionalFormatting>
  <conditionalFormatting sqref="D9:S9">
    <cfRule type="cellIs" dxfId="622" priority="10" operator="greaterThan">
      <formula>0</formula>
    </cfRule>
  </conditionalFormatting>
  <conditionalFormatting sqref="D11:S11">
    <cfRule type="cellIs" dxfId="621" priority="9" operator="greaterThan">
      <formula>0</formula>
    </cfRule>
  </conditionalFormatting>
  <conditionalFormatting sqref="D13:S13">
    <cfRule type="cellIs" dxfId="620" priority="8" operator="greaterThan">
      <formula>0</formula>
    </cfRule>
  </conditionalFormatting>
  <conditionalFormatting sqref="D15:S15">
    <cfRule type="cellIs" dxfId="619" priority="7" operator="greaterThan">
      <formula>0</formula>
    </cfRule>
  </conditionalFormatting>
  <conditionalFormatting sqref="D17:S17">
    <cfRule type="cellIs" dxfId="618" priority="6" operator="greaterThan">
      <formula>0</formula>
    </cfRule>
  </conditionalFormatting>
  <conditionalFormatting sqref="D19:S19">
    <cfRule type="cellIs" dxfId="617" priority="5" operator="greaterThan">
      <formula>0</formula>
    </cfRule>
  </conditionalFormatting>
  <conditionalFormatting sqref="D21:S21">
    <cfRule type="cellIs" dxfId="616" priority="4" operator="greaterThan">
      <formula>0</formula>
    </cfRule>
  </conditionalFormatting>
  <conditionalFormatting sqref="D23:S23">
    <cfRule type="cellIs" dxfId="615" priority="3" operator="greaterThan">
      <formula>0</formula>
    </cfRule>
  </conditionalFormatting>
  <conditionalFormatting sqref="D25:S25">
    <cfRule type="cellIs" dxfId="614" priority="2" operator="greaterThan">
      <formula>0</formula>
    </cfRule>
  </conditionalFormatting>
  <conditionalFormatting sqref="D27:S27">
    <cfRule type="cellIs" dxfId="61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9" max="9" width="11.5703125" bestFit="1" customWidth="1"/>
    <col min="10" max="10" width="7.57031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7.7109375" bestFit="1" customWidth="1"/>
    <col min="17" max="17" width="6.42578125" bestFit="1" customWidth="1"/>
    <col min="18" max="18" width="10.85546875" bestFit="1" customWidth="1"/>
    <col min="21" max="21" width="6.42578125" customWidth="1"/>
    <col min="22" max="22" width="11.5703125" customWidth="1"/>
  </cols>
  <sheetData>
    <row r="1" spans="1:24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4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4" ht="18.75" x14ac:dyDescent="0.25">
      <c r="A3" s="111" t="s">
        <v>79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22"/>
      <c r="O3" s="122"/>
      <c r="P3" s="122"/>
      <c r="Q3" s="122"/>
      <c r="R3" s="122"/>
      <c r="S3" s="122"/>
      <c r="T3" s="122"/>
    </row>
    <row r="4" spans="1:24" x14ac:dyDescent="0.25">
      <c r="A4" s="115" t="s">
        <v>1</v>
      </c>
      <c r="B4" s="115"/>
      <c r="C4" s="1"/>
      <c r="D4" s="2">
        <f>'18'!D29</f>
        <v>176952</v>
      </c>
      <c r="E4" s="2">
        <f>'18'!E29</f>
        <v>10800</v>
      </c>
      <c r="F4" s="2">
        <f>'18'!F29</f>
        <v>19910</v>
      </c>
      <c r="G4" s="2">
        <f>'18'!G29</f>
        <v>210</v>
      </c>
      <c r="H4" s="2">
        <f>'18'!H29</f>
        <v>35545</v>
      </c>
      <c r="I4" s="2">
        <f>'18'!I29</f>
        <v>1594</v>
      </c>
      <c r="J4" s="2">
        <f>'18'!J29</f>
        <v>530</v>
      </c>
      <c r="K4" s="2">
        <f>'18'!K29</f>
        <v>503</v>
      </c>
      <c r="L4" s="2">
        <f>'18'!L29</f>
        <v>50</v>
      </c>
      <c r="M4" s="3"/>
      <c r="N4" s="116"/>
      <c r="O4" s="116"/>
      <c r="P4" s="116"/>
      <c r="Q4" s="116"/>
      <c r="R4" s="116"/>
      <c r="S4" s="116"/>
      <c r="T4" s="116"/>
      <c r="U4" s="116"/>
      <c r="V4" s="116"/>
    </row>
    <row r="5" spans="1:24" x14ac:dyDescent="0.25">
      <c r="A5" s="115" t="s">
        <v>2</v>
      </c>
      <c r="B5" s="115"/>
      <c r="C5" s="1"/>
      <c r="D5" s="1">
        <v>623376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  <c r="U5" s="116"/>
      <c r="V5" s="116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77" t="s">
        <v>16</v>
      </c>
      <c r="O6" s="78" t="s">
        <v>17</v>
      </c>
      <c r="P6" s="77" t="s">
        <v>18</v>
      </c>
      <c r="Q6" s="77" t="s">
        <v>19</v>
      </c>
      <c r="R6" s="77" t="s">
        <v>20</v>
      </c>
      <c r="S6" s="78" t="s">
        <v>21</v>
      </c>
      <c r="T6" s="79" t="s">
        <v>22</v>
      </c>
      <c r="U6" s="79" t="s">
        <v>77</v>
      </c>
      <c r="V6" s="79" t="s">
        <v>78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17304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17304</v>
      </c>
      <c r="N7" s="24">
        <f>D7+E7*20+F7*10+G7*9+H7*9+I7*191+J7*191+K7*182+L7*100</f>
        <v>18259</v>
      </c>
      <c r="O7" s="25">
        <f>M7*2.75%</f>
        <v>475.86</v>
      </c>
      <c r="P7" s="26">
        <v>-3000</v>
      </c>
      <c r="Q7" s="26">
        <v>105</v>
      </c>
      <c r="R7" s="24">
        <f>M7-(M7*2.75%)+I7*191+J7*191+K7*182+L7*100-Q7</f>
        <v>17678.14</v>
      </c>
      <c r="S7" s="25">
        <f>M7*0.95%</f>
        <v>164.38800000000001</v>
      </c>
      <c r="T7" s="55">
        <f>S7-Q7</f>
        <v>59.388000000000005</v>
      </c>
      <c r="U7" s="73">
        <v>63</v>
      </c>
      <c r="V7" s="76">
        <f>R7-U7</f>
        <v>17615.14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7475</v>
      </c>
      <c r="E8" s="30"/>
      <c r="F8" s="30"/>
      <c r="G8" s="30"/>
      <c r="H8" s="30"/>
      <c r="I8" s="20">
        <v>20</v>
      </c>
      <c r="J8" s="20"/>
      <c r="K8" s="20">
        <v>2</v>
      </c>
      <c r="L8" s="20"/>
      <c r="M8" s="20">
        <f t="shared" ref="M8:M27" si="0">D8+E8*20+F8*10+G8*9+H8*9</f>
        <v>7475</v>
      </c>
      <c r="N8" s="24">
        <f t="shared" ref="N8:N27" si="1">D8+E8*20+F8*10+G8*9+H8*9+I8*191+J8*191+K8*182+L8*100</f>
        <v>11659</v>
      </c>
      <c r="O8" s="25">
        <f t="shared" ref="O8:O27" si="2">M8*2.75%</f>
        <v>205.5625</v>
      </c>
      <c r="P8" s="26"/>
      <c r="Q8" s="26"/>
      <c r="R8" s="24">
        <f t="shared" ref="R8:R27" si="3">M8-(M8*2.75%)+I8*191+J8*191+K8*182+L8*100-Q8</f>
        <v>11453.4375</v>
      </c>
      <c r="S8" s="25">
        <f t="shared" ref="S8:S27" si="4">M8*0.95%</f>
        <v>71.012500000000003</v>
      </c>
      <c r="T8" s="55">
        <f t="shared" ref="T8:T27" si="5">S8-Q8</f>
        <v>71.012500000000003</v>
      </c>
      <c r="U8" s="73">
        <v>18</v>
      </c>
      <c r="V8" s="76">
        <f t="shared" ref="V8:V27" si="6">R8-U8</f>
        <v>11435.4375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29631</v>
      </c>
      <c r="E9" s="30"/>
      <c r="F9" s="30">
        <v>20</v>
      </c>
      <c r="G9" s="30"/>
      <c r="H9" s="30">
        <v>210</v>
      </c>
      <c r="I9" s="20"/>
      <c r="J9" s="20"/>
      <c r="K9" s="20"/>
      <c r="L9" s="20"/>
      <c r="M9" s="20">
        <f t="shared" si="0"/>
        <v>31721</v>
      </c>
      <c r="N9" s="24">
        <f t="shared" si="1"/>
        <v>31721</v>
      </c>
      <c r="O9" s="25">
        <f t="shared" si="2"/>
        <v>872.32749999999999</v>
      </c>
      <c r="P9" s="26"/>
      <c r="Q9" s="26">
        <v>130</v>
      </c>
      <c r="R9" s="24">
        <f t="shared" si="3"/>
        <v>30718.672500000001</v>
      </c>
      <c r="S9" s="25">
        <f t="shared" si="4"/>
        <v>301.34949999999998</v>
      </c>
      <c r="T9" s="55">
        <f t="shared" si="5"/>
        <v>171.34949999999998</v>
      </c>
      <c r="U9" s="73">
        <v>189</v>
      </c>
      <c r="V9" s="76">
        <f t="shared" si="6"/>
        <v>30529.672500000001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9263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9263</v>
      </c>
      <c r="N10" s="24">
        <f t="shared" si="1"/>
        <v>9836</v>
      </c>
      <c r="O10" s="25">
        <f t="shared" si="2"/>
        <v>254.73249999999999</v>
      </c>
      <c r="P10" s="26"/>
      <c r="Q10" s="26">
        <v>30</v>
      </c>
      <c r="R10" s="24">
        <f t="shared" si="3"/>
        <v>9551.2674999999999</v>
      </c>
      <c r="S10" s="25">
        <f t="shared" si="4"/>
        <v>87.998499999999993</v>
      </c>
      <c r="T10" s="55">
        <f t="shared" si="5"/>
        <v>57.998499999999993</v>
      </c>
      <c r="U10" s="73">
        <v>36</v>
      </c>
      <c r="V10" s="76">
        <f t="shared" si="6"/>
        <v>9515.2674999999999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7746</v>
      </c>
      <c r="E11" s="30"/>
      <c r="F11" s="30"/>
      <c r="G11" s="32"/>
      <c r="H11" s="30">
        <v>720</v>
      </c>
      <c r="I11" s="20"/>
      <c r="J11" s="20"/>
      <c r="K11" s="20"/>
      <c r="L11" s="20"/>
      <c r="M11" s="20">
        <f t="shared" si="0"/>
        <v>14226</v>
      </c>
      <c r="N11" s="24">
        <f t="shared" si="1"/>
        <v>14226</v>
      </c>
      <c r="O11" s="25">
        <f t="shared" si="2"/>
        <v>391.21499999999997</v>
      </c>
      <c r="P11" s="26">
        <v>3000</v>
      </c>
      <c r="Q11" s="26">
        <v>64</v>
      </c>
      <c r="R11" s="24">
        <f t="shared" si="3"/>
        <v>13770.785</v>
      </c>
      <c r="S11" s="25">
        <f t="shared" si="4"/>
        <v>135.14699999999999</v>
      </c>
      <c r="T11" s="55">
        <f t="shared" si="5"/>
        <v>71.146999999999991</v>
      </c>
      <c r="U11" s="73">
        <v>36</v>
      </c>
      <c r="V11" s="76">
        <f t="shared" si="6"/>
        <v>13734.785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4211</v>
      </c>
      <c r="E12" s="30">
        <v>310</v>
      </c>
      <c r="F12" s="30">
        <v>260</v>
      </c>
      <c r="G12" s="30">
        <v>40</v>
      </c>
      <c r="H12" s="30">
        <v>140</v>
      </c>
      <c r="I12" s="20">
        <v>134</v>
      </c>
      <c r="J12" s="20">
        <v>115</v>
      </c>
      <c r="K12" s="20">
        <v>44</v>
      </c>
      <c r="L12" s="20"/>
      <c r="M12" s="20">
        <f t="shared" si="0"/>
        <v>14631</v>
      </c>
      <c r="N12" s="24">
        <f t="shared" si="1"/>
        <v>70198</v>
      </c>
      <c r="O12" s="25">
        <f t="shared" si="2"/>
        <v>402.35250000000002</v>
      </c>
      <c r="P12" s="26"/>
      <c r="Q12" s="26">
        <v>26</v>
      </c>
      <c r="R12" s="24">
        <f t="shared" si="3"/>
        <v>69769.647499999992</v>
      </c>
      <c r="S12" s="25">
        <f t="shared" si="4"/>
        <v>138.99449999999999</v>
      </c>
      <c r="T12" s="55">
        <f t="shared" si="5"/>
        <v>112.99449999999999</v>
      </c>
      <c r="U12" s="73"/>
      <c r="V12" s="76">
        <f t="shared" si="6"/>
        <v>69769.647499999992</v>
      </c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4703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4703</v>
      </c>
      <c r="N13" s="24">
        <f t="shared" si="1"/>
        <v>4703</v>
      </c>
      <c r="O13" s="25">
        <f t="shared" si="2"/>
        <v>129.33250000000001</v>
      </c>
      <c r="P13" s="26"/>
      <c r="Q13" s="26">
        <v>3</v>
      </c>
      <c r="R13" s="24">
        <f t="shared" si="3"/>
        <v>4570.6674999999996</v>
      </c>
      <c r="S13" s="25">
        <f t="shared" si="4"/>
        <v>44.6785</v>
      </c>
      <c r="T13" s="55">
        <f t="shared" si="5"/>
        <v>41.6785</v>
      </c>
      <c r="U13" s="73"/>
      <c r="V13" s="76">
        <f t="shared" si="6"/>
        <v>4570.6674999999996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34917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35817</v>
      </c>
      <c r="N14" s="24">
        <f t="shared" si="1"/>
        <v>37637</v>
      </c>
      <c r="O14" s="25">
        <f t="shared" si="2"/>
        <v>984.96749999999997</v>
      </c>
      <c r="P14" s="26"/>
      <c r="Q14" s="26">
        <v>156</v>
      </c>
      <c r="R14" s="24">
        <f t="shared" si="3"/>
        <v>36496.032500000001</v>
      </c>
      <c r="S14" s="25">
        <f t="shared" si="4"/>
        <v>340.26150000000001</v>
      </c>
      <c r="T14" s="55">
        <f t="shared" si="5"/>
        <v>184.26150000000001</v>
      </c>
      <c r="U14" s="73">
        <v>216</v>
      </c>
      <c r="V14" s="76">
        <f t="shared" si="6"/>
        <v>36280.032500000001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22828</v>
      </c>
      <c r="E15" s="30">
        <v>410</v>
      </c>
      <c r="F15" s="30">
        <v>170</v>
      </c>
      <c r="G15" s="30"/>
      <c r="H15" s="30">
        <v>320</v>
      </c>
      <c r="I15" s="20"/>
      <c r="J15" s="20"/>
      <c r="K15" s="20"/>
      <c r="L15" s="20"/>
      <c r="M15" s="20">
        <f t="shared" si="0"/>
        <v>35608</v>
      </c>
      <c r="N15" s="24">
        <f t="shared" si="1"/>
        <v>35608</v>
      </c>
      <c r="O15" s="25">
        <f t="shared" si="2"/>
        <v>979.22</v>
      </c>
      <c r="P15" s="26"/>
      <c r="Q15" s="26">
        <v>137</v>
      </c>
      <c r="R15" s="24">
        <f t="shared" si="3"/>
        <v>34491.78</v>
      </c>
      <c r="S15" s="25">
        <f t="shared" si="4"/>
        <v>338.27600000000001</v>
      </c>
      <c r="T15" s="55">
        <f t="shared" si="5"/>
        <v>201.27600000000001</v>
      </c>
      <c r="U15" s="73">
        <v>153</v>
      </c>
      <c r="V15" s="76">
        <f t="shared" si="6"/>
        <v>34338.78</v>
      </c>
      <c r="W15">
        <v>108</v>
      </c>
      <c r="X15" s="53">
        <f>V15-W15</f>
        <v>34230.78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32581</v>
      </c>
      <c r="E16" s="30"/>
      <c r="F16" s="30"/>
      <c r="G16" s="30"/>
      <c r="H16" s="30">
        <v>60</v>
      </c>
      <c r="I16" s="20"/>
      <c r="J16" s="20"/>
      <c r="K16" s="20">
        <v>5</v>
      </c>
      <c r="L16" s="20"/>
      <c r="M16" s="20">
        <f t="shared" si="0"/>
        <v>33121</v>
      </c>
      <c r="N16" s="24">
        <f t="shared" si="1"/>
        <v>34031</v>
      </c>
      <c r="O16" s="25">
        <f t="shared" si="2"/>
        <v>910.82749999999999</v>
      </c>
      <c r="P16" s="26"/>
      <c r="Q16" s="26">
        <v>124</v>
      </c>
      <c r="R16" s="24">
        <f t="shared" si="3"/>
        <v>32996.172500000001</v>
      </c>
      <c r="S16" s="25">
        <f t="shared" si="4"/>
        <v>314.64949999999999</v>
      </c>
      <c r="T16" s="55">
        <f t="shared" si="5"/>
        <v>190.64949999999999</v>
      </c>
      <c r="U16" s="73">
        <v>216</v>
      </c>
      <c r="V16" s="76">
        <f t="shared" si="6"/>
        <v>32780.172500000001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11028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12028</v>
      </c>
      <c r="N17" s="24">
        <f t="shared" si="1"/>
        <v>12028</v>
      </c>
      <c r="O17" s="25">
        <f t="shared" si="2"/>
        <v>330.77</v>
      </c>
      <c r="P17" s="26"/>
      <c r="Q17" s="26">
        <v>80</v>
      </c>
      <c r="R17" s="24">
        <f t="shared" si="3"/>
        <v>11617.23</v>
      </c>
      <c r="S17" s="25">
        <f t="shared" si="4"/>
        <v>114.26599999999999</v>
      </c>
      <c r="T17" s="55">
        <f t="shared" si="5"/>
        <v>34.265999999999991</v>
      </c>
      <c r="U17" s="73">
        <v>45</v>
      </c>
      <c r="V17" s="76">
        <f t="shared" si="6"/>
        <v>11572.23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14880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14880</v>
      </c>
      <c r="N18" s="24">
        <f t="shared" si="1"/>
        <v>14880</v>
      </c>
      <c r="O18" s="25">
        <f t="shared" si="2"/>
        <v>409.2</v>
      </c>
      <c r="P18" s="26"/>
      <c r="Q18" s="26">
        <v>100</v>
      </c>
      <c r="R18" s="24">
        <f t="shared" si="3"/>
        <v>14370.8</v>
      </c>
      <c r="S18" s="25">
        <f t="shared" si="4"/>
        <v>141.35999999999999</v>
      </c>
      <c r="T18" s="55">
        <f t="shared" si="5"/>
        <v>41.359999999999985</v>
      </c>
      <c r="U18" s="73"/>
      <c r="V18" s="76">
        <f t="shared" si="6"/>
        <v>14370.8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12041</v>
      </c>
      <c r="E19" s="30">
        <v>10</v>
      </c>
      <c r="F19" s="30">
        <v>40</v>
      </c>
      <c r="G19" s="30"/>
      <c r="H19" s="30">
        <v>150</v>
      </c>
      <c r="I19" s="20">
        <v>12</v>
      </c>
      <c r="J19" s="20"/>
      <c r="K19" s="20"/>
      <c r="L19" s="20"/>
      <c r="M19" s="20">
        <f t="shared" si="0"/>
        <v>13991</v>
      </c>
      <c r="N19" s="24">
        <f t="shared" si="1"/>
        <v>16283</v>
      </c>
      <c r="O19" s="25">
        <f t="shared" si="2"/>
        <v>384.7525</v>
      </c>
      <c r="P19" s="26"/>
      <c r="Q19" s="26">
        <v>100</v>
      </c>
      <c r="R19" s="24">
        <f t="shared" si="3"/>
        <v>15798.247499999999</v>
      </c>
      <c r="S19" s="25">
        <f t="shared" si="4"/>
        <v>132.9145</v>
      </c>
      <c r="T19" s="55">
        <f t="shared" si="5"/>
        <v>32.914500000000004</v>
      </c>
      <c r="U19" s="73"/>
      <c r="V19" s="76">
        <f t="shared" si="6"/>
        <v>15798.247499999999</v>
      </c>
    </row>
    <row r="20" spans="1:22" ht="15.75" x14ac:dyDescent="0.25">
      <c r="A20" s="28">
        <v>14</v>
      </c>
      <c r="B20" s="20">
        <v>1908446147</v>
      </c>
      <c r="C20" s="83">
        <v>1028</v>
      </c>
      <c r="D20" s="29">
        <v>5951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5951</v>
      </c>
      <c r="N20" s="24">
        <f t="shared" si="1"/>
        <v>5951</v>
      </c>
      <c r="O20" s="25">
        <f t="shared" si="2"/>
        <v>163.6525</v>
      </c>
      <c r="P20" s="26"/>
      <c r="Q20" s="26">
        <v>120</v>
      </c>
      <c r="R20" s="24">
        <f t="shared" si="3"/>
        <v>5667.3474999999999</v>
      </c>
      <c r="S20" s="25">
        <f t="shared" si="4"/>
        <v>56.534500000000001</v>
      </c>
      <c r="T20" s="55">
        <f t="shared" si="5"/>
        <v>-63.465499999999999</v>
      </c>
      <c r="U20" s="73"/>
      <c r="V20" s="76">
        <f t="shared" si="6"/>
        <v>5667.3474999999999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5626</v>
      </c>
      <c r="E21" s="30">
        <v>50</v>
      </c>
      <c r="F21" s="30"/>
      <c r="G21" s="30">
        <v>10</v>
      </c>
      <c r="H21" s="30"/>
      <c r="I21" s="20">
        <v>7</v>
      </c>
      <c r="J21" s="20"/>
      <c r="K21" s="20"/>
      <c r="L21" s="20"/>
      <c r="M21" s="20">
        <f t="shared" si="0"/>
        <v>6716</v>
      </c>
      <c r="N21" s="24">
        <f t="shared" si="1"/>
        <v>8053</v>
      </c>
      <c r="O21" s="25">
        <f t="shared" si="2"/>
        <v>184.69</v>
      </c>
      <c r="P21" s="26">
        <v>-60</v>
      </c>
      <c r="Q21" s="26">
        <v>20</v>
      </c>
      <c r="R21" s="24">
        <f t="shared" si="3"/>
        <v>7848.31</v>
      </c>
      <c r="S21" s="25">
        <f t="shared" si="4"/>
        <v>63.802</v>
      </c>
      <c r="T21" s="55">
        <f t="shared" si="5"/>
        <v>43.802</v>
      </c>
      <c r="U21" s="73">
        <v>18</v>
      </c>
      <c r="V21" s="76">
        <f t="shared" si="6"/>
        <v>7830.31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32078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32078</v>
      </c>
      <c r="N22" s="24">
        <f t="shared" si="1"/>
        <v>34943</v>
      </c>
      <c r="O22" s="25">
        <f t="shared" si="2"/>
        <v>882.14499999999998</v>
      </c>
      <c r="P22" s="26"/>
      <c r="Q22" s="26">
        <v>150</v>
      </c>
      <c r="R22" s="24">
        <f t="shared" si="3"/>
        <v>33910.854999999996</v>
      </c>
      <c r="S22" s="25">
        <f t="shared" si="4"/>
        <v>304.74099999999999</v>
      </c>
      <c r="T22" s="55">
        <f t="shared" si="5"/>
        <v>154.74099999999999</v>
      </c>
      <c r="U22" s="73">
        <v>180</v>
      </c>
      <c r="V22" s="76">
        <f t="shared" si="6"/>
        <v>33730.854999999996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4">
        <f t="shared" si="3"/>
        <v>4812.5</v>
      </c>
      <c r="S23" s="25">
        <f t="shared" si="4"/>
        <v>47.5</v>
      </c>
      <c r="T23" s="55">
        <f t="shared" si="5"/>
        <v>-2.5</v>
      </c>
      <c r="U23" s="73"/>
      <c r="V23" s="76">
        <f t="shared" si="6"/>
        <v>4812.5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48146</v>
      </c>
      <c r="E24" s="30">
        <v>50</v>
      </c>
      <c r="F24" s="30">
        <v>20</v>
      </c>
      <c r="G24" s="30"/>
      <c r="H24" s="30">
        <v>100</v>
      </c>
      <c r="I24" s="20"/>
      <c r="J24" s="20"/>
      <c r="K24" s="20"/>
      <c r="L24" s="20"/>
      <c r="M24" s="20">
        <f t="shared" si="0"/>
        <v>50246</v>
      </c>
      <c r="N24" s="24">
        <f t="shared" si="1"/>
        <v>50246</v>
      </c>
      <c r="O24" s="25">
        <f t="shared" si="2"/>
        <v>1381.7650000000001</v>
      </c>
      <c r="P24" s="26">
        <v>5000</v>
      </c>
      <c r="Q24" s="26">
        <v>136</v>
      </c>
      <c r="R24" s="24">
        <f t="shared" si="3"/>
        <v>48728.235000000001</v>
      </c>
      <c r="S24" s="25">
        <f t="shared" si="4"/>
        <v>477.33699999999999</v>
      </c>
      <c r="T24" s="55">
        <f t="shared" si="5"/>
        <v>341.33699999999999</v>
      </c>
      <c r="U24" s="73">
        <v>378</v>
      </c>
      <c r="V24" s="76">
        <f t="shared" si="6"/>
        <v>48350.235000000001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15000</v>
      </c>
      <c r="E25" s="30"/>
      <c r="F25" s="30">
        <v>30</v>
      </c>
      <c r="G25" s="30">
        <v>110</v>
      </c>
      <c r="H25" s="30"/>
      <c r="I25" s="20">
        <v>12</v>
      </c>
      <c r="J25" s="20">
        <v>1</v>
      </c>
      <c r="K25" s="20"/>
      <c r="L25" s="20"/>
      <c r="M25" s="20">
        <f t="shared" si="0"/>
        <v>16290</v>
      </c>
      <c r="N25" s="24">
        <f t="shared" si="1"/>
        <v>18773</v>
      </c>
      <c r="O25" s="25">
        <f t="shared" si="2"/>
        <v>447.97500000000002</v>
      </c>
      <c r="P25" s="26">
        <v>25315</v>
      </c>
      <c r="Q25" s="26">
        <v>98</v>
      </c>
      <c r="R25" s="24">
        <f t="shared" si="3"/>
        <v>18227.025000000001</v>
      </c>
      <c r="S25" s="25">
        <f t="shared" si="4"/>
        <v>154.755</v>
      </c>
      <c r="T25" s="55">
        <f t="shared" si="5"/>
        <v>56.754999999999995</v>
      </c>
      <c r="U25" s="73">
        <v>90</v>
      </c>
      <c r="V25" s="76">
        <f t="shared" si="6"/>
        <v>18137.025000000001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6682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6682</v>
      </c>
      <c r="N26" s="24">
        <f t="shared" si="1"/>
        <v>7637</v>
      </c>
      <c r="O26" s="25">
        <f t="shared" si="2"/>
        <v>183.755</v>
      </c>
      <c r="P26" s="26"/>
      <c r="Q26" s="26">
        <v>63</v>
      </c>
      <c r="R26" s="24">
        <f t="shared" si="3"/>
        <v>7390.2449999999999</v>
      </c>
      <c r="S26" s="25">
        <f t="shared" si="4"/>
        <v>63.478999999999999</v>
      </c>
      <c r="T26" s="55">
        <f t="shared" si="5"/>
        <v>0.4789999999999992</v>
      </c>
      <c r="U26" s="73"/>
      <c r="V26" s="76">
        <f t="shared" si="6"/>
        <v>7390.2449999999999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8657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8657</v>
      </c>
      <c r="N27" s="40">
        <f t="shared" si="1"/>
        <v>8657</v>
      </c>
      <c r="O27" s="25">
        <f t="shared" si="2"/>
        <v>238.0675</v>
      </c>
      <c r="P27" s="41"/>
      <c r="Q27" s="41">
        <v>100</v>
      </c>
      <c r="R27" s="24">
        <f t="shared" si="3"/>
        <v>8318.9325000000008</v>
      </c>
      <c r="S27" s="42">
        <f t="shared" si="4"/>
        <v>82.241500000000002</v>
      </c>
      <c r="T27" s="56">
        <f t="shared" si="5"/>
        <v>-17.758499999999998</v>
      </c>
      <c r="U27" s="73">
        <v>45</v>
      </c>
      <c r="V27" s="76">
        <f t="shared" si="6"/>
        <v>8273.9325000000008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335748</v>
      </c>
      <c r="E28" s="45">
        <f>SUM(E7:E27)</f>
        <v>830</v>
      </c>
      <c r="F28" s="45">
        <f t="shared" ref="F28:V28" si="7">SUM(F7:F27)</f>
        <v>550</v>
      </c>
      <c r="G28" s="45">
        <f t="shared" si="7"/>
        <v>160</v>
      </c>
      <c r="H28" s="45">
        <f t="shared" si="7"/>
        <v>1900</v>
      </c>
      <c r="I28" s="45">
        <f t="shared" si="7"/>
        <v>213</v>
      </c>
      <c r="J28" s="45">
        <f t="shared" si="7"/>
        <v>116</v>
      </c>
      <c r="K28" s="45">
        <f t="shared" si="7"/>
        <v>61</v>
      </c>
      <c r="L28" s="45">
        <f t="shared" si="7"/>
        <v>0</v>
      </c>
      <c r="M28" s="57">
        <f t="shared" si="7"/>
        <v>376388</v>
      </c>
      <c r="N28" s="57">
        <f t="shared" si="7"/>
        <v>450329</v>
      </c>
      <c r="O28" s="58">
        <f t="shared" si="7"/>
        <v>10350.669999999998</v>
      </c>
      <c r="P28" s="57">
        <f t="shared" si="7"/>
        <v>30255</v>
      </c>
      <c r="Q28" s="57">
        <f t="shared" si="7"/>
        <v>1792</v>
      </c>
      <c r="R28" s="57">
        <f t="shared" si="7"/>
        <v>438186.32999999996</v>
      </c>
      <c r="S28" s="57">
        <f t="shared" si="7"/>
        <v>3575.6860000000006</v>
      </c>
      <c r="T28" s="59">
        <f t="shared" si="7"/>
        <v>1783.6859999999999</v>
      </c>
      <c r="U28" s="59">
        <f t="shared" si="7"/>
        <v>1683</v>
      </c>
      <c r="V28" s="59">
        <f t="shared" si="7"/>
        <v>436503.32999999996</v>
      </c>
    </row>
    <row r="29" spans="1:22" ht="15.75" thickBot="1" x14ac:dyDescent="0.3">
      <c r="A29" s="104" t="s">
        <v>39</v>
      </c>
      <c r="B29" s="105"/>
      <c r="C29" s="106"/>
      <c r="D29" s="48">
        <f>D4+D5-D28</f>
        <v>464580</v>
      </c>
      <c r="E29" s="48">
        <f t="shared" ref="E29:L29" si="8">E4+E5-E28</f>
        <v>9970</v>
      </c>
      <c r="F29" s="48">
        <f t="shared" si="8"/>
        <v>19360</v>
      </c>
      <c r="G29" s="48">
        <f t="shared" si="8"/>
        <v>50</v>
      </c>
      <c r="H29" s="48">
        <f t="shared" si="8"/>
        <v>33645</v>
      </c>
      <c r="I29" s="48">
        <f t="shared" si="8"/>
        <v>1381</v>
      </c>
      <c r="J29" s="48">
        <f t="shared" si="8"/>
        <v>414</v>
      </c>
      <c r="K29" s="48">
        <f t="shared" si="8"/>
        <v>442</v>
      </c>
      <c r="L29" s="48">
        <f t="shared" si="8"/>
        <v>50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2" priority="47" operator="equal">
      <formula>212030016606640</formula>
    </cfRule>
  </conditionalFormatting>
  <conditionalFormatting sqref="D29 E4:E6 E28:K29">
    <cfRule type="cellIs" dxfId="611" priority="45" operator="equal">
      <formula>$E$4</formula>
    </cfRule>
    <cfRule type="cellIs" dxfId="610" priority="46" operator="equal">
      <formula>2120</formula>
    </cfRule>
  </conditionalFormatting>
  <conditionalFormatting sqref="D29:E29 F4:F6 F28:F29">
    <cfRule type="cellIs" dxfId="609" priority="43" operator="equal">
      <formula>$F$4</formula>
    </cfRule>
    <cfRule type="cellIs" dxfId="608" priority="44" operator="equal">
      <formula>300</formula>
    </cfRule>
  </conditionalFormatting>
  <conditionalFormatting sqref="G4:G6 G28:G29">
    <cfRule type="cellIs" dxfId="607" priority="41" operator="equal">
      <formula>$G$4</formula>
    </cfRule>
    <cfRule type="cellIs" dxfId="606" priority="42" operator="equal">
      <formula>1660</formula>
    </cfRule>
  </conditionalFormatting>
  <conditionalFormatting sqref="H4:H6 H28:H29">
    <cfRule type="cellIs" dxfId="605" priority="39" operator="equal">
      <formula>$H$4</formula>
    </cfRule>
    <cfRule type="cellIs" dxfId="604" priority="40" operator="equal">
      <formula>6640</formula>
    </cfRule>
  </conditionalFormatting>
  <conditionalFormatting sqref="T6:T28 U28:V28">
    <cfRule type="cellIs" dxfId="603" priority="38" operator="lessThan">
      <formula>0</formula>
    </cfRule>
  </conditionalFormatting>
  <conditionalFormatting sqref="T7:T27">
    <cfRule type="cellIs" dxfId="602" priority="35" operator="lessThan">
      <formula>0</formula>
    </cfRule>
    <cfRule type="cellIs" dxfId="601" priority="36" operator="lessThan">
      <formula>0</formula>
    </cfRule>
    <cfRule type="cellIs" dxfId="600" priority="37" operator="lessThan">
      <formula>0</formula>
    </cfRule>
  </conditionalFormatting>
  <conditionalFormatting sqref="E4:E6 E28:K28">
    <cfRule type="cellIs" dxfId="599" priority="34" operator="equal">
      <formula>$E$4</formula>
    </cfRule>
  </conditionalFormatting>
  <conditionalFormatting sqref="D28:D29 D6 D4:M4">
    <cfRule type="cellIs" dxfId="598" priority="33" operator="equal">
      <formula>$D$4</formula>
    </cfRule>
  </conditionalFormatting>
  <conditionalFormatting sqref="I4:I6 I28:I29">
    <cfRule type="cellIs" dxfId="597" priority="32" operator="equal">
      <formula>$I$4</formula>
    </cfRule>
  </conditionalFormatting>
  <conditionalFormatting sqref="J4:J6 J28:J29">
    <cfRule type="cellIs" dxfId="596" priority="31" operator="equal">
      <formula>$J$4</formula>
    </cfRule>
  </conditionalFormatting>
  <conditionalFormatting sqref="K4:K6 K28:K29">
    <cfRule type="cellIs" dxfId="595" priority="30" operator="equal">
      <formula>$K$4</formula>
    </cfRule>
  </conditionalFormatting>
  <conditionalFormatting sqref="M4:M6">
    <cfRule type="cellIs" dxfId="594" priority="29" operator="equal">
      <formula>$L$4</formula>
    </cfRule>
  </conditionalFormatting>
  <conditionalFormatting sqref="T7:T28 U28:V28">
    <cfRule type="cellIs" dxfId="593" priority="26" operator="lessThan">
      <formula>0</formula>
    </cfRule>
    <cfRule type="cellIs" dxfId="592" priority="27" operator="lessThan">
      <formula>0</formula>
    </cfRule>
    <cfRule type="cellIs" dxfId="591" priority="28" operator="lessThan">
      <formula>0</formula>
    </cfRule>
  </conditionalFormatting>
  <conditionalFormatting sqref="D5:K5">
    <cfRule type="cellIs" dxfId="590" priority="25" operator="greaterThan">
      <formula>0</formula>
    </cfRule>
  </conditionalFormatting>
  <conditionalFormatting sqref="T6:T28 U28:V28">
    <cfRule type="cellIs" dxfId="589" priority="24" operator="lessThan">
      <formula>0</formula>
    </cfRule>
  </conditionalFormatting>
  <conditionalFormatting sqref="T7:T27">
    <cfRule type="cellIs" dxfId="588" priority="21" operator="lessThan">
      <formula>0</formula>
    </cfRule>
    <cfRule type="cellIs" dxfId="587" priority="22" operator="lessThan">
      <formula>0</formula>
    </cfRule>
    <cfRule type="cellIs" dxfId="586" priority="23" operator="lessThan">
      <formula>0</formula>
    </cfRule>
  </conditionalFormatting>
  <conditionalFormatting sqref="T7:T28 U28:V28">
    <cfRule type="cellIs" dxfId="585" priority="18" operator="lessThan">
      <formula>0</formula>
    </cfRule>
    <cfRule type="cellIs" dxfId="584" priority="19" operator="lessThan">
      <formula>0</formula>
    </cfRule>
    <cfRule type="cellIs" dxfId="583" priority="20" operator="lessThan">
      <formula>0</formula>
    </cfRule>
  </conditionalFormatting>
  <conditionalFormatting sqref="D5:K5">
    <cfRule type="cellIs" dxfId="582" priority="17" operator="greaterThan">
      <formula>0</formula>
    </cfRule>
  </conditionalFormatting>
  <conditionalFormatting sqref="L4 L6 L28:L29">
    <cfRule type="cellIs" dxfId="581" priority="16" operator="equal">
      <formula>$L$4</formula>
    </cfRule>
  </conditionalFormatting>
  <conditionalFormatting sqref="D7:S7">
    <cfRule type="cellIs" dxfId="580" priority="15" operator="greaterThan">
      <formula>0</formula>
    </cfRule>
  </conditionalFormatting>
  <conditionalFormatting sqref="D9:S9">
    <cfRule type="cellIs" dxfId="579" priority="14" operator="greaterThan">
      <formula>0</formula>
    </cfRule>
  </conditionalFormatting>
  <conditionalFormatting sqref="D11:S11">
    <cfRule type="cellIs" dxfId="578" priority="13" operator="greaterThan">
      <formula>0</formula>
    </cfRule>
  </conditionalFormatting>
  <conditionalFormatting sqref="D13:S13">
    <cfRule type="cellIs" dxfId="577" priority="12" operator="greaterThan">
      <formula>0</formula>
    </cfRule>
  </conditionalFormatting>
  <conditionalFormatting sqref="D15:S15">
    <cfRule type="cellIs" dxfId="576" priority="11" operator="greaterThan">
      <formula>0</formula>
    </cfRule>
  </conditionalFormatting>
  <conditionalFormatting sqref="D17:S17">
    <cfRule type="cellIs" dxfId="575" priority="10" operator="greaterThan">
      <formula>0</formula>
    </cfRule>
  </conditionalFormatting>
  <conditionalFormatting sqref="D19:S19">
    <cfRule type="cellIs" dxfId="574" priority="9" operator="greaterThan">
      <formula>0</formula>
    </cfRule>
  </conditionalFormatting>
  <conditionalFormatting sqref="D21:S21">
    <cfRule type="cellIs" dxfId="573" priority="8" operator="greaterThan">
      <formula>0</formula>
    </cfRule>
  </conditionalFormatting>
  <conditionalFormatting sqref="D23:S23">
    <cfRule type="cellIs" dxfId="572" priority="7" operator="greaterThan">
      <formula>0</formula>
    </cfRule>
  </conditionalFormatting>
  <conditionalFormatting sqref="D25:S25">
    <cfRule type="cellIs" dxfId="571" priority="6" operator="greaterThan">
      <formula>0</formula>
    </cfRule>
  </conditionalFormatting>
  <conditionalFormatting sqref="D27:S27">
    <cfRule type="cellIs" dxfId="570" priority="5" operator="greaterThan">
      <formula>0</formula>
    </cfRule>
  </conditionalFormatting>
  <conditionalFormatting sqref="U6">
    <cfRule type="cellIs" dxfId="569" priority="4" operator="lessThan">
      <formula>0</formula>
    </cfRule>
  </conditionalFormatting>
  <conditionalFormatting sqref="U6">
    <cfRule type="cellIs" dxfId="568" priority="3" operator="lessThan">
      <formula>0</formula>
    </cfRule>
  </conditionalFormatting>
  <conditionalFormatting sqref="V6">
    <cfRule type="cellIs" dxfId="567" priority="2" operator="lessThan">
      <formula>0</formula>
    </cfRule>
  </conditionalFormatting>
  <conditionalFormatting sqref="V6">
    <cfRule type="cellIs" dxfId="566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48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2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1" priority="43" operator="equal">
      <formula>212030016606640</formula>
    </cfRule>
  </conditionalFormatting>
  <conditionalFormatting sqref="D29 E4:E6 E28:K29">
    <cfRule type="cellIs" dxfId="1350" priority="41" operator="equal">
      <formula>$E$4</formula>
    </cfRule>
    <cfRule type="cellIs" dxfId="1349" priority="42" operator="equal">
      <formula>2120</formula>
    </cfRule>
  </conditionalFormatting>
  <conditionalFormatting sqref="D29:E29 F4:F6 F28:F29">
    <cfRule type="cellIs" dxfId="1348" priority="39" operator="equal">
      <formula>$F$4</formula>
    </cfRule>
    <cfRule type="cellIs" dxfId="1347" priority="40" operator="equal">
      <formula>300</formula>
    </cfRule>
  </conditionalFormatting>
  <conditionalFormatting sqref="G4:G6 G28:G29">
    <cfRule type="cellIs" dxfId="1346" priority="37" operator="equal">
      <formula>$G$4</formula>
    </cfRule>
    <cfRule type="cellIs" dxfId="1345" priority="38" operator="equal">
      <formula>1660</formula>
    </cfRule>
  </conditionalFormatting>
  <conditionalFormatting sqref="H4:H6 H28:H29">
    <cfRule type="cellIs" dxfId="1344" priority="35" operator="equal">
      <formula>$H$4</formula>
    </cfRule>
    <cfRule type="cellIs" dxfId="1343" priority="36" operator="equal">
      <formula>6640</formula>
    </cfRule>
  </conditionalFormatting>
  <conditionalFormatting sqref="T6:T28">
    <cfRule type="cellIs" dxfId="1342" priority="34" operator="lessThan">
      <formula>0</formula>
    </cfRule>
  </conditionalFormatting>
  <conditionalFormatting sqref="T7:T27">
    <cfRule type="cellIs" dxfId="1341" priority="31" operator="lessThan">
      <formula>0</formula>
    </cfRule>
    <cfRule type="cellIs" dxfId="1340" priority="32" operator="lessThan">
      <formula>0</formula>
    </cfRule>
    <cfRule type="cellIs" dxfId="1339" priority="33" operator="lessThan">
      <formula>0</formula>
    </cfRule>
  </conditionalFormatting>
  <conditionalFormatting sqref="E4:E6 E28:K28">
    <cfRule type="cellIs" dxfId="1338" priority="30" operator="equal">
      <formula>$E$4</formula>
    </cfRule>
  </conditionalFormatting>
  <conditionalFormatting sqref="D28:D29 D6 D4:M4">
    <cfRule type="cellIs" dxfId="1337" priority="29" operator="equal">
      <formula>$D$4</formula>
    </cfRule>
  </conditionalFormatting>
  <conditionalFormatting sqref="I4:I6 I28:I29">
    <cfRule type="cellIs" dxfId="1336" priority="28" operator="equal">
      <formula>$I$4</formula>
    </cfRule>
  </conditionalFormatting>
  <conditionalFormatting sqref="J4:J6 J28:J29">
    <cfRule type="cellIs" dxfId="1335" priority="27" operator="equal">
      <formula>$J$4</formula>
    </cfRule>
  </conditionalFormatting>
  <conditionalFormatting sqref="K4:K6 K28:K29">
    <cfRule type="cellIs" dxfId="1334" priority="26" operator="equal">
      <formula>$K$4</formula>
    </cfRule>
  </conditionalFormatting>
  <conditionalFormatting sqref="M4:M6">
    <cfRule type="cellIs" dxfId="1333" priority="25" operator="equal">
      <formula>$L$4</formula>
    </cfRule>
  </conditionalFormatting>
  <conditionalFormatting sqref="T7:T28">
    <cfRule type="cellIs" dxfId="1332" priority="22" operator="lessThan">
      <formula>0</formula>
    </cfRule>
    <cfRule type="cellIs" dxfId="1331" priority="23" operator="lessThan">
      <formula>0</formula>
    </cfRule>
    <cfRule type="cellIs" dxfId="1330" priority="24" operator="lessThan">
      <formula>0</formula>
    </cfRule>
  </conditionalFormatting>
  <conditionalFormatting sqref="D5:K5">
    <cfRule type="cellIs" dxfId="1329" priority="21" operator="greaterThan">
      <formula>0</formula>
    </cfRule>
  </conditionalFormatting>
  <conditionalFormatting sqref="T6:T28">
    <cfRule type="cellIs" dxfId="1328" priority="20" operator="lessThan">
      <formula>0</formula>
    </cfRule>
  </conditionalFormatting>
  <conditionalFormatting sqref="T7:T27">
    <cfRule type="cellIs" dxfId="1327" priority="17" operator="lessThan">
      <formula>0</formula>
    </cfRule>
    <cfRule type="cellIs" dxfId="1326" priority="18" operator="lessThan">
      <formula>0</formula>
    </cfRule>
    <cfRule type="cellIs" dxfId="1325" priority="19" operator="lessThan">
      <formula>0</formula>
    </cfRule>
  </conditionalFormatting>
  <conditionalFormatting sqref="T7:T28">
    <cfRule type="cellIs" dxfId="1324" priority="14" operator="lessThan">
      <formula>0</formula>
    </cfRule>
    <cfRule type="cellIs" dxfId="1323" priority="15" operator="lessThan">
      <formula>0</formula>
    </cfRule>
    <cfRule type="cellIs" dxfId="1322" priority="16" operator="lessThan">
      <formula>0</formula>
    </cfRule>
  </conditionalFormatting>
  <conditionalFormatting sqref="D5:K5">
    <cfRule type="cellIs" dxfId="1321" priority="13" operator="greaterThan">
      <formula>0</formula>
    </cfRule>
  </conditionalFormatting>
  <conditionalFormatting sqref="L4 L6 L28:L29">
    <cfRule type="cellIs" dxfId="1320" priority="12" operator="equal">
      <formula>$L$4</formula>
    </cfRule>
  </conditionalFormatting>
  <conditionalFormatting sqref="D7:S7">
    <cfRule type="cellIs" dxfId="1319" priority="11" operator="greaterThan">
      <formula>0</formula>
    </cfRule>
  </conditionalFormatting>
  <conditionalFormatting sqref="D9:S9">
    <cfRule type="cellIs" dxfId="1318" priority="10" operator="greaterThan">
      <formula>0</formula>
    </cfRule>
  </conditionalFormatting>
  <conditionalFormatting sqref="D11:S11">
    <cfRule type="cellIs" dxfId="1317" priority="9" operator="greaterThan">
      <formula>0</formula>
    </cfRule>
  </conditionalFormatting>
  <conditionalFormatting sqref="D13:S13">
    <cfRule type="cellIs" dxfId="1316" priority="8" operator="greaterThan">
      <formula>0</formula>
    </cfRule>
  </conditionalFormatting>
  <conditionalFormatting sqref="D15:S15">
    <cfRule type="cellIs" dxfId="1315" priority="7" operator="greaterThan">
      <formula>0</formula>
    </cfRule>
  </conditionalFormatting>
  <conditionalFormatting sqref="D17:S17">
    <cfRule type="cellIs" dxfId="1314" priority="6" operator="greaterThan">
      <formula>0</formula>
    </cfRule>
  </conditionalFormatting>
  <conditionalFormatting sqref="D19:S19">
    <cfRule type="cellIs" dxfId="1313" priority="5" operator="greaterThan">
      <formula>0</formula>
    </cfRule>
  </conditionalFormatting>
  <conditionalFormatting sqref="D21:S21">
    <cfRule type="cellIs" dxfId="1312" priority="4" operator="greaterThan">
      <formula>0</formula>
    </cfRule>
  </conditionalFormatting>
  <conditionalFormatting sqref="D23:S23">
    <cfRule type="cellIs" dxfId="1311" priority="3" operator="greaterThan">
      <formula>0</formula>
    </cfRule>
  </conditionalFormatting>
  <conditionalFormatting sqref="D25:S25">
    <cfRule type="cellIs" dxfId="1310" priority="2" operator="greaterThan">
      <formula>0</formula>
    </cfRule>
  </conditionalFormatting>
  <conditionalFormatting sqref="D27:S27">
    <cfRule type="cellIs" dxfId="130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1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" bestFit="1" customWidth="1"/>
    <col min="18" max="18" width="12.140625" bestFit="1" customWidth="1"/>
    <col min="22" max="22" width="9.570312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80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'19'!D29</f>
        <v>464580</v>
      </c>
      <c r="E4" s="2">
        <f>'19'!E29</f>
        <v>9970</v>
      </c>
      <c r="F4" s="2">
        <f>'19'!F29</f>
        <v>19360</v>
      </c>
      <c r="G4" s="2">
        <f>'19'!G29</f>
        <v>50</v>
      </c>
      <c r="H4" s="2">
        <f>'19'!H29</f>
        <v>33645</v>
      </c>
      <c r="I4" s="2">
        <f>'19'!I29</f>
        <v>1381</v>
      </c>
      <c r="J4" s="2">
        <f>'19'!J29</f>
        <v>414</v>
      </c>
      <c r="K4" s="2">
        <f>'19'!K29</f>
        <v>442</v>
      </c>
      <c r="L4" s="2">
        <f>'19'!L29</f>
        <v>50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316365</v>
      </c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81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14815</v>
      </c>
      <c r="E7" s="22"/>
      <c r="F7" s="22"/>
      <c r="G7" s="22"/>
      <c r="H7" s="22"/>
      <c r="I7" s="23">
        <v>36</v>
      </c>
      <c r="J7" s="23">
        <v>33</v>
      </c>
      <c r="K7" s="23"/>
      <c r="L7" s="23"/>
      <c r="M7" s="20">
        <f>D7+E7*20+F7*10+G7*9+H7*9</f>
        <v>14815</v>
      </c>
      <c r="N7" s="24">
        <f>D7+E7*20+F7*10+G7*9+H7*9+I7*191+J7*191+K7*182+L7*100</f>
        <v>27994</v>
      </c>
      <c r="O7" s="25">
        <f>M7*2.75%</f>
        <v>407.41250000000002</v>
      </c>
      <c r="P7" s="26">
        <v>3000</v>
      </c>
      <c r="Q7" s="26">
        <v>104</v>
      </c>
      <c r="R7" s="24">
        <f>M7-(M7*2.75%)+I7*191+J7*191+K7*182+L7*100-Q7</f>
        <v>27482.587500000001</v>
      </c>
      <c r="S7" s="25">
        <f>M7*0.95%</f>
        <v>140.74250000000001</v>
      </c>
      <c r="T7" s="55">
        <f>S7-Q7</f>
        <v>36.742500000000007</v>
      </c>
      <c r="U7" s="61">
        <v>54</v>
      </c>
      <c r="V7" s="62">
        <f>R7-U7</f>
        <v>27428.587500000001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12858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12858</v>
      </c>
      <c r="N8" s="24">
        <f t="shared" ref="N8:N27" si="1">D8+E8*20+F8*10+G8*9+H8*9+I8*191+J8*191+K8*182+L8*100</f>
        <v>12858</v>
      </c>
      <c r="O8" s="25">
        <f t="shared" ref="O8:O27" si="2">M8*2.75%</f>
        <v>353.59500000000003</v>
      </c>
      <c r="P8" s="26"/>
      <c r="Q8" s="26">
        <v>100</v>
      </c>
      <c r="R8" s="24">
        <f t="shared" ref="R8:R27" si="3">M8-(M8*2.75%)+I8*191+J8*191+K8*182+L8*100-Q8</f>
        <v>12404.405000000001</v>
      </c>
      <c r="S8" s="25">
        <f t="shared" ref="S8:S27" si="4">M8*0.95%</f>
        <v>122.151</v>
      </c>
      <c r="T8" s="55">
        <f t="shared" ref="T8:T27" si="5">S8-Q8</f>
        <v>22.150999999999996</v>
      </c>
      <c r="U8" s="61">
        <v>81</v>
      </c>
      <c r="V8" s="62">
        <f t="shared" ref="V8:V27" si="6">R8-U8</f>
        <v>12323.405000000001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45956</v>
      </c>
      <c r="E9" s="30">
        <v>50</v>
      </c>
      <c r="F9" s="30">
        <v>100</v>
      </c>
      <c r="G9" s="30"/>
      <c r="H9" s="30">
        <v>430</v>
      </c>
      <c r="I9" s="20">
        <v>9</v>
      </c>
      <c r="J9" s="20"/>
      <c r="K9" s="20">
        <v>5</v>
      </c>
      <c r="L9" s="20"/>
      <c r="M9" s="20">
        <f t="shared" si="0"/>
        <v>51826</v>
      </c>
      <c r="N9" s="24">
        <f t="shared" si="1"/>
        <v>54455</v>
      </c>
      <c r="O9" s="25">
        <f t="shared" si="2"/>
        <v>1425.2149999999999</v>
      </c>
      <c r="P9" s="26">
        <v>1500</v>
      </c>
      <c r="Q9" s="26">
        <v>139</v>
      </c>
      <c r="R9" s="24">
        <f t="shared" si="3"/>
        <v>52890.785000000003</v>
      </c>
      <c r="S9" s="25">
        <f t="shared" si="4"/>
        <v>492.34699999999998</v>
      </c>
      <c r="T9" s="55">
        <f t="shared" si="5"/>
        <v>353.34699999999998</v>
      </c>
      <c r="U9" s="61">
        <v>351</v>
      </c>
      <c r="V9" s="62">
        <f t="shared" si="6"/>
        <v>52539.785000000003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5168</v>
      </c>
      <c r="E10" s="30"/>
      <c r="F10" s="30"/>
      <c r="G10" s="30">
        <v>40</v>
      </c>
      <c r="H10" s="30"/>
      <c r="I10" s="20">
        <v>10</v>
      </c>
      <c r="J10" s="20">
        <v>2</v>
      </c>
      <c r="K10" s="20"/>
      <c r="L10" s="20"/>
      <c r="M10" s="20">
        <f t="shared" si="0"/>
        <v>5528</v>
      </c>
      <c r="N10" s="24">
        <f t="shared" si="1"/>
        <v>7820</v>
      </c>
      <c r="O10" s="25">
        <f t="shared" si="2"/>
        <v>152.02000000000001</v>
      </c>
      <c r="P10" s="26"/>
      <c r="Q10" s="26">
        <v>31</v>
      </c>
      <c r="R10" s="24">
        <f t="shared" si="3"/>
        <v>7636.98</v>
      </c>
      <c r="S10" s="25">
        <f t="shared" si="4"/>
        <v>52.515999999999998</v>
      </c>
      <c r="T10" s="55">
        <f t="shared" si="5"/>
        <v>21.515999999999998</v>
      </c>
      <c r="U10" s="61">
        <v>18</v>
      </c>
      <c r="V10" s="62">
        <f t="shared" si="6"/>
        <v>7618.98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17430</v>
      </c>
      <c r="E11" s="30"/>
      <c r="F11" s="30"/>
      <c r="G11" s="32"/>
      <c r="H11" s="30"/>
      <c r="I11" s="20"/>
      <c r="J11" s="20"/>
      <c r="K11" s="20"/>
      <c r="L11" s="20">
        <v>5</v>
      </c>
      <c r="M11" s="20">
        <f t="shared" si="0"/>
        <v>17430</v>
      </c>
      <c r="N11" s="24">
        <f t="shared" si="1"/>
        <v>17930</v>
      </c>
      <c r="O11" s="25">
        <f t="shared" si="2"/>
        <v>479.32499999999999</v>
      </c>
      <c r="P11" s="26"/>
      <c r="Q11" s="26">
        <v>37</v>
      </c>
      <c r="R11" s="24">
        <f t="shared" si="3"/>
        <v>17413.674999999999</v>
      </c>
      <c r="S11" s="25">
        <f t="shared" si="4"/>
        <v>165.58500000000001</v>
      </c>
      <c r="T11" s="55">
        <f t="shared" si="5"/>
        <v>128.58500000000001</v>
      </c>
      <c r="U11" s="61">
        <v>108</v>
      </c>
      <c r="V11" s="62">
        <f t="shared" si="6"/>
        <v>17305.674999999999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10355</v>
      </c>
      <c r="E12" s="30"/>
      <c r="F12" s="30"/>
      <c r="G12" s="30"/>
      <c r="H12" s="30"/>
      <c r="I12" s="20">
        <v>572</v>
      </c>
      <c r="J12" s="20">
        <v>212</v>
      </c>
      <c r="K12" s="20"/>
      <c r="L12" s="20"/>
      <c r="M12" s="20">
        <f t="shared" si="0"/>
        <v>10355</v>
      </c>
      <c r="N12" s="24">
        <f t="shared" si="1"/>
        <v>160099</v>
      </c>
      <c r="O12" s="25">
        <f t="shared" si="2"/>
        <v>284.76249999999999</v>
      </c>
      <c r="P12" s="26"/>
      <c r="Q12" s="26">
        <v>38</v>
      </c>
      <c r="R12" s="24">
        <f t="shared" si="3"/>
        <v>159776.23749999999</v>
      </c>
      <c r="S12" s="25">
        <f t="shared" si="4"/>
        <v>98.372500000000002</v>
      </c>
      <c r="T12" s="55">
        <f t="shared" si="5"/>
        <v>60.372500000000002</v>
      </c>
      <c r="U12" s="61">
        <v>72</v>
      </c>
      <c r="V12" s="62">
        <f t="shared" si="6"/>
        <v>159704.23749999999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18929</v>
      </c>
      <c r="E13" s="30">
        <v>300</v>
      </c>
      <c r="F13" s="30">
        <v>400</v>
      </c>
      <c r="G13" s="30"/>
      <c r="H13" s="30">
        <v>550</v>
      </c>
      <c r="I13" s="20">
        <v>310</v>
      </c>
      <c r="J13" s="20">
        <v>75</v>
      </c>
      <c r="K13" s="20"/>
      <c r="L13" s="20"/>
      <c r="M13" s="20">
        <f t="shared" si="0"/>
        <v>33879</v>
      </c>
      <c r="N13" s="24">
        <f t="shared" si="1"/>
        <v>107414</v>
      </c>
      <c r="O13" s="25">
        <f t="shared" si="2"/>
        <v>931.67250000000001</v>
      </c>
      <c r="P13" s="26"/>
      <c r="Q13" s="26">
        <v>50</v>
      </c>
      <c r="R13" s="24">
        <f t="shared" si="3"/>
        <v>106432.3275</v>
      </c>
      <c r="S13" s="25">
        <f t="shared" si="4"/>
        <v>321.85050000000001</v>
      </c>
      <c r="T13" s="55">
        <f t="shared" si="5"/>
        <v>271.85050000000001</v>
      </c>
      <c r="U13" s="61">
        <v>126</v>
      </c>
      <c r="V13" s="62">
        <f t="shared" si="6"/>
        <v>106306.3275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19516</v>
      </c>
      <c r="E14" s="30"/>
      <c r="F14" s="30"/>
      <c r="G14" s="30"/>
      <c r="H14" s="30"/>
      <c r="I14" s="20">
        <v>5</v>
      </c>
      <c r="J14" s="20">
        <v>2</v>
      </c>
      <c r="K14" s="20">
        <v>3</v>
      </c>
      <c r="L14" s="20"/>
      <c r="M14" s="20">
        <f t="shared" si="0"/>
        <v>19516</v>
      </c>
      <c r="N14" s="24">
        <f t="shared" si="1"/>
        <v>21399</v>
      </c>
      <c r="O14" s="25">
        <f t="shared" si="2"/>
        <v>536.69000000000005</v>
      </c>
      <c r="P14" s="26"/>
      <c r="Q14" s="26">
        <v>136</v>
      </c>
      <c r="R14" s="24">
        <f t="shared" si="3"/>
        <v>20726.310000000001</v>
      </c>
      <c r="S14" s="25">
        <f t="shared" si="4"/>
        <v>185.40199999999999</v>
      </c>
      <c r="T14" s="55">
        <f t="shared" si="5"/>
        <v>49.401999999999987</v>
      </c>
      <c r="U14" s="61">
        <v>99</v>
      </c>
      <c r="V14" s="64">
        <f t="shared" si="6"/>
        <v>20627.310000000001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13995</v>
      </c>
      <c r="E15" s="30">
        <v>140</v>
      </c>
      <c r="F15" s="30">
        <v>180</v>
      </c>
      <c r="G15" s="30">
        <v>10</v>
      </c>
      <c r="H15" s="30">
        <v>120</v>
      </c>
      <c r="I15" s="20">
        <v>3</v>
      </c>
      <c r="J15" s="20"/>
      <c r="K15" s="20">
        <v>4</v>
      </c>
      <c r="L15" s="20"/>
      <c r="M15" s="20">
        <f t="shared" si="0"/>
        <v>19765</v>
      </c>
      <c r="N15" s="24">
        <f t="shared" si="1"/>
        <v>21066</v>
      </c>
      <c r="O15" s="25">
        <f t="shared" si="2"/>
        <v>543.53750000000002</v>
      </c>
      <c r="P15" s="26">
        <v>36230</v>
      </c>
      <c r="Q15" s="26">
        <v>140</v>
      </c>
      <c r="R15" s="24">
        <f t="shared" si="3"/>
        <v>20382.462500000001</v>
      </c>
      <c r="S15" s="25">
        <f t="shared" si="4"/>
        <v>187.76749999999998</v>
      </c>
      <c r="T15" s="55">
        <f t="shared" si="5"/>
        <v>47.767499999999984</v>
      </c>
      <c r="U15" s="61">
        <v>72</v>
      </c>
      <c r="V15" s="64">
        <f t="shared" si="6"/>
        <v>20310.462500000001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28409</v>
      </c>
      <c r="E16" s="30">
        <v>100</v>
      </c>
      <c r="F16" s="30">
        <v>250</v>
      </c>
      <c r="G16" s="30"/>
      <c r="H16" s="30">
        <v>60</v>
      </c>
      <c r="I16" s="20">
        <v>25</v>
      </c>
      <c r="J16" s="20">
        <v>27</v>
      </c>
      <c r="K16" s="20">
        <v>14</v>
      </c>
      <c r="L16" s="20"/>
      <c r="M16" s="20">
        <f t="shared" si="0"/>
        <v>33449</v>
      </c>
      <c r="N16" s="24">
        <f t="shared" si="1"/>
        <v>45929</v>
      </c>
      <c r="O16" s="25">
        <f t="shared" si="2"/>
        <v>919.84749999999997</v>
      </c>
      <c r="P16" s="26"/>
      <c r="Q16" s="26">
        <v>136</v>
      </c>
      <c r="R16" s="24">
        <f t="shared" si="3"/>
        <v>44873.152499999997</v>
      </c>
      <c r="S16" s="25">
        <f t="shared" si="4"/>
        <v>317.76549999999997</v>
      </c>
      <c r="T16" s="55">
        <f t="shared" si="5"/>
        <v>181.76549999999997</v>
      </c>
      <c r="U16" s="61">
        <v>153</v>
      </c>
      <c r="V16" s="64">
        <f t="shared" si="6"/>
        <v>44720.152499999997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25000</v>
      </c>
      <c r="E17" s="30"/>
      <c r="F17" s="30"/>
      <c r="G17" s="30"/>
      <c r="H17" s="30">
        <v>100</v>
      </c>
      <c r="I17" s="20">
        <v>10</v>
      </c>
      <c r="J17" s="20"/>
      <c r="K17" s="20">
        <v>3</v>
      </c>
      <c r="L17" s="20"/>
      <c r="M17" s="20">
        <f t="shared" si="0"/>
        <v>25900</v>
      </c>
      <c r="N17" s="24">
        <f t="shared" si="1"/>
        <v>28356</v>
      </c>
      <c r="O17" s="25">
        <f t="shared" si="2"/>
        <v>712.25</v>
      </c>
      <c r="P17" s="26">
        <v>5000</v>
      </c>
      <c r="Q17" s="26">
        <v>100</v>
      </c>
      <c r="R17" s="24">
        <f t="shared" si="3"/>
        <v>27543.75</v>
      </c>
      <c r="S17" s="25">
        <f t="shared" si="4"/>
        <v>246.04999999999998</v>
      </c>
      <c r="T17" s="55">
        <f t="shared" si="5"/>
        <v>146.04999999999998</v>
      </c>
      <c r="U17" s="61">
        <v>180</v>
      </c>
      <c r="V17" s="64">
        <f t="shared" si="6"/>
        <v>27363.75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16002</v>
      </c>
      <c r="E18" s="30">
        <v>100</v>
      </c>
      <c r="F18" s="30">
        <v>100</v>
      </c>
      <c r="G18" s="30"/>
      <c r="H18" s="30">
        <v>200</v>
      </c>
      <c r="I18" s="20">
        <v>35</v>
      </c>
      <c r="J18" s="20">
        <v>2</v>
      </c>
      <c r="K18" s="20">
        <v>12</v>
      </c>
      <c r="L18" s="20"/>
      <c r="M18" s="20">
        <f t="shared" si="0"/>
        <v>20802</v>
      </c>
      <c r="N18" s="24">
        <f t="shared" si="1"/>
        <v>30053</v>
      </c>
      <c r="O18" s="25">
        <f t="shared" si="2"/>
        <v>572.05499999999995</v>
      </c>
      <c r="P18" s="26">
        <v>-6340</v>
      </c>
      <c r="Q18" s="26">
        <v>153</v>
      </c>
      <c r="R18" s="24">
        <f t="shared" si="3"/>
        <v>29327.945</v>
      </c>
      <c r="S18" s="25">
        <f t="shared" si="4"/>
        <v>197.619</v>
      </c>
      <c r="T18" s="55">
        <f t="shared" si="5"/>
        <v>44.619</v>
      </c>
      <c r="U18" s="61">
        <v>108</v>
      </c>
      <c r="V18" s="64">
        <f t="shared" si="6"/>
        <v>29219.945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24260</v>
      </c>
      <c r="E19" s="30"/>
      <c r="F19" s="30"/>
      <c r="G19" s="30"/>
      <c r="H19" s="30"/>
      <c r="I19" s="20">
        <v>2</v>
      </c>
      <c r="J19" s="20"/>
      <c r="K19" s="20">
        <v>2</v>
      </c>
      <c r="L19" s="20"/>
      <c r="M19" s="20">
        <f t="shared" si="0"/>
        <v>24260</v>
      </c>
      <c r="N19" s="24">
        <f t="shared" si="1"/>
        <v>25006</v>
      </c>
      <c r="O19" s="25">
        <f t="shared" si="2"/>
        <v>667.15</v>
      </c>
      <c r="P19" s="26">
        <v>41000</v>
      </c>
      <c r="Q19" s="26">
        <v>500</v>
      </c>
      <c r="R19" s="24">
        <f t="shared" si="3"/>
        <v>23838.85</v>
      </c>
      <c r="S19" s="25">
        <f t="shared" si="4"/>
        <v>230.47</v>
      </c>
      <c r="T19" s="55">
        <f t="shared" si="5"/>
        <v>-269.52999999999997</v>
      </c>
      <c r="U19" s="61">
        <v>144</v>
      </c>
      <c r="V19" s="64">
        <f t="shared" si="6"/>
        <v>23694.85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10595</v>
      </c>
      <c r="E20" s="30">
        <v>150</v>
      </c>
      <c r="F20" s="30">
        <v>250</v>
      </c>
      <c r="G20" s="30"/>
      <c r="H20" s="30">
        <v>250</v>
      </c>
      <c r="I20" s="20">
        <v>59</v>
      </c>
      <c r="J20" s="20"/>
      <c r="K20" s="20"/>
      <c r="L20" s="20"/>
      <c r="M20" s="20">
        <f t="shared" si="0"/>
        <v>18345</v>
      </c>
      <c r="N20" s="24">
        <f t="shared" si="1"/>
        <v>29614</v>
      </c>
      <c r="O20" s="25">
        <f t="shared" si="2"/>
        <v>504.48750000000001</v>
      </c>
      <c r="P20" s="26"/>
      <c r="Q20" s="26">
        <v>120</v>
      </c>
      <c r="R20" s="24">
        <f t="shared" si="3"/>
        <v>28989.512500000001</v>
      </c>
      <c r="S20" s="25">
        <f t="shared" si="4"/>
        <v>174.2775</v>
      </c>
      <c r="T20" s="55">
        <f t="shared" si="5"/>
        <v>54.277500000000003</v>
      </c>
      <c r="U20" s="61">
        <v>72</v>
      </c>
      <c r="V20" s="64">
        <f t="shared" si="6"/>
        <v>28917.512500000001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13575</v>
      </c>
      <c r="E21" s="30">
        <v>10</v>
      </c>
      <c r="F21" s="30">
        <v>30</v>
      </c>
      <c r="G21" s="30"/>
      <c r="H21" s="30">
        <v>30</v>
      </c>
      <c r="I21" s="83">
        <v>5</v>
      </c>
      <c r="J21" s="20"/>
      <c r="K21" s="20"/>
      <c r="L21" s="20"/>
      <c r="M21" s="20">
        <f t="shared" si="0"/>
        <v>14345</v>
      </c>
      <c r="N21" s="24">
        <f t="shared" si="1"/>
        <v>15300</v>
      </c>
      <c r="O21" s="25">
        <f t="shared" si="2"/>
        <v>394.48750000000001</v>
      </c>
      <c r="P21" s="26"/>
      <c r="Q21" s="26">
        <v>20</v>
      </c>
      <c r="R21" s="24">
        <f t="shared" si="3"/>
        <v>14885.512500000001</v>
      </c>
      <c r="S21" s="25">
        <f t="shared" si="4"/>
        <v>136.2775</v>
      </c>
      <c r="T21" s="55">
        <f t="shared" si="5"/>
        <v>116.2775</v>
      </c>
      <c r="U21" s="61">
        <v>90</v>
      </c>
      <c r="V21" s="64">
        <f t="shared" si="6"/>
        <v>14795.512500000001</v>
      </c>
    </row>
    <row r="22" spans="1:22" ht="15.75" x14ac:dyDescent="0.25">
      <c r="A22" s="28">
        <v>16</v>
      </c>
      <c r="B22" s="20">
        <v>1908446149</v>
      </c>
      <c r="C22" s="100">
        <v>51</v>
      </c>
      <c r="D22" s="29">
        <v>22752</v>
      </c>
      <c r="E22" s="30">
        <v>30</v>
      </c>
      <c r="F22" s="30"/>
      <c r="G22" s="20"/>
      <c r="H22" s="30">
        <v>50</v>
      </c>
      <c r="I22" s="20">
        <v>5</v>
      </c>
      <c r="J22" s="20"/>
      <c r="K22" s="20"/>
      <c r="L22" s="20"/>
      <c r="M22" s="20">
        <f t="shared" si="0"/>
        <v>23802</v>
      </c>
      <c r="N22" s="24">
        <f t="shared" si="1"/>
        <v>24757</v>
      </c>
      <c r="O22" s="25">
        <f t="shared" si="2"/>
        <v>654.55499999999995</v>
      </c>
      <c r="P22" s="26">
        <v>-1976</v>
      </c>
      <c r="Q22" s="26">
        <v>500</v>
      </c>
      <c r="R22" s="24">
        <f t="shared" si="3"/>
        <v>23602.445</v>
      </c>
      <c r="S22" s="25">
        <f t="shared" si="4"/>
        <v>226.119</v>
      </c>
      <c r="T22" s="55">
        <f t="shared" si="5"/>
        <v>-273.88099999999997</v>
      </c>
      <c r="U22" s="61">
        <v>144</v>
      </c>
      <c r="V22" s="64">
        <f t="shared" si="6"/>
        <v>23458.445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>
        <v>200</v>
      </c>
      <c r="F23" s="30">
        <v>200</v>
      </c>
      <c r="G23" s="30"/>
      <c r="H23" s="30">
        <v>200</v>
      </c>
      <c r="I23" s="20">
        <v>20</v>
      </c>
      <c r="J23" s="20"/>
      <c r="K23" s="20"/>
      <c r="L23" s="20"/>
      <c r="M23" s="20">
        <f t="shared" si="0"/>
        <v>22800</v>
      </c>
      <c r="N23" s="24">
        <f t="shared" si="1"/>
        <v>26620</v>
      </c>
      <c r="O23" s="25">
        <f t="shared" si="2"/>
        <v>627</v>
      </c>
      <c r="P23" s="26">
        <v>28585</v>
      </c>
      <c r="Q23" s="26">
        <v>120</v>
      </c>
      <c r="R23" s="24">
        <f t="shared" si="3"/>
        <v>25873</v>
      </c>
      <c r="S23" s="25">
        <f t="shared" si="4"/>
        <v>216.6</v>
      </c>
      <c r="T23" s="55">
        <f t="shared" si="5"/>
        <v>96.6</v>
      </c>
      <c r="U23" s="61">
        <v>99</v>
      </c>
      <c r="V23" s="64">
        <f t="shared" si="6"/>
        <v>25774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18902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18902</v>
      </c>
      <c r="N24" s="24">
        <f t="shared" si="1"/>
        <v>19666</v>
      </c>
      <c r="O24" s="25">
        <f t="shared" si="2"/>
        <v>519.80499999999995</v>
      </c>
      <c r="P24" s="26">
        <v>-2764</v>
      </c>
      <c r="Q24" s="26">
        <v>115</v>
      </c>
      <c r="R24" s="24">
        <f t="shared" si="3"/>
        <v>19031.195</v>
      </c>
      <c r="S24" s="25">
        <f t="shared" si="4"/>
        <v>179.56899999999999</v>
      </c>
      <c r="T24" s="55">
        <f t="shared" si="5"/>
        <v>64.568999999999988</v>
      </c>
      <c r="U24" s="61">
        <v>117</v>
      </c>
      <c r="V24" s="64">
        <f t="shared" si="6"/>
        <v>18914.195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12302</v>
      </c>
      <c r="E25" s="30">
        <v>100</v>
      </c>
      <c r="F25" s="30">
        <v>20</v>
      </c>
      <c r="G25" s="30"/>
      <c r="H25" s="30">
        <v>250</v>
      </c>
      <c r="I25" s="20"/>
      <c r="J25" s="20"/>
      <c r="K25" s="20">
        <v>1</v>
      </c>
      <c r="L25" s="20"/>
      <c r="M25" s="20">
        <f t="shared" si="0"/>
        <v>16752</v>
      </c>
      <c r="N25" s="24">
        <f t="shared" si="1"/>
        <v>16934</v>
      </c>
      <c r="O25" s="25">
        <f t="shared" si="2"/>
        <v>460.68</v>
      </c>
      <c r="P25" s="26"/>
      <c r="Q25" s="26">
        <v>104</v>
      </c>
      <c r="R25" s="24">
        <f t="shared" si="3"/>
        <v>16369.32</v>
      </c>
      <c r="S25" s="25">
        <f t="shared" si="4"/>
        <v>159.14400000000001</v>
      </c>
      <c r="T25" s="55">
        <f t="shared" si="5"/>
        <v>55.144000000000005</v>
      </c>
      <c r="U25" s="61">
        <v>72</v>
      </c>
      <c r="V25" s="64">
        <f t="shared" si="6"/>
        <v>16297.32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14834</v>
      </c>
      <c r="E26" s="29"/>
      <c r="F26" s="30"/>
      <c r="G26" s="30"/>
      <c r="H26" s="30"/>
      <c r="I26" s="20">
        <v>50</v>
      </c>
      <c r="J26" s="20">
        <v>5</v>
      </c>
      <c r="K26" s="20"/>
      <c r="L26" s="20"/>
      <c r="M26" s="20">
        <f t="shared" si="0"/>
        <v>14834</v>
      </c>
      <c r="N26" s="24">
        <f t="shared" si="1"/>
        <v>25339</v>
      </c>
      <c r="O26" s="25">
        <f t="shared" si="2"/>
        <v>407.935</v>
      </c>
      <c r="P26" s="26"/>
      <c r="Q26" s="26">
        <v>85</v>
      </c>
      <c r="R26" s="24">
        <f t="shared" si="3"/>
        <v>24846.065000000002</v>
      </c>
      <c r="S26" s="25">
        <f t="shared" si="4"/>
        <v>140.923</v>
      </c>
      <c r="T26" s="55">
        <f t="shared" si="5"/>
        <v>55.923000000000002</v>
      </c>
      <c r="U26" s="61">
        <v>81</v>
      </c>
      <c r="V26" s="64">
        <f t="shared" si="6"/>
        <v>24765.065000000002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14572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14572</v>
      </c>
      <c r="N27" s="40">
        <f t="shared" si="1"/>
        <v>14572</v>
      </c>
      <c r="O27" s="25">
        <f t="shared" si="2"/>
        <v>400.73</v>
      </c>
      <c r="P27" s="41">
        <v>33000</v>
      </c>
      <c r="Q27" s="41">
        <v>150</v>
      </c>
      <c r="R27" s="24">
        <f t="shared" si="3"/>
        <v>14021.27</v>
      </c>
      <c r="S27" s="42">
        <f t="shared" si="4"/>
        <v>138.434</v>
      </c>
      <c r="T27" s="56">
        <f t="shared" si="5"/>
        <v>-11.566000000000003</v>
      </c>
      <c r="U27" s="61">
        <v>54</v>
      </c>
      <c r="V27" s="85">
        <f t="shared" si="6"/>
        <v>13967.27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375225</v>
      </c>
      <c r="E28" s="45">
        <f>SUM(E7:E27)</f>
        <v>1180</v>
      </c>
      <c r="F28" s="45">
        <f t="shared" ref="F28:V28" si="7">SUM(F7:F27)</f>
        <v>1530</v>
      </c>
      <c r="G28" s="45">
        <f t="shared" si="7"/>
        <v>50</v>
      </c>
      <c r="H28" s="45">
        <f t="shared" si="7"/>
        <v>2240</v>
      </c>
      <c r="I28" s="45">
        <f t="shared" si="7"/>
        <v>1160</v>
      </c>
      <c r="J28" s="45">
        <f t="shared" si="7"/>
        <v>358</v>
      </c>
      <c r="K28" s="45">
        <f t="shared" si="7"/>
        <v>44</v>
      </c>
      <c r="L28" s="45">
        <f t="shared" si="7"/>
        <v>5</v>
      </c>
      <c r="M28" s="45">
        <f t="shared" si="7"/>
        <v>434735</v>
      </c>
      <c r="N28" s="57">
        <f t="shared" si="7"/>
        <v>733181</v>
      </c>
      <c r="O28" s="58">
        <f t="shared" si="7"/>
        <v>11955.212499999998</v>
      </c>
      <c r="P28" s="57">
        <f t="shared" si="7"/>
        <v>137235</v>
      </c>
      <c r="Q28" s="57">
        <f t="shared" si="7"/>
        <v>2878</v>
      </c>
      <c r="R28" s="57">
        <f t="shared" si="7"/>
        <v>718347.78749999963</v>
      </c>
      <c r="S28" s="57">
        <f t="shared" si="7"/>
        <v>4129.9825000000001</v>
      </c>
      <c r="T28" s="59">
        <f t="shared" si="7"/>
        <v>1251.9824999999996</v>
      </c>
      <c r="U28" s="59">
        <f t="shared" si="7"/>
        <v>2295</v>
      </c>
      <c r="V28" s="60">
        <f t="shared" si="7"/>
        <v>716052.78749999963</v>
      </c>
    </row>
    <row r="29" spans="1:22" ht="15.75" thickBot="1" x14ac:dyDescent="0.3">
      <c r="A29" s="104" t="s">
        <v>39</v>
      </c>
      <c r="B29" s="105"/>
      <c r="C29" s="106"/>
      <c r="D29" s="48">
        <f>D4+D5-D28</f>
        <v>405720</v>
      </c>
      <c r="E29" s="48">
        <f t="shared" ref="E29:L29" si="8">E4+E5-E28</f>
        <v>8790</v>
      </c>
      <c r="F29" s="48">
        <f t="shared" si="8"/>
        <v>17830</v>
      </c>
      <c r="G29" s="48">
        <f t="shared" si="8"/>
        <v>0</v>
      </c>
      <c r="H29" s="48">
        <f t="shared" si="8"/>
        <v>31405</v>
      </c>
      <c r="I29" s="48">
        <f t="shared" si="8"/>
        <v>221</v>
      </c>
      <c r="J29" s="48">
        <f t="shared" si="8"/>
        <v>56</v>
      </c>
      <c r="K29" s="48">
        <f t="shared" si="8"/>
        <v>398</v>
      </c>
      <c r="L29" s="48">
        <f t="shared" si="8"/>
        <v>45</v>
      </c>
      <c r="M29" s="84">
        <f>R29-U29</f>
        <v>0</v>
      </c>
      <c r="N29" s="123"/>
      <c r="O29" s="124"/>
      <c r="P29" s="124"/>
      <c r="Q29" s="124"/>
      <c r="R29" s="124"/>
      <c r="S29" s="124"/>
      <c r="T29" s="124"/>
      <c r="U29" s="124"/>
      <c r="V29" s="12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6 E28:K29">
    <cfRule type="cellIs" dxfId="565" priority="47" operator="equal">
      <formula>212030016606640</formula>
    </cfRule>
  </conditionalFormatting>
  <conditionalFormatting sqref="D29 E4:E6 E28:K29">
    <cfRule type="cellIs" dxfId="564" priority="45" operator="equal">
      <formula>$E$4</formula>
    </cfRule>
    <cfRule type="cellIs" dxfId="563" priority="46" operator="equal">
      <formula>2120</formula>
    </cfRule>
  </conditionalFormatting>
  <conditionalFormatting sqref="D29:E29 F4:F6 F28:F29">
    <cfRule type="cellIs" dxfId="562" priority="43" operator="equal">
      <formula>$F$4</formula>
    </cfRule>
    <cfRule type="cellIs" dxfId="561" priority="44" operator="equal">
      <formula>300</formula>
    </cfRule>
  </conditionalFormatting>
  <conditionalFormatting sqref="G4:G6 G28:G29">
    <cfRule type="cellIs" dxfId="560" priority="41" operator="equal">
      <formula>$G$4</formula>
    </cfRule>
    <cfRule type="cellIs" dxfId="559" priority="42" operator="equal">
      <formula>1660</formula>
    </cfRule>
  </conditionalFormatting>
  <conditionalFormatting sqref="H4:H6 H28:H29">
    <cfRule type="cellIs" dxfId="558" priority="39" operator="equal">
      <formula>$H$4</formula>
    </cfRule>
    <cfRule type="cellIs" dxfId="557" priority="40" operator="equal">
      <formula>6640</formula>
    </cfRule>
  </conditionalFormatting>
  <conditionalFormatting sqref="T6:T28 U28:V28">
    <cfRule type="cellIs" dxfId="556" priority="38" operator="lessThan">
      <formula>0</formula>
    </cfRule>
  </conditionalFormatting>
  <conditionalFormatting sqref="T7:T27">
    <cfRule type="cellIs" dxfId="555" priority="35" operator="lessThan">
      <formula>0</formula>
    </cfRule>
    <cfRule type="cellIs" dxfId="554" priority="36" operator="lessThan">
      <formula>0</formula>
    </cfRule>
    <cfRule type="cellIs" dxfId="553" priority="37" operator="lessThan">
      <formula>0</formula>
    </cfRule>
  </conditionalFormatting>
  <conditionalFormatting sqref="E4:E6 E28:K28">
    <cfRule type="cellIs" dxfId="552" priority="34" operator="equal">
      <formula>$E$4</formula>
    </cfRule>
  </conditionalFormatting>
  <conditionalFormatting sqref="D28:D29 D6 D4:M4">
    <cfRule type="cellIs" dxfId="551" priority="33" operator="equal">
      <formula>$D$4</formula>
    </cfRule>
  </conditionalFormatting>
  <conditionalFormatting sqref="I4:I6 I28:I29">
    <cfRule type="cellIs" dxfId="550" priority="32" operator="equal">
      <formula>$I$4</formula>
    </cfRule>
  </conditionalFormatting>
  <conditionalFormatting sqref="J4:J6 J28:J29">
    <cfRule type="cellIs" dxfId="549" priority="31" operator="equal">
      <formula>$J$4</formula>
    </cfRule>
  </conditionalFormatting>
  <conditionalFormatting sqref="K4:K6 K28:K29">
    <cfRule type="cellIs" dxfId="548" priority="30" operator="equal">
      <formula>$K$4</formula>
    </cfRule>
  </conditionalFormatting>
  <conditionalFormatting sqref="M4:M6">
    <cfRule type="cellIs" dxfId="547" priority="29" operator="equal">
      <formula>$L$4</formula>
    </cfRule>
  </conditionalFormatting>
  <conditionalFormatting sqref="T7:T28 U28:V28">
    <cfRule type="cellIs" dxfId="546" priority="26" operator="lessThan">
      <formula>0</formula>
    </cfRule>
    <cfRule type="cellIs" dxfId="545" priority="27" operator="lessThan">
      <formula>0</formula>
    </cfRule>
    <cfRule type="cellIs" dxfId="544" priority="28" operator="lessThan">
      <formula>0</formula>
    </cfRule>
  </conditionalFormatting>
  <conditionalFormatting sqref="D5:K5">
    <cfRule type="cellIs" dxfId="543" priority="25" operator="greaterThan">
      <formula>0</formula>
    </cfRule>
  </conditionalFormatting>
  <conditionalFormatting sqref="T6:T28 U28:V28">
    <cfRule type="cellIs" dxfId="542" priority="24" operator="lessThan">
      <formula>0</formula>
    </cfRule>
  </conditionalFormatting>
  <conditionalFormatting sqref="T7:T27">
    <cfRule type="cellIs" dxfId="541" priority="21" operator="lessThan">
      <formula>0</formula>
    </cfRule>
    <cfRule type="cellIs" dxfId="540" priority="22" operator="lessThan">
      <formula>0</formula>
    </cfRule>
    <cfRule type="cellIs" dxfId="539" priority="23" operator="lessThan">
      <formula>0</formula>
    </cfRule>
  </conditionalFormatting>
  <conditionalFormatting sqref="T7:T28 U28:V28">
    <cfRule type="cellIs" dxfId="538" priority="18" operator="lessThan">
      <formula>0</formula>
    </cfRule>
    <cfRule type="cellIs" dxfId="537" priority="19" operator="lessThan">
      <formula>0</formula>
    </cfRule>
    <cfRule type="cellIs" dxfId="536" priority="20" operator="lessThan">
      <formula>0</formula>
    </cfRule>
  </conditionalFormatting>
  <conditionalFormatting sqref="D5:K5">
    <cfRule type="cellIs" dxfId="535" priority="17" operator="greaterThan">
      <formula>0</formula>
    </cfRule>
  </conditionalFormatting>
  <conditionalFormatting sqref="L4 L6 L28:L29">
    <cfRule type="cellIs" dxfId="534" priority="16" operator="equal">
      <formula>$L$4</formula>
    </cfRule>
  </conditionalFormatting>
  <conditionalFormatting sqref="D7:S7">
    <cfRule type="cellIs" dxfId="533" priority="15" operator="greaterThan">
      <formula>0</formula>
    </cfRule>
  </conditionalFormatting>
  <conditionalFormatting sqref="D9:S9">
    <cfRule type="cellIs" dxfId="532" priority="14" operator="greaterThan">
      <formula>0</formula>
    </cfRule>
  </conditionalFormatting>
  <conditionalFormatting sqref="D11:S11">
    <cfRule type="cellIs" dxfId="531" priority="13" operator="greaterThan">
      <formula>0</formula>
    </cfRule>
  </conditionalFormatting>
  <conditionalFormatting sqref="D13:S13">
    <cfRule type="cellIs" dxfId="530" priority="12" operator="greaterThan">
      <formula>0</formula>
    </cfRule>
  </conditionalFormatting>
  <conditionalFormatting sqref="D15:S15">
    <cfRule type="cellIs" dxfId="529" priority="11" operator="greaterThan">
      <formula>0</formula>
    </cfRule>
  </conditionalFormatting>
  <conditionalFormatting sqref="D17:S17">
    <cfRule type="cellIs" dxfId="528" priority="10" operator="greaterThan">
      <formula>0</formula>
    </cfRule>
  </conditionalFormatting>
  <conditionalFormatting sqref="D19:S19">
    <cfRule type="cellIs" dxfId="527" priority="9" operator="greaterThan">
      <formula>0</formula>
    </cfRule>
  </conditionalFormatting>
  <conditionalFormatting sqref="D21:S21">
    <cfRule type="cellIs" dxfId="526" priority="8" operator="greaterThan">
      <formula>0</formula>
    </cfRule>
  </conditionalFormatting>
  <conditionalFormatting sqref="D23:S23">
    <cfRule type="cellIs" dxfId="525" priority="7" operator="greaterThan">
      <formula>0</formula>
    </cfRule>
  </conditionalFormatting>
  <conditionalFormatting sqref="D25:S25">
    <cfRule type="cellIs" dxfId="524" priority="6" operator="greaterThan">
      <formula>0</formula>
    </cfRule>
  </conditionalFormatting>
  <conditionalFormatting sqref="D27:S27">
    <cfRule type="cellIs" dxfId="523" priority="5" operator="greaterThan">
      <formula>0</formula>
    </cfRule>
  </conditionalFormatting>
  <conditionalFormatting sqref="U6">
    <cfRule type="cellIs" dxfId="522" priority="4" operator="lessThan">
      <formula>0</formula>
    </cfRule>
  </conditionalFormatting>
  <conditionalFormatting sqref="U6">
    <cfRule type="cellIs" dxfId="521" priority="3" operator="lessThan">
      <formula>0</formula>
    </cfRule>
  </conditionalFormatting>
  <conditionalFormatting sqref="V6">
    <cfRule type="cellIs" dxfId="520" priority="2" operator="lessThan">
      <formula>0</formula>
    </cfRule>
  </conditionalFormatting>
  <conditionalFormatting sqref="V6">
    <cfRule type="cellIs" dxfId="519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zoomScaleNormal="100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4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4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4" ht="18.75" x14ac:dyDescent="0.25">
      <c r="A3" s="111" t="s">
        <v>82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4" x14ac:dyDescent="0.25">
      <c r="A4" s="115" t="s">
        <v>1</v>
      </c>
      <c r="B4" s="115"/>
      <c r="C4" s="1"/>
      <c r="D4" s="2">
        <f>'20'!D29</f>
        <v>405720</v>
      </c>
      <c r="E4" s="2">
        <f>'20'!E29</f>
        <v>8790</v>
      </c>
      <c r="F4" s="2">
        <f>'20'!F29</f>
        <v>17830</v>
      </c>
      <c r="G4" s="2">
        <f>'20'!G29</f>
        <v>0</v>
      </c>
      <c r="H4" s="2">
        <f>'20'!H29</f>
        <v>31405</v>
      </c>
      <c r="I4" s="2">
        <f>'20'!I29</f>
        <v>221</v>
      </c>
      <c r="J4" s="2">
        <f>'20'!J29</f>
        <v>56</v>
      </c>
      <c r="K4" s="2">
        <f>'20'!K29</f>
        <v>398</v>
      </c>
      <c r="L4" s="2">
        <f>'20'!L29</f>
        <v>45</v>
      </c>
      <c r="M4" s="95"/>
      <c r="N4" s="116"/>
      <c r="O4" s="116"/>
      <c r="P4" s="116"/>
      <c r="Q4" s="116"/>
      <c r="R4" s="116"/>
      <c r="S4" s="116"/>
      <c r="T4" s="116"/>
      <c r="U4" s="87"/>
      <c r="V4" s="87"/>
    </row>
    <row r="5" spans="1:24" x14ac:dyDescent="0.25">
      <c r="A5" s="115" t="s">
        <v>2</v>
      </c>
      <c r="B5" s="115"/>
      <c r="C5" s="1"/>
      <c r="D5" s="1">
        <v>479792</v>
      </c>
      <c r="E5" s="4"/>
      <c r="F5" s="4"/>
      <c r="G5" s="4"/>
      <c r="H5" s="4"/>
      <c r="I5" s="1">
        <v>500</v>
      </c>
      <c r="J5" s="1"/>
      <c r="K5" s="1"/>
      <c r="L5" s="1"/>
      <c r="M5" s="96"/>
      <c r="N5" s="116"/>
      <c r="O5" s="116"/>
      <c r="P5" s="116"/>
      <c r="Q5" s="116"/>
      <c r="R5" s="116"/>
      <c r="S5" s="116"/>
      <c r="T5" s="116"/>
      <c r="U5" s="87"/>
      <c r="V5" s="87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97" t="s">
        <v>15</v>
      </c>
      <c r="N6" s="86" t="s">
        <v>16</v>
      </c>
      <c r="O6" s="17" t="s">
        <v>17</v>
      </c>
      <c r="P6" s="86" t="s">
        <v>18</v>
      </c>
      <c r="Q6" s="86" t="s">
        <v>19</v>
      </c>
      <c r="R6" s="86" t="s">
        <v>20</v>
      </c>
      <c r="S6" s="17" t="s">
        <v>21</v>
      </c>
      <c r="T6" s="18" t="s">
        <v>22</v>
      </c>
      <c r="U6" s="88"/>
      <c r="V6" s="88"/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8432</v>
      </c>
      <c r="E7" s="22"/>
      <c r="F7" s="22"/>
      <c r="G7" s="22"/>
      <c r="H7" s="22">
        <v>120</v>
      </c>
      <c r="I7" s="23"/>
      <c r="J7" s="23"/>
      <c r="K7" s="23">
        <v>5</v>
      </c>
      <c r="L7" s="23"/>
      <c r="M7" s="98">
        <f>D7+E7*20+F7*10+G7*9+H7*9</f>
        <v>9512</v>
      </c>
      <c r="N7" s="24">
        <f>D7+E7*20+F7*10+G7*9+H7*9+I7*191+J7*191+K7*182+L7*100</f>
        <v>10422</v>
      </c>
      <c r="O7" s="25">
        <f>M7*2.75%</f>
        <v>261.58</v>
      </c>
      <c r="P7" s="26"/>
      <c r="Q7" s="26">
        <v>80</v>
      </c>
      <c r="R7" s="24">
        <f>M7-(M7*2.75%)+I7*191+J7*191+K7*182+L7*100-Q7</f>
        <v>10080.42</v>
      </c>
      <c r="S7" s="25">
        <f>M7*0.95%</f>
        <v>90.364000000000004</v>
      </c>
      <c r="T7" s="27">
        <f>S7-Q7</f>
        <v>10.364000000000004</v>
      </c>
      <c r="U7" s="89"/>
      <c r="V7" s="90"/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5733</v>
      </c>
      <c r="E8" s="30">
        <v>20</v>
      </c>
      <c r="F8" s="30">
        <v>30</v>
      </c>
      <c r="G8" s="30"/>
      <c r="H8" s="30">
        <v>100</v>
      </c>
      <c r="I8" s="20">
        <v>14</v>
      </c>
      <c r="J8" s="20"/>
      <c r="K8" s="20"/>
      <c r="L8" s="20"/>
      <c r="M8" s="98">
        <f t="shared" ref="M8:M27" si="0">D8+E8*20+F8*10+G8*9+H8*9</f>
        <v>7333</v>
      </c>
      <c r="N8" s="24">
        <f t="shared" ref="N8:N27" si="1">D8+E8*20+F8*10+G8*9+H8*9+I8*191+J8*191+K8*182+L8*100</f>
        <v>10007</v>
      </c>
      <c r="O8" s="25">
        <f t="shared" ref="O8:O27" si="2">M8*2.75%</f>
        <v>201.6575</v>
      </c>
      <c r="P8" s="26"/>
      <c r="Q8" s="26">
        <v>260</v>
      </c>
      <c r="R8" s="24">
        <f t="shared" ref="R8:R27" si="3">M8-(M8*2.75%)+I8*191+J8*191+K8*182+L8*100-Q8</f>
        <v>9545.3424999999988</v>
      </c>
      <c r="S8" s="25">
        <f t="shared" ref="S8:S27" si="4">M8*0.95%</f>
        <v>69.663499999999999</v>
      </c>
      <c r="T8" s="27">
        <f t="shared" ref="T8:T27" si="5">S8-Q8</f>
        <v>-190.3365</v>
      </c>
      <c r="U8" s="89"/>
      <c r="V8" s="90"/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11523</v>
      </c>
      <c r="E9" s="30"/>
      <c r="F9" s="30">
        <v>50</v>
      </c>
      <c r="G9" s="30"/>
      <c r="H9" s="30">
        <v>200</v>
      </c>
      <c r="I9" s="20"/>
      <c r="J9" s="20"/>
      <c r="K9" s="20">
        <v>5</v>
      </c>
      <c r="L9" s="20"/>
      <c r="M9" s="98">
        <f t="shared" si="0"/>
        <v>13823</v>
      </c>
      <c r="N9" s="24">
        <f t="shared" si="1"/>
        <v>14733</v>
      </c>
      <c r="O9" s="25">
        <f t="shared" si="2"/>
        <v>380.13249999999999</v>
      </c>
      <c r="P9" s="26">
        <v>1950</v>
      </c>
      <c r="Q9" s="26">
        <v>127</v>
      </c>
      <c r="R9" s="24">
        <f t="shared" si="3"/>
        <v>14225.8675</v>
      </c>
      <c r="S9" s="25">
        <f t="shared" si="4"/>
        <v>131.3185</v>
      </c>
      <c r="T9" s="27">
        <f t="shared" si="5"/>
        <v>4.3185000000000002</v>
      </c>
      <c r="U9" s="89"/>
      <c r="V9" s="90"/>
      <c r="W9">
        <v>54</v>
      </c>
      <c r="X9" s="53">
        <f>V9-W9</f>
        <v>-54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3120</v>
      </c>
      <c r="E10" s="30"/>
      <c r="F10" s="30"/>
      <c r="G10" s="30"/>
      <c r="H10" s="30"/>
      <c r="I10" s="20"/>
      <c r="J10" s="20">
        <v>1</v>
      </c>
      <c r="K10" s="20"/>
      <c r="L10" s="20"/>
      <c r="M10" s="98">
        <f t="shared" si="0"/>
        <v>3120</v>
      </c>
      <c r="N10" s="24">
        <f t="shared" si="1"/>
        <v>3311</v>
      </c>
      <c r="O10" s="25">
        <f t="shared" si="2"/>
        <v>85.8</v>
      </c>
      <c r="P10" s="26"/>
      <c r="Q10" s="26">
        <v>25</v>
      </c>
      <c r="R10" s="24">
        <f t="shared" si="3"/>
        <v>3200.2</v>
      </c>
      <c r="S10" s="25">
        <f t="shared" si="4"/>
        <v>29.64</v>
      </c>
      <c r="T10" s="27">
        <f t="shared" si="5"/>
        <v>4.6400000000000006</v>
      </c>
      <c r="U10" s="89"/>
      <c r="V10" s="90"/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6323</v>
      </c>
      <c r="E11" s="30"/>
      <c r="F11" s="30"/>
      <c r="G11" s="32"/>
      <c r="H11" s="30">
        <v>40</v>
      </c>
      <c r="I11" s="20">
        <v>16</v>
      </c>
      <c r="J11" s="20">
        <v>3</v>
      </c>
      <c r="K11" s="20">
        <v>1</v>
      </c>
      <c r="L11" s="20"/>
      <c r="M11" s="98">
        <f t="shared" si="0"/>
        <v>6683</v>
      </c>
      <c r="N11" s="24">
        <f t="shared" si="1"/>
        <v>10494</v>
      </c>
      <c r="O11" s="25">
        <f t="shared" si="2"/>
        <v>183.7825</v>
      </c>
      <c r="P11" s="26"/>
      <c r="Q11" s="26">
        <v>63</v>
      </c>
      <c r="R11" s="24">
        <f t="shared" si="3"/>
        <v>10247.217499999999</v>
      </c>
      <c r="S11" s="25">
        <f t="shared" si="4"/>
        <v>63.488500000000002</v>
      </c>
      <c r="T11" s="27">
        <f t="shared" si="5"/>
        <v>0.48850000000000193</v>
      </c>
      <c r="U11" s="89"/>
      <c r="V11" s="90"/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4014</v>
      </c>
      <c r="E12" s="30"/>
      <c r="F12" s="30"/>
      <c r="G12" s="30"/>
      <c r="H12" s="30"/>
      <c r="I12" s="20"/>
      <c r="J12" s="20"/>
      <c r="K12" s="20"/>
      <c r="L12" s="20"/>
      <c r="M12" s="98">
        <f t="shared" si="0"/>
        <v>4014</v>
      </c>
      <c r="N12" s="24">
        <f t="shared" si="1"/>
        <v>4014</v>
      </c>
      <c r="O12" s="25">
        <f t="shared" si="2"/>
        <v>110.38500000000001</v>
      </c>
      <c r="P12" s="26"/>
      <c r="Q12" s="26">
        <v>33</v>
      </c>
      <c r="R12" s="24">
        <f t="shared" si="3"/>
        <v>3870.6149999999998</v>
      </c>
      <c r="S12" s="25">
        <f t="shared" si="4"/>
        <v>38.132999999999996</v>
      </c>
      <c r="T12" s="27">
        <f t="shared" si="5"/>
        <v>5.1329999999999956</v>
      </c>
      <c r="U12" s="89"/>
      <c r="V12" s="90"/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3704</v>
      </c>
      <c r="E13" s="30">
        <v>30</v>
      </c>
      <c r="F13" s="30">
        <v>10</v>
      </c>
      <c r="G13" s="30"/>
      <c r="H13" s="30">
        <v>400</v>
      </c>
      <c r="I13" s="20">
        <v>25</v>
      </c>
      <c r="J13" s="20"/>
      <c r="K13" s="20">
        <v>3</v>
      </c>
      <c r="L13" s="20"/>
      <c r="M13" s="98">
        <f t="shared" si="0"/>
        <v>8004</v>
      </c>
      <c r="N13" s="24">
        <f t="shared" si="1"/>
        <v>13325</v>
      </c>
      <c r="O13" s="25">
        <f t="shared" si="2"/>
        <v>220.11</v>
      </c>
      <c r="P13" s="26"/>
      <c r="Q13" s="26"/>
      <c r="R13" s="24">
        <f t="shared" si="3"/>
        <v>13104.89</v>
      </c>
      <c r="S13" s="25">
        <f t="shared" si="4"/>
        <v>76.037999999999997</v>
      </c>
      <c r="T13" s="27">
        <f t="shared" si="5"/>
        <v>76.037999999999997</v>
      </c>
      <c r="U13" s="89"/>
      <c r="V13" s="91"/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10029</v>
      </c>
      <c r="E14" s="30"/>
      <c r="F14" s="30"/>
      <c r="G14" s="30"/>
      <c r="H14" s="30"/>
      <c r="I14" s="20"/>
      <c r="J14" s="20"/>
      <c r="K14" s="20"/>
      <c r="L14" s="20"/>
      <c r="M14" s="98">
        <f t="shared" si="0"/>
        <v>10029</v>
      </c>
      <c r="N14" s="24">
        <f t="shared" si="1"/>
        <v>10029</v>
      </c>
      <c r="O14" s="25">
        <f t="shared" si="2"/>
        <v>275.79750000000001</v>
      </c>
      <c r="P14" s="26"/>
      <c r="Q14" s="26">
        <v>153</v>
      </c>
      <c r="R14" s="24">
        <f t="shared" si="3"/>
        <v>9600.2024999999994</v>
      </c>
      <c r="S14" s="25">
        <f t="shared" si="4"/>
        <v>95.275499999999994</v>
      </c>
      <c r="T14" s="27">
        <f t="shared" si="5"/>
        <v>-57.724500000000006</v>
      </c>
      <c r="U14" s="89"/>
      <c r="V14" s="91"/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10267</v>
      </c>
      <c r="E15" s="30">
        <v>40</v>
      </c>
      <c r="F15" s="30">
        <v>50</v>
      </c>
      <c r="G15" s="30"/>
      <c r="H15" s="30">
        <v>60</v>
      </c>
      <c r="I15" s="20">
        <v>2</v>
      </c>
      <c r="J15" s="20"/>
      <c r="K15" s="20">
        <v>4</v>
      </c>
      <c r="L15" s="20"/>
      <c r="M15" s="98">
        <f t="shared" si="0"/>
        <v>12107</v>
      </c>
      <c r="N15" s="24">
        <f t="shared" si="1"/>
        <v>13217</v>
      </c>
      <c r="O15" s="25">
        <f t="shared" si="2"/>
        <v>332.9425</v>
      </c>
      <c r="P15" s="26"/>
      <c r="Q15" s="26">
        <v>134</v>
      </c>
      <c r="R15" s="24">
        <f t="shared" si="3"/>
        <v>12750.057500000001</v>
      </c>
      <c r="S15" s="25">
        <f t="shared" si="4"/>
        <v>115.01649999999999</v>
      </c>
      <c r="T15" s="27">
        <f t="shared" si="5"/>
        <v>-18.983500000000006</v>
      </c>
      <c r="U15" s="89"/>
      <c r="V15" s="91"/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8292</v>
      </c>
      <c r="E16" s="30">
        <v>10</v>
      </c>
      <c r="F16" s="30">
        <v>50</v>
      </c>
      <c r="G16" s="30"/>
      <c r="H16" s="30"/>
      <c r="I16" s="20"/>
      <c r="J16" s="20"/>
      <c r="K16" s="20"/>
      <c r="L16" s="20"/>
      <c r="M16" s="98">
        <f t="shared" si="0"/>
        <v>8992</v>
      </c>
      <c r="N16" s="24">
        <f t="shared" si="1"/>
        <v>8992</v>
      </c>
      <c r="O16" s="25">
        <f t="shared" si="2"/>
        <v>247.28</v>
      </c>
      <c r="P16" s="26"/>
      <c r="Q16" s="26">
        <v>93</v>
      </c>
      <c r="R16" s="24">
        <f t="shared" si="3"/>
        <v>8651.7199999999993</v>
      </c>
      <c r="S16" s="25">
        <f t="shared" si="4"/>
        <v>85.423999999999992</v>
      </c>
      <c r="T16" s="27">
        <f t="shared" si="5"/>
        <v>-7.5760000000000076</v>
      </c>
      <c r="U16" s="89"/>
      <c r="V16" s="91"/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7065</v>
      </c>
      <c r="E17" s="30"/>
      <c r="F17" s="30">
        <v>40</v>
      </c>
      <c r="G17" s="30"/>
      <c r="H17" s="30">
        <v>100</v>
      </c>
      <c r="I17" s="20"/>
      <c r="J17" s="20"/>
      <c r="K17" s="20">
        <v>5</v>
      </c>
      <c r="L17" s="20"/>
      <c r="M17" s="98">
        <f t="shared" si="0"/>
        <v>8365</v>
      </c>
      <c r="N17" s="24">
        <f t="shared" si="1"/>
        <v>9275</v>
      </c>
      <c r="O17" s="25">
        <f t="shared" si="2"/>
        <v>230.03749999999999</v>
      </c>
      <c r="P17" s="26"/>
      <c r="Q17" s="26">
        <v>80</v>
      </c>
      <c r="R17" s="24">
        <f t="shared" si="3"/>
        <v>8964.9624999999996</v>
      </c>
      <c r="S17" s="25">
        <f t="shared" si="4"/>
        <v>79.467500000000001</v>
      </c>
      <c r="T17" s="27">
        <f t="shared" si="5"/>
        <v>-0.53249999999999886</v>
      </c>
      <c r="U17" s="89"/>
      <c r="V17" s="91"/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98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  <c r="U18" s="89"/>
      <c r="V18" s="91"/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6890</v>
      </c>
      <c r="E19" s="30"/>
      <c r="F19" s="30"/>
      <c r="G19" s="30"/>
      <c r="H19" s="30"/>
      <c r="I19" s="20"/>
      <c r="J19" s="20"/>
      <c r="K19" s="20">
        <v>1</v>
      </c>
      <c r="L19" s="20"/>
      <c r="M19" s="98">
        <f t="shared" si="0"/>
        <v>6890</v>
      </c>
      <c r="N19" s="24">
        <f t="shared" si="1"/>
        <v>7072</v>
      </c>
      <c r="O19" s="25">
        <f t="shared" si="2"/>
        <v>189.47499999999999</v>
      </c>
      <c r="P19" s="26"/>
      <c r="Q19" s="26">
        <v>100</v>
      </c>
      <c r="R19" s="24">
        <f t="shared" si="3"/>
        <v>6782.5249999999996</v>
      </c>
      <c r="S19" s="25">
        <f t="shared" si="4"/>
        <v>65.454999999999998</v>
      </c>
      <c r="T19" s="27">
        <f t="shared" si="5"/>
        <v>-34.545000000000002</v>
      </c>
      <c r="U19" s="89"/>
      <c r="V19" s="91"/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5885</v>
      </c>
      <c r="E20" s="30"/>
      <c r="F20" s="30"/>
      <c r="G20" s="30"/>
      <c r="H20" s="30">
        <v>100</v>
      </c>
      <c r="I20" s="20"/>
      <c r="J20" s="20"/>
      <c r="K20" s="20"/>
      <c r="L20" s="20"/>
      <c r="M20" s="98">
        <f t="shared" si="0"/>
        <v>6785</v>
      </c>
      <c r="N20" s="24">
        <f t="shared" si="1"/>
        <v>6785</v>
      </c>
      <c r="O20" s="25">
        <f t="shared" si="2"/>
        <v>186.58750000000001</v>
      </c>
      <c r="P20" s="26"/>
      <c r="Q20" s="26">
        <v>120</v>
      </c>
      <c r="R20" s="24">
        <f t="shared" si="3"/>
        <v>6478.4125000000004</v>
      </c>
      <c r="S20" s="25">
        <f t="shared" si="4"/>
        <v>64.457499999999996</v>
      </c>
      <c r="T20" s="27">
        <f t="shared" si="5"/>
        <v>-55.542500000000004</v>
      </c>
      <c r="U20" s="89"/>
      <c r="V20" s="91"/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5519</v>
      </c>
      <c r="E21" s="30"/>
      <c r="F21" s="30"/>
      <c r="G21" s="30"/>
      <c r="H21" s="30"/>
      <c r="I21" s="20">
        <v>8</v>
      </c>
      <c r="J21" s="20"/>
      <c r="K21" s="20"/>
      <c r="L21" s="20"/>
      <c r="M21" s="98">
        <f t="shared" si="0"/>
        <v>5519</v>
      </c>
      <c r="N21" s="24">
        <f t="shared" si="1"/>
        <v>7047</v>
      </c>
      <c r="O21" s="25">
        <f t="shared" si="2"/>
        <v>151.77250000000001</v>
      </c>
      <c r="P21" s="26"/>
      <c r="Q21" s="26">
        <v>20</v>
      </c>
      <c r="R21" s="24">
        <f t="shared" si="3"/>
        <v>6875.2275</v>
      </c>
      <c r="S21" s="25">
        <f t="shared" si="4"/>
        <v>52.430500000000002</v>
      </c>
      <c r="T21" s="27">
        <f t="shared" si="5"/>
        <v>32.430500000000002</v>
      </c>
      <c r="U21" s="89"/>
      <c r="V21" s="91"/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14704</v>
      </c>
      <c r="E22" s="30"/>
      <c r="F22" s="30"/>
      <c r="G22" s="20"/>
      <c r="H22" s="30"/>
      <c r="I22" s="20"/>
      <c r="J22" s="20"/>
      <c r="K22" s="20"/>
      <c r="L22" s="20"/>
      <c r="M22" s="98">
        <f t="shared" si="0"/>
        <v>14704</v>
      </c>
      <c r="N22" s="24">
        <f t="shared" si="1"/>
        <v>14704</v>
      </c>
      <c r="O22" s="25">
        <f t="shared" si="2"/>
        <v>404.36</v>
      </c>
      <c r="P22" s="26"/>
      <c r="Q22" s="26">
        <v>150</v>
      </c>
      <c r="R22" s="24">
        <f t="shared" si="3"/>
        <v>14149.64</v>
      </c>
      <c r="S22" s="25">
        <f t="shared" si="4"/>
        <v>139.68799999999999</v>
      </c>
      <c r="T22" s="27">
        <f t="shared" si="5"/>
        <v>-10.312000000000012</v>
      </c>
      <c r="U22" s="89"/>
      <c r="V22" s="91"/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4519</v>
      </c>
      <c r="E23" s="30"/>
      <c r="F23" s="30"/>
      <c r="G23" s="30"/>
      <c r="H23" s="30"/>
      <c r="I23" s="20"/>
      <c r="J23" s="20"/>
      <c r="K23" s="20"/>
      <c r="L23" s="20"/>
      <c r="M23" s="98">
        <f t="shared" si="0"/>
        <v>4519</v>
      </c>
      <c r="N23" s="24">
        <f t="shared" si="1"/>
        <v>4519</v>
      </c>
      <c r="O23" s="25">
        <f t="shared" si="2"/>
        <v>124.27249999999999</v>
      </c>
      <c r="P23" s="26"/>
      <c r="Q23" s="26">
        <v>40</v>
      </c>
      <c r="R23" s="24">
        <f t="shared" si="3"/>
        <v>4354.7275</v>
      </c>
      <c r="S23" s="25">
        <f t="shared" si="4"/>
        <v>42.930500000000002</v>
      </c>
      <c r="T23" s="27">
        <f t="shared" si="5"/>
        <v>2.9305000000000021</v>
      </c>
      <c r="U23" s="89"/>
      <c r="V23" s="91"/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18226</v>
      </c>
      <c r="E24" s="30">
        <v>30</v>
      </c>
      <c r="F24" s="30"/>
      <c r="G24" s="30"/>
      <c r="H24" s="30">
        <v>250</v>
      </c>
      <c r="I24" s="20"/>
      <c r="J24" s="20"/>
      <c r="K24" s="20"/>
      <c r="L24" s="20"/>
      <c r="M24" s="98">
        <f t="shared" si="0"/>
        <v>21076</v>
      </c>
      <c r="N24" s="24">
        <f t="shared" si="1"/>
        <v>21076</v>
      </c>
      <c r="O24" s="25">
        <f t="shared" si="2"/>
        <v>579.59</v>
      </c>
      <c r="P24" s="26"/>
      <c r="Q24" s="26">
        <v>126</v>
      </c>
      <c r="R24" s="24">
        <f t="shared" si="3"/>
        <v>20370.41</v>
      </c>
      <c r="S24" s="25">
        <f t="shared" si="4"/>
        <v>200.22200000000001</v>
      </c>
      <c r="T24" s="27">
        <f t="shared" si="5"/>
        <v>74.222000000000008</v>
      </c>
      <c r="U24" s="89"/>
      <c r="V24" s="91"/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>
        <v>3</v>
      </c>
      <c r="J25" s="20"/>
      <c r="K25" s="20"/>
      <c r="L25" s="20"/>
      <c r="M25" s="98">
        <f t="shared" si="0"/>
        <v>6377</v>
      </c>
      <c r="N25" s="24">
        <f t="shared" si="1"/>
        <v>6950</v>
      </c>
      <c r="O25" s="25">
        <f t="shared" si="2"/>
        <v>175.36750000000001</v>
      </c>
      <c r="P25" s="26"/>
      <c r="Q25" s="26">
        <v>75</v>
      </c>
      <c r="R25" s="24">
        <f t="shared" si="3"/>
        <v>6699.6324999999997</v>
      </c>
      <c r="S25" s="25">
        <f t="shared" si="4"/>
        <v>60.581499999999998</v>
      </c>
      <c r="T25" s="27">
        <f t="shared" si="5"/>
        <v>-14.418500000000002</v>
      </c>
      <c r="U25" s="89"/>
      <c r="V25" s="91"/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6741</v>
      </c>
      <c r="E26" s="29"/>
      <c r="F26" s="30"/>
      <c r="G26" s="30"/>
      <c r="H26" s="30"/>
      <c r="I26" s="20"/>
      <c r="J26" s="20"/>
      <c r="K26" s="20"/>
      <c r="L26" s="20"/>
      <c r="M26" s="98">
        <f t="shared" si="0"/>
        <v>6741</v>
      </c>
      <c r="N26" s="24">
        <f t="shared" si="1"/>
        <v>6741</v>
      </c>
      <c r="O26" s="25">
        <f t="shared" si="2"/>
        <v>185.3775</v>
      </c>
      <c r="P26" s="26"/>
      <c r="Q26" s="26">
        <v>55</v>
      </c>
      <c r="R26" s="24">
        <f t="shared" si="3"/>
        <v>6500.6225000000004</v>
      </c>
      <c r="S26" s="25">
        <f t="shared" si="4"/>
        <v>64.039500000000004</v>
      </c>
      <c r="T26" s="27">
        <f t="shared" si="5"/>
        <v>9.0395000000000039</v>
      </c>
      <c r="U26" s="89"/>
      <c r="V26" s="91"/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6637</v>
      </c>
      <c r="E27" s="38"/>
      <c r="F27" s="39"/>
      <c r="G27" s="39"/>
      <c r="H27" s="39">
        <v>100</v>
      </c>
      <c r="I27" s="31">
        <v>27</v>
      </c>
      <c r="J27" s="31">
        <v>8</v>
      </c>
      <c r="K27" s="31">
        <v>9</v>
      </c>
      <c r="L27" s="31"/>
      <c r="M27" s="99">
        <f t="shared" si="0"/>
        <v>7537</v>
      </c>
      <c r="N27" s="24">
        <f t="shared" si="1"/>
        <v>15860</v>
      </c>
      <c r="O27" s="25">
        <f t="shared" si="2"/>
        <v>207.26750000000001</v>
      </c>
      <c r="P27" s="26"/>
      <c r="Q27" s="26">
        <v>100</v>
      </c>
      <c r="R27" s="24">
        <f t="shared" si="3"/>
        <v>15552.7325</v>
      </c>
      <c r="S27" s="25">
        <f t="shared" si="4"/>
        <v>71.601500000000001</v>
      </c>
      <c r="T27" s="27">
        <f t="shared" si="5"/>
        <v>-28.398499999999999</v>
      </c>
      <c r="U27" s="89"/>
      <c r="V27" s="91"/>
    </row>
    <row r="28" spans="1:22" ht="16.5" thickBot="1" x14ac:dyDescent="0.3">
      <c r="A28" s="101" t="s">
        <v>38</v>
      </c>
      <c r="B28" s="102"/>
      <c r="C28" s="103"/>
      <c r="D28" s="44">
        <f>SUM(D7:D27)</f>
        <v>164000</v>
      </c>
      <c r="E28" s="45">
        <f>SUM(E7:E27)</f>
        <v>130</v>
      </c>
      <c r="F28" s="45">
        <f t="shared" ref="F28:T28" si="6">SUM(F7:F27)</f>
        <v>230</v>
      </c>
      <c r="G28" s="45">
        <f t="shared" si="6"/>
        <v>0</v>
      </c>
      <c r="H28" s="45">
        <f t="shared" si="6"/>
        <v>1470</v>
      </c>
      <c r="I28" s="45">
        <f t="shared" si="6"/>
        <v>95</v>
      </c>
      <c r="J28" s="45">
        <f t="shared" si="6"/>
        <v>12</v>
      </c>
      <c r="K28" s="45">
        <f t="shared" si="6"/>
        <v>33</v>
      </c>
      <c r="L28" s="45">
        <f t="shared" si="6"/>
        <v>0</v>
      </c>
      <c r="M28" s="59">
        <f t="shared" si="6"/>
        <v>182130</v>
      </c>
      <c r="N28" s="60">
        <f t="shared" si="6"/>
        <v>208573</v>
      </c>
      <c r="O28" s="81">
        <f t="shared" si="6"/>
        <v>5008.5749999999998</v>
      </c>
      <c r="P28" s="60">
        <f t="shared" si="6"/>
        <v>1950</v>
      </c>
      <c r="Q28" s="60">
        <f t="shared" si="6"/>
        <v>1929</v>
      </c>
      <c r="R28" s="60">
        <f t="shared" si="6"/>
        <v>201635.42500000002</v>
      </c>
      <c r="S28" s="60">
        <f t="shared" si="6"/>
        <v>1730.2349999999997</v>
      </c>
      <c r="T28" s="60">
        <f t="shared" si="6"/>
        <v>-198.7650000000001</v>
      </c>
      <c r="U28" s="92"/>
      <c r="V28" s="92"/>
    </row>
    <row r="29" spans="1:22" ht="15.75" thickBot="1" x14ac:dyDescent="0.3">
      <c r="A29" s="104" t="s">
        <v>39</v>
      </c>
      <c r="B29" s="105"/>
      <c r="C29" s="106"/>
      <c r="D29" s="48">
        <f>D4+D5-D28</f>
        <v>721512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93"/>
      <c r="N29" s="126"/>
      <c r="O29" s="127"/>
      <c r="P29" s="127"/>
      <c r="Q29" s="127"/>
      <c r="R29" s="127"/>
      <c r="S29" s="127"/>
      <c r="T29" s="128"/>
      <c r="U29" s="94"/>
      <c r="V29" s="9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T5"/>
    <mergeCell ref="N4:T4"/>
    <mergeCell ref="N29:T29"/>
  </mergeCells>
  <conditionalFormatting sqref="D29 E4:H6 E28:K29">
    <cfRule type="cellIs" dxfId="518" priority="63" operator="equal">
      <formula>212030016606640</formula>
    </cfRule>
  </conditionalFormatting>
  <conditionalFormatting sqref="D29 E4:E6 E28:K29">
    <cfRule type="cellIs" dxfId="517" priority="61" operator="equal">
      <formula>$E$4</formula>
    </cfRule>
    <cfRule type="cellIs" dxfId="516" priority="62" operator="equal">
      <formula>2120</formula>
    </cfRule>
  </conditionalFormatting>
  <conditionalFormatting sqref="D29:E29 F4:F6 F28:F29">
    <cfRule type="cellIs" dxfId="515" priority="59" operator="equal">
      <formula>$F$4</formula>
    </cfRule>
    <cfRule type="cellIs" dxfId="514" priority="60" operator="equal">
      <formula>300</formula>
    </cfRule>
  </conditionalFormatting>
  <conditionalFormatting sqref="G4:G6 G28:G29">
    <cfRule type="cellIs" dxfId="513" priority="57" operator="equal">
      <formula>$G$4</formula>
    </cfRule>
    <cfRule type="cellIs" dxfId="512" priority="58" operator="equal">
      <formula>1660</formula>
    </cfRule>
  </conditionalFormatting>
  <conditionalFormatting sqref="H4:H6 H28:H29">
    <cfRule type="cellIs" dxfId="511" priority="55" operator="equal">
      <formula>$H$4</formula>
    </cfRule>
    <cfRule type="cellIs" dxfId="510" priority="56" operator="equal">
      <formula>6640</formula>
    </cfRule>
  </conditionalFormatting>
  <conditionalFormatting sqref="T6:T28 U28:V28">
    <cfRule type="cellIs" dxfId="509" priority="54" operator="lessThan">
      <formula>0</formula>
    </cfRule>
  </conditionalFormatting>
  <conditionalFormatting sqref="T7:T27">
    <cfRule type="cellIs" dxfId="508" priority="51" operator="lessThan">
      <formula>0</formula>
    </cfRule>
    <cfRule type="cellIs" dxfId="507" priority="52" operator="lessThan">
      <formula>0</formula>
    </cfRule>
    <cfRule type="cellIs" dxfId="506" priority="53" operator="lessThan">
      <formula>0</formula>
    </cfRule>
  </conditionalFormatting>
  <conditionalFormatting sqref="E4:E6 E28:K28">
    <cfRule type="cellIs" dxfId="505" priority="50" operator="equal">
      <formula>$E$4</formula>
    </cfRule>
  </conditionalFormatting>
  <conditionalFormatting sqref="D28:D29 D6 D4:M4">
    <cfRule type="cellIs" dxfId="504" priority="49" operator="equal">
      <formula>$D$4</formula>
    </cfRule>
  </conditionalFormatting>
  <conditionalFormatting sqref="I4:I6 I28:I29">
    <cfRule type="cellIs" dxfId="503" priority="48" operator="equal">
      <formula>$I$4</formula>
    </cfRule>
  </conditionalFormatting>
  <conditionalFormatting sqref="J4:J6 J28:J29">
    <cfRule type="cellIs" dxfId="502" priority="47" operator="equal">
      <formula>$J$4</formula>
    </cfRule>
  </conditionalFormatting>
  <conditionalFormatting sqref="K4:K6 K28:K29">
    <cfRule type="cellIs" dxfId="501" priority="46" operator="equal">
      <formula>$K$4</formula>
    </cfRule>
  </conditionalFormatting>
  <conditionalFormatting sqref="M4:M6">
    <cfRule type="cellIs" dxfId="500" priority="45" operator="equal">
      <formula>$L$4</formula>
    </cfRule>
  </conditionalFormatting>
  <conditionalFormatting sqref="T7:T28 U28:V28">
    <cfRule type="cellIs" dxfId="499" priority="42" operator="lessThan">
      <formula>0</formula>
    </cfRule>
    <cfRule type="cellIs" dxfId="498" priority="43" operator="lessThan">
      <formula>0</formula>
    </cfRule>
    <cfRule type="cellIs" dxfId="497" priority="44" operator="lessThan">
      <formula>0</formula>
    </cfRule>
  </conditionalFormatting>
  <conditionalFormatting sqref="D5:K5">
    <cfRule type="cellIs" dxfId="496" priority="41" operator="greaterThan">
      <formula>0</formula>
    </cfRule>
  </conditionalFormatting>
  <conditionalFormatting sqref="T6:T28 U28:V28">
    <cfRule type="cellIs" dxfId="495" priority="40" operator="lessThan">
      <formula>0</formula>
    </cfRule>
  </conditionalFormatting>
  <conditionalFormatting sqref="T7:T27">
    <cfRule type="cellIs" dxfId="494" priority="37" operator="lessThan">
      <formula>0</formula>
    </cfRule>
    <cfRule type="cellIs" dxfId="493" priority="38" operator="lessThan">
      <formula>0</formula>
    </cfRule>
    <cfRule type="cellIs" dxfId="492" priority="39" operator="lessThan">
      <formula>0</formula>
    </cfRule>
  </conditionalFormatting>
  <conditionalFormatting sqref="T7:T28 U28:V28">
    <cfRule type="cellIs" dxfId="491" priority="34" operator="lessThan">
      <formula>0</formula>
    </cfRule>
    <cfRule type="cellIs" dxfId="490" priority="35" operator="lessThan">
      <formula>0</formula>
    </cfRule>
    <cfRule type="cellIs" dxfId="489" priority="36" operator="lessThan">
      <formula>0</formula>
    </cfRule>
  </conditionalFormatting>
  <conditionalFormatting sqref="D5:K5">
    <cfRule type="cellIs" dxfId="488" priority="33" operator="greaterThan">
      <formula>0</formula>
    </cfRule>
  </conditionalFormatting>
  <conditionalFormatting sqref="L4 L6 L28:L29">
    <cfRule type="cellIs" dxfId="487" priority="32" operator="equal">
      <formula>$L$4</formula>
    </cfRule>
  </conditionalFormatting>
  <conditionalFormatting sqref="D7:S7">
    <cfRule type="cellIs" dxfId="486" priority="31" operator="greaterThan">
      <formula>0</formula>
    </cfRule>
  </conditionalFormatting>
  <conditionalFormatting sqref="D9:S9">
    <cfRule type="cellIs" dxfId="485" priority="30" operator="greaterThan">
      <formula>0</formula>
    </cfRule>
  </conditionalFormatting>
  <conditionalFormatting sqref="D11:S11">
    <cfRule type="cellIs" dxfId="484" priority="29" operator="greaterThan">
      <formula>0</formula>
    </cfRule>
  </conditionalFormatting>
  <conditionalFormatting sqref="D13:S13">
    <cfRule type="cellIs" dxfId="483" priority="28" operator="greaterThan">
      <formula>0</formula>
    </cfRule>
  </conditionalFormatting>
  <conditionalFormatting sqref="D15:S15">
    <cfRule type="cellIs" dxfId="482" priority="27" operator="greaterThan">
      <formula>0</formula>
    </cfRule>
  </conditionalFormatting>
  <conditionalFormatting sqref="D17:S17">
    <cfRule type="cellIs" dxfId="481" priority="26" operator="greaterThan">
      <formula>0</formula>
    </cfRule>
  </conditionalFormatting>
  <conditionalFormatting sqref="D19:S19">
    <cfRule type="cellIs" dxfId="480" priority="25" operator="greaterThan">
      <formula>0</formula>
    </cfRule>
  </conditionalFormatting>
  <conditionalFormatting sqref="D21:S21">
    <cfRule type="cellIs" dxfId="479" priority="24" operator="greaterThan">
      <formula>0</formula>
    </cfRule>
  </conditionalFormatting>
  <conditionalFormatting sqref="D23:S23">
    <cfRule type="cellIs" dxfId="478" priority="23" operator="greaterThan">
      <formula>0</formula>
    </cfRule>
  </conditionalFormatting>
  <conditionalFormatting sqref="D25:S25">
    <cfRule type="cellIs" dxfId="477" priority="22" operator="greaterThan">
      <formula>0</formula>
    </cfRule>
  </conditionalFormatting>
  <conditionalFormatting sqref="D27:S27">
    <cfRule type="cellIs" dxfId="476" priority="21" operator="greaterThan">
      <formula>0</formula>
    </cfRule>
  </conditionalFormatting>
  <conditionalFormatting sqref="U6">
    <cfRule type="cellIs" dxfId="475" priority="20" operator="lessThan">
      <formula>0</formula>
    </cfRule>
  </conditionalFormatting>
  <conditionalFormatting sqref="U6">
    <cfRule type="cellIs" dxfId="474" priority="19" operator="lessThan">
      <formula>0</formula>
    </cfRule>
  </conditionalFormatting>
  <conditionalFormatting sqref="V6">
    <cfRule type="cellIs" dxfId="473" priority="18" operator="lessThan">
      <formula>0</formula>
    </cfRule>
  </conditionalFormatting>
  <conditionalFormatting sqref="V6">
    <cfRule type="cellIs" dxfId="472" priority="17" operator="lessThan">
      <formula>0</formula>
    </cfRule>
  </conditionalFormatting>
  <printOptions horizontalCentered="1" verticalCentered="1"/>
  <pageMargins left="0" right="0" top="0" bottom="0" header="0" footer="0"/>
  <pageSetup paperSize="9" scale="65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83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'21'!D29</f>
        <v>721512</v>
      </c>
      <c r="E4" s="2">
        <f>'21'!E29</f>
        <v>8660</v>
      </c>
      <c r="F4" s="2">
        <f>'21'!F29</f>
        <v>17600</v>
      </c>
      <c r="G4" s="2">
        <f>'21'!G29</f>
        <v>0</v>
      </c>
      <c r="H4" s="2">
        <f>'21'!H29</f>
        <v>29935</v>
      </c>
      <c r="I4" s="2">
        <f>'21'!I29</f>
        <v>626</v>
      </c>
      <c r="J4" s="2">
        <f>'21'!J29</f>
        <v>44</v>
      </c>
      <c r="K4" s="2">
        <f>'21'!K29</f>
        <v>365</v>
      </c>
      <c r="L4" s="2">
        <f>'21'!L29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10596</v>
      </c>
      <c r="E7" s="22"/>
      <c r="F7" s="22"/>
      <c r="G7" s="22"/>
      <c r="H7" s="22">
        <v>150</v>
      </c>
      <c r="I7" s="23">
        <v>3</v>
      </c>
      <c r="J7" s="23"/>
      <c r="K7" s="23">
        <v>1</v>
      </c>
      <c r="L7" s="23"/>
      <c r="M7" s="20">
        <f>D7+E7*20+F7*10+G7*9+H7*9</f>
        <v>11946</v>
      </c>
      <c r="N7" s="24">
        <f>D7+E7*20+F7*10+G7*9+H7*9+I7*191+J7*191+K7*182+L7*100</f>
        <v>12701</v>
      </c>
      <c r="O7" s="25">
        <f>M7*2.75%</f>
        <v>328.51499999999999</v>
      </c>
      <c r="P7" s="26"/>
      <c r="Q7" s="26">
        <v>102</v>
      </c>
      <c r="R7" s="24">
        <f>M7-(M7*2.75%)+I7*191+J7*191+K7*182+L7*100-Q7</f>
        <v>12270.485000000001</v>
      </c>
      <c r="S7" s="25">
        <f>M7*0.95%</f>
        <v>113.48699999999999</v>
      </c>
      <c r="T7" s="27">
        <f>S7-Q7</f>
        <v>11.486999999999995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2877</v>
      </c>
      <c r="E8" s="30">
        <v>30</v>
      </c>
      <c r="F8" s="30">
        <v>30</v>
      </c>
      <c r="G8" s="30"/>
      <c r="H8" s="30">
        <v>60</v>
      </c>
      <c r="I8" s="20">
        <v>5</v>
      </c>
      <c r="J8" s="20"/>
      <c r="K8" s="20"/>
      <c r="L8" s="20"/>
      <c r="M8" s="20">
        <f t="shared" ref="M8:M27" si="0">D8+E8*20+F8*10+G8*9+H8*9</f>
        <v>4317</v>
      </c>
      <c r="N8" s="24">
        <f t="shared" ref="N8:N27" si="1">D8+E8*20+F8*10+G8*9+H8*9+I8*191+J8*191+K8*182+L8*100</f>
        <v>5272</v>
      </c>
      <c r="O8" s="25">
        <f t="shared" ref="O8:O27" si="2">M8*2.75%</f>
        <v>118.7175</v>
      </c>
      <c r="P8" s="26"/>
      <c r="Q8" s="26"/>
      <c r="R8" s="24">
        <f t="shared" ref="R8:R27" si="3">M8-(M8*2.75%)+I8*191+J8*191+K8*182+L8*100-Q8</f>
        <v>5153.2825000000003</v>
      </c>
      <c r="S8" s="25">
        <f t="shared" ref="S8:S27" si="4">M8*0.95%</f>
        <v>41.011499999999998</v>
      </c>
      <c r="T8" s="27">
        <f t="shared" ref="T8:T27" si="5">S8-Q8</f>
        <v>41.011499999999998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13459</v>
      </c>
      <c r="E9" s="30"/>
      <c r="F9" s="30">
        <v>50</v>
      </c>
      <c r="G9" s="30"/>
      <c r="H9" s="30">
        <v>110</v>
      </c>
      <c r="I9" s="20">
        <v>10</v>
      </c>
      <c r="J9" s="20"/>
      <c r="K9" s="20">
        <v>5</v>
      </c>
      <c r="L9" s="20"/>
      <c r="M9" s="20">
        <f t="shared" si="0"/>
        <v>14949</v>
      </c>
      <c r="N9" s="24">
        <f t="shared" si="1"/>
        <v>17769</v>
      </c>
      <c r="O9" s="25">
        <f t="shared" si="2"/>
        <v>411.09750000000003</v>
      </c>
      <c r="P9" s="26"/>
      <c r="Q9" s="26">
        <v>128</v>
      </c>
      <c r="R9" s="24">
        <f t="shared" si="3"/>
        <v>17229.9025</v>
      </c>
      <c r="S9" s="25">
        <f t="shared" si="4"/>
        <v>142.0155</v>
      </c>
      <c r="T9" s="27">
        <f t="shared" si="5"/>
        <v>14.015500000000003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4146</v>
      </c>
      <c r="N10" s="24">
        <f t="shared" si="1"/>
        <v>4146</v>
      </c>
      <c r="O10" s="25">
        <f t="shared" si="2"/>
        <v>114.015</v>
      </c>
      <c r="P10" s="26"/>
      <c r="Q10" s="26">
        <v>22</v>
      </c>
      <c r="R10" s="24">
        <f t="shared" si="3"/>
        <v>4009.9850000000001</v>
      </c>
      <c r="S10" s="25">
        <f t="shared" si="4"/>
        <v>39.387</v>
      </c>
      <c r="T10" s="27">
        <f t="shared" si="5"/>
        <v>17.387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6066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6066</v>
      </c>
      <c r="N11" s="24">
        <f t="shared" si="1"/>
        <v>6066</v>
      </c>
      <c r="O11" s="25">
        <f t="shared" si="2"/>
        <v>166.815</v>
      </c>
      <c r="P11" s="26"/>
      <c r="Q11" s="26">
        <v>35</v>
      </c>
      <c r="R11" s="24">
        <f t="shared" si="3"/>
        <v>5864.1850000000004</v>
      </c>
      <c r="S11" s="25">
        <f t="shared" si="4"/>
        <v>57.626999999999995</v>
      </c>
      <c r="T11" s="27">
        <f t="shared" si="5"/>
        <v>22.626999999999995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5194</v>
      </c>
      <c r="E12" s="30"/>
      <c r="F12" s="30"/>
      <c r="G12" s="30"/>
      <c r="H12" s="30"/>
      <c r="I12" s="20">
        <v>100</v>
      </c>
      <c r="J12" s="20"/>
      <c r="K12" s="20"/>
      <c r="L12" s="20"/>
      <c r="M12" s="20">
        <f t="shared" si="0"/>
        <v>5194</v>
      </c>
      <c r="N12" s="24">
        <f t="shared" si="1"/>
        <v>24294</v>
      </c>
      <c r="O12" s="25">
        <f t="shared" si="2"/>
        <v>142.83500000000001</v>
      </c>
      <c r="P12" s="26"/>
      <c r="Q12" s="26">
        <v>31</v>
      </c>
      <c r="R12" s="24">
        <f t="shared" si="3"/>
        <v>24120.165000000001</v>
      </c>
      <c r="S12" s="25">
        <f t="shared" si="4"/>
        <v>49.342999999999996</v>
      </c>
      <c r="T12" s="27">
        <f t="shared" si="5"/>
        <v>18.342999999999996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4424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4424</v>
      </c>
      <c r="N13" s="24">
        <f t="shared" si="1"/>
        <v>4424</v>
      </c>
      <c r="O13" s="25">
        <f t="shared" si="2"/>
        <v>121.66</v>
      </c>
      <c r="P13" s="26"/>
      <c r="Q13" s="26">
        <v>2</v>
      </c>
      <c r="R13" s="24">
        <f t="shared" si="3"/>
        <v>4300.34</v>
      </c>
      <c r="S13" s="25">
        <f t="shared" si="4"/>
        <v>42.027999999999999</v>
      </c>
      <c r="T13" s="27">
        <f t="shared" si="5"/>
        <v>40.027999999999999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6078</v>
      </c>
      <c r="N14" s="24">
        <f t="shared" si="1"/>
        <v>6988</v>
      </c>
      <c r="O14" s="25">
        <f t="shared" si="2"/>
        <v>167.14500000000001</v>
      </c>
      <c r="P14" s="26"/>
      <c r="Q14" s="26">
        <v>121</v>
      </c>
      <c r="R14" s="24">
        <f t="shared" si="3"/>
        <v>6699.8549999999996</v>
      </c>
      <c r="S14" s="25">
        <f t="shared" si="4"/>
        <v>57.741</v>
      </c>
      <c r="T14" s="27">
        <f t="shared" si="5"/>
        <v>-63.259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19649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4</v>
      </c>
      <c r="L15" s="20"/>
      <c r="M15" s="20">
        <f t="shared" si="0"/>
        <v>20509</v>
      </c>
      <c r="N15" s="24">
        <f t="shared" si="1"/>
        <v>21237</v>
      </c>
      <c r="O15" s="25">
        <f t="shared" si="2"/>
        <v>563.99750000000006</v>
      </c>
      <c r="P15" s="26">
        <v>33280</v>
      </c>
      <c r="Q15" s="26">
        <v>143</v>
      </c>
      <c r="R15" s="24">
        <f t="shared" si="3"/>
        <v>20530.002499999999</v>
      </c>
      <c r="S15" s="25">
        <f t="shared" si="4"/>
        <v>194.8355</v>
      </c>
      <c r="T15" s="27">
        <f t="shared" si="5"/>
        <v>51.835499999999996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10183</v>
      </c>
      <c r="E16" s="30"/>
      <c r="F16" s="30"/>
      <c r="G16" s="30"/>
      <c r="H16" s="30"/>
      <c r="I16" s="20"/>
      <c r="J16" s="20"/>
      <c r="K16" s="20">
        <v>1</v>
      </c>
      <c r="L16" s="20"/>
      <c r="M16" s="20">
        <f t="shared" si="0"/>
        <v>10183</v>
      </c>
      <c r="N16" s="24">
        <f t="shared" si="1"/>
        <v>10365</v>
      </c>
      <c r="O16" s="25">
        <f t="shared" si="2"/>
        <v>280.03250000000003</v>
      </c>
      <c r="P16" s="26"/>
      <c r="Q16" s="26">
        <v>105</v>
      </c>
      <c r="R16" s="24">
        <f t="shared" si="3"/>
        <v>9979.9675000000007</v>
      </c>
      <c r="S16" s="25">
        <f t="shared" si="4"/>
        <v>96.738500000000002</v>
      </c>
      <c r="T16" s="27">
        <f t="shared" si="5"/>
        <v>-8.2614999999999981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7494</v>
      </c>
      <c r="E17" s="30"/>
      <c r="F17" s="30"/>
      <c r="G17" s="30"/>
      <c r="H17" s="30">
        <v>60</v>
      </c>
      <c r="I17" s="20">
        <v>5</v>
      </c>
      <c r="J17" s="20"/>
      <c r="K17" s="20"/>
      <c r="L17" s="20"/>
      <c r="M17" s="20">
        <f t="shared" si="0"/>
        <v>8034</v>
      </c>
      <c r="N17" s="24">
        <f t="shared" si="1"/>
        <v>8989</v>
      </c>
      <c r="O17" s="25">
        <f t="shared" si="2"/>
        <v>220.935</v>
      </c>
      <c r="P17" s="26">
        <v>2000</v>
      </c>
      <c r="Q17" s="26">
        <v>73</v>
      </c>
      <c r="R17" s="24">
        <f t="shared" si="3"/>
        <v>8695.0649999999987</v>
      </c>
      <c r="S17" s="25">
        <f t="shared" si="4"/>
        <v>76.322999999999993</v>
      </c>
      <c r="T17" s="27">
        <f t="shared" si="5"/>
        <v>3.3229999999999933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8739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8739</v>
      </c>
      <c r="N18" s="24">
        <f t="shared" si="1"/>
        <v>8739</v>
      </c>
      <c r="O18" s="25">
        <f t="shared" si="2"/>
        <v>240.32249999999999</v>
      </c>
      <c r="P18" s="26">
        <v>17970</v>
      </c>
      <c r="Q18" s="26">
        <v>148</v>
      </c>
      <c r="R18" s="24">
        <f t="shared" si="3"/>
        <v>8350.6774999999998</v>
      </c>
      <c r="S18" s="25">
        <f t="shared" si="4"/>
        <v>83.020499999999998</v>
      </c>
      <c r="T18" s="27">
        <f t="shared" si="5"/>
        <v>-64.979500000000002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12065</v>
      </c>
      <c r="E19" s="30">
        <v>10</v>
      </c>
      <c r="F19" s="30">
        <v>30</v>
      </c>
      <c r="G19" s="30"/>
      <c r="H19" s="30">
        <v>100</v>
      </c>
      <c r="I19" s="20">
        <v>3</v>
      </c>
      <c r="J19" s="20"/>
      <c r="K19" s="20"/>
      <c r="L19" s="20"/>
      <c r="M19" s="20">
        <f t="shared" si="0"/>
        <v>13465</v>
      </c>
      <c r="N19" s="24">
        <f t="shared" si="1"/>
        <v>14038</v>
      </c>
      <c r="O19" s="25">
        <f t="shared" si="2"/>
        <v>370.28750000000002</v>
      </c>
      <c r="P19" s="26">
        <v>21250</v>
      </c>
      <c r="Q19" s="26">
        <v>100</v>
      </c>
      <c r="R19" s="24">
        <f t="shared" si="3"/>
        <v>13567.7125</v>
      </c>
      <c r="S19" s="25">
        <f t="shared" si="4"/>
        <v>127.91749999999999</v>
      </c>
      <c r="T19" s="27">
        <f t="shared" si="5"/>
        <v>27.91749999999999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5739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6189</v>
      </c>
      <c r="N20" s="24">
        <f t="shared" si="1"/>
        <v>6189</v>
      </c>
      <c r="O20" s="25">
        <f t="shared" si="2"/>
        <v>170.19749999999999</v>
      </c>
      <c r="P20" s="26"/>
      <c r="Q20" s="26">
        <v>120</v>
      </c>
      <c r="R20" s="24">
        <f t="shared" si="3"/>
        <v>5898.8024999999998</v>
      </c>
      <c r="S20" s="25">
        <f t="shared" si="4"/>
        <v>58.795499999999997</v>
      </c>
      <c r="T20" s="27">
        <f t="shared" si="5"/>
        <v>-61.204500000000003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4275</v>
      </c>
      <c r="E21" s="30"/>
      <c r="F21" s="30"/>
      <c r="G21" s="30"/>
      <c r="H21" s="30">
        <v>20</v>
      </c>
      <c r="I21" s="20"/>
      <c r="J21" s="20"/>
      <c r="K21" s="20"/>
      <c r="L21" s="20"/>
      <c r="M21" s="20">
        <f t="shared" si="0"/>
        <v>4455</v>
      </c>
      <c r="N21" s="24">
        <f t="shared" si="1"/>
        <v>4455</v>
      </c>
      <c r="O21" s="25">
        <f t="shared" si="2"/>
        <v>122.5125</v>
      </c>
      <c r="P21" s="26"/>
      <c r="Q21" s="26">
        <v>20</v>
      </c>
      <c r="R21" s="24">
        <f t="shared" si="3"/>
        <v>4312.4875000000002</v>
      </c>
      <c r="S21" s="25">
        <f t="shared" si="4"/>
        <v>42.322499999999998</v>
      </c>
      <c r="T21" s="27">
        <f t="shared" si="5"/>
        <v>22.322499999999998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10743</v>
      </c>
      <c r="E22" s="30"/>
      <c r="F22" s="30"/>
      <c r="G22" s="20"/>
      <c r="H22" s="30">
        <v>300</v>
      </c>
      <c r="I22" s="20"/>
      <c r="J22" s="20"/>
      <c r="K22" s="20"/>
      <c r="L22" s="20"/>
      <c r="M22" s="20">
        <f t="shared" si="0"/>
        <v>13443</v>
      </c>
      <c r="N22" s="24">
        <f t="shared" si="1"/>
        <v>13443</v>
      </c>
      <c r="O22" s="25">
        <f t="shared" si="2"/>
        <v>369.6825</v>
      </c>
      <c r="P22" s="26"/>
      <c r="Q22" s="26">
        <v>100</v>
      </c>
      <c r="R22" s="24">
        <f t="shared" si="3"/>
        <v>12973.317499999999</v>
      </c>
      <c r="S22" s="25">
        <f t="shared" si="4"/>
        <v>127.7085</v>
      </c>
      <c r="T22" s="27">
        <f t="shared" si="5"/>
        <v>27.708500000000001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7375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7375</v>
      </c>
      <c r="N23" s="24">
        <f t="shared" si="1"/>
        <v>7375</v>
      </c>
      <c r="O23" s="25">
        <f t="shared" si="2"/>
        <v>202.8125</v>
      </c>
      <c r="P23" s="26">
        <v>18722</v>
      </c>
      <c r="Q23" s="26">
        <v>70</v>
      </c>
      <c r="R23" s="24">
        <f t="shared" si="3"/>
        <v>7102.1875</v>
      </c>
      <c r="S23" s="25">
        <f t="shared" si="4"/>
        <v>70.0625</v>
      </c>
      <c r="T23" s="27">
        <f t="shared" si="5"/>
        <v>6.25E-2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9145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9145</v>
      </c>
      <c r="N24" s="24">
        <f t="shared" si="1"/>
        <v>9145</v>
      </c>
      <c r="O24" s="25">
        <f t="shared" si="2"/>
        <v>251.48750000000001</v>
      </c>
      <c r="P24" s="26">
        <v>-100</v>
      </c>
      <c r="Q24" s="26">
        <v>63</v>
      </c>
      <c r="R24" s="24">
        <f t="shared" si="3"/>
        <v>8830.5125000000007</v>
      </c>
      <c r="S24" s="25">
        <f t="shared" si="4"/>
        <v>86.877499999999998</v>
      </c>
      <c r="T24" s="27">
        <f t="shared" si="5"/>
        <v>23.877499999999998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6068</v>
      </c>
      <c r="E25" s="30"/>
      <c r="F25" s="30"/>
      <c r="G25" s="30"/>
      <c r="H25" s="30"/>
      <c r="I25" s="20">
        <v>2</v>
      </c>
      <c r="J25" s="20"/>
      <c r="K25" s="20">
        <v>2</v>
      </c>
      <c r="L25" s="20"/>
      <c r="M25" s="20">
        <f t="shared" si="0"/>
        <v>6068</v>
      </c>
      <c r="N25" s="24">
        <f t="shared" si="1"/>
        <v>6814</v>
      </c>
      <c r="O25" s="25">
        <f t="shared" si="2"/>
        <v>166.87</v>
      </c>
      <c r="P25" s="26">
        <v>42000</v>
      </c>
      <c r="Q25" s="26">
        <v>78</v>
      </c>
      <c r="R25" s="24">
        <f t="shared" si="3"/>
        <v>6569.13</v>
      </c>
      <c r="S25" s="25">
        <f t="shared" si="4"/>
        <v>57.646000000000001</v>
      </c>
      <c r="T25" s="27">
        <f t="shared" si="5"/>
        <v>-20.353999999999999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3601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3601</v>
      </c>
      <c r="N26" s="24">
        <f t="shared" si="1"/>
        <v>3601</v>
      </c>
      <c r="O26" s="25">
        <f t="shared" si="2"/>
        <v>99.027500000000003</v>
      </c>
      <c r="P26" s="26"/>
      <c r="Q26" s="26">
        <v>2</v>
      </c>
      <c r="R26" s="24">
        <f>M26-(M26*2.75%)+I26*191+J26*191+K26*182+L26*100-Q26</f>
        <v>3499.9724999999999</v>
      </c>
      <c r="S26" s="25">
        <f t="shared" si="4"/>
        <v>34.209499999999998</v>
      </c>
      <c r="T26" s="27">
        <f t="shared" si="5"/>
        <v>32.209499999999998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4513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4513</v>
      </c>
      <c r="N27" s="40">
        <f t="shared" si="1"/>
        <v>4513</v>
      </c>
      <c r="O27" s="25">
        <f t="shared" si="2"/>
        <v>124.1075</v>
      </c>
      <c r="P27" s="41">
        <v>15000</v>
      </c>
      <c r="Q27" s="41"/>
      <c r="R27" s="24">
        <f t="shared" si="3"/>
        <v>4388.8924999999999</v>
      </c>
      <c r="S27" s="42">
        <f t="shared" si="4"/>
        <v>42.8735</v>
      </c>
      <c r="T27" s="43">
        <f t="shared" si="5"/>
        <v>42.8735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162249</v>
      </c>
      <c r="E28" s="45">
        <f>SUM(E7:E27)</f>
        <v>60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910</v>
      </c>
      <c r="I28" s="45">
        <f t="shared" si="6"/>
        <v>128</v>
      </c>
      <c r="J28" s="45">
        <f t="shared" si="6"/>
        <v>0</v>
      </c>
      <c r="K28" s="45">
        <f t="shared" si="6"/>
        <v>18</v>
      </c>
      <c r="L28" s="45">
        <f t="shared" si="6"/>
        <v>0</v>
      </c>
      <c r="M28" s="45">
        <f t="shared" si="6"/>
        <v>172839</v>
      </c>
      <c r="N28" s="45">
        <f t="shared" si="6"/>
        <v>200563</v>
      </c>
      <c r="O28" s="46">
        <f t="shared" si="6"/>
        <v>4753.0724999999993</v>
      </c>
      <c r="P28" s="45">
        <f t="shared" si="6"/>
        <v>150122</v>
      </c>
      <c r="Q28" s="45">
        <f t="shared" si="6"/>
        <v>1463</v>
      </c>
      <c r="R28" s="45">
        <f t="shared" si="6"/>
        <v>194346.92749999999</v>
      </c>
      <c r="S28" s="45">
        <f t="shared" si="6"/>
        <v>1641.9704999999999</v>
      </c>
      <c r="T28" s="47">
        <f t="shared" si="6"/>
        <v>178.9704999999999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7.85546875" bestFit="1" customWidth="1"/>
    <col min="9" max="9" width="11.5703125" bestFit="1" customWidth="1"/>
    <col min="10" max="10" width="8.140625" bestFit="1" customWidth="1"/>
    <col min="12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84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'22'!D29</f>
        <v>559263</v>
      </c>
      <c r="E4" s="2">
        <f>'22'!E29</f>
        <v>8600</v>
      </c>
      <c r="F4" s="2">
        <f>'22'!F29</f>
        <v>17480</v>
      </c>
      <c r="G4" s="2">
        <f>'22'!G29</f>
        <v>0</v>
      </c>
      <c r="H4" s="2">
        <f>'22'!H29</f>
        <v>29025</v>
      </c>
      <c r="I4" s="2">
        <f>'22'!I29</f>
        <v>498</v>
      </c>
      <c r="J4" s="2">
        <f>'22'!J29</f>
        <v>44</v>
      </c>
      <c r="K4" s="2">
        <f>'22'!K29</f>
        <v>347</v>
      </c>
      <c r="L4" s="2">
        <f>'22'!L29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>
        <v>200</v>
      </c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8296</v>
      </c>
      <c r="E7" s="22"/>
      <c r="F7" s="22">
        <v>20</v>
      </c>
      <c r="G7" s="22"/>
      <c r="H7" s="22">
        <v>150</v>
      </c>
      <c r="I7" s="23">
        <v>3</v>
      </c>
      <c r="J7" s="23"/>
      <c r="K7" s="23">
        <v>5</v>
      </c>
      <c r="L7" s="23"/>
      <c r="M7" s="20">
        <f>D7+E7*20+F7*10+G7*9+H7*9</f>
        <v>9846</v>
      </c>
      <c r="N7" s="24">
        <f>D7+E7*20+F7*10+G7*9+H7*9+I7*191+J7*191+K7*182+L7*100</f>
        <v>11329</v>
      </c>
      <c r="O7" s="25">
        <f>M7*2.75%</f>
        <v>270.76499999999999</v>
      </c>
      <c r="P7" s="26"/>
      <c r="Q7" s="26">
        <v>92</v>
      </c>
      <c r="R7" s="24">
        <f>M7-(M7*2.75%)+I7*191+J7*191+K7*182+L7*100-Q7</f>
        <v>10966.235000000001</v>
      </c>
      <c r="S7" s="25">
        <f>M7*0.95%</f>
        <v>93.536999999999992</v>
      </c>
      <c r="T7" s="27">
        <f>S7-Q7</f>
        <v>1.5369999999999919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4588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4588</v>
      </c>
      <c r="N8" s="24">
        <f t="shared" ref="N8:N27" si="1">D8+E8*20+F8*10+G8*9+H8*9+I8*191+J8*191+K8*182+L8*100</f>
        <v>4588</v>
      </c>
      <c r="O8" s="25">
        <f t="shared" ref="O8:O27" si="2">M8*2.75%</f>
        <v>126.17</v>
      </c>
      <c r="P8" s="26"/>
      <c r="Q8" s="26">
        <v>1</v>
      </c>
      <c r="R8" s="24">
        <f t="shared" ref="R8:R27" si="3">M8-(M8*2.75%)+I8*191+J8*191+K8*182+L8*100-Q8</f>
        <v>4460.83</v>
      </c>
      <c r="S8" s="25">
        <f t="shared" ref="S8:S27" si="4">M8*0.95%</f>
        <v>43.585999999999999</v>
      </c>
      <c r="T8" s="27">
        <f t="shared" ref="T8:T27" si="5">S8-Q8</f>
        <v>42.585999999999999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15568</v>
      </c>
      <c r="E9" s="30"/>
      <c r="F9" s="30"/>
      <c r="G9" s="30"/>
      <c r="H9" s="30">
        <v>40</v>
      </c>
      <c r="I9" s="20"/>
      <c r="J9" s="20"/>
      <c r="K9" s="20"/>
      <c r="L9" s="20"/>
      <c r="M9" s="20">
        <f t="shared" si="0"/>
        <v>15928</v>
      </c>
      <c r="N9" s="24">
        <f t="shared" si="1"/>
        <v>15928</v>
      </c>
      <c r="O9" s="25">
        <f t="shared" si="2"/>
        <v>438.02</v>
      </c>
      <c r="P9" s="26"/>
      <c r="Q9" s="26">
        <v>130</v>
      </c>
      <c r="R9" s="24">
        <f t="shared" si="3"/>
        <v>15359.98</v>
      </c>
      <c r="S9" s="25">
        <f t="shared" si="4"/>
        <v>151.316</v>
      </c>
      <c r="T9" s="27">
        <f t="shared" si="5"/>
        <v>21.316000000000003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4165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4345</v>
      </c>
      <c r="N10" s="24">
        <f t="shared" si="1"/>
        <v>4536</v>
      </c>
      <c r="O10" s="25">
        <f t="shared" si="2"/>
        <v>119.4875</v>
      </c>
      <c r="P10" s="26"/>
      <c r="Q10" s="26">
        <v>25</v>
      </c>
      <c r="R10" s="24">
        <f t="shared" si="3"/>
        <v>4391.5124999999998</v>
      </c>
      <c r="S10" s="25">
        <f t="shared" si="4"/>
        <v>41.277499999999996</v>
      </c>
      <c r="T10" s="27">
        <f t="shared" si="5"/>
        <v>16.277499999999996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8740</v>
      </c>
      <c r="E11" s="30"/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9690</v>
      </c>
      <c r="N11" s="24">
        <f t="shared" si="1"/>
        <v>9690</v>
      </c>
      <c r="O11" s="25">
        <f t="shared" si="2"/>
        <v>266.47500000000002</v>
      </c>
      <c r="P11" s="26"/>
      <c r="Q11" s="26">
        <v>38</v>
      </c>
      <c r="R11" s="24">
        <f t="shared" si="3"/>
        <v>9385.5249999999996</v>
      </c>
      <c r="S11" s="25">
        <f t="shared" si="4"/>
        <v>92.054999999999993</v>
      </c>
      <c r="T11" s="27">
        <f t="shared" si="5"/>
        <v>54.054999999999993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4323</v>
      </c>
      <c r="E12" s="30">
        <v>20</v>
      </c>
      <c r="F12" s="30"/>
      <c r="G12" s="30"/>
      <c r="H12" s="30"/>
      <c r="I12" s="20"/>
      <c r="J12" s="20"/>
      <c r="K12" s="20"/>
      <c r="L12" s="20"/>
      <c r="M12" s="20">
        <f t="shared" si="0"/>
        <v>4723</v>
      </c>
      <c r="N12" s="24">
        <f t="shared" si="1"/>
        <v>4723</v>
      </c>
      <c r="O12" s="25">
        <f t="shared" si="2"/>
        <v>129.88249999999999</v>
      </c>
      <c r="P12" s="26"/>
      <c r="Q12" s="26">
        <v>33</v>
      </c>
      <c r="R12" s="24">
        <f t="shared" si="3"/>
        <v>4560.1175000000003</v>
      </c>
      <c r="S12" s="25">
        <f t="shared" si="4"/>
        <v>44.868499999999997</v>
      </c>
      <c r="T12" s="27">
        <f t="shared" si="5"/>
        <v>11.868499999999997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6120</v>
      </c>
      <c r="N13" s="24">
        <f t="shared" si="1"/>
        <v>10895</v>
      </c>
      <c r="O13" s="25">
        <f t="shared" si="2"/>
        <v>168.3</v>
      </c>
      <c r="P13" s="26"/>
      <c r="Q13" s="26">
        <v>1</v>
      </c>
      <c r="R13" s="24">
        <f t="shared" si="3"/>
        <v>10725.7</v>
      </c>
      <c r="S13" s="25">
        <f t="shared" si="4"/>
        <v>58.14</v>
      </c>
      <c r="T13" s="27">
        <f t="shared" si="5"/>
        <v>57.14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13473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13473</v>
      </c>
      <c r="N14" s="24">
        <f t="shared" si="1"/>
        <v>13473</v>
      </c>
      <c r="O14" s="25">
        <f t="shared" si="2"/>
        <v>370.50749999999999</v>
      </c>
      <c r="P14" s="26"/>
      <c r="Q14" s="26">
        <v>153</v>
      </c>
      <c r="R14" s="24">
        <f t="shared" si="3"/>
        <v>12949.4925</v>
      </c>
      <c r="S14" s="25">
        <f t="shared" si="4"/>
        <v>127.9935</v>
      </c>
      <c r="T14" s="27">
        <f t="shared" si="5"/>
        <v>-25.006500000000003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17549</v>
      </c>
      <c r="E15" s="30">
        <v>20</v>
      </c>
      <c r="F15" s="30">
        <v>10</v>
      </c>
      <c r="G15" s="30"/>
      <c r="H15" s="30"/>
      <c r="I15" s="20"/>
      <c r="J15" s="20"/>
      <c r="K15" s="20">
        <v>3</v>
      </c>
      <c r="L15" s="20"/>
      <c r="M15" s="20">
        <f t="shared" si="0"/>
        <v>18049</v>
      </c>
      <c r="N15" s="24">
        <f t="shared" si="1"/>
        <v>18595</v>
      </c>
      <c r="O15" s="25">
        <f t="shared" si="2"/>
        <v>496.34750000000003</v>
      </c>
      <c r="P15" s="26">
        <v>13350</v>
      </c>
      <c r="Q15" s="26">
        <v>129</v>
      </c>
      <c r="R15" s="24">
        <f t="shared" si="3"/>
        <v>17969.6525</v>
      </c>
      <c r="S15" s="25">
        <f t="shared" si="4"/>
        <v>171.46549999999999</v>
      </c>
      <c r="T15" s="27">
        <f t="shared" si="5"/>
        <v>42.465499999999992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15056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15056</v>
      </c>
      <c r="N16" s="24">
        <f t="shared" si="1"/>
        <v>15056</v>
      </c>
      <c r="O16" s="25">
        <f t="shared" si="2"/>
        <v>414.04</v>
      </c>
      <c r="P16" s="26"/>
      <c r="Q16" s="26">
        <v>112</v>
      </c>
      <c r="R16" s="24">
        <f t="shared" si="3"/>
        <v>14529.96</v>
      </c>
      <c r="S16" s="25">
        <f t="shared" si="4"/>
        <v>143.03199999999998</v>
      </c>
      <c r="T16" s="27">
        <f t="shared" si="5"/>
        <v>31.031999999999982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10141</v>
      </c>
      <c r="E17" s="30">
        <v>50</v>
      </c>
      <c r="F17" s="30">
        <v>100</v>
      </c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13941</v>
      </c>
      <c r="N17" s="24">
        <f t="shared" si="1"/>
        <v>14896</v>
      </c>
      <c r="O17" s="25">
        <f t="shared" si="2"/>
        <v>383.3775</v>
      </c>
      <c r="P17" s="26"/>
      <c r="Q17" s="26">
        <v>82</v>
      </c>
      <c r="R17" s="24">
        <f t="shared" si="3"/>
        <v>14430.622499999999</v>
      </c>
      <c r="S17" s="25">
        <f t="shared" si="4"/>
        <v>132.43950000000001</v>
      </c>
      <c r="T17" s="27">
        <f t="shared" si="5"/>
        <v>50.43950000000001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13162</v>
      </c>
      <c r="E19" s="30"/>
      <c r="F19" s="30"/>
      <c r="G19" s="30"/>
      <c r="H19" s="30">
        <v>20</v>
      </c>
      <c r="I19" s="20">
        <v>6</v>
      </c>
      <c r="J19" s="20"/>
      <c r="K19" s="20"/>
      <c r="L19" s="20"/>
      <c r="M19" s="20">
        <f t="shared" si="0"/>
        <v>13342</v>
      </c>
      <c r="N19" s="24">
        <f t="shared" si="1"/>
        <v>14488</v>
      </c>
      <c r="O19" s="25">
        <f t="shared" si="2"/>
        <v>366.90500000000003</v>
      </c>
      <c r="P19" s="26">
        <v>12810</v>
      </c>
      <c r="Q19" s="26">
        <v>120</v>
      </c>
      <c r="R19" s="24">
        <f t="shared" si="3"/>
        <v>14001.094999999999</v>
      </c>
      <c r="S19" s="25">
        <f t="shared" si="4"/>
        <v>126.749</v>
      </c>
      <c r="T19" s="27">
        <f t="shared" si="5"/>
        <v>6.7489999999999952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120</v>
      </c>
      <c r="R20" s="24">
        <f t="shared" si="3"/>
        <v>5679.0174999999999</v>
      </c>
      <c r="S20" s="25">
        <f t="shared" si="4"/>
        <v>56.648499999999999</v>
      </c>
      <c r="T20" s="27">
        <f t="shared" si="5"/>
        <v>-63.351500000000001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7363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7633</v>
      </c>
      <c r="N21" s="24">
        <f t="shared" si="1"/>
        <v>8588</v>
      </c>
      <c r="O21" s="25">
        <f t="shared" si="2"/>
        <v>209.9075</v>
      </c>
      <c r="P21" s="26">
        <v>20</v>
      </c>
      <c r="Q21" s="26">
        <v>20</v>
      </c>
      <c r="R21" s="24">
        <f t="shared" si="3"/>
        <v>8358.0924999999988</v>
      </c>
      <c r="S21" s="25">
        <f t="shared" si="4"/>
        <v>72.513499999999993</v>
      </c>
      <c r="T21" s="27">
        <f t="shared" si="5"/>
        <v>52.513499999999993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18865</v>
      </c>
      <c r="E22" s="30"/>
      <c r="F22" s="30"/>
      <c r="G22" s="20"/>
      <c r="H22" s="30"/>
      <c r="I22" s="20">
        <v>47</v>
      </c>
      <c r="J22" s="20"/>
      <c r="K22" s="20">
        <v>20</v>
      </c>
      <c r="L22" s="20"/>
      <c r="M22" s="20">
        <f t="shared" si="0"/>
        <v>18865</v>
      </c>
      <c r="N22" s="24">
        <f t="shared" si="1"/>
        <v>31482</v>
      </c>
      <c r="O22" s="25">
        <f t="shared" si="2"/>
        <v>518.78750000000002</v>
      </c>
      <c r="P22" s="26"/>
      <c r="Q22" s="26">
        <v>150</v>
      </c>
      <c r="R22" s="24">
        <f t="shared" si="3"/>
        <v>30813.212500000001</v>
      </c>
      <c r="S22" s="25">
        <f t="shared" si="4"/>
        <v>179.2175</v>
      </c>
      <c r="T22" s="27">
        <f t="shared" si="5"/>
        <v>29.217500000000001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7450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7450</v>
      </c>
      <c r="N23" s="24">
        <f t="shared" si="1"/>
        <v>7450</v>
      </c>
      <c r="O23" s="25">
        <f t="shared" si="2"/>
        <v>204.875</v>
      </c>
      <c r="P23" s="26"/>
      <c r="Q23" s="26">
        <v>70</v>
      </c>
      <c r="R23" s="24">
        <f t="shared" si="3"/>
        <v>7175.125</v>
      </c>
      <c r="S23" s="25">
        <f t="shared" si="4"/>
        <v>70.774999999999991</v>
      </c>
      <c r="T23" s="27">
        <f t="shared" si="5"/>
        <v>0.77499999999999147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19428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19428</v>
      </c>
      <c r="N24" s="24">
        <f t="shared" si="1"/>
        <v>19428</v>
      </c>
      <c r="O24" s="25">
        <f t="shared" si="2"/>
        <v>534.27</v>
      </c>
      <c r="P24" s="26"/>
      <c r="Q24" s="26">
        <v>124</v>
      </c>
      <c r="R24" s="24">
        <f t="shared" si="3"/>
        <v>18769.73</v>
      </c>
      <c r="S24" s="25">
        <f t="shared" si="4"/>
        <v>184.566</v>
      </c>
      <c r="T24" s="27">
        <f t="shared" si="5"/>
        <v>60.566000000000003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8639</v>
      </c>
      <c r="E25" s="30"/>
      <c r="F25" s="30"/>
      <c r="G25" s="30"/>
      <c r="H25" s="30">
        <v>120</v>
      </c>
      <c r="I25" s="20"/>
      <c r="J25" s="20"/>
      <c r="K25" s="20"/>
      <c r="L25" s="20"/>
      <c r="M25" s="20">
        <f t="shared" si="0"/>
        <v>9719</v>
      </c>
      <c r="N25" s="24">
        <f t="shared" si="1"/>
        <v>9719</v>
      </c>
      <c r="O25" s="25">
        <f t="shared" si="2"/>
        <v>267.27249999999998</v>
      </c>
      <c r="P25" s="26"/>
      <c r="Q25" s="26">
        <v>88</v>
      </c>
      <c r="R25" s="24">
        <f t="shared" si="3"/>
        <v>9363.7275000000009</v>
      </c>
      <c r="S25" s="25">
        <f t="shared" si="4"/>
        <v>92.330500000000001</v>
      </c>
      <c r="T25" s="27">
        <f t="shared" si="5"/>
        <v>4.3305000000000007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12288</v>
      </c>
      <c r="E26" s="29"/>
      <c r="F26" s="30"/>
      <c r="G26" s="30"/>
      <c r="H26" s="30">
        <v>60</v>
      </c>
      <c r="I26" s="20"/>
      <c r="J26" s="20"/>
      <c r="K26" s="20"/>
      <c r="L26" s="20"/>
      <c r="M26" s="20">
        <f t="shared" si="0"/>
        <v>12828</v>
      </c>
      <c r="N26" s="24">
        <f t="shared" si="1"/>
        <v>12828</v>
      </c>
      <c r="O26" s="25">
        <f t="shared" si="2"/>
        <v>352.77</v>
      </c>
      <c r="P26" s="26"/>
      <c r="Q26" s="26">
        <v>115</v>
      </c>
      <c r="R26" s="24">
        <f t="shared" si="3"/>
        <v>12360.23</v>
      </c>
      <c r="S26" s="25">
        <f t="shared" si="4"/>
        <v>121.866</v>
      </c>
      <c r="T26" s="27">
        <f t="shared" si="5"/>
        <v>6.8659999999999997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11568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11568</v>
      </c>
      <c r="N27" s="40">
        <f t="shared" si="1"/>
        <v>11568</v>
      </c>
      <c r="O27" s="25">
        <f t="shared" si="2"/>
        <v>318.12</v>
      </c>
      <c r="P27" s="41">
        <v>13000</v>
      </c>
      <c r="Q27" s="41">
        <v>100</v>
      </c>
      <c r="R27" s="24">
        <f t="shared" si="3"/>
        <v>11149.88</v>
      </c>
      <c r="S27" s="42">
        <f t="shared" si="4"/>
        <v>109.896</v>
      </c>
      <c r="T27" s="43">
        <f t="shared" si="5"/>
        <v>9.8960000000000008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222745</v>
      </c>
      <c r="E28" s="45">
        <f>SUM(E7:E27)</f>
        <v>90</v>
      </c>
      <c r="F28" s="45">
        <f t="shared" ref="F28:T28" si="6">SUM(F7:F27)</f>
        <v>180</v>
      </c>
      <c r="G28" s="45">
        <f t="shared" si="6"/>
        <v>0</v>
      </c>
      <c r="H28" s="45">
        <f t="shared" si="6"/>
        <v>690</v>
      </c>
      <c r="I28" s="45">
        <f t="shared" si="6"/>
        <v>92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232555</v>
      </c>
      <c r="N28" s="45">
        <f t="shared" si="6"/>
        <v>255223</v>
      </c>
      <c r="O28" s="46">
        <f t="shared" si="6"/>
        <v>6395.2624999999998</v>
      </c>
      <c r="P28" s="45">
        <f t="shared" si="6"/>
        <v>39180</v>
      </c>
      <c r="Q28" s="45">
        <f t="shared" si="6"/>
        <v>1798</v>
      </c>
      <c r="R28" s="45">
        <f t="shared" si="6"/>
        <v>247029.73749999999</v>
      </c>
      <c r="S28" s="45">
        <f t="shared" si="6"/>
        <v>2209.2725000000005</v>
      </c>
      <c r="T28" s="47">
        <f t="shared" si="6"/>
        <v>411.27249999999998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'23'!D29</f>
        <v>648206</v>
      </c>
      <c r="E4" s="2">
        <f>'23'!E29</f>
        <v>8510</v>
      </c>
      <c r="F4" s="2">
        <f>'23'!F29</f>
        <v>17300</v>
      </c>
      <c r="G4" s="2">
        <f>'23'!G29</f>
        <v>0</v>
      </c>
      <c r="H4" s="2">
        <f>'23'!H29</f>
        <v>28335</v>
      </c>
      <c r="I4" s="2">
        <f>'23'!I29</f>
        <v>406</v>
      </c>
      <c r="J4" s="2">
        <f>'23'!J29</f>
        <v>244</v>
      </c>
      <c r="K4" s="2">
        <f>'23'!K29</f>
        <v>319</v>
      </c>
      <c r="L4" s="2">
        <f>'23'!L29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9" sqref="F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'24'!D29</f>
        <v>648206</v>
      </c>
      <c r="E4" s="2">
        <f>'24'!E29</f>
        <v>8510</v>
      </c>
      <c r="F4" s="2">
        <f>'24'!F29</f>
        <v>17300</v>
      </c>
      <c r="G4" s="2">
        <f>'24'!G29</f>
        <v>0</v>
      </c>
      <c r="H4" s="2">
        <f>'24'!H29</f>
        <v>28335</v>
      </c>
      <c r="I4" s="2">
        <f>'24'!I29</f>
        <v>406</v>
      </c>
      <c r="J4" s="2">
        <f>'24'!J29</f>
        <v>244</v>
      </c>
      <c r="K4" s="2">
        <f>'24'!K29</f>
        <v>319</v>
      </c>
      <c r="L4" s="2">
        <f>'24'!L29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'25'!D29</f>
        <v>648206</v>
      </c>
      <c r="E4" s="2">
        <f>'25'!E29</f>
        <v>8510</v>
      </c>
      <c r="F4" s="2">
        <f>'25'!F29</f>
        <v>17300</v>
      </c>
      <c r="G4" s="2">
        <f>'25'!G29</f>
        <v>0</v>
      </c>
      <c r="H4" s="2">
        <f>'25'!H29</f>
        <v>28335</v>
      </c>
      <c r="I4" s="2">
        <f>'25'!I29</f>
        <v>406</v>
      </c>
      <c r="J4" s="2">
        <f>'25'!J29</f>
        <v>244</v>
      </c>
      <c r="K4" s="2">
        <f>'25'!K29</f>
        <v>319</v>
      </c>
      <c r="L4" s="2">
        <f>'25'!L29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'26'!D29</f>
        <v>648206</v>
      </c>
      <c r="E4" s="2">
        <f>'26'!E29</f>
        <v>8510</v>
      </c>
      <c r="F4" s="2">
        <f>'26'!F29</f>
        <v>17300</v>
      </c>
      <c r="G4" s="2">
        <f>'26'!G29</f>
        <v>0</v>
      </c>
      <c r="H4" s="2">
        <f>'26'!H29</f>
        <v>28335</v>
      </c>
      <c r="I4" s="2">
        <f>'26'!I29</f>
        <v>406</v>
      </c>
      <c r="J4" s="2">
        <f>'26'!J29</f>
        <v>244</v>
      </c>
      <c r="K4" s="2">
        <f>'26'!K29</f>
        <v>319</v>
      </c>
      <c r="L4" s="2">
        <f>'26'!L29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'27'!D29</f>
        <v>648206</v>
      </c>
      <c r="E4" s="2">
        <f>'27'!E29</f>
        <v>8510</v>
      </c>
      <c r="F4" s="2">
        <f>'27'!F29</f>
        <v>17300</v>
      </c>
      <c r="G4" s="2">
        <f>'27'!G29</f>
        <v>0</v>
      </c>
      <c r="H4" s="2">
        <f>'27'!H29</f>
        <v>28335</v>
      </c>
      <c r="I4" s="2">
        <f>'27'!I29</f>
        <v>406</v>
      </c>
      <c r="J4" s="2">
        <f>'27'!J29</f>
        <v>244</v>
      </c>
      <c r="K4" s="2">
        <f>'27'!K29</f>
        <v>319</v>
      </c>
      <c r="L4" s="2">
        <f>'27'!L29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'28'!D29</f>
        <v>648206</v>
      </c>
      <c r="E4" s="2">
        <f>'28'!E29</f>
        <v>8510</v>
      </c>
      <c r="F4" s="2">
        <f>'28'!F29</f>
        <v>17300</v>
      </c>
      <c r="G4" s="2">
        <f>'28'!G29</f>
        <v>0</v>
      </c>
      <c r="H4" s="2">
        <f>'28'!H29</f>
        <v>28335</v>
      </c>
      <c r="I4" s="2">
        <f>'28'!I29</f>
        <v>406</v>
      </c>
      <c r="J4" s="2">
        <f>'28'!J29</f>
        <v>244</v>
      </c>
      <c r="K4" s="2">
        <f>'28'!K29</f>
        <v>319</v>
      </c>
      <c r="L4" s="2">
        <f>'28'!L29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8" priority="43" operator="equal">
      <formula>212030016606640</formula>
    </cfRule>
  </conditionalFormatting>
  <conditionalFormatting sqref="D29 E4:E6 E28:K29">
    <cfRule type="cellIs" dxfId="1307" priority="41" operator="equal">
      <formula>$E$4</formula>
    </cfRule>
    <cfRule type="cellIs" dxfId="1306" priority="42" operator="equal">
      <formula>2120</formula>
    </cfRule>
  </conditionalFormatting>
  <conditionalFormatting sqref="D29:E29 F4:F6 F28:F29">
    <cfRule type="cellIs" dxfId="1305" priority="39" operator="equal">
      <formula>$F$4</formula>
    </cfRule>
    <cfRule type="cellIs" dxfId="1304" priority="40" operator="equal">
      <formula>300</formula>
    </cfRule>
  </conditionalFormatting>
  <conditionalFormatting sqref="G4:G6 G28:G29">
    <cfRule type="cellIs" dxfId="1303" priority="37" operator="equal">
      <formula>$G$4</formula>
    </cfRule>
    <cfRule type="cellIs" dxfId="1302" priority="38" operator="equal">
      <formula>1660</formula>
    </cfRule>
  </conditionalFormatting>
  <conditionalFormatting sqref="H4:H6 H28:H29">
    <cfRule type="cellIs" dxfId="1301" priority="35" operator="equal">
      <formula>$H$4</formula>
    </cfRule>
    <cfRule type="cellIs" dxfId="1300" priority="36" operator="equal">
      <formula>6640</formula>
    </cfRule>
  </conditionalFormatting>
  <conditionalFormatting sqref="T6:T28">
    <cfRule type="cellIs" dxfId="1299" priority="34" operator="lessThan">
      <formula>0</formula>
    </cfRule>
  </conditionalFormatting>
  <conditionalFormatting sqref="T7:T27">
    <cfRule type="cellIs" dxfId="1298" priority="31" operator="lessThan">
      <formula>0</formula>
    </cfRule>
    <cfRule type="cellIs" dxfId="1297" priority="32" operator="lessThan">
      <formula>0</formula>
    </cfRule>
    <cfRule type="cellIs" dxfId="1296" priority="33" operator="lessThan">
      <formula>0</formula>
    </cfRule>
  </conditionalFormatting>
  <conditionalFormatting sqref="E4:E6 E28:K28">
    <cfRule type="cellIs" dxfId="1295" priority="30" operator="equal">
      <formula>$E$4</formula>
    </cfRule>
  </conditionalFormatting>
  <conditionalFormatting sqref="D28:D29 D6 D4:M4">
    <cfRule type="cellIs" dxfId="1294" priority="29" operator="equal">
      <formula>$D$4</formula>
    </cfRule>
  </conditionalFormatting>
  <conditionalFormatting sqref="I4:I6 I28:I29">
    <cfRule type="cellIs" dxfId="1293" priority="28" operator="equal">
      <formula>$I$4</formula>
    </cfRule>
  </conditionalFormatting>
  <conditionalFormatting sqref="J4:J6 J28:J29">
    <cfRule type="cellIs" dxfId="1292" priority="27" operator="equal">
      <formula>$J$4</formula>
    </cfRule>
  </conditionalFormatting>
  <conditionalFormatting sqref="K4:K6 K28:K29">
    <cfRule type="cellIs" dxfId="1291" priority="26" operator="equal">
      <formula>$K$4</formula>
    </cfRule>
  </conditionalFormatting>
  <conditionalFormatting sqref="M4:M6">
    <cfRule type="cellIs" dxfId="1290" priority="25" operator="equal">
      <formula>$L$4</formula>
    </cfRule>
  </conditionalFormatting>
  <conditionalFormatting sqref="T7:T28">
    <cfRule type="cellIs" dxfId="1289" priority="22" operator="lessThan">
      <formula>0</formula>
    </cfRule>
    <cfRule type="cellIs" dxfId="1288" priority="23" operator="lessThan">
      <formula>0</formula>
    </cfRule>
    <cfRule type="cellIs" dxfId="1287" priority="24" operator="lessThan">
      <formula>0</formula>
    </cfRule>
  </conditionalFormatting>
  <conditionalFormatting sqref="D5:K5">
    <cfRule type="cellIs" dxfId="1286" priority="21" operator="greaterThan">
      <formula>0</formula>
    </cfRule>
  </conditionalFormatting>
  <conditionalFormatting sqref="T6:T28">
    <cfRule type="cellIs" dxfId="1285" priority="20" operator="lessThan">
      <formula>0</formula>
    </cfRule>
  </conditionalFormatting>
  <conditionalFormatting sqref="T7:T27">
    <cfRule type="cellIs" dxfId="1284" priority="17" operator="lessThan">
      <formula>0</formula>
    </cfRule>
    <cfRule type="cellIs" dxfId="1283" priority="18" operator="lessThan">
      <formula>0</formula>
    </cfRule>
    <cfRule type="cellIs" dxfId="1282" priority="19" operator="lessThan">
      <formula>0</formula>
    </cfRule>
  </conditionalFormatting>
  <conditionalFormatting sqref="T7:T28">
    <cfRule type="cellIs" dxfId="1281" priority="14" operator="lessThan">
      <formula>0</formula>
    </cfRule>
    <cfRule type="cellIs" dxfId="1280" priority="15" operator="lessThan">
      <formula>0</formula>
    </cfRule>
    <cfRule type="cellIs" dxfId="1279" priority="16" operator="lessThan">
      <formula>0</formula>
    </cfRule>
  </conditionalFormatting>
  <conditionalFormatting sqref="D5:K5">
    <cfRule type="cellIs" dxfId="1278" priority="13" operator="greaterThan">
      <formula>0</formula>
    </cfRule>
  </conditionalFormatting>
  <conditionalFormatting sqref="L4 L6 L28:L29">
    <cfRule type="cellIs" dxfId="1277" priority="12" operator="equal">
      <formula>$L$4</formula>
    </cfRule>
  </conditionalFormatting>
  <conditionalFormatting sqref="D7:S7">
    <cfRule type="cellIs" dxfId="1276" priority="11" operator="greaterThan">
      <formula>0</formula>
    </cfRule>
  </conditionalFormatting>
  <conditionalFormatting sqref="D9:S9">
    <cfRule type="cellIs" dxfId="1275" priority="10" operator="greaterThan">
      <formula>0</formula>
    </cfRule>
  </conditionalFormatting>
  <conditionalFormatting sqref="D11:S11">
    <cfRule type="cellIs" dxfId="1274" priority="9" operator="greaterThan">
      <formula>0</formula>
    </cfRule>
  </conditionalFormatting>
  <conditionalFormatting sqref="D13:S13">
    <cfRule type="cellIs" dxfId="1273" priority="8" operator="greaterThan">
      <formula>0</formula>
    </cfRule>
  </conditionalFormatting>
  <conditionalFormatting sqref="D15:S15">
    <cfRule type="cellIs" dxfId="1272" priority="7" operator="greaterThan">
      <formula>0</formula>
    </cfRule>
  </conditionalFormatting>
  <conditionalFormatting sqref="D17:S17">
    <cfRule type="cellIs" dxfId="1271" priority="6" operator="greaterThan">
      <formula>0</formula>
    </cfRule>
  </conditionalFormatting>
  <conditionalFormatting sqref="D19:S19">
    <cfRule type="cellIs" dxfId="1270" priority="5" operator="greaterThan">
      <formula>0</formula>
    </cfRule>
  </conditionalFormatting>
  <conditionalFormatting sqref="D21:S21">
    <cfRule type="cellIs" dxfId="1269" priority="4" operator="greaterThan">
      <formula>0</formula>
    </cfRule>
  </conditionalFormatting>
  <conditionalFormatting sqref="D23:S23">
    <cfRule type="cellIs" dxfId="1268" priority="3" operator="greaterThan">
      <formula>0</formula>
    </cfRule>
  </conditionalFormatting>
  <conditionalFormatting sqref="D25:S25">
    <cfRule type="cellIs" dxfId="1267" priority="2" operator="greaterThan">
      <formula>0</formula>
    </cfRule>
  </conditionalFormatting>
  <conditionalFormatting sqref="D27:S27">
    <cfRule type="cellIs" dxfId="126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'29'!D29</f>
        <v>648206</v>
      </c>
      <c r="E4" s="2">
        <f>'29'!E29</f>
        <v>8510</v>
      </c>
      <c r="F4" s="2">
        <f>'29'!F29</f>
        <v>17300</v>
      </c>
      <c r="G4" s="2">
        <f>'29'!G29</f>
        <v>0</v>
      </c>
      <c r="H4" s="2">
        <f>'29'!H29</f>
        <v>28335</v>
      </c>
      <c r="I4" s="2">
        <f>'29'!I29</f>
        <v>406</v>
      </c>
      <c r="J4" s="2">
        <f>'29'!J29</f>
        <v>244</v>
      </c>
      <c r="K4" s="2">
        <f>'29'!K29</f>
        <v>319</v>
      </c>
      <c r="L4" s="2">
        <f>'29'!L29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'30'!D29</f>
        <v>648206</v>
      </c>
      <c r="E4" s="2">
        <f>'30'!E29</f>
        <v>8510</v>
      </c>
      <c r="F4" s="2">
        <f>'30'!F29</f>
        <v>17300</v>
      </c>
      <c r="G4" s="2">
        <f>'30'!G29</f>
        <v>0</v>
      </c>
      <c r="H4" s="2">
        <f>'30'!H29</f>
        <v>28335</v>
      </c>
      <c r="I4" s="2">
        <f>'30'!I29</f>
        <v>406</v>
      </c>
      <c r="J4" s="2">
        <f>'30'!J29</f>
        <v>244</v>
      </c>
      <c r="K4" s="2">
        <f>'30'!K29</f>
        <v>319</v>
      </c>
      <c r="L4" s="2">
        <f>'30'!L29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15" sqref="D15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67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4860372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400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234386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770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67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43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40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243916</v>
      </c>
      <c r="N7" s="24">
        <f>D7+E7*20+F7*10+G7*9+H7*9+I7*191+J7*191+K7*182+L7*100</f>
        <v>272206</v>
      </c>
      <c r="O7" s="25">
        <f>M7*2.75%</f>
        <v>6707.69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1708</v>
      </c>
      <c r="R7" s="24">
        <f>M7-(M7*2.75%)+I7*191+J7*191+K7*182+L7*100-Q7</f>
        <v>263790.31</v>
      </c>
      <c r="S7" s="25">
        <f>M7*0.95%</f>
        <v>2317.2019999999998</v>
      </c>
      <c r="T7" s="27">
        <f>S7-Q7</f>
        <v>609.20199999999977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114937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190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129767</v>
      </c>
      <c r="N8" s="24">
        <f t="shared" ref="N8:N27" si="1">D8+E8*20+F8*10+G8*9+H8*9+I8*191+J8*191+K8*182+L8*100</f>
        <v>145175</v>
      </c>
      <c r="O8" s="25">
        <f t="shared" ref="O8:O27" si="2">M8*2.75%</f>
        <v>3568.5925000000002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1515</v>
      </c>
      <c r="R8" s="24">
        <f t="shared" ref="R8:R27" si="3">M8-(M8*2.75%)+I8*191+J8*191+K8*182+L8*100-Q8</f>
        <v>140091.4075</v>
      </c>
      <c r="S8" s="25">
        <f t="shared" ref="S8:S27" si="4">M8*0.95%</f>
        <v>1232.7864999999999</v>
      </c>
      <c r="T8" s="27">
        <f t="shared" ref="T8:T27" si="5">S8-Q8</f>
        <v>-282.21350000000007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385903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330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820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3380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432743</v>
      </c>
      <c r="N9" s="24">
        <f t="shared" si="1"/>
        <v>448798</v>
      </c>
      <c r="O9" s="25">
        <f t="shared" si="2"/>
        <v>11900.432500000001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2546</v>
      </c>
      <c r="R9" s="24">
        <f t="shared" si="3"/>
        <v>434351.5675</v>
      </c>
      <c r="S9" s="25">
        <f t="shared" si="4"/>
        <v>4111.0585000000001</v>
      </c>
      <c r="T9" s="27">
        <f t="shared" si="5"/>
        <v>1565.0585000000001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101238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40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370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107128</v>
      </c>
      <c r="N10" s="24">
        <f t="shared" si="1"/>
        <v>126129</v>
      </c>
      <c r="O10" s="25">
        <f t="shared" si="2"/>
        <v>2946.02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502</v>
      </c>
      <c r="R10" s="24">
        <f t="shared" si="3"/>
        <v>122680.98</v>
      </c>
      <c r="S10" s="25">
        <f t="shared" si="4"/>
        <v>1017.716</v>
      </c>
      <c r="T10" s="27">
        <f t="shared" si="5"/>
        <v>515.71600000000001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190740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520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2550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224440</v>
      </c>
      <c r="N11" s="24">
        <f t="shared" si="1"/>
        <v>244332</v>
      </c>
      <c r="O11" s="25">
        <f t="shared" si="2"/>
        <v>6172.1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974</v>
      </c>
      <c r="R11" s="24">
        <f t="shared" si="3"/>
        <v>237185.9</v>
      </c>
      <c r="S11" s="25">
        <f t="shared" si="4"/>
        <v>2132.1799999999998</v>
      </c>
      <c r="T11" s="27">
        <f t="shared" si="5"/>
        <v>1158.1799999999998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118646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380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40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440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825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327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80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133966</v>
      </c>
      <c r="N12" s="24">
        <f t="shared" si="1"/>
        <v>368558</v>
      </c>
      <c r="O12" s="25">
        <f t="shared" si="2"/>
        <v>3684.0650000000001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1070</v>
      </c>
      <c r="R12" s="24">
        <f t="shared" si="3"/>
        <v>363803.935</v>
      </c>
      <c r="S12" s="25">
        <f t="shared" si="4"/>
        <v>1272.6769999999999</v>
      </c>
      <c r="T12" s="27">
        <f t="shared" si="5"/>
        <v>202.67699999999991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150055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330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410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950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360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75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3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169305</v>
      </c>
      <c r="N13" s="24">
        <f t="shared" si="1"/>
        <v>252936</v>
      </c>
      <c r="O13" s="25">
        <f t="shared" si="2"/>
        <v>4655.8874999999998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85</v>
      </c>
      <c r="R13" s="24">
        <f t="shared" si="3"/>
        <v>248195.11249999999</v>
      </c>
      <c r="S13" s="25">
        <f t="shared" si="4"/>
        <v>1608.3975</v>
      </c>
      <c r="T13" s="27">
        <f t="shared" si="5"/>
        <v>1523.3975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259362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1600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68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3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286022</v>
      </c>
      <c r="N14" s="24">
        <f t="shared" si="1"/>
        <v>305589</v>
      </c>
      <c r="O14" s="25">
        <f t="shared" si="2"/>
        <v>7865.6050000000005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2361</v>
      </c>
      <c r="R14" s="24">
        <f t="shared" si="3"/>
        <v>295362.39500000002</v>
      </c>
      <c r="S14" s="25">
        <f t="shared" si="4"/>
        <v>2717.2089999999998</v>
      </c>
      <c r="T14" s="27">
        <f t="shared" si="5"/>
        <v>356.20899999999983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371809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710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1000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43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401089</v>
      </c>
      <c r="N15" s="24">
        <f t="shared" si="1"/>
        <v>422094</v>
      </c>
      <c r="O15" s="25">
        <f t="shared" si="2"/>
        <v>11029.9475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2763</v>
      </c>
      <c r="R15" s="24">
        <f t="shared" si="3"/>
        <v>408301.05249999999</v>
      </c>
      <c r="S15" s="25">
        <f t="shared" si="4"/>
        <v>3810.3454999999999</v>
      </c>
      <c r="T15" s="27">
        <f t="shared" si="5"/>
        <v>1047.3454999999999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288821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460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1410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94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27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311761</v>
      </c>
      <c r="N16" s="24">
        <f t="shared" si="1"/>
        <v>341242</v>
      </c>
      <c r="O16" s="25">
        <f t="shared" si="2"/>
        <v>8573.4274999999998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2904</v>
      </c>
      <c r="R16" s="24">
        <f t="shared" si="3"/>
        <v>329764.57250000001</v>
      </c>
      <c r="S16" s="25">
        <f t="shared" si="4"/>
        <v>2961.7294999999999</v>
      </c>
      <c r="T16" s="27">
        <f t="shared" si="5"/>
        <v>57.729499999999916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197907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770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1460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23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223197</v>
      </c>
      <c r="N17" s="24">
        <f t="shared" si="1"/>
        <v>236933</v>
      </c>
      <c r="O17" s="25">
        <f t="shared" si="2"/>
        <v>6137.9175000000005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1331</v>
      </c>
      <c r="R17" s="24">
        <f t="shared" si="3"/>
        <v>229464.08249999999</v>
      </c>
      <c r="S17" s="25">
        <f t="shared" si="4"/>
        <v>2120.3714999999997</v>
      </c>
      <c r="T17" s="27">
        <f t="shared" si="5"/>
        <v>789.37149999999974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209722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85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2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218022</v>
      </c>
      <c r="N18" s="24">
        <f t="shared" si="1"/>
        <v>239189</v>
      </c>
      <c r="O18" s="25">
        <f t="shared" si="2"/>
        <v>5995.6050000000005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2699</v>
      </c>
      <c r="R18" s="24">
        <f t="shared" si="3"/>
        <v>230494.39499999999</v>
      </c>
      <c r="S18" s="25">
        <f t="shared" si="4"/>
        <v>2071.2089999999998</v>
      </c>
      <c r="T18" s="27">
        <f t="shared" si="5"/>
        <v>-627.79100000000017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285137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150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440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1260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99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18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304867</v>
      </c>
      <c r="N19" s="24">
        <f t="shared" si="1"/>
        <v>327052</v>
      </c>
      <c r="O19" s="25">
        <f t="shared" si="2"/>
        <v>8383.8425000000007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2580</v>
      </c>
      <c r="R19" s="24">
        <f t="shared" si="3"/>
        <v>316088.15749999997</v>
      </c>
      <c r="S19" s="25">
        <f t="shared" si="4"/>
        <v>2896.2365</v>
      </c>
      <c r="T19" s="27">
        <f t="shared" si="5"/>
        <v>316.23649999999998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135653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360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730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94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12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148823</v>
      </c>
      <c r="N20" s="24">
        <f t="shared" si="1"/>
        <v>168961</v>
      </c>
      <c r="O20" s="25">
        <f t="shared" si="2"/>
        <v>4092.6325000000002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2681</v>
      </c>
      <c r="R20" s="24">
        <f t="shared" si="3"/>
        <v>162187.36749999999</v>
      </c>
      <c r="S20" s="25">
        <f t="shared" si="4"/>
        <v>1413.8184999999999</v>
      </c>
      <c r="T20" s="27">
        <f t="shared" si="5"/>
        <v>-1267.1815000000001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140148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340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10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590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97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155148</v>
      </c>
      <c r="N21" s="24">
        <f t="shared" si="1"/>
        <v>175313</v>
      </c>
      <c r="O21" s="25">
        <f t="shared" si="2"/>
        <v>4266.57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433</v>
      </c>
      <c r="R21" s="24">
        <f t="shared" si="3"/>
        <v>170613.43</v>
      </c>
      <c r="S21" s="25">
        <f t="shared" si="4"/>
        <v>1473.9059999999999</v>
      </c>
      <c r="T21" s="27">
        <f t="shared" si="5"/>
        <v>1040.9059999999999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337479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650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184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363529</v>
      </c>
      <c r="N22" s="24">
        <f t="shared" si="1"/>
        <v>405953</v>
      </c>
      <c r="O22" s="25">
        <f t="shared" si="2"/>
        <v>9997.0475000000006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2901</v>
      </c>
      <c r="R22" s="24">
        <f t="shared" si="3"/>
        <v>393054.95250000001</v>
      </c>
      <c r="S22" s="25">
        <f t="shared" si="4"/>
        <v>3453.5254999999997</v>
      </c>
      <c r="T22" s="27">
        <f t="shared" si="5"/>
        <v>552.52549999999974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153283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200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161083</v>
      </c>
      <c r="N23" s="24">
        <f t="shared" si="1"/>
        <v>173273</v>
      </c>
      <c r="O23" s="25">
        <f t="shared" si="2"/>
        <v>4429.7825000000003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1380</v>
      </c>
      <c r="R23" s="24">
        <f t="shared" si="3"/>
        <v>167463.2175</v>
      </c>
      <c r="S23" s="25">
        <f t="shared" si="4"/>
        <v>1530.2884999999999</v>
      </c>
      <c r="T23" s="27">
        <f t="shared" si="5"/>
        <v>150.28849999999989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415591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570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2770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462221</v>
      </c>
      <c r="N24" s="24">
        <f t="shared" si="1"/>
        <v>477321</v>
      </c>
      <c r="O24" s="25">
        <f t="shared" si="2"/>
        <v>12711.077499999999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2479</v>
      </c>
      <c r="R24" s="24">
        <f t="shared" si="3"/>
        <v>462130.92249999999</v>
      </c>
      <c r="S24" s="25">
        <f t="shared" si="4"/>
        <v>4391.0995000000003</v>
      </c>
      <c r="T24" s="27">
        <f t="shared" si="5"/>
        <v>1912.0995000000003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183407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210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1370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8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203007</v>
      </c>
      <c r="N25" s="24">
        <f t="shared" si="1"/>
        <v>221927</v>
      </c>
      <c r="O25" s="25">
        <f t="shared" si="2"/>
        <v>5582.6925000000001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1596</v>
      </c>
      <c r="R25" s="24">
        <f t="shared" si="3"/>
        <v>214748.3075</v>
      </c>
      <c r="S25" s="25">
        <f t="shared" si="4"/>
        <v>1928.5664999999999</v>
      </c>
      <c r="T25" s="27">
        <f t="shared" si="5"/>
        <v>332.56649999999991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184420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670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121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198200</v>
      </c>
      <c r="N26" s="24">
        <f t="shared" si="1"/>
        <v>225906</v>
      </c>
      <c r="O26" s="25">
        <f t="shared" si="2"/>
        <v>5450.5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1550</v>
      </c>
      <c r="R26" s="24">
        <f t="shared" si="3"/>
        <v>218905.5</v>
      </c>
      <c r="S26" s="25">
        <f t="shared" si="4"/>
        <v>1882.8999999999999</v>
      </c>
      <c r="T26" s="27">
        <f t="shared" si="5"/>
        <v>332.89999999999986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184252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66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8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42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185852</v>
      </c>
      <c r="N27" s="40">
        <f t="shared" si="1"/>
        <v>207630</v>
      </c>
      <c r="O27" s="25">
        <f t="shared" si="2"/>
        <v>5110.93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1750</v>
      </c>
      <c r="R27" s="24">
        <f t="shared" si="3"/>
        <v>200769.07</v>
      </c>
      <c r="S27" s="42">
        <f t="shared" si="4"/>
        <v>1765.5940000000001</v>
      </c>
      <c r="T27" s="43">
        <f t="shared" si="5"/>
        <v>15.594000000000051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4642896</v>
      </c>
      <c r="E28" s="45">
        <f>SUM(E7:E27)</f>
        <v>5850</v>
      </c>
      <c r="F28" s="45">
        <f t="shared" ref="F28:T28" si="6">SUM(F7:F27)</f>
        <v>8090</v>
      </c>
      <c r="G28" s="45">
        <f t="shared" si="6"/>
        <v>1570</v>
      </c>
      <c r="H28" s="45">
        <f t="shared" si="6"/>
        <v>23240</v>
      </c>
      <c r="I28" s="45">
        <f t="shared" si="6"/>
        <v>2725</v>
      </c>
      <c r="J28" s="45">
        <f t="shared" si="6"/>
        <v>544</v>
      </c>
      <c r="K28" s="45">
        <f t="shared" si="6"/>
        <v>536</v>
      </c>
      <c r="L28" s="45">
        <f t="shared" si="6"/>
        <v>5</v>
      </c>
      <c r="M28" s="45">
        <f t="shared" si="6"/>
        <v>5064086</v>
      </c>
      <c r="N28" s="45">
        <f t="shared" si="6"/>
        <v>5786517</v>
      </c>
      <c r="O28" s="46">
        <f t="shared" si="6"/>
        <v>139262.36499999999</v>
      </c>
      <c r="P28" s="45">
        <f t="shared" si="6"/>
        <v>0</v>
      </c>
      <c r="Q28" s="45">
        <f t="shared" si="6"/>
        <v>37808</v>
      </c>
      <c r="R28" s="45">
        <f t="shared" si="6"/>
        <v>5609446.6350000007</v>
      </c>
      <c r="S28" s="45">
        <f t="shared" si="6"/>
        <v>48108.817000000003</v>
      </c>
      <c r="T28" s="47">
        <f t="shared" si="6"/>
        <v>10300.816999999995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6" workbookViewId="0">
      <selection activeCell="D24" sqref="D24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29" t="s">
        <v>68</v>
      </c>
      <c r="B1" s="130"/>
      <c r="C1" s="130"/>
      <c r="D1" s="131"/>
      <c r="E1" s="66"/>
      <c r="F1" s="66"/>
    </row>
    <row r="2" spans="1:6" ht="26.25" x14ac:dyDescent="0.4">
      <c r="A2" s="67" t="s">
        <v>69</v>
      </c>
      <c r="B2" s="68" t="s">
        <v>70</v>
      </c>
      <c r="C2" s="69" t="s">
        <v>71</v>
      </c>
      <c r="D2" s="68" t="s">
        <v>72</v>
      </c>
      <c r="E2" s="65"/>
      <c r="F2" s="65"/>
    </row>
    <row r="3" spans="1:6" ht="26.25" x14ac:dyDescent="0.4">
      <c r="A3" s="67" t="s">
        <v>23</v>
      </c>
      <c r="B3" s="67">
        <v>60000</v>
      </c>
      <c r="C3" s="67">
        <f>Total!E7*20+Total!F7*10+Total!G7*9+Total!H7*9</f>
        <v>9530</v>
      </c>
      <c r="D3" s="67">
        <f>B3-C3</f>
        <v>50470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14830</v>
      </c>
      <c r="D4" s="67">
        <f t="shared" ref="D4:D23" si="0">B4-C4</f>
        <v>20170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46840</v>
      </c>
      <c r="D5" s="67">
        <f t="shared" si="0"/>
        <v>28160</v>
      </c>
    </row>
    <row r="6" spans="1:6" ht="26.25" x14ac:dyDescent="0.4">
      <c r="A6" s="67" t="s">
        <v>25</v>
      </c>
      <c r="B6" s="67">
        <v>30000</v>
      </c>
      <c r="C6" s="67">
        <f>Total!E10*20+Total!F10*10+Total!G10*9+Total!H10*9</f>
        <v>5890</v>
      </c>
      <c r="D6" s="67">
        <f t="shared" si="0"/>
        <v>24110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33700</v>
      </c>
      <c r="D7" s="67">
        <f t="shared" si="0"/>
        <v>1300</v>
      </c>
      <c r="F7" s="70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15320</v>
      </c>
      <c r="D8" s="67">
        <f t="shared" si="0"/>
        <v>14680</v>
      </c>
    </row>
    <row r="9" spans="1:6" ht="26.25" x14ac:dyDescent="0.4">
      <c r="A9" s="67" t="s">
        <v>42</v>
      </c>
      <c r="B9" s="67">
        <v>30000</v>
      </c>
      <c r="C9" s="72">
        <f>Total!E13*20+Total!F13*10+Total!G13*9+Total!H13*9</f>
        <v>19250</v>
      </c>
      <c r="D9" s="67">
        <f t="shared" si="0"/>
        <v>10750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26660</v>
      </c>
      <c r="D10" s="67">
        <f t="shared" si="0"/>
        <v>43340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29280</v>
      </c>
      <c r="D11" s="67">
        <f t="shared" si="0"/>
        <v>40720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22940</v>
      </c>
      <c r="D12" s="67">
        <f t="shared" si="0"/>
        <v>47060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25290</v>
      </c>
      <c r="D13" s="67">
        <f t="shared" si="0"/>
        <v>29710</v>
      </c>
    </row>
    <row r="14" spans="1:6" ht="26.25" x14ac:dyDescent="0.4">
      <c r="A14" s="67" t="s">
        <v>43</v>
      </c>
      <c r="B14" s="67">
        <v>40000</v>
      </c>
      <c r="C14" s="67">
        <f>Total!E18*20+Total!F18*10+Total!G18*9+Total!H18*9</f>
        <v>8300</v>
      </c>
      <c r="D14" s="67">
        <f t="shared" si="0"/>
        <v>31700</v>
      </c>
    </row>
    <row r="15" spans="1:6" ht="26.25" x14ac:dyDescent="0.4">
      <c r="A15" s="67" t="s">
        <v>44</v>
      </c>
      <c r="B15" s="67">
        <v>55000</v>
      </c>
      <c r="C15" s="67">
        <f>Total!E19*20+Total!F19*10+Total!G19*9+Total!H19*9</f>
        <v>19730</v>
      </c>
      <c r="D15" s="67">
        <f t="shared" si="0"/>
        <v>35270</v>
      </c>
    </row>
    <row r="16" spans="1:6" ht="26.25" x14ac:dyDescent="0.4">
      <c r="A16" s="67" t="s">
        <v>45</v>
      </c>
      <c r="B16" s="67">
        <v>30000</v>
      </c>
      <c r="C16" s="67">
        <f>Total!E20*20+Total!F20*10+Total!G20*9+Total!H20*9</f>
        <v>13170</v>
      </c>
      <c r="D16" s="67">
        <f t="shared" si="0"/>
        <v>16830</v>
      </c>
    </row>
    <row r="17" spans="1:4" ht="26.25" x14ac:dyDescent="0.4">
      <c r="A17" s="67" t="s">
        <v>46</v>
      </c>
      <c r="B17" s="67">
        <v>30000</v>
      </c>
      <c r="C17" s="67">
        <f>Total!E21*20+Total!F21*10+Total!G21*9+Total!H21*9</f>
        <v>15000</v>
      </c>
      <c r="D17" s="67">
        <f t="shared" si="0"/>
        <v>15000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26050</v>
      </c>
      <c r="D18" s="67">
        <f t="shared" si="0"/>
        <v>48950</v>
      </c>
    </row>
    <row r="19" spans="1:4" ht="26.25" x14ac:dyDescent="0.4">
      <c r="A19" s="67" t="s">
        <v>34</v>
      </c>
      <c r="B19" s="67">
        <v>30000</v>
      </c>
      <c r="C19" s="72">
        <f>Total!E23*20+Total!F23*10+Total!G23*9+Total!H23*9</f>
        <v>7800</v>
      </c>
      <c r="D19" s="67">
        <f t="shared" si="0"/>
        <v>22200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46630</v>
      </c>
      <c r="D20" s="67">
        <f t="shared" si="0"/>
        <v>28370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19600</v>
      </c>
      <c r="D21" s="67">
        <f t="shared" si="0"/>
        <v>15400</v>
      </c>
    </row>
    <row r="22" spans="1:4" ht="26.25" x14ac:dyDescent="0.4">
      <c r="A22" s="67" t="s">
        <v>47</v>
      </c>
      <c r="B22" s="67">
        <v>35000</v>
      </c>
      <c r="C22" s="67">
        <f>Total!E26*20+Total!F26*10+Total!G26*9+Total!H26*9</f>
        <v>13780</v>
      </c>
      <c r="D22" s="67">
        <f t="shared" si="0"/>
        <v>21220</v>
      </c>
    </row>
    <row r="23" spans="1:4" ht="26.25" x14ac:dyDescent="0.4">
      <c r="A23" s="67" t="s">
        <v>37</v>
      </c>
      <c r="B23" s="67">
        <v>35000</v>
      </c>
      <c r="C23" s="67">
        <f>Total!E27*20+Total!F27*10+Total!G27*9+Total!H27*9</f>
        <v>1600</v>
      </c>
      <c r="D23" s="67">
        <f t="shared" si="0"/>
        <v>33400</v>
      </c>
    </row>
    <row r="24" spans="1:4" ht="26.25" x14ac:dyDescent="0.4">
      <c r="A24" s="71" t="s">
        <v>73</v>
      </c>
      <c r="B24" s="71">
        <f>SUM(B3:B23)</f>
        <v>1000000</v>
      </c>
      <c r="C24" s="71">
        <f t="shared" ref="C24:D24" si="1">SUM(C3:C23)</f>
        <v>421190</v>
      </c>
      <c r="D24" s="71">
        <f t="shared" si="1"/>
        <v>578810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49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104" t="s">
        <v>39</v>
      </c>
      <c r="B29" s="105"/>
      <c r="C29" s="106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5" priority="43" operator="equal">
      <formula>212030016606640</formula>
    </cfRule>
  </conditionalFormatting>
  <conditionalFormatting sqref="D29 E4:E6 E28:K29">
    <cfRule type="cellIs" dxfId="1264" priority="41" operator="equal">
      <formula>$E$4</formula>
    </cfRule>
    <cfRule type="cellIs" dxfId="1263" priority="42" operator="equal">
      <formula>2120</formula>
    </cfRule>
  </conditionalFormatting>
  <conditionalFormatting sqref="D29:E29 F4:F6 F28:F29">
    <cfRule type="cellIs" dxfId="1262" priority="39" operator="equal">
      <formula>$F$4</formula>
    </cfRule>
    <cfRule type="cellIs" dxfId="1261" priority="40" operator="equal">
      <formula>300</formula>
    </cfRule>
  </conditionalFormatting>
  <conditionalFormatting sqref="G4:G6 G28:G29">
    <cfRule type="cellIs" dxfId="1260" priority="37" operator="equal">
      <formula>$G$4</formula>
    </cfRule>
    <cfRule type="cellIs" dxfId="1259" priority="38" operator="equal">
      <formula>1660</formula>
    </cfRule>
  </conditionalFormatting>
  <conditionalFormatting sqref="H4:H6 H28:H29">
    <cfRule type="cellIs" dxfId="1258" priority="35" operator="equal">
      <formula>$H$4</formula>
    </cfRule>
    <cfRule type="cellIs" dxfId="1257" priority="36" operator="equal">
      <formula>6640</formula>
    </cfRule>
  </conditionalFormatting>
  <conditionalFormatting sqref="T6:T28">
    <cfRule type="cellIs" dxfId="1256" priority="34" operator="lessThan">
      <formula>0</formula>
    </cfRule>
  </conditionalFormatting>
  <conditionalFormatting sqref="T7:T27">
    <cfRule type="cellIs" dxfId="1255" priority="31" operator="lessThan">
      <formula>0</formula>
    </cfRule>
    <cfRule type="cellIs" dxfId="1254" priority="32" operator="lessThan">
      <formula>0</formula>
    </cfRule>
    <cfRule type="cellIs" dxfId="1253" priority="33" operator="lessThan">
      <formula>0</formula>
    </cfRule>
  </conditionalFormatting>
  <conditionalFormatting sqref="E4:E6 E28:K28">
    <cfRule type="cellIs" dxfId="1252" priority="30" operator="equal">
      <formula>$E$4</formula>
    </cfRule>
  </conditionalFormatting>
  <conditionalFormatting sqref="D28:D29 D6 D4:M4">
    <cfRule type="cellIs" dxfId="1251" priority="29" operator="equal">
      <formula>$D$4</formula>
    </cfRule>
  </conditionalFormatting>
  <conditionalFormatting sqref="I4:I6 I28:I29">
    <cfRule type="cellIs" dxfId="1250" priority="28" operator="equal">
      <formula>$I$4</formula>
    </cfRule>
  </conditionalFormatting>
  <conditionalFormatting sqref="J4:J6 J28:J29">
    <cfRule type="cellIs" dxfId="1249" priority="27" operator="equal">
      <formula>$J$4</formula>
    </cfRule>
  </conditionalFormatting>
  <conditionalFormatting sqref="K4:K6 K28:K29">
    <cfRule type="cellIs" dxfId="1248" priority="26" operator="equal">
      <formula>$K$4</formula>
    </cfRule>
  </conditionalFormatting>
  <conditionalFormatting sqref="M4:M6">
    <cfRule type="cellIs" dxfId="1247" priority="25" operator="equal">
      <formula>$L$4</formula>
    </cfRule>
  </conditionalFormatting>
  <conditionalFormatting sqref="T7:T28">
    <cfRule type="cellIs" dxfId="1246" priority="22" operator="lessThan">
      <formula>0</formula>
    </cfRule>
    <cfRule type="cellIs" dxfId="1245" priority="23" operator="lessThan">
      <formula>0</formula>
    </cfRule>
    <cfRule type="cellIs" dxfId="1244" priority="24" operator="lessThan">
      <formula>0</formula>
    </cfRule>
  </conditionalFormatting>
  <conditionalFormatting sqref="D5:K5">
    <cfRule type="cellIs" dxfId="1243" priority="21" operator="greaterThan">
      <formula>0</formula>
    </cfRule>
  </conditionalFormatting>
  <conditionalFormatting sqref="T6:T28">
    <cfRule type="cellIs" dxfId="1242" priority="20" operator="lessThan">
      <formula>0</formula>
    </cfRule>
  </conditionalFormatting>
  <conditionalFormatting sqref="T7:T27">
    <cfRule type="cellIs" dxfId="1241" priority="17" operator="lessThan">
      <formula>0</formula>
    </cfRule>
    <cfRule type="cellIs" dxfId="1240" priority="18" operator="lessThan">
      <formula>0</formula>
    </cfRule>
    <cfRule type="cellIs" dxfId="1239" priority="19" operator="lessThan">
      <formula>0</formula>
    </cfRule>
  </conditionalFormatting>
  <conditionalFormatting sqref="T7:T28">
    <cfRule type="cellIs" dxfId="1238" priority="14" operator="lessThan">
      <formula>0</formula>
    </cfRule>
    <cfRule type="cellIs" dxfId="1237" priority="15" operator="lessThan">
      <formula>0</formula>
    </cfRule>
    <cfRule type="cellIs" dxfId="1236" priority="16" operator="lessThan">
      <formula>0</formula>
    </cfRule>
  </conditionalFormatting>
  <conditionalFormatting sqref="D5:K5">
    <cfRule type="cellIs" dxfId="1235" priority="13" operator="greaterThan">
      <formula>0</formula>
    </cfRule>
  </conditionalFormatting>
  <conditionalFormatting sqref="L4 L6 L28:L29">
    <cfRule type="cellIs" dxfId="1234" priority="12" operator="equal">
      <formula>$L$4</formula>
    </cfRule>
  </conditionalFormatting>
  <conditionalFormatting sqref="D7:S7">
    <cfRule type="cellIs" dxfId="1233" priority="11" operator="greaterThan">
      <formula>0</formula>
    </cfRule>
  </conditionalFormatting>
  <conditionalFormatting sqref="D9:S9">
    <cfRule type="cellIs" dxfId="1232" priority="10" operator="greaterThan">
      <formula>0</formula>
    </cfRule>
  </conditionalFormatting>
  <conditionalFormatting sqref="D11:S11">
    <cfRule type="cellIs" dxfId="1231" priority="9" operator="greaterThan">
      <formula>0</formula>
    </cfRule>
  </conditionalFormatting>
  <conditionalFormatting sqref="D13:S13">
    <cfRule type="cellIs" dxfId="1230" priority="8" operator="greaterThan">
      <formula>0</formula>
    </cfRule>
  </conditionalFormatting>
  <conditionalFormatting sqref="D15:S15">
    <cfRule type="cellIs" dxfId="1229" priority="7" operator="greaterThan">
      <formula>0</formula>
    </cfRule>
  </conditionalFormatting>
  <conditionalFormatting sqref="D17:S17">
    <cfRule type="cellIs" dxfId="1228" priority="6" operator="greaterThan">
      <formula>0</formula>
    </cfRule>
  </conditionalFormatting>
  <conditionalFormatting sqref="D19:S19">
    <cfRule type="cellIs" dxfId="1227" priority="5" operator="greaterThan">
      <formula>0</formula>
    </cfRule>
  </conditionalFormatting>
  <conditionalFormatting sqref="D21:S21">
    <cfRule type="cellIs" dxfId="1226" priority="4" operator="greaterThan">
      <formula>0</formula>
    </cfRule>
  </conditionalFormatting>
  <conditionalFormatting sqref="D23:S23">
    <cfRule type="cellIs" dxfId="1225" priority="3" operator="greaterThan">
      <formula>0</formula>
    </cfRule>
  </conditionalFormatting>
  <conditionalFormatting sqref="D25:S25">
    <cfRule type="cellIs" dxfId="1224" priority="2" operator="greaterThan">
      <formula>0</formula>
    </cfRule>
  </conditionalFormatting>
  <conditionalFormatting sqref="D27:S27">
    <cfRule type="cellIs" dxfId="122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2" priority="43" operator="equal">
      <formula>212030016606640</formula>
    </cfRule>
  </conditionalFormatting>
  <conditionalFormatting sqref="D29 E4:E6 E28:K29">
    <cfRule type="cellIs" dxfId="1221" priority="41" operator="equal">
      <formula>$E$4</formula>
    </cfRule>
    <cfRule type="cellIs" dxfId="1220" priority="42" operator="equal">
      <formula>2120</formula>
    </cfRule>
  </conditionalFormatting>
  <conditionalFormatting sqref="D29:E29 F4:F6 F28:F29">
    <cfRule type="cellIs" dxfId="1219" priority="39" operator="equal">
      <formula>$F$4</formula>
    </cfRule>
    <cfRule type="cellIs" dxfId="1218" priority="40" operator="equal">
      <formula>300</formula>
    </cfRule>
  </conditionalFormatting>
  <conditionalFormatting sqref="G4:G6 G28:G29">
    <cfRule type="cellIs" dxfId="1217" priority="37" operator="equal">
      <formula>$G$4</formula>
    </cfRule>
    <cfRule type="cellIs" dxfId="1216" priority="38" operator="equal">
      <formula>1660</formula>
    </cfRule>
  </conditionalFormatting>
  <conditionalFormatting sqref="H4:H6 H28:H29">
    <cfRule type="cellIs" dxfId="1215" priority="35" operator="equal">
      <formula>$H$4</formula>
    </cfRule>
    <cfRule type="cellIs" dxfId="1214" priority="36" operator="equal">
      <formula>6640</formula>
    </cfRule>
  </conditionalFormatting>
  <conditionalFormatting sqref="T6:T28">
    <cfRule type="cellIs" dxfId="1213" priority="34" operator="lessThan">
      <formula>0</formula>
    </cfRule>
  </conditionalFormatting>
  <conditionalFormatting sqref="T7:T27">
    <cfRule type="cellIs" dxfId="1212" priority="31" operator="lessThan">
      <formula>0</formula>
    </cfRule>
    <cfRule type="cellIs" dxfId="1211" priority="32" operator="lessThan">
      <formula>0</formula>
    </cfRule>
    <cfRule type="cellIs" dxfId="1210" priority="33" operator="lessThan">
      <formula>0</formula>
    </cfRule>
  </conditionalFormatting>
  <conditionalFormatting sqref="E4:E6 E28:K28">
    <cfRule type="cellIs" dxfId="1209" priority="30" operator="equal">
      <formula>$E$4</formula>
    </cfRule>
  </conditionalFormatting>
  <conditionalFormatting sqref="D28:D29 D6 D4:M4">
    <cfRule type="cellIs" dxfId="1208" priority="29" operator="equal">
      <formula>$D$4</formula>
    </cfRule>
  </conditionalFormatting>
  <conditionalFormatting sqref="I4:I6 I28:I29">
    <cfRule type="cellIs" dxfId="1207" priority="28" operator="equal">
      <formula>$I$4</formula>
    </cfRule>
  </conditionalFormatting>
  <conditionalFormatting sqref="J4:J6 J28:J29">
    <cfRule type="cellIs" dxfId="1206" priority="27" operator="equal">
      <formula>$J$4</formula>
    </cfRule>
  </conditionalFormatting>
  <conditionalFormatting sqref="K4:K6 K28:K29">
    <cfRule type="cellIs" dxfId="1205" priority="26" operator="equal">
      <formula>$K$4</formula>
    </cfRule>
  </conditionalFormatting>
  <conditionalFormatting sqref="M4:M6">
    <cfRule type="cellIs" dxfId="1204" priority="25" operator="equal">
      <formula>$L$4</formula>
    </cfRule>
  </conditionalFormatting>
  <conditionalFormatting sqref="T7:T28">
    <cfRule type="cellIs" dxfId="1203" priority="22" operator="lessThan">
      <formula>0</formula>
    </cfRule>
    <cfRule type="cellIs" dxfId="1202" priority="23" operator="lessThan">
      <formula>0</formula>
    </cfRule>
    <cfRule type="cellIs" dxfId="1201" priority="24" operator="lessThan">
      <formula>0</formula>
    </cfRule>
  </conditionalFormatting>
  <conditionalFormatting sqref="D5:K5">
    <cfRule type="cellIs" dxfId="1200" priority="21" operator="greaterThan">
      <formula>0</formula>
    </cfRule>
  </conditionalFormatting>
  <conditionalFormatting sqref="T6:T28">
    <cfRule type="cellIs" dxfId="1199" priority="20" operator="lessThan">
      <formula>0</formula>
    </cfRule>
  </conditionalFormatting>
  <conditionalFormatting sqref="T7:T27">
    <cfRule type="cellIs" dxfId="1198" priority="17" operator="lessThan">
      <formula>0</formula>
    </cfRule>
    <cfRule type="cellIs" dxfId="1197" priority="18" operator="lessThan">
      <formula>0</formula>
    </cfRule>
    <cfRule type="cellIs" dxfId="1196" priority="19" operator="lessThan">
      <formula>0</formula>
    </cfRule>
  </conditionalFormatting>
  <conditionalFormatting sqref="T7:T28">
    <cfRule type="cellIs" dxfId="1195" priority="14" operator="lessThan">
      <formula>0</formula>
    </cfRule>
    <cfRule type="cellIs" dxfId="1194" priority="15" operator="lessThan">
      <formula>0</formula>
    </cfRule>
    <cfRule type="cellIs" dxfId="1193" priority="16" operator="lessThan">
      <formula>0</formula>
    </cfRule>
  </conditionalFormatting>
  <conditionalFormatting sqref="D5:K5">
    <cfRule type="cellIs" dxfId="1192" priority="13" operator="greaterThan">
      <formula>0</formula>
    </cfRule>
  </conditionalFormatting>
  <conditionalFormatting sqref="L4 L6 L28:L29">
    <cfRule type="cellIs" dxfId="1191" priority="12" operator="equal">
      <formula>$L$4</formula>
    </cfRule>
  </conditionalFormatting>
  <conditionalFormatting sqref="D7:S7">
    <cfRule type="cellIs" dxfId="1190" priority="11" operator="greaterThan">
      <formula>0</formula>
    </cfRule>
  </conditionalFormatting>
  <conditionalFormatting sqref="D9:S9">
    <cfRule type="cellIs" dxfId="1189" priority="10" operator="greaterThan">
      <formula>0</formula>
    </cfRule>
  </conditionalFormatting>
  <conditionalFormatting sqref="D11:S11">
    <cfRule type="cellIs" dxfId="1188" priority="9" operator="greaterThan">
      <formula>0</formula>
    </cfRule>
  </conditionalFormatting>
  <conditionalFormatting sqref="D13:S13">
    <cfRule type="cellIs" dxfId="1187" priority="8" operator="greaterThan">
      <formula>0</formula>
    </cfRule>
  </conditionalFormatting>
  <conditionalFormatting sqref="D15:S15">
    <cfRule type="cellIs" dxfId="1186" priority="7" operator="greaterThan">
      <formula>0</formula>
    </cfRule>
  </conditionalFormatting>
  <conditionalFormatting sqref="D17:S17">
    <cfRule type="cellIs" dxfId="1185" priority="6" operator="greaterThan">
      <formula>0</formula>
    </cfRule>
  </conditionalFormatting>
  <conditionalFormatting sqref="D19:S19">
    <cfRule type="cellIs" dxfId="1184" priority="5" operator="greaterThan">
      <formula>0</formula>
    </cfRule>
  </conditionalFormatting>
  <conditionalFormatting sqref="D21:S21">
    <cfRule type="cellIs" dxfId="1183" priority="4" operator="greaterThan">
      <formula>0</formula>
    </cfRule>
  </conditionalFormatting>
  <conditionalFormatting sqref="D23:S23">
    <cfRule type="cellIs" dxfId="1182" priority="3" operator="greaterThan">
      <formula>0</formula>
    </cfRule>
  </conditionalFormatting>
  <conditionalFormatting sqref="D25:S25">
    <cfRule type="cellIs" dxfId="1181" priority="2" operator="greaterThan">
      <formula>0</formula>
    </cfRule>
  </conditionalFormatting>
  <conditionalFormatting sqref="D27:S27">
    <cfRule type="cellIs" dxfId="118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13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9" priority="43" operator="equal">
      <formula>212030016606640</formula>
    </cfRule>
  </conditionalFormatting>
  <conditionalFormatting sqref="D29 E4:E6 E28:K29">
    <cfRule type="cellIs" dxfId="1178" priority="41" operator="equal">
      <formula>$E$4</formula>
    </cfRule>
    <cfRule type="cellIs" dxfId="1177" priority="42" operator="equal">
      <formula>2120</formula>
    </cfRule>
  </conditionalFormatting>
  <conditionalFormatting sqref="D29:E29 F4:F6 F28:F29">
    <cfRule type="cellIs" dxfId="1176" priority="39" operator="equal">
      <formula>$F$4</formula>
    </cfRule>
    <cfRule type="cellIs" dxfId="1175" priority="40" operator="equal">
      <formula>300</formula>
    </cfRule>
  </conditionalFormatting>
  <conditionalFormatting sqref="G4:G6 G28:G29">
    <cfRule type="cellIs" dxfId="1174" priority="37" operator="equal">
      <formula>$G$4</formula>
    </cfRule>
    <cfRule type="cellIs" dxfId="1173" priority="38" operator="equal">
      <formula>1660</formula>
    </cfRule>
  </conditionalFormatting>
  <conditionalFormatting sqref="H4:H6 H28:H29">
    <cfRule type="cellIs" dxfId="1172" priority="35" operator="equal">
      <formula>$H$4</formula>
    </cfRule>
    <cfRule type="cellIs" dxfId="1171" priority="36" operator="equal">
      <formula>6640</formula>
    </cfRule>
  </conditionalFormatting>
  <conditionalFormatting sqref="T6:T28">
    <cfRule type="cellIs" dxfId="1170" priority="34" operator="lessThan">
      <formula>0</formula>
    </cfRule>
  </conditionalFormatting>
  <conditionalFormatting sqref="T7:T27">
    <cfRule type="cellIs" dxfId="1169" priority="31" operator="lessThan">
      <formula>0</formula>
    </cfRule>
    <cfRule type="cellIs" dxfId="1168" priority="32" operator="lessThan">
      <formula>0</formula>
    </cfRule>
    <cfRule type="cellIs" dxfId="1167" priority="33" operator="lessThan">
      <formula>0</formula>
    </cfRule>
  </conditionalFormatting>
  <conditionalFormatting sqref="E4:E6 E28:K28">
    <cfRule type="cellIs" dxfId="1166" priority="30" operator="equal">
      <formula>$E$4</formula>
    </cfRule>
  </conditionalFormatting>
  <conditionalFormatting sqref="D28:D29 D6 D4:M4">
    <cfRule type="cellIs" dxfId="1165" priority="29" operator="equal">
      <formula>$D$4</formula>
    </cfRule>
  </conditionalFormatting>
  <conditionalFormatting sqref="I4:I6 I28:I29">
    <cfRule type="cellIs" dxfId="1164" priority="28" operator="equal">
      <formula>$I$4</formula>
    </cfRule>
  </conditionalFormatting>
  <conditionalFormatting sqref="J4:J6 J28:J29">
    <cfRule type="cellIs" dxfId="1163" priority="27" operator="equal">
      <formula>$J$4</formula>
    </cfRule>
  </conditionalFormatting>
  <conditionalFormatting sqref="K4:K6 K28:K29">
    <cfRule type="cellIs" dxfId="1162" priority="26" operator="equal">
      <formula>$K$4</formula>
    </cfRule>
  </conditionalFormatting>
  <conditionalFormatting sqref="M4:M6">
    <cfRule type="cellIs" dxfId="1161" priority="25" operator="equal">
      <formula>$L$4</formula>
    </cfRule>
  </conditionalFormatting>
  <conditionalFormatting sqref="T7:T28">
    <cfRule type="cellIs" dxfId="1160" priority="22" operator="lessThan">
      <formula>0</formula>
    </cfRule>
    <cfRule type="cellIs" dxfId="1159" priority="23" operator="lessThan">
      <formula>0</formula>
    </cfRule>
    <cfRule type="cellIs" dxfId="1158" priority="24" operator="lessThan">
      <formula>0</formula>
    </cfRule>
  </conditionalFormatting>
  <conditionalFormatting sqref="D5:K5">
    <cfRule type="cellIs" dxfId="1157" priority="21" operator="greaterThan">
      <formula>0</formula>
    </cfRule>
  </conditionalFormatting>
  <conditionalFormatting sqref="T6:T28">
    <cfRule type="cellIs" dxfId="1156" priority="20" operator="lessThan">
      <formula>0</formula>
    </cfRule>
  </conditionalFormatting>
  <conditionalFormatting sqref="T7:T27">
    <cfRule type="cellIs" dxfId="1155" priority="17" operator="lessThan">
      <formula>0</formula>
    </cfRule>
    <cfRule type="cellIs" dxfId="1154" priority="18" operator="lessThan">
      <formula>0</formula>
    </cfRule>
    <cfRule type="cellIs" dxfId="1153" priority="19" operator="lessThan">
      <formula>0</formula>
    </cfRule>
  </conditionalFormatting>
  <conditionalFormatting sqref="T7:T28">
    <cfRule type="cellIs" dxfId="1152" priority="14" operator="lessThan">
      <formula>0</formula>
    </cfRule>
    <cfRule type="cellIs" dxfId="1151" priority="15" operator="lessThan">
      <formula>0</formula>
    </cfRule>
    <cfRule type="cellIs" dxfId="1150" priority="16" operator="lessThan">
      <formula>0</formula>
    </cfRule>
  </conditionalFormatting>
  <conditionalFormatting sqref="D5:K5">
    <cfRule type="cellIs" dxfId="1149" priority="13" operator="greaterThan">
      <formula>0</formula>
    </cfRule>
  </conditionalFormatting>
  <conditionalFormatting sqref="L4 L6 L28:L29">
    <cfRule type="cellIs" dxfId="1148" priority="12" operator="equal">
      <formula>$L$4</formula>
    </cfRule>
  </conditionalFormatting>
  <conditionalFormatting sqref="D7:S7">
    <cfRule type="cellIs" dxfId="1147" priority="11" operator="greaterThan">
      <formula>0</formula>
    </cfRule>
  </conditionalFormatting>
  <conditionalFormatting sqref="D9:S9">
    <cfRule type="cellIs" dxfId="1146" priority="10" operator="greaterThan">
      <formula>0</formula>
    </cfRule>
  </conditionalFormatting>
  <conditionalFormatting sqref="D11:S11">
    <cfRule type="cellIs" dxfId="1145" priority="9" operator="greaterThan">
      <formula>0</formula>
    </cfRule>
  </conditionalFormatting>
  <conditionalFormatting sqref="D13:S13">
    <cfRule type="cellIs" dxfId="1144" priority="8" operator="greaterThan">
      <formula>0</formula>
    </cfRule>
  </conditionalFormatting>
  <conditionalFormatting sqref="D15:S15">
    <cfRule type="cellIs" dxfId="1143" priority="7" operator="greaterThan">
      <formula>0</formula>
    </cfRule>
  </conditionalFormatting>
  <conditionalFormatting sqref="D17:S17">
    <cfRule type="cellIs" dxfId="1142" priority="6" operator="greaterThan">
      <formula>0</formula>
    </cfRule>
  </conditionalFormatting>
  <conditionalFormatting sqref="D19:S19">
    <cfRule type="cellIs" dxfId="1141" priority="5" operator="greaterThan">
      <formula>0</formula>
    </cfRule>
  </conditionalFormatting>
  <conditionalFormatting sqref="D21:S21">
    <cfRule type="cellIs" dxfId="1140" priority="4" operator="greaterThan">
      <formula>0</formula>
    </cfRule>
  </conditionalFormatting>
  <conditionalFormatting sqref="D23:S23">
    <cfRule type="cellIs" dxfId="1139" priority="3" operator="greaterThan">
      <formula>0</formula>
    </cfRule>
  </conditionalFormatting>
  <conditionalFormatting sqref="D25:S25">
    <cfRule type="cellIs" dxfId="1138" priority="2" operator="greaterThan">
      <formula>0</formula>
    </cfRule>
  </conditionalFormatting>
  <conditionalFormatting sqref="D27:S27">
    <cfRule type="cellIs" dxfId="1137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6" priority="43" operator="equal">
      <formula>212030016606640</formula>
    </cfRule>
  </conditionalFormatting>
  <conditionalFormatting sqref="D29 E4:E6 E28:K29">
    <cfRule type="cellIs" dxfId="1135" priority="41" operator="equal">
      <formula>$E$4</formula>
    </cfRule>
    <cfRule type="cellIs" dxfId="1134" priority="42" operator="equal">
      <formula>2120</formula>
    </cfRule>
  </conditionalFormatting>
  <conditionalFormatting sqref="D29:E29 F4:F6 F28:F29">
    <cfRule type="cellIs" dxfId="1133" priority="39" operator="equal">
      <formula>$F$4</formula>
    </cfRule>
    <cfRule type="cellIs" dxfId="1132" priority="40" operator="equal">
      <formula>300</formula>
    </cfRule>
  </conditionalFormatting>
  <conditionalFormatting sqref="G4:G6 G28:G29">
    <cfRule type="cellIs" dxfId="1131" priority="37" operator="equal">
      <formula>$G$4</formula>
    </cfRule>
    <cfRule type="cellIs" dxfId="1130" priority="38" operator="equal">
      <formula>1660</formula>
    </cfRule>
  </conditionalFormatting>
  <conditionalFormatting sqref="H4:H6 H28:H29">
    <cfRule type="cellIs" dxfId="1129" priority="35" operator="equal">
      <formula>$H$4</formula>
    </cfRule>
    <cfRule type="cellIs" dxfId="1128" priority="36" operator="equal">
      <formula>6640</formula>
    </cfRule>
  </conditionalFormatting>
  <conditionalFormatting sqref="T6:T28">
    <cfRule type="cellIs" dxfId="1127" priority="34" operator="lessThan">
      <formula>0</formula>
    </cfRule>
  </conditionalFormatting>
  <conditionalFormatting sqref="T7:T27">
    <cfRule type="cellIs" dxfId="1126" priority="31" operator="lessThan">
      <formula>0</formula>
    </cfRule>
    <cfRule type="cellIs" dxfId="1125" priority="32" operator="lessThan">
      <formula>0</formula>
    </cfRule>
    <cfRule type="cellIs" dxfId="1124" priority="33" operator="lessThan">
      <formula>0</formula>
    </cfRule>
  </conditionalFormatting>
  <conditionalFormatting sqref="E4:E6 E28:K28">
    <cfRule type="cellIs" dxfId="1123" priority="30" operator="equal">
      <formula>$E$4</formula>
    </cfRule>
  </conditionalFormatting>
  <conditionalFormatting sqref="D28:D29 D6 D4:M4">
    <cfRule type="cellIs" dxfId="1122" priority="29" operator="equal">
      <formula>$D$4</formula>
    </cfRule>
  </conditionalFormatting>
  <conditionalFormatting sqref="I4:I6 I28:I29">
    <cfRule type="cellIs" dxfId="1121" priority="28" operator="equal">
      <formula>$I$4</formula>
    </cfRule>
  </conditionalFormatting>
  <conditionalFormatting sqref="J4:J6 J28:J29">
    <cfRule type="cellIs" dxfId="1120" priority="27" operator="equal">
      <formula>$J$4</formula>
    </cfRule>
  </conditionalFormatting>
  <conditionalFormatting sqref="K4:K6 K28:K29">
    <cfRule type="cellIs" dxfId="1119" priority="26" operator="equal">
      <formula>$K$4</formula>
    </cfRule>
  </conditionalFormatting>
  <conditionalFormatting sqref="M4:M6">
    <cfRule type="cellIs" dxfId="1118" priority="25" operator="equal">
      <formula>$L$4</formula>
    </cfRule>
  </conditionalFormatting>
  <conditionalFormatting sqref="T7:T28">
    <cfRule type="cellIs" dxfId="1117" priority="22" operator="lessThan">
      <formula>0</formula>
    </cfRule>
    <cfRule type="cellIs" dxfId="1116" priority="23" operator="lessThan">
      <formula>0</formula>
    </cfRule>
    <cfRule type="cellIs" dxfId="1115" priority="24" operator="lessThan">
      <formula>0</formula>
    </cfRule>
  </conditionalFormatting>
  <conditionalFormatting sqref="D5:K5">
    <cfRule type="cellIs" dxfId="1114" priority="21" operator="greaterThan">
      <formula>0</formula>
    </cfRule>
  </conditionalFormatting>
  <conditionalFormatting sqref="T6:T28">
    <cfRule type="cellIs" dxfId="1113" priority="20" operator="lessThan">
      <formula>0</formula>
    </cfRule>
  </conditionalFormatting>
  <conditionalFormatting sqref="T7:T27">
    <cfRule type="cellIs" dxfId="1112" priority="17" operator="lessThan">
      <formula>0</formula>
    </cfRule>
    <cfRule type="cellIs" dxfId="1111" priority="18" operator="lessThan">
      <formula>0</formula>
    </cfRule>
    <cfRule type="cellIs" dxfId="1110" priority="19" operator="lessThan">
      <formula>0</formula>
    </cfRule>
  </conditionalFormatting>
  <conditionalFormatting sqref="T7:T28">
    <cfRule type="cellIs" dxfId="1109" priority="14" operator="lessThan">
      <formula>0</formula>
    </cfRule>
    <cfRule type="cellIs" dxfId="1108" priority="15" operator="lessThan">
      <formula>0</formula>
    </cfRule>
    <cfRule type="cellIs" dxfId="1107" priority="16" operator="lessThan">
      <formula>0</formula>
    </cfRule>
  </conditionalFormatting>
  <conditionalFormatting sqref="D5:K5">
    <cfRule type="cellIs" dxfId="1106" priority="13" operator="greaterThan">
      <formula>0</formula>
    </cfRule>
  </conditionalFormatting>
  <conditionalFormatting sqref="L4 L6 L28:L29">
    <cfRule type="cellIs" dxfId="1105" priority="12" operator="equal">
      <formula>$L$4</formula>
    </cfRule>
  </conditionalFormatting>
  <conditionalFormatting sqref="D7:S7">
    <cfRule type="cellIs" dxfId="1104" priority="11" operator="greaterThan">
      <formula>0</formula>
    </cfRule>
  </conditionalFormatting>
  <conditionalFormatting sqref="D9:S9">
    <cfRule type="cellIs" dxfId="1103" priority="10" operator="greaterThan">
      <formula>0</formula>
    </cfRule>
  </conditionalFormatting>
  <conditionalFormatting sqref="D11:S11">
    <cfRule type="cellIs" dxfId="1102" priority="9" operator="greaterThan">
      <formula>0</formula>
    </cfRule>
  </conditionalFormatting>
  <conditionalFormatting sqref="D13:S13">
    <cfRule type="cellIs" dxfId="1101" priority="8" operator="greaterThan">
      <formula>0</formula>
    </cfRule>
  </conditionalFormatting>
  <conditionalFormatting sqref="D15:S15">
    <cfRule type="cellIs" dxfId="1100" priority="7" operator="greaterThan">
      <formula>0</formula>
    </cfRule>
  </conditionalFormatting>
  <conditionalFormatting sqref="D17:S17">
    <cfRule type="cellIs" dxfId="1099" priority="6" operator="greaterThan">
      <formula>0</formula>
    </cfRule>
  </conditionalFormatting>
  <conditionalFormatting sqref="D19:S19">
    <cfRule type="cellIs" dxfId="1098" priority="5" operator="greaterThan">
      <formula>0</formula>
    </cfRule>
  </conditionalFormatting>
  <conditionalFormatting sqref="D21:S21">
    <cfRule type="cellIs" dxfId="1097" priority="4" operator="greaterThan">
      <formula>0</formula>
    </cfRule>
  </conditionalFormatting>
  <conditionalFormatting sqref="D23:S23">
    <cfRule type="cellIs" dxfId="1096" priority="3" operator="greaterThan">
      <formula>0</formula>
    </cfRule>
  </conditionalFormatting>
  <conditionalFormatting sqref="D25:S25">
    <cfRule type="cellIs" dxfId="1095" priority="2" operator="greaterThan">
      <formula>0</formula>
    </cfRule>
  </conditionalFormatting>
  <conditionalFormatting sqref="D27:S27">
    <cfRule type="cellIs" dxfId="109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3" priority="43" operator="equal">
      <formula>212030016606640</formula>
    </cfRule>
  </conditionalFormatting>
  <conditionalFormatting sqref="D29 E4:E6 E28:K29">
    <cfRule type="cellIs" dxfId="1092" priority="41" operator="equal">
      <formula>$E$4</formula>
    </cfRule>
    <cfRule type="cellIs" dxfId="1091" priority="42" operator="equal">
      <formula>2120</formula>
    </cfRule>
  </conditionalFormatting>
  <conditionalFormatting sqref="D29:E29 F4:F6 F28:F29">
    <cfRule type="cellIs" dxfId="1090" priority="39" operator="equal">
      <formula>$F$4</formula>
    </cfRule>
    <cfRule type="cellIs" dxfId="1089" priority="40" operator="equal">
      <formula>300</formula>
    </cfRule>
  </conditionalFormatting>
  <conditionalFormatting sqref="G4:G6 G28:G29">
    <cfRule type="cellIs" dxfId="1088" priority="37" operator="equal">
      <formula>$G$4</formula>
    </cfRule>
    <cfRule type="cellIs" dxfId="1087" priority="38" operator="equal">
      <formula>1660</formula>
    </cfRule>
  </conditionalFormatting>
  <conditionalFormatting sqref="H4:H6 H28:H29">
    <cfRule type="cellIs" dxfId="1086" priority="35" operator="equal">
      <formula>$H$4</formula>
    </cfRule>
    <cfRule type="cellIs" dxfId="1085" priority="36" operator="equal">
      <formula>6640</formula>
    </cfRule>
  </conditionalFormatting>
  <conditionalFormatting sqref="T6:T28">
    <cfRule type="cellIs" dxfId="1084" priority="34" operator="lessThan">
      <formula>0</formula>
    </cfRule>
  </conditionalFormatting>
  <conditionalFormatting sqref="T7:T27">
    <cfRule type="cellIs" dxfId="1083" priority="31" operator="lessThan">
      <formula>0</formula>
    </cfRule>
    <cfRule type="cellIs" dxfId="1082" priority="32" operator="lessThan">
      <formula>0</formula>
    </cfRule>
    <cfRule type="cellIs" dxfId="1081" priority="33" operator="lessThan">
      <formula>0</formula>
    </cfRule>
  </conditionalFormatting>
  <conditionalFormatting sqref="E4:E6 E28:K28">
    <cfRule type="cellIs" dxfId="1080" priority="30" operator="equal">
      <formula>$E$4</formula>
    </cfRule>
  </conditionalFormatting>
  <conditionalFormatting sqref="D28:D29 D6 D4:M4">
    <cfRule type="cellIs" dxfId="1079" priority="29" operator="equal">
      <formula>$D$4</formula>
    </cfRule>
  </conditionalFormatting>
  <conditionalFormatting sqref="I4:I6 I28:I29">
    <cfRule type="cellIs" dxfId="1078" priority="28" operator="equal">
      <formula>$I$4</formula>
    </cfRule>
  </conditionalFormatting>
  <conditionalFormatting sqref="J4:J6 J28:J29">
    <cfRule type="cellIs" dxfId="1077" priority="27" operator="equal">
      <formula>$J$4</formula>
    </cfRule>
  </conditionalFormatting>
  <conditionalFormatting sqref="K4:K6 K28:K29">
    <cfRule type="cellIs" dxfId="1076" priority="26" operator="equal">
      <formula>$K$4</formula>
    </cfRule>
  </conditionalFormatting>
  <conditionalFormatting sqref="M4:M6">
    <cfRule type="cellIs" dxfId="1075" priority="25" operator="equal">
      <formula>$L$4</formula>
    </cfRule>
  </conditionalFormatting>
  <conditionalFormatting sqref="T7:T28">
    <cfRule type="cellIs" dxfId="1074" priority="22" operator="lessThan">
      <formula>0</formula>
    </cfRule>
    <cfRule type="cellIs" dxfId="1073" priority="23" operator="lessThan">
      <formula>0</formula>
    </cfRule>
    <cfRule type="cellIs" dxfId="1072" priority="24" operator="lessThan">
      <formula>0</formula>
    </cfRule>
  </conditionalFormatting>
  <conditionalFormatting sqref="D5:K5">
    <cfRule type="cellIs" dxfId="1071" priority="21" operator="greaterThan">
      <formula>0</formula>
    </cfRule>
  </conditionalFormatting>
  <conditionalFormatting sqref="T6:T28">
    <cfRule type="cellIs" dxfId="1070" priority="20" operator="lessThan">
      <formula>0</formula>
    </cfRule>
  </conditionalFormatting>
  <conditionalFormatting sqref="T7:T27">
    <cfRule type="cellIs" dxfId="1069" priority="17" operator="lessThan">
      <formula>0</formula>
    </cfRule>
    <cfRule type="cellIs" dxfId="1068" priority="18" operator="lessThan">
      <formula>0</formula>
    </cfRule>
    <cfRule type="cellIs" dxfId="1067" priority="19" operator="lessThan">
      <formula>0</formula>
    </cfRule>
  </conditionalFormatting>
  <conditionalFormatting sqref="T7:T28">
    <cfRule type="cellIs" dxfId="1066" priority="14" operator="lessThan">
      <formula>0</formula>
    </cfRule>
    <cfRule type="cellIs" dxfId="1065" priority="15" operator="lessThan">
      <formula>0</formula>
    </cfRule>
    <cfRule type="cellIs" dxfId="1064" priority="16" operator="lessThan">
      <formula>0</formula>
    </cfRule>
  </conditionalFormatting>
  <conditionalFormatting sqref="D5:K5">
    <cfRule type="cellIs" dxfId="1063" priority="13" operator="greaterThan">
      <formula>0</formula>
    </cfRule>
  </conditionalFormatting>
  <conditionalFormatting sqref="L4 L6 L28:L29">
    <cfRule type="cellIs" dxfId="1062" priority="12" operator="equal">
      <formula>$L$4</formula>
    </cfRule>
  </conditionalFormatting>
  <conditionalFormatting sqref="D7:S7">
    <cfRule type="cellIs" dxfId="1061" priority="11" operator="greaterThan">
      <formula>0</formula>
    </cfRule>
  </conditionalFormatting>
  <conditionalFormatting sqref="D9:S9">
    <cfRule type="cellIs" dxfId="1060" priority="10" operator="greaterThan">
      <formula>0</formula>
    </cfRule>
  </conditionalFormatting>
  <conditionalFormatting sqref="D11:S11">
    <cfRule type="cellIs" dxfId="1059" priority="9" operator="greaterThan">
      <formula>0</formula>
    </cfRule>
  </conditionalFormatting>
  <conditionalFormatting sqref="D13:S13">
    <cfRule type="cellIs" dxfId="1058" priority="8" operator="greaterThan">
      <formula>0</formula>
    </cfRule>
  </conditionalFormatting>
  <conditionalFormatting sqref="D15:S15">
    <cfRule type="cellIs" dxfId="1057" priority="7" operator="greaterThan">
      <formula>0</formula>
    </cfRule>
  </conditionalFormatting>
  <conditionalFormatting sqref="D17:S17">
    <cfRule type="cellIs" dxfId="1056" priority="6" operator="greaterThan">
      <formula>0</formula>
    </cfRule>
  </conditionalFormatting>
  <conditionalFormatting sqref="D19:S19">
    <cfRule type="cellIs" dxfId="1055" priority="5" operator="greaterThan">
      <formula>0</formula>
    </cfRule>
  </conditionalFormatting>
  <conditionalFormatting sqref="D21:S21">
    <cfRule type="cellIs" dxfId="1054" priority="4" operator="greaterThan">
      <formula>0</formula>
    </cfRule>
  </conditionalFormatting>
  <conditionalFormatting sqref="D23:S23">
    <cfRule type="cellIs" dxfId="1053" priority="3" operator="greaterThan">
      <formula>0</formula>
    </cfRule>
  </conditionalFormatting>
  <conditionalFormatting sqref="D25:S25">
    <cfRule type="cellIs" dxfId="1052" priority="2" operator="greaterThan">
      <formula>0</formula>
    </cfRule>
  </conditionalFormatting>
  <conditionalFormatting sqref="D27:S27">
    <cfRule type="cellIs" dxfId="105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101" t="s">
        <v>38</v>
      </c>
      <c r="B28" s="102"/>
      <c r="C28" s="103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104" t="s">
        <v>39</v>
      </c>
      <c r="B29" s="105"/>
      <c r="C29" s="106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0" priority="43" operator="equal">
      <formula>212030016606640</formula>
    </cfRule>
  </conditionalFormatting>
  <conditionalFormatting sqref="D29 E4:E6 E28:K29">
    <cfRule type="cellIs" dxfId="1049" priority="41" operator="equal">
      <formula>$E$4</formula>
    </cfRule>
    <cfRule type="cellIs" dxfId="1048" priority="42" operator="equal">
      <formula>2120</formula>
    </cfRule>
  </conditionalFormatting>
  <conditionalFormatting sqref="D29:E29 F4:F6 F28:F29">
    <cfRule type="cellIs" dxfId="1047" priority="39" operator="equal">
      <formula>$F$4</formula>
    </cfRule>
    <cfRule type="cellIs" dxfId="1046" priority="40" operator="equal">
      <formula>300</formula>
    </cfRule>
  </conditionalFormatting>
  <conditionalFormatting sqref="G4:G6 G28:G29">
    <cfRule type="cellIs" dxfId="1045" priority="37" operator="equal">
      <formula>$G$4</formula>
    </cfRule>
    <cfRule type="cellIs" dxfId="1044" priority="38" operator="equal">
      <formula>1660</formula>
    </cfRule>
  </conditionalFormatting>
  <conditionalFormatting sqref="H4:H6 H28:H29">
    <cfRule type="cellIs" dxfId="1043" priority="35" operator="equal">
      <formula>$H$4</formula>
    </cfRule>
    <cfRule type="cellIs" dxfId="1042" priority="36" operator="equal">
      <formula>6640</formula>
    </cfRule>
  </conditionalFormatting>
  <conditionalFormatting sqref="T6:T28">
    <cfRule type="cellIs" dxfId="1041" priority="34" operator="lessThan">
      <formula>0</formula>
    </cfRule>
  </conditionalFormatting>
  <conditionalFormatting sqref="T7:T27">
    <cfRule type="cellIs" dxfId="1040" priority="31" operator="lessThan">
      <formula>0</formula>
    </cfRule>
    <cfRule type="cellIs" dxfId="1039" priority="32" operator="lessThan">
      <formula>0</formula>
    </cfRule>
    <cfRule type="cellIs" dxfId="1038" priority="33" operator="lessThan">
      <formula>0</formula>
    </cfRule>
  </conditionalFormatting>
  <conditionalFormatting sqref="E4:E6 E28:K28">
    <cfRule type="cellIs" dxfId="1037" priority="30" operator="equal">
      <formula>$E$4</formula>
    </cfRule>
  </conditionalFormatting>
  <conditionalFormatting sqref="D28:D29 D6 D4:M4">
    <cfRule type="cellIs" dxfId="1036" priority="29" operator="equal">
      <formula>$D$4</formula>
    </cfRule>
  </conditionalFormatting>
  <conditionalFormatting sqref="I4:I6 I28:I29">
    <cfRule type="cellIs" dxfId="1035" priority="28" operator="equal">
      <formula>$I$4</formula>
    </cfRule>
  </conditionalFormatting>
  <conditionalFormatting sqref="J4:J6 J28:J29">
    <cfRule type="cellIs" dxfId="1034" priority="27" operator="equal">
      <formula>$J$4</formula>
    </cfRule>
  </conditionalFormatting>
  <conditionalFormatting sqref="K4:K6 K28:K29">
    <cfRule type="cellIs" dxfId="1033" priority="26" operator="equal">
      <formula>$K$4</formula>
    </cfRule>
  </conditionalFormatting>
  <conditionalFormatting sqref="M4:M6">
    <cfRule type="cellIs" dxfId="1032" priority="25" operator="equal">
      <formula>$L$4</formula>
    </cfRule>
  </conditionalFormatting>
  <conditionalFormatting sqref="T7:T28">
    <cfRule type="cellIs" dxfId="1031" priority="22" operator="lessThan">
      <formula>0</formula>
    </cfRule>
    <cfRule type="cellIs" dxfId="1030" priority="23" operator="lessThan">
      <formula>0</formula>
    </cfRule>
    <cfRule type="cellIs" dxfId="1029" priority="24" operator="lessThan">
      <formula>0</formula>
    </cfRule>
  </conditionalFormatting>
  <conditionalFormatting sqref="D5:K5">
    <cfRule type="cellIs" dxfId="1028" priority="21" operator="greaterThan">
      <formula>0</formula>
    </cfRule>
  </conditionalFormatting>
  <conditionalFormatting sqref="T6:T28">
    <cfRule type="cellIs" dxfId="1027" priority="20" operator="lessThan">
      <formula>0</formula>
    </cfRule>
  </conditionalFormatting>
  <conditionalFormatting sqref="T7:T27">
    <cfRule type="cellIs" dxfId="1026" priority="17" operator="lessThan">
      <formula>0</formula>
    </cfRule>
    <cfRule type="cellIs" dxfId="1025" priority="18" operator="lessThan">
      <formula>0</formula>
    </cfRule>
    <cfRule type="cellIs" dxfId="1024" priority="19" operator="lessThan">
      <formula>0</formula>
    </cfRule>
  </conditionalFormatting>
  <conditionalFormatting sqref="T7:T28">
    <cfRule type="cellIs" dxfId="1023" priority="14" operator="lessThan">
      <formula>0</formula>
    </cfRule>
    <cfRule type="cellIs" dxfId="1022" priority="15" operator="lessThan">
      <formula>0</formula>
    </cfRule>
    <cfRule type="cellIs" dxfId="1021" priority="16" operator="lessThan">
      <formula>0</formula>
    </cfRule>
  </conditionalFormatting>
  <conditionalFormatting sqref="D5:K5">
    <cfRule type="cellIs" dxfId="1020" priority="13" operator="greaterThan">
      <formula>0</formula>
    </cfRule>
  </conditionalFormatting>
  <conditionalFormatting sqref="L4 L6 L28:L29">
    <cfRule type="cellIs" dxfId="1019" priority="12" operator="equal">
      <formula>$L$4</formula>
    </cfRule>
  </conditionalFormatting>
  <conditionalFormatting sqref="D7:S7">
    <cfRule type="cellIs" dxfId="1018" priority="11" operator="greaterThan">
      <formula>0</formula>
    </cfRule>
  </conditionalFormatting>
  <conditionalFormatting sqref="D9:S9">
    <cfRule type="cellIs" dxfId="1017" priority="10" operator="greaterThan">
      <formula>0</formula>
    </cfRule>
  </conditionalFormatting>
  <conditionalFormatting sqref="D11:S11">
    <cfRule type="cellIs" dxfId="1016" priority="9" operator="greaterThan">
      <formula>0</formula>
    </cfRule>
  </conditionalFormatting>
  <conditionalFormatting sqref="D13:S13">
    <cfRule type="cellIs" dxfId="1015" priority="8" operator="greaterThan">
      <formula>0</formula>
    </cfRule>
  </conditionalFormatting>
  <conditionalFormatting sqref="D15:S15">
    <cfRule type="cellIs" dxfId="1014" priority="7" operator="greaterThan">
      <formula>0</formula>
    </cfRule>
  </conditionalFormatting>
  <conditionalFormatting sqref="D17:S17">
    <cfRule type="cellIs" dxfId="1013" priority="6" operator="greaterThan">
      <formula>0</formula>
    </cfRule>
  </conditionalFormatting>
  <conditionalFormatting sqref="D19:S19">
    <cfRule type="cellIs" dxfId="1012" priority="5" operator="greaterThan">
      <formula>0</formula>
    </cfRule>
  </conditionalFormatting>
  <conditionalFormatting sqref="D21:S21">
    <cfRule type="cellIs" dxfId="1011" priority="4" operator="greaterThan">
      <formula>0</formula>
    </cfRule>
  </conditionalFormatting>
  <conditionalFormatting sqref="D23:S23">
    <cfRule type="cellIs" dxfId="1010" priority="3" operator="greaterThan">
      <formula>0</formula>
    </cfRule>
  </conditionalFormatting>
  <conditionalFormatting sqref="D25:S25">
    <cfRule type="cellIs" dxfId="1009" priority="2" operator="greaterThan">
      <formula>0</formula>
    </cfRule>
  </conditionalFormatting>
  <conditionalFormatting sqref="D27:S27">
    <cfRule type="cellIs" dxfId="1008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2021-09-20T13:48:52Z</cp:lastPrinted>
  <dcterms:created xsi:type="dcterms:W3CDTF">2021-02-14T11:20:00Z</dcterms:created>
  <dcterms:modified xsi:type="dcterms:W3CDTF">2021-09-25T09:33:37Z</dcterms:modified>
</cp:coreProperties>
</file>