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3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16" i="34" l="1"/>
  <c r="E19" i="34"/>
  <c r="E23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N28" i="28" l="1"/>
  <c r="O26" i="27"/>
  <c r="C7" i="34"/>
  <c r="D7" i="34" s="1"/>
  <c r="N28" i="27"/>
  <c r="N28" i="26"/>
  <c r="O20" i="25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E7" i="34" l="1"/>
  <c r="D20" i="34"/>
  <c r="E20" i="34"/>
  <c r="D14" i="34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<sst xmlns="http://schemas.openxmlformats.org/spreadsheetml/2006/main" count="1514" uniqueCount="83">
  <si>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</si>
  <si>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</si>
  <si>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</si>
  <si>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</si>
  <si>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</si>
  <si>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</si>
  <si>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</si>
  <si>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</si>
  <si>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</si>
  <si>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</si>
  <si>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</si>
  <si>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</si>
  <si>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</si>
  <si>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</si>
  <si>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</si>
  <si>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</si>
  <si>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</si>
  <si>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</si>
  <si>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</si>
  <si>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</si>
  <si>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</si>
  <si>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</si>
  <si>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</si>
  <si>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</si>
  <si>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</si>
  <si>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</si>
  <si>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</si>
  <si>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</si>
  <si>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</si>
  <si>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</si>
  <si>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</si>
  <si>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</si>
  <si>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</si>
  <si>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</si>
  <si>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</si>
  <si>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</si>
  <si>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</si>
  <si>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</si>
  <si>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</si>
  <si>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</si>
  <si>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</si>
  <si>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</si>
  <si>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</si>
  <si>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</si>
  <si>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</si>
  <si>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</si>
  <si>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</si>
  <si>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</si>
  <si>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</si>
  <si>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</si>
  <si>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</si>
  <si>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</si>
  <si>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</si>
  <si>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</si>
  <si>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</si>
  <si>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</si>
  <si>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</si>
  <si>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</si>
  <si>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</si>
  <si>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</si>
  <si>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</si>
  <si>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</si>
  <si>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</si>
  <si>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</si>
  <si>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</si>
  <si>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</si>
  <si>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</si>
  <si>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</si>
  <si>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</si>
  <si>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</si>
  <si>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</si>
  <si>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</si>
  <si>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</si>
  <si>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</si>
  <si>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</si>
  <si>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</si>
  <si>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</si>
  <si>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</si>
  <si>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</si>
  <si>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</si>
  <si>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</si>
  <si>
    <t>Date:26.10.2021</t>
  </si>
  <si>
    <t>Date:27.10.2021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</si>
</sst>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J16" sqref="J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12" sqref="Q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8554687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8501</v>
      </c>
      <c r="E7" s="22"/>
      <c r="F7" s="22"/>
      <c r="G7" s="22">
        <v>50</v>
      </c>
      <c r="H7" s="22"/>
      <c r="I7" s="23">
        <v>5</v>
      </c>
      <c r="J7" s="23">
        <v>1</v>
      </c>
      <c r="K7" s="23">
        <v>1</v>
      </c>
      <c r="L7" s="23"/>
      <c r="M7" s="20">
        <f>D7+E7*20+F7*10+G7*9+H7*9</f>
        <v>8951</v>
      </c>
      <c r="N7" s="24">
        <f>D7+E7*20+F7*10+G7*9+H7*9+I7*191+J7*191+K7*182+L7*100</f>
        <v>10279</v>
      </c>
      <c r="O7" s="25">
        <f>M7*2.75%</f>
        <v>246.1525</v>
      </c>
      <c r="P7" s="26"/>
      <c r="Q7" s="26">
        <v>97</v>
      </c>
      <c r="R7" s="24">
        <f>M7-(M7*2.75%)+I7*191+J7*191+K7*182+L7*100-Q7</f>
        <v>9935.8474999999999</v>
      </c>
      <c r="S7" s="25">
        <f>M7*0.95%</f>
        <v>85.034499999999994</v>
      </c>
      <c r="T7" s="27">
        <f>S7-Q7</f>
        <v>-11.965500000000006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4219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4759</v>
      </c>
      <c r="N8" s="24">
        <f t="shared" ref="N8:N27" si="1">D8+E8*20+F8*10+G8*9+H8*9+I8*191+J8*191+K8*182+L8*100</f>
        <v>4759</v>
      </c>
      <c r="O8" s="25">
        <f t="shared" ref="O8:O27" si="2">M8*2.75%</f>
        <v>130.8725</v>
      </c>
      <c r="P8" s="26"/>
      <c r="Q8" s="26"/>
      <c r="R8" s="24">
        <f t="shared" ref="R8:R27" si="3">M8-(M8*2.75%)+I8*191+J8*191+K8*182+L8*100-Q8</f>
        <v>4628.1274999999996</v>
      </c>
      <c r="S8" s="25">
        <f t="shared" ref="S8:S27" si="4">M8*0.95%</f>
        <v>45.210499999999996</v>
      </c>
      <c r="T8" s="27">
        <f t="shared" ref="T8:T27" si="5">S8-Q8</f>
        <v>45.210499999999996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11455</v>
      </c>
      <c r="E9" s="30"/>
      <c r="F9" s="30"/>
      <c r="G9" s="30"/>
      <c r="H9" s="30"/>
      <c r="I9" s="20">
        <v>3</v>
      </c>
      <c r="J9" s="20"/>
      <c r="K9" s="20"/>
      <c r="L9" s="20"/>
      <c r="M9" s="20">
        <f t="shared" si="0"/>
        <v>11455</v>
      </c>
      <c r="N9" s="24">
        <f t="shared" si="1"/>
        <v>12028</v>
      </c>
      <c r="O9" s="25">
        <f t="shared" si="2"/>
        <v>315.01249999999999</v>
      </c>
      <c r="P9" s="26"/>
      <c r="Q9" s="26">
        <v>103</v>
      </c>
      <c r="R9" s="24">
        <f t="shared" si="3"/>
        <v>11609.987499999999</v>
      </c>
      <c r="S9" s="25">
        <f t="shared" si="4"/>
        <v>108.82249999999999</v>
      </c>
      <c r="T9" s="27">
        <f t="shared" si="5"/>
        <v>5.8224999999999909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4634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4634</v>
      </c>
      <c r="N10" s="24">
        <f t="shared" si="1"/>
        <v>5589</v>
      </c>
      <c r="O10" s="25">
        <f t="shared" si="2"/>
        <v>127.435</v>
      </c>
      <c r="P10" s="26"/>
      <c r="Q10" s="26">
        <v>26</v>
      </c>
      <c r="R10" s="24">
        <f t="shared" si="3"/>
        <v>5435.5649999999996</v>
      </c>
      <c r="S10" s="25">
        <f t="shared" si="4"/>
        <v>44.022999999999996</v>
      </c>
      <c r="T10" s="27">
        <f t="shared" si="5"/>
        <v>18.022999999999996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7304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7304</v>
      </c>
      <c r="N11" s="24">
        <f t="shared" si="1"/>
        <v>8068</v>
      </c>
      <c r="O11" s="25">
        <f t="shared" si="2"/>
        <v>200.86</v>
      </c>
      <c r="P11" s="26"/>
      <c r="Q11" s="26">
        <v>63</v>
      </c>
      <c r="R11" s="24">
        <f t="shared" si="3"/>
        <v>7804.14</v>
      </c>
      <c r="S11" s="25">
        <f t="shared" si="4"/>
        <v>69.388000000000005</v>
      </c>
      <c r="T11" s="27">
        <f t="shared" si="5"/>
        <v>6.3880000000000052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5618</v>
      </c>
      <c r="E12" s="30"/>
      <c r="F12" s="30"/>
      <c r="G12" s="30"/>
      <c r="H12" s="30">
        <v>100</v>
      </c>
      <c r="I12" s="20">
        <v>50</v>
      </c>
      <c r="J12" s="20"/>
      <c r="K12" s="20"/>
      <c r="L12" s="20"/>
      <c r="M12" s="20">
        <f t="shared" si="0"/>
        <v>6518</v>
      </c>
      <c r="N12" s="24">
        <f t="shared" si="1"/>
        <v>16068</v>
      </c>
      <c r="O12" s="25">
        <f t="shared" si="2"/>
        <v>179.245</v>
      </c>
      <c r="P12" s="26"/>
      <c r="Q12" s="26">
        <v>28</v>
      </c>
      <c r="R12" s="24">
        <f t="shared" si="3"/>
        <v>15860.755000000001</v>
      </c>
      <c r="S12" s="25">
        <f t="shared" si="4"/>
        <v>61.920999999999999</v>
      </c>
      <c r="T12" s="27">
        <f t="shared" si="5"/>
        <v>33.920999999999999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4287</v>
      </c>
      <c r="E13" s="30"/>
      <c r="F13" s="30">
        <v>10</v>
      </c>
      <c r="G13" s="30">
        <v>10</v>
      </c>
      <c r="H13" s="30">
        <v>50</v>
      </c>
      <c r="I13" s="20">
        <v>1</v>
      </c>
      <c r="J13" s="20"/>
      <c r="K13" s="20"/>
      <c r="L13" s="20"/>
      <c r="M13" s="20">
        <f t="shared" si="0"/>
        <v>4927</v>
      </c>
      <c r="N13" s="24">
        <f t="shared" si="1"/>
        <v>5118</v>
      </c>
      <c r="O13" s="25">
        <f t="shared" si="2"/>
        <v>135.49250000000001</v>
      </c>
      <c r="P13" s="26"/>
      <c r="Q13" s="26">
        <v>2</v>
      </c>
      <c r="R13" s="24">
        <f t="shared" si="3"/>
        <v>4980.5074999999997</v>
      </c>
      <c r="S13" s="25">
        <f t="shared" si="4"/>
        <v>46.8065</v>
      </c>
      <c r="T13" s="27">
        <f t="shared" si="5"/>
        <v>44.8065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9522</v>
      </c>
      <c r="E14" s="30"/>
      <c r="F14" s="30"/>
      <c r="G14" s="30"/>
      <c r="H14" s="30">
        <v>100</v>
      </c>
      <c r="I14" s="20">
        <v>1</v>
      </c>
      <c r="J14" s="20"/>
      <c r="K14" s="20"/>
      <c r="L14" s="20"/>
      <c r="M14" s="20">
        <f t="shared" si="0"/>
        <v>10422</v>
      </c>
      <c r="N14" s="24">
        <f t="shared" si="1"/>
        <v>10613</v>
      </c>
      <c r="O14" s="25">
        <f t="shared" si="2"/>
        <v>286.60500000000002</v>
      </c>
      <c r="P14" s="26"/>
      <c r="Q14" s="26"/>
      <c r="R14" s="24">
        <f t="shared" si="3"/>
        <v>10326.395</v>
      </c>
      <c r="S14" s="25">
        <f t="shared" si="4"/>
        <v>99.009</v>
      </c>
      <c r="T14" s="27">
        <f t="shared" si="5"/>
        <v>99.009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12811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12811</v>
      </c>
      <c r="N15" s="24">
        <f t="shared" si="1"/>
        <v>12811</v>
      </c>
      <c r="O15" s="25">
        <f t="shared" si="2"/>
        <v>352.30250000000001</v>
      </c>
      <c r="P15" s="26"/>
      <c r="Q15" s="26">
        <v>129</v>
      </c>
      <c r="R15" s="24">
        <f t="shared" si="3"/>
        <v>12329.6975</v>
      </c>
      <c r="S15" s="25">
        <f t="shared" si="4"/>
        <v>121.7045</v>
      </c>
      <c r="T15" s="27">
        <f t="shared" si="5"/>
        <v>-7.2955000000000041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11230</v>
      </c>
      <c r="E16" s="30"/>
      <c r="F16" s="30"/>
      <c r="G16" s="30">
        <v>50</v>
      </c>
      <c r="H16" s="30">
        <v>10</v>
      </c>
      <c r="I16" s="20"/>
      <c r="J16" s="20">
        <v>6</v>
      </c>
      <c r="K16" s="20">
        <v>2</v>
      </c>
      <c r="L16" s="20"/>
      <c r="M16" s="20">
        <f t="shared" si="0"/>
        <v>11770</v>
      </c>
      <c r="N16" s="24">
        <f t="shared" si="1"/>
        <v>13280</v>
      </c>
      <c r="O16" s="25">
        <f t="shared" si="2"/>
        <v>323.67500000000001</v>
      </c>
      <c r="P16" s="26"/>
      <c r="Q16" s="26">
        <v>106</v>
      </c>
      <c r="R16" s="24">
        <f t="shared" si="3"/>
        <v>12850.325000000001</v>
      </c>
      <c r="S16" s="25">
        <f t="shared" si="4"/>
        <v>111.815</v>
      </c>
      <c r="T16" s="27">
        <f t="shared" si="5"/>
        <v>5.8149999999999977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7190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/>
      <c r="L17" s="20"/>
      <c r="M17" s="20">
        <f t="shared" si="0"/>
        <v>9040</v>
      </c>
      <c r="N17" s="24">
        <f t="shared" si="1"/>
        <v>9995</v>
      </c>
      <c r="O17" s="25">
        <f t="shared" si="2"/>
        <v>248.6</v>
      </c>
      <c r="P17" s="26"/>
      <c r="Q17" s="26">
        <v>76</v>
      </c>
      <c r="R17" s="24">
        <f t="shared" si="3"/>
        <v>9670.4</v>
      </c>
      <c r="S17" s="25">
        <f t="shared" si="4"/>
        <v>85.88</v>
      </c>
      <c r="T17" s="27">
        <f t="shared" si="5"/>
        <v>9.8799999999999955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11932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11932</v>
      </c>
      <c r="N18" s="24">
        <f t="shared" si="1"/>
        <v>11932</v>
      </c>
      <c r="O18" s="25">
        <f t="shared" si="2"/>
        <v>328.13</v>
      </c>
      <c r="P18" s="26"/>
      <c r="Q18" s="26">
        <v>103</v>
      </c>
      <c r="R18" s="24">
        <f t="shared" si="3"/>
        <v>11500.87</v>
      </c>
      <c r="S18" s="25">
        <f t="shared" si="4"/>
        <v>113.354</v>
      </c>
      <c r="T18" s="27">
        <f t="shared" si="5"/>
        <v>10.353999999999999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>
        <v>8220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8220</v>
      </c>
      <c r="N19" s="24">
        <f t="shared" si="1"/>
        <v>8220</v>
      </c>
      <c r="O19" s="25">
        <f t="shared" si="2"/>
        <v>226.05</v>
      </c>
      <c r="P19" s="26"/>
      <c r="Q19" s="26">
        <v>149</v>
      </c>
      <c r="R19" s="24">
        <f t="shared" si="3"/>
        <v>7844.95</v>
      </c>
      <c r="S19" s="25">
        <f t="shared" si="4"/>
        <v>78.09</v>
      </c>
      <c r="T19" s="27">
        <f t="shared" si="5"/>
        <v>-70.91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30</v>
      </c>
      <c r="R20" s="24">
        <f t="shared" si="3"/>
        <v>1969.46</v>
      </c>
      <c r="S20" s="25">
        <f t="shared" si="4"/>
        <v>19.532</v>
      </c>
      <c r="T20" s="27">
        <f t="shared" si="5"/>
        <v>-10.468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6229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6229</v>
      </c>
      <c r="N21" s="24">
        <f t="shared" si="1"/>
        <v>6611</v>
      </c>
      <c r="O21" s="25">
        <f t="shared" si="2"/>
        <v>171.29750000000001</v>
      </c>
      <c r="P21" s="26"/>
      <c r="Q21" s="26">
        <v>20</v>
      </c>
      <c r="R21" s="24">
        <f t="shared" si="3"/>
        <v>6419.7025000000003</v>
      </c>
      <c r="S21" s="25">
        <f t="shared" si="4"/>
        <v>59.1755</v>
      </c>
      <c r="T21" s="27">
        <f t="shared" si="5"/>
        <v>39.1755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15833</v>
      </c>
      <c r="E22" s="30"/>
      <c r="F22" s="30"/>
      <c r="G22" s="20"/>
      <c r="H22" s="30"/>
      <c r="I22" s="20"/>
      <c r="J22" s="20">
        <v>3</v>
      </c>
      <c r="K22" s="20"/>
      <c r="L22" s="20"/>
      <c r="M22" s="20">
        <f t="shared" si="0"/>
        <v>15833</v>
      </c>
      <c r="N22" s="24">
        <f t="shared" si="1"/>
        <v>16406</v>
      </c>
      <c r="O22" s="25">
        <f t="shared" si="2"/>
        <v>435.40750000000003</v>
      </c>
      <c r="P22" s="26"/>
      <c r="Q22" s="26">
        <v>210</v>
      </c>
      <c r="R22" s="24">
        <f t="shared" si="3"/>
        <v>15760.592500000001</v>
      </c>
      <c r="S22" s="25">
        <f t="shared" si="4"/>
        <v>150.4135</v>
      </c>
      <c r="T22" s="27">
        <f t="shared" si="5"/>
        <v>-59.586500000000001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7195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7195</v>
      </c>
      <c r="N23" s="24">
        <f t="shared" si="1"/>
        <v>8150</v>
      </c>
      <c r="O23" s="25">
        <f t="shared" si="2"/>
        <v>197.86250000000001</v>
      </c>
      <c r="P23" s="26"/>
      <c r="Q23" s="26">
        <v>70</v>
      </c>
      <c r="R23" s="24">
        <f t="shared" si="3"/>
        <v>7882.1374999999998</v>
      </c>
      <c r="S23" s="25">
        <f t="shared" si="4"/>
        <v>68.352499999999992</v>
      </c>
      <c r="T23" s="27">
        <f t="shared" si="5"/>
        <v>-1.647500000000008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21195</v>
      </c>
      <c r="E24" s="30"/>
      <c r="F24" s="30">
        <v>100</v>
      </c>
      <c r="G24" s="30">
        <v>300</v>
      </c>
      <c r="H24" s="30">
        <v>720</v>
      </c>
      <c r="I24" s="20"/>
      <c r="J24" s="20"/>
      <c r="K24" s="20"/>
      <c r="L24" s="20"/>
      <c r="M24" s="20">
        <f t="shared" si="0"/>
        <v>31375</v>
      </c>
      <c r="N24" s="24">
        <f t="shared" si="1"/>
        <v>31375</v>
      </c>
      <c r="O24" s="25">
        <f t="shared" si="2"/>
        <v>862.8125</v>
      </c>
      <c r="P24" s="26"/>
      <c r="Q24" s="26"/>
      <c r="R24" s="24">
        <f t="shared" si="3"/>
        <v>30512.1875</v>
      </c>
      <c r="S24" s="25">
        <f t="shared" si="4"/>
        <v>298.0625</v>
      </c>
      <c r="T24" s="27">
        <f t="shared" si="5"/>
        <v>298.0625</v>
      </c>
      <c r="U24">
        <v>4000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7533</v>
      </c>
      <c r="E25" s="30"/>
      <c r="F25" s="30"/>
      <c r="G25" s="30">
        <v>20</v>
      </c>
      <c r="H25" s="30"/>
      <c r="I25" s="20"/>
      <c r="J25" s="20"/>
      <c r="K25" s="20"/>
      <c r="L25" s="20"/>
      <c r="M25" s="20">
        <f t="shared" si="0"/>
        <v>7713</v>
      </c>
      <c r="N25" s="24">
        <f t="shared" si="1"/>
        <v>7713</v>
      </c>
      <c r="O25" s="25">
        <f t="shared" si="2"/>
        <v>212.10749999999999</v>
      </c>
      <c r="P25" s="26"/>
      <c r="Q25" s="26">
        <v>86</v>
      </c>
      <c r="R25" s="24">
        <f t="shared" si="3"/>
        <v>7414.8924999999999</v>
      </c>
      <c r="S25" s="25">
        <f t="shared" si="4"/>
        <v>73.273499999999999</v>
      </c>
      <c r="T25" s="27">
        <f t="shared" si="5"/>
        <v>-12.726500000000001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7740</v>
      </c>
      <c r="E26" s="29"/>
      <c r="F26" s="30"/>
      <c r="G26" s="30">
        <v>10</v>
      </c>
      <c r="H26" s="30">
        <v>50</v>
      </c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82</v>
      </c>
      <c r="R26" s="24">
        <f t="shared" si="3"/>
        <v>7970.3</v>
      </c>
      <c r="S26" s="25">
        <f t="shared" si="4"/>
        <v>78.66</v>
      </c>
      <c r="T26" s="27">
        <f t="shared" si="5"/>
        <v>-3.3400000000000034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9930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9930</v>
      </c>
      <c r="N27" s="40">
        <f t="shared" si="1"/>
        <v>9930</v>
      </c>
      <c r="O27" s="25">
        <f t="shared" si="2"/>
        <v>273.07499999999999</v>
      </c>
      <c r="P27" s="41">
        <v>9500</v>
      </c>
      <c r="Q27" s="41">
        <v>100</v>
      </c>
      <c r="R27" s="24">
        <f t="shared" si="3"/>
        <v>9556.9249999999993</v>
      </c>
      <c r="S27" s="42">
        <f t="shared" si="4"/>
        <v>94.334999999999994</v>
      </c>
      <c r="T27" s="43">
        <f t="shared" si="5"/>
        <v>-5.6650000000000063</v>
      </c>
    </row>
    <row r="28" spans="1:21" ht="16.5" thickBot="1" x14ac:dyDescent="0.3">
      <c r="A28" s="92" t="s">
        <v>37</v>
      </c>
      <c r="B28" s="93"/>
      <c r="C28" s="94"/>
      <c r="D28" s="44">
        <f>SUM(D7:D27)</f>
        <v>184634</v>
      </c>
      <c r="E28" s="45">
        <f>SUM(E7:E27)</f>
        <v>0</v>
      </c>
      <c r="F28" s="45">
        <f t="shared" ref="F28:T28" si="6">SUM(F7:F27)</f>
        <v>160</v>
      </c>
      <c r="G28" s="45">
        <f t="shared" si="6"/>
        <v>490</v>
      </c>
      <c r="H28" s="45">
        <f t="shared" si="6"/>
        <v>1190</v>
      </c>
      <c r="I28" s="45">
        <f t="shared" si="6"/>
        <v>81</v>
      </c>
      <c r="J28" s="45">
        <f t="shared" si="6"/>
        <v>10</v>
      </c>
      <c r="K28" s="45">
        <f t="shared" si="6"/>
        <v>3</v>
      </c>
      <c r="L28" s="45">
        <f t="shared" si="6"/>
        <v>0</v>
      </c>
      <c r="M28" s="45">
        <f t="shared" si="6"/>
        <v>201354</v>
      </c>
      <c r="N28" s="45">
        <f t="shared" si="6"/>
        <v>219281</v>
      </c>
      <c r="O28" s="46">
        <f t="shared" si="6"/>
        <v>5537.2350000000006</v>
      </c>
      <c r="P28" s="45">
        <f t="shared" si="6"/>
        <v>9500</v>
      </c>
      <c r="Q28" s="45">
        <f t="shared" si="6"/>
        <v>1480</v>
      </c>
      <c r="R28" s="45">
        <f t="shared" si="6"/>
        <v>212263.76499999996</v>
      </c>
      <c r="S28" s="45">
        <f t="shared" si="6"/>
        <v>1912.8630000000003</v>
      </c>
      <c r="T28" s="47">
        <f t="shared" si="6"/>
        <v>432.86299999999989</v>
      </c>
    </row>
    <row r="29" spans="1:21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3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547796</v>
      </c>
      <c r="E4" s="2">
        <f>'26'!E29</f>
        <v>1540</v>
      </c>
      <c r="F4" s="2">
        <f>'26'!F29</f>
        <v>8690</v>
      </c>
      <c r="G4" s="2">
        <f>'26'!G29</f>
        <v>250</v>
      </c>
      <c r="H4" s="2">
        <f>'26'!H29</f>
        <v>4760</v>
      </c>
      <c r="I4" s="2">
        <f>'26'!I29</f>
        <v>575</v>
      </c>
      <c r="J4" s="2">
        <f>'26'!J29</f>
        <v>96</v>
      </c>
      <c r="K4" s="2">
        <f>'26'!K29</f>
        <v>336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13486</v>
      </c>
      <c r="E7" s="22"/>
      <c r="F7" s="22"/>
      <c r="G7" s="22"/>
      <c r="H7" s="22">
        <v>100</v>
      </c>
      <c r="I7" s="23">
        <v>6</v>
      </c>
      <c r="J7" s="23">
        <v>9</v>
      </c>
      <c r="K7" s="23">
        <v>7</v>
      </c>
      <c r="L7" s="23"/>
      <c r="M7" s="20">
        <f>D7+E7*20+F7*10+G7*9+H7*9</f>
        <v>14386</v>
      </c>
      <c r="N7" s="24">
        <f>D7+E7*20+F7*10+G7*9+H7*9+I7*191+J7*191+K7*182+L7*100</f>
        <v>18525</v>
      </c>
      <c r="O7" s="25">
        <f>M7*2.75%</f>
        <v>395.61500000000001</v>
      </c>
      <c r="P7" s="26"/>
      <c r="Q7" s="26">
        <v>104</v>
      </c>
      <c r="R7" s="24">
        <f>M7-(M7*2.75%)+I7*191+J7*191+K7*182+L7*100-Q7</f>
        <v>18025.385000000002</v>
      </c>
      <c r="S7" s="25">
        <f>M7*0.95%</f>
        <v>136.667</v>
      </c>
      <c r="T7" s="27">
        <f>S7-Q7</f>
        <v>32.667000000000002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5087</v>
      </c>
      <c r="E8" s="30">
        <v>10</v>
      </c>
      <c r="F8" s="30"/>
      <c r="G8" s="30"/>
      <c r="H8" s="30">
        <v>70</v>
      </c>
      <c r="I8" s="20"/>
      <c r="J8" s="20"/>
      <c r="K8" s="20"/>
      <c r="L8" s="20"/>
      <c r="M8" s="20">
        <f t="shared" ref="M8:M27" si="0">D8+E8*20+F8*10+G8*9+H8*9</f>
        <v>5917</v>
      </c>
      <c r="N8" s="24">
        <f t="shared" ref="N8:N27" si="1">D8+E8*20+F8*10+G8*9+H8*9+I8*191+J8*191+K8*182+L8*100</f>
        <v>5917</v>
      </c>
      <c r="O8" s="25">
        <f t="shared" ref="O8:O27" si="2">M8*2.75%</f>
        <v>162.7175</v>
      </c>
      <c r="P8" s="26"/>
      <c r="Q8" s="26">
        <v>260</v>
      </c>
      <c r="R8" s="24">
        <f t="shared" ref="R8:R27" si="3">M8-(M8*2.75%)+I8*191+J8*191+K8*182+L8*100-Q8</f>
        <v>5494.2825000000003</v>
      </c>
      <c r="S8" s="25">
        <f t="shared" ref="S8:S27" si="4">M8*0.95%</f>
        <v>56.211500000000001</v>
      </c>
      <c r="T8" s="27">
        <f t="shared" ref="T8:T27" si="5">S8-Q8</f>
        <v>-203.7885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21887</v>
      </c>
      <c r="E9" s="30">
        <v>10</v>
      </c>
      <c r="F9" s="30"/>
      <c r="G9" s="30">
        <v>100</v>
      </c>
      <c r="H9" s="30">
        <v>250</v>
      </c>
      <c r="I9" s="20">
        <v>1</v>
      </c>
      <c r="J9" s="20"/>
      <c r="K9" s="20"/>
      <c r="L9" s="20"/>
      <c r="M9" s="20">
        <f t="shared" si="0"/>
        <v>25237</v>
      </c>
      <c r="N9" s="24">
        <f t="shared" si="1"/>
        <v>25428</v>
      </c>
      <c r="O9" s="25">
        <f t="shared" si="2"/>
        <v>694.01750000000004</v>
      </c>
      <c r="P9" s="26"/>
      <c r="Q9" s="26">
        <v>124</v>
      </c>
      <c r="R9" s="24">
        <f t="shared" si="3"/>
        <v>24609.982499999998</v>
      </c>
      <c r="S9" s="25">
        <f t="shared" si="4"/>
        <v>239.75149999999999</v>
      </c>
      <c r="T9" s="27">
        <f t="shared" si="5"/>
        <v>115.75149999999999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4526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4706</v>
      </c>
      <c r="N10" s="24">
        <f t="shared" si="1"/>
        <v>5661</v>
      </c>
      <c r="O10" s="25">
        <f t="shared" si="2"/>
        <v>129.41499999999999</v>
      </c>
      <c r="P10" s="26"/>
      <c r="Q10" s="26">
        <v>31</v>
      </c>
      <c r="R10" s="24">
        <f t="shared" si="3"/>
        <v>5500.585</v>
      </c>
      <c r="S10" s="25">
        <f t="shared" si="4"/>
        <v>44.707000000000001</v>
      </c>
      <c r="T10" s="27">
        <f t="shared" si="5"/>
        <v>13.707000000000001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6017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6017</v>
      </c>
      <c r="N11" s="24">
        <f t="shared" si="1"/>
        <v>9073</v>
      </c>
      <c r="O11" s="25">
        <f t="shared" si="2"/>
        <v>165.4675</v>
      </c>
      <c r="P11" s="26"/>
      <c r="Q11" s="26">
        <v>36</v>
      </c>
      <c r="R11" s="24">
        <f t="shared" si="3"/>
        <v>8871.5325000000012</v>
      </c>
      <c r="S11" s="25">
        <f t="shared" si="4"/>
        <v>57.161499999999997</v>
      </c>
      <c r="T11" s="27">
        <f t="shared" si="5"/>
        <v>21.161499999999997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5011</v>
      </c>
      <c r="N12" s="24">
        <f t="shared" si="1"/>
        <v>5011</v>
      </c>
      <c r="O12" s="25">
        <f t="shared" si="2"/>
        <v>137.80250000000001</v>
      </c>
      <c r="P12" s="26"/>
      <c r="Q12" s="26">
        <v>33</v>
      </c>
      <c r="R12" s="24">
        <f t="shared" si="3"/>
        <v>4840.1975000000002</v>
      </c>
      <c r="S12" s="25">
        <f t="shared" si="4"/>
        <v>47.604500000000002</v>
      </c>
      <c r="T12" s="27">
        <f t="shared" si="5"/>
        <v>14.604500000000002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5216</v>
      </c>
      <c r="E13" s="30"/>
      <c r="F13" s="30"/>
      <c r="G13" s="30"/>
      <c r="H13" s="30">
        <v>10</v>
      </c>
      <c r="I13" s="20"/>
      <c r="J13" s="20"/>
      <c r="K13" s="20">
        <v>2</v>
      </c>
      <c r="L13" s="20"/>
      <c r="M13" s="20">
        <f t="shared" si="0"/>
        <v>5306</v>
      </c>
      <c r="N13" s="24">
        <f t="shared" si="1"/>
        <v>5670</v>
      </c>
      <c r="O13" s="25">
        <f t="shared" si="2"/>
        <v>145.91499999999999</v>
      </c>
      <c r="P13" s="26"/>
      <c r="Q13" s="26">
        <v>4</v>
      </c>
      <c r="R13" s="24">
        <f t="shared" si="3"/>
        <v>5520.085</v>
      </c>
      <c r="S13" s="25">
        <f t="shared" si="4"/>
        <v>50.406999999999996</v>
      </c>
      <c r="T13" s="27">
        <f t="shared" si="5"/>
        <v>46.406999999999996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12316</v>
      </c>
      <c r="E14" s="30"/>
      <c r="F14" s="30"/>
      <c r="G14" s="30"/>
      <c r="H14" s="30"/>
      <c r="I14" s="20">
        <v>2</v>
      </c>
      <c r="J14" s="20"/>
      <c r="K14" s="20">
        <v>5</v>
      </c>
      <c r="L14" s="20"/>
      <c r="M14" s="20">
        <f t="shared" si="0"/>
        <v>12316</v>
      </c>
      <c r="N14" s="24">
        <f t="shared" si="1"/>
        <v>13608</v>
      </c>
      <c r="O14" s="25">
        <f t="shared" si="2"/>
        <v>338.69</v>
      </c>
      <c r="P14" s="26"/>
      <c r="Q14" s="26"/>
      <c r="R14" s="24">
        <f t="shared" si="3"/>
        <v>13269.31</v>
      </c>
      <c r="S14" s="25">
        <f t="shared" si="4"/>
        <v>117.002</v>
      </c>
      <c r="T14" s="27">
        <f t="shared" si="5"/>
        <v>117.002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16150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16150</v>
      </c>
      <c r="N15" s="24">
        <f t="shared" si="1"/>
        <v>16150</v>
      </c>
      <c r="O15" s="25">
        <f t="shared" si="2"/>
        <v>444.125</v>
      </c>
      <c r="P15" s="26"/>
      <c r="Q15" s="26">
        <v>136</v>
      </c>
      <c r="R15" s="24">
        <f t="shared" si="3"/>
        <v>15569.875</v>
      </c>
      <c r="S15" s="25">
        <f t="shared" si="4"/>
        <v>153.42499999999998</v>
      </c>
      <c r="T15" s="27">
        <f t="shared" si="5"/>
        <v>17.424999999999983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15687</v>
      </c>
      <c r="E16" s="30"/>
      <c r="F16" s="30"/>
      <c r="G16" s="30"/>
      <c r="H16" s="30">
        <v>100</v>
      </c>
      <c r="I16" s="20">
        <v>2</v>
      </c>
      <c r="J16" s="20"/>
      <c r="K16" s="20">
        <v>8</v>
      </c>
      <c r="L16" s="20"/>
      <c r="M16" s="20">
        <f t="shared" si="0"/>
        <v>16587</v>
      </c>
      <c r="N16" s="24">
        <f t="shared" si="1"/>
        <v>18425</v>
      </c>
      <c r="O16" s="25">
        <f t="shared" si="2"/>
        <v>456.14249999999998</v>
      </c>
      <c r="P16" s="26"/>
      <c r="Q16" s="26">
        <v>118</v>
      </c>
      <c r="R16" s="24">
        <f t="shared" si="3"/>
        <v>17850.857499999998</v>
      </c>
      <c r="S16" s="25">
        <f t="shared" si="4"/>
        <v>157.57650000000001</v>
      </c>
      <c r="T16" s="27">
        <f t="shared" si="5"/>
        <v>39.57650000000001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9553</v>
      </c>
      <c r="E17" s="30"/>
      <c r="F17" s="30">
        <v>30</v>
      </c>
      <c r="G17" s="30"/>
      <c r="H17" s="30">
        <v>60</v>
      </c>
      <c r="I17" s="20"/>
      <c r="J17" s="20"/>
      <c r="K17" s="20"/>
      <c r="L17" s="20"/>
      <c r="M17" s="20">
        <f t="shared" si="0"/>
        <v>10393</v>
      </c>
      <c r="N17" s="24">
        <f t="shared" si="1"/>
        <v>10393</v>
      </c>
      <c r="O17" s="25">
        <f t="shared" si="2"/>
        <v>285.8075</v>
      </c>
      <c r="P17" s="26"/>
      <c r="Q17" s="26">
        <v>92</v>
      </c>
      <c r="R17" s="24">
        <f t="shared" si="3"/>
        <v>10015.192499999999</v>
      </c>
      <c r="S17" s="25">
        <f t="shared" si="4"/>
        <v>98.733499999999992</v>
      </c>
      <c r="T17" s="27">
        <f t="shared" si="5"/>
        <v>6.7334999999999923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9048</v>
      </c>
      <c r="N18" s="24">
        <f t="shared" si="1"/>
        <v>9048</v>
      </c>
      <c r="O18" s="25">
        <f t="shared" si="2"/>
        <v>248.82</v>
      </c>
      <c r="P18" s="26"/>
      <c r="Q18" s="26">
        <v>149</v>
      </c>
      <c r="R18" s="24">
        <f t="shared" si="3"/>
        <v>8650.18</v>
      </c>
      <c r="S18" s="25">
        <f t="shared" si="4"/>
        <v>85.956000000000003</v>
      </c>
      <c r="T18" s="27">
        <f t="shared" si="5"/>
        <v>-63.043999999999997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5536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5536</v>
      </c>
      <c r="N19" s="24">
        <f t="shared" si="1"/>
        <v>5536</v>
      </c>
      <c r="O19" s="25">
        <f t="shared" si="2"/>
        <v>152.24</v>
      </c>
      <c r="P19" s="26"/>
      <c r="Q19" s="26">
        <v>148</v>
      </c>
      <c r="R19" s="24">
        <f t="shared" si="3"/>
        <v>5235.76</v>
      </c>
      <c r="S19" s="25">
        <f t="shared" si="4"/>
        <v>52.591999999999999</v>
      </c>
      <c r="T19" s="27">
        <f t="shared" si="5"/>
        <v>-95.408000000000001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3393</v>
      </c>
      <c r="E20" s="30"/>
      <c r="F20" s="30"/>
      <c r="G20" s="30"/>
      <c r="H20" s="30"/>
      <c r="I20" s="20">
        <v>2</v>
      </c>
      <c r="J20" s="20"/>
      <c r="K20" s="20">
        <v>3</v>
      </c>
      <c r="L20" s="20"/>
      <c r="M20" s="20">
        <f t="shared" si="0"/>
        <v>3393</v>
      </c>
      <c r="N20" s="24">
        <f t="shared" si="1"/>
        <v>4321</v>
      </c>
      <c r="O20" s="25">
        <f t="shared" si="2"/>
        <v>93.307500000000005</v>
      </c>
      <c r="P20" s="26"/>
      <c r="Q20" s="26">
        <v>66</v>
      </c>
      <c r="R20" s="24">
        <f t="shared" si="3"/>
        <v>4161.6925000000001</v>
      </c>
      <c r="S20" s="25">
        <f t="shared" si="4"/>
        <v>32.233499999999999</v>
      </c>
      <c r="T20" s="27">
        <f t="shared" si="5"/>
        <v>-33.766500000000001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5966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5966</v>
      </c>
      <c r="N21" s="24">
        <f t="shared" si="1"/>
        <v>6348</v>
      </c>
      <c r="O21" s="25">
        <f t="shared" si="2"/>
        <v>164.065</v>
      </c>
      <c r="P21" s="26"/>
      <c r="Q21" s="26">
        <v>20</v>
      </c>
      <c r="R21" s="24">
        <f t="shared" si="3"/>
        <v>6163.9350000000004</v>
      </c>
      <c r="S21" s="25">
        <f t="shared" si="4"/>
        <v>56.677</v>
      </c>
      <c r="T21" s="27">
        <f t="shared" si="5"/>
        <v>36.677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13192</v>
      </c>
      <c r="E22" s="30"/>
      <c r="F22" s="30"/>
      <c r="G22" s="20"/>
      <c r="H22" s="30"/>
      <c r="I22" s="20"/>
      <c r="J22" s="20">
        <v>1</v>
      </c>
      <c r="K22" s="20"/>
      <c r="L22" s="20"/>
      <c r="M22" s="20">
        <f t="shared" si="0"/>
        <v>13192</v>
      </c>
      <c r="N22" s="24">
        <f t="shared" si="1"/>
        <v>13383</v>
      </c>
      <c r="O22" s="25">
        <f t="shared" si="2"/>
        <v>362.78000000000003</v>
      </c>
      <c r="P22" s="26"/>
      <c r="Q22" s="26">
        <v>100</v>
      </c>
      <c r="R22" s="24">
        <f t="shared" si="3"/>
        <v>12920.22</v>
      </c>
      <c r="S22" s="25">
        <f t="shared" si="4"/>
        <v>125.324</v>
      </c>
      <c r="T22" s="27">
        <f t="shared" si="5"/>
        <v>25.323999999999998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7040</v>
      </c>
      <c r="N23" s="24">
        <f t="shared" si="1"/>
        <v>7040</v>
      </c>
      <c r="O23" s="25">
        <f t="shared" si="2"/>
        <v>193.6</v>
      </c>
      <c r="P23" s="26"/>
      <c r="Q23" s="26">
        <v>70</v>
      </c>
      <c r="R23" s="24">
        <f t="shared" si="3"/>
        <v>6776.4</v>
      </c>
      <c r="S23" s="25">
        <f t="shared" si="4"/>
        <v>66.88</v>
      </c>
      <c r="T23" s="27">
        <f t="shared" si="5"/>
        <v>-3.1200000000000045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13576</v>
      </c>
      <c r="E24" s="30"/>
      <c r="F24" s="30">
        <v>30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14776</v>
      </c>
      <c r="N24" s="24">
        <f t="shared" si="1"/>
        <v>15686</v>
      </c>
      <c r="O24" s="25">
        <f t="shared" si="2"/>
        <v>406.34</v>
      </c>
      <c r="P24" s="26"/>
      <c r="Q24" s="26">
        <v>479</v>
      </c>
      <c r="R24" s="24">
        <f t="shared" si="3"/>
        <v>14800.66</v>
      </c>
      <c r="S24" s="25">
        <f t="shared" si="4"/>
        <v>140.37199999999999</v>
      </c>
      <c r="T24" s="27">
        <f t="shared" si="5"/>
        <v>-338.62800000000004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10639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10729</v>
      </c>
      <c r="N25" s="24">
        <f t="shared" si="1"/>
        <v>10729</v>
      </c>
      <c r="O25" s="25">
        <f t="shared" si="2"/>
        <v>295.04750000000001</v>
      </c>
      <c r="P25" s="26">
        <v>23500</v>
      </c>
      <c r="Q25" s="26">
        <v>104</v>
      </c>
      <c r="R25" s="24">
        <f t="shared" si="3"/>
        <v>10329.952499999999</v>
      </c>
      <c r="S25" s="25">
        <f t="shared" si="4"/>
        <v>101.9255</v>
      </c>
      <c r="T25" s="27">
        <f t="shared" si="5"/>
        <v>-2.0745000000000005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8895</v>
      </c>
      <c r="E26" s="29"/>
      <c r="F26" s="30"/>
      <c r="G26" s="30"/>
      <c r="H26" s="30">
        <v>50</v>
      </c>
      <c r="I26" s="20"/>
      <c r="J26" s="20"/>
      <c r="K26" s="20">
        <v>5</v>
      </c>
      <c r="L26" s="20"/>
      <c r="M26" s="20">
        <f t="shared" si="0"/>
        <v>9345</v>
      </c>
      <c r="N26" s="24">
        <f t="shared" si="1"/>
        <v>10255</v>
      </c>
      <c r="O26" s="25">
        <f t="shared" si="2"/>
        <v>256.98750000000001</v>
      </c>
      <c r="P26" s="26"/>
      <c r="Q26" s="26">
        <v>108</v>
      </c>
      <c r="R26" s="24">
        <f t="shared" si="3"/>
        <v>9890.0125000000007</v>
      </c>
      <c r="S26" s="25">
        <f t="shared" si="4"/>
        <v>88.777500000000003</v>
      </c>
      <c r="T26" s="27">
        <f t="shared" si="5"/>
        <v>-19.222499999999997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820</v>
      </c>
      <c r="N27" s="40">
        <f t="shared" si="1"/>
        <v>820</v>
      </c>
      <c r="O27" s="25">
        <f t="shared" si="2"/>
        <v>22.55</v>
      </c>
      <c r="P27" s="41"/>
      <c r="Q27" s="41"/>
      <c r="R27" s="24">
        <f t="shared" si="3"/>
        <v>797.45</v>
      </c>
      <c r="S27" s="42">
        <f t="shared" si="4"/>
        <v>7.79</v>
      </c>
      <c r="T27" s="43">
        <f t="shared" si="5"/>
        <v>7.79</v>
      </c>
    </row>
    <row r="28" spans="1:20" ht="16.5" thickBot="1" x14ac:dyDescent="0.3">
      <c r="A28" s="92" t="s">
        <v>37</v>
      </c>
      <c r="B28" s="93"/>
      <c r="C28" s="94"/>
      <c r="D28" s="44">
        <f>SUM(D7:D27)</f>
        <v>193041</v>
      </c>
      <c r="E28" s="45">
        <f>SUM(E7:E27)</f>
        <v>20</v>
      </c>
      <c r="F28" s="45">
        <f t="shared" ref="F28:T28" si="6">SUM(F7:F27)</f>
        <v>60</v>
      </c>
      <c r="G28" s="45">
        <f t="shared" si="6"/>
        <v>110</v>
      </c>
      <c r="H28" s="45">
        <f t="shared" si="6"/>
        <v>760</v>
      </c>
      <c r="I28" s="45">
        <f t="shared" si="6"/>
        <v>36</v>
      </c>
      <c r="J28" s="45">
        <f t="shared" si="6"/>
        <v>10</v>
      </c>
      <c r="K28" s="45">
        <f t="shared" si="6"/>
        <v>35</v>
      </c>
      <c r="L28" s="45">
        <f t="shared" si="6"/>
        <v>0</v>
      </c>
      <c r="M28" s="45">
        <f t="shared" si="6"/>
        <v>201871</v>
      </c>
      <c r="N28" s="45">
        <f t="shared" si="6"/>
        <v>217027</v>
      </c>
      <c r="O28" s="46">
        <f t="shared" si="6"/>
        <v>5551.4525000000003</v>
      </c>
      <c r="P28" s="45">
        <f t="shared" si="6"/>
        <v>23500</v>
      </c>
      <c r="Q28" s="45">
        <f t="shared" si="6"/>
        <v>2182</v>
      </c>
      <c r="R28" s="45">
        <f t="shared" si="6"/>
        <v>209293.54750000004</v>
      </c>
      <c r="S28" s="45">
        <f t="shared" si="6"/>
        <v>1917.7745000000002</v>
      </c>
      <c r="T28" s="47">
        <f t="shared" si="6"/>
        <v>-264.22550000000007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354755</v>
      </c>
      <c r="E4" s="2">
        <f>'27'!E29</f>
        <v>1520</v>
      </c>
      <c r="F4" s="2">
        <f>'27'!F29</f>
        <v>8630</v>
      </c>
      <c r="G4" s="2">
        <f>'27'!G29</f>
        <v>140</v>
      </c>
      <c r="H4" s="2">
        <f>'27'!H29</f>
        <v>4000</v>
      </c>
      <c r="I4" s="2">
        <f>'27'!I29</f>
        <v>539</v>
      </c>
      <c r="J4" s="2">
        <f>'27'!J29</f>
        <v>86</v>
      </c>
      <c r="K4" s="2">
        <f>'27'!K29</f>
        <v>301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>
        <v>100</v>
      </c>
      <c r="G11" s="32"/>
      <c r="H11" s="30">
        <v>650</v>
      </c>
      <c r="I11" s="20"/>
      <c r="J11" s="20"/>
      <c r="K11" s="20"/>
      <c r="L11" s="20"/>
      <c r="M11" s="20">
        <f t="shared" si="0"/>
        <v>6850</v>
      </c>
      <c r="N11" s="24">
        <f t="shared" si="1"/>
        <v>6850</v>
      </c>
      <c r="O11" s="25">
        <f t="shared" si="2"/>
        <v>188.375</v>
      </c>
      <c r="P11" s="26"/>
      <c r="Q11" s="26"/>
      <c r="R11" s="24">
        <f t="shared" si="3"/>
        <v>6661.625</v>
      </c>
      <c r="S11" s="25">
        <f t="shared" si="4"/>
        <v>65.075000000000003</v>
      </c>
      <c r="T11" s="27">
        <f t="shared" si="5"/>
        <v>65.075000000000003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650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6850</v>
      </c>
      <c r="N28" s="45">
        <f t="shared" si="6"/>
        <v>6850</v>
      </c>
      <c r="O28" s="46">
        <f t="shared" si="6"/>
        <v>188.375</v>
      </c>
      <c r="P28" s="45">
        <f t="shared" si="6"/>
        <v>0</v>
      </c>
      <c r="Q28" s="45">
        <f t="shared" si="6"/>
        <v>0</v>
      </c>
      <c r="R28" s="45">
        <f t="shared" si="6"/>
        <v>6661.625</v>
      </c>
      <c r="S28" s="45">
        <f t="shared" si="6"/>
        <v>65.075000000000003</v>
      </c>
      <c r="T28" s="47">
        <f t="shared" si="6"/>
        <v>65.075000000000003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8530</v>
      </c>
      <c r="G29" s="48">
        <f t="shared" si="7"/>
        <v>140</v>
      </c>
      <c r="H29" s="48">
        <f t="shared" si="7"/>
        <v>3350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354755</v>
      </c>
      <c r="E4" s="2">
        <f>'28'!E29</f>
        <v>1520</v>
      </c>
      <c r="F4" s="2">
        <f>'28'!F29</f>
        <v>8530</v>
      </c>
      <c r="G4" s="2">
        <f>'28'!G29</f>
        <v>140</v>
      </c>
      <c r="H4" s="2">
        <f>'28'!H29</f>
        <v>3350</v>
      </c>
      <c r="I4" s="2">
        <f>'28'!I29</f>
        <v>539</v>
      </c>
      <c r="J4" s="2">
        <f>'28'!J29</f>
        <v>86</v>
      </c>
      <c r="K4" s="2">
        <f>'28'!K29</f>
        <v>301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8530</v>
      </c>
      <c r="G29" s="48">
        <f t="shared" si="7"/>
        <v>140</v>
      </c>
      <c r="H29" s="48">
        <f t="shared" si="7"/>
        <v>3350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354755</v>
      </c>
      <c r="E4" s="2">
        <f>'29'!E29</f>
        <v>1520</v>
      </c>
      <c r="F4" s="2">
        <f>'29'!F29</f>
        <v>8530</v>
      </c>
      <c r="G4" s="2">
        <f>'29'!G29</f>
        <v>140</v>
      </c>
      <c r="H4" s="2">
        <f>'29'!H29</f>
        <v>3350</v>
      </c>
      <c r="I4" s="2">
        <f>'29'!I29</f>
        <v>539</v>
      </c>
      <c r="J4" s="2">
        <f>'29'!J29</f>
        <v>86</v>
      </c>
      <c r="K4" s="2">
        <f>'29'!K29</f>
        <v>301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8530</v>
      </c>
      <c r="G29" s="48">
        <f t="shared" si="7"/>
        <v>140</v>
      </c>
      <c r="H29" s="48">
        <f t="shared" si="7"/>
        <v>3350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354755</v>
      </c>
      <c r="E4" s="2">
        <f>'30'!E29</f>
        <v>1520</v>
      </c>
      <c r="F4" s="2">
        <f>'30'!F29</f>
        <v>8530</v>
      </c>
      <c r="G4" s="2">
        <f>'30'!G29</f>
        <v>140</v>
      </c>
      <c r="H4" s="2">
        <f>'30'!H29</f>
        <v>3350</v>
      </c>
      <c r="I4" s="2">
        <f>'30'!I29</f>
        <v>539</v>
      </c>
      <c r="J4" s="2">
        <f>'30'!J29</f>
        <v>86</v>
      </c>
      <c r="K4" s="2">
        <f>'30'!K29</f>
        <v>301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8530</v>
      </c>
      <c r="G29" s="48">
        <f t="shared" si="7"/>
        <v>140</v>
      </c>
      <c r="H29" s="48">
        <f t="shared" si="7"/>
        <v>3350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4930948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282434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140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140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295244</v>
      </c>
      <c r="N7" s="24">
        <f>D7+E7*20+F7*10+G7*9+H7*9+I7*191+J7*191+K7*182+L7*100</f>
        <v>321777</v>
      </c>
      <c r="O7" s="25">
        <f>M7*2.75%</f>
        <v>8119.21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2321</v>
      </c>
      <c r="R7" s="24">
        <f>M7-(M7*2.75%)+I7*191+J7*191+K7*182+L7*100-Q7</f>
        <v>311336.78999999998</v>
      </c>
      <c r="S7" s="25">
        <f>M7*0.95%</f>
        <v>2804.8179999999998</v>
      </c>
      <c r="T7" s="27">
        <f>S7-Q7</f>
        <v>483.81799999999976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158635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43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172705</v>
      </c>
      <c r="N8" s="24">
        <f t="shared" ref="N8:N27" si="1">D8+E8*20+F8*10+G8*9+H8*9+I8*191+J8*191+K8*182+L8*100</f>
        <v>182028</v>
      </c>
      <c r="O8" s="25">
        <f t="shared" ref="O8:O27" si="2">M8*2.75%</f>
        <v>4749.3874999999998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1946</v>
      </c>
      <c r="R8" s="24">
        <f t="shared" ref="R8:R27" si="3">M8-(M8*2.75%)+I8*191+J8*191+K8*182+L8*100-Q8</f>
        <v>175332.61249999999</v>
      </c>
      <c r="S8" s="25">
        <f t="shared" ref="S8:S27" si="4">M8*0.95%</f>
        <v>1640.6975</v>
      </c>
      <c r="T8" s="27">
        <f t="shared" ref="T8:T27" si="5">S8-Q8</f>
        <v>-305.30250000000001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401571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280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438781</v>
      </c>
      <c r="N9" s="24">
        <f t="shared" si="1"/>
        <v>471408</v>
      </c>
      <c r="O9" s="25">
        <f t="shared" si="2"/>
        <v>12066.477500000001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2670</v>
      </c>
      <c r="R9" s="24">
        <f t="shared" si="3"/>
        <v>456671.52250000002</v>
      </c>
      <c r="S9" s="25">
        <f t="shared" si="4"/>
        <v>4168.4195</v>
      </c>
      <c r="T9" s="27">
        <f t="shared" si="5"/>
        <v>1498.4195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128535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510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135505</v>
      </c>
      <c r="N10" s="24">
        <f t="shared" si="1"/>
        <v>153459</v>
      </c>
      <c r="O10" s="25">
        <f t="shared" si="2"/>
        <v>3726.3874999999998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696</v>
      </c>
      <c r="R10" s="24">
        <f t="shared" si="3"/>
        <v>149036.61249999999</v>
      </c>
      <c r="S10" s="25">
        <f t="shared" si="4"/>
        <v>1287.2974999999999</v>
      </c>
      <c r="T10" s="27">
        <f t="shared" si="5"/>
        <v>591.2974999999999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180103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2700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126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213503</v>
      </c>
      <c r="N11" s="24">
        <f t="shared" si="1"/>
        <v>243647</v>
      </c>
      <c r="O11" s="25">
        <f t="shared" si="2"/>
        <v>5871.3325000000004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1171</v>
      </c>
      <c r="R11" s="24">
        <f t="shared" si="3"/>
        <v>236604.66750000001</v>
      </c>
      <c r="S11" s="25">
        <f t="shared" si="4"/>
        <v>2028.2784999999999</v>
      </c>
      <c r="T11" s="27">
        <f t="shared" si="5"/>
        <v>857.27849999999989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145860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484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158460</v>
      </c>
      <c r="N12" s="24">
        <f t="shared" si="1"/>
        <v>289863</v>
      </c>
      <c r="O12" s="25">
        <f t="shared" si="2"/>
        <v>4357.6499999999996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676</v>
      </c>
      <c r="R12" s="24">
        <f t="shared" si="3"/>
        <v>284829.34999999998</v>
      </c>
      <c r="S12" s="25">
        <f t="shared" si="4"/>
        <v>1505.37</v>
      </c>
      <c r="T12" s="27">
        <f t="shared" si="5"/>
        <v>829.36999999999989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144544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710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2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157394</v>
      </c>
      <c r="N13" s="24">
        <f t="shared" si="1"/>
        <v>200733</v>
      </c>
      <c r="O13" s="25">
        <f t="shared" si="2"/>
        <v>4328.335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70</v>
      </c>
      <c r="R13" s="24">
        <f t="shared" si="3"/>
        <v>196334.66500000001</v>
      </c>
      <c r="S13" s="25">
        <f t="shared" si="4"/>
        <v>1495.2429999999999</v>
      </c>
      <c r="T13" s="27">
        <f t="shared" si="5"/>
        <v>1425.2429999999999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360613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375903</v>
      </c>
      <c r="N14" s="24">
        <f t="shared" si="1"/>
        <v>393807</v>
      </c>
      <c r="O14" s="25">
        <f t="shared" si="2"/>
        <v>10337.3325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380844.66749999998</v>
      </c>
      <c r="S14" s="25">
        <f t="shared" si="4"/>
        <v>3571.0785000000001</v>
      </c>
      <c r="T14" s="27">
        <f t="shared" si="5"/>
        <v>946.07850000000008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383580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398280</v>
      </c>
      <c r="N15" s="24">
        <f t="shared" si="1"/>
        <v>411643</v>
      </c>
      <c r="O15" s="25">
        <f t="shared" si="2"/>
        <v>10952.7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3087</v>
      </c>
      <c r="R15" s="24">
        <f t="shared" si="3"/>
        <v>397603.3</v>
      </c>
      <c r="S15" s="25">
        <f t="shared" si="4"/>
        <v>3783.66</v>
      </c>
      <c r="T15" s="27">
        <f t="shared" si="5"/>
        <v>696.65999999999985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388911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1190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408411</v>
      </c>
      <c r="N16" s="24">
        <f t="shared" si="1"/>
        <v>428695</v>
      </c>
      <c r="O16" s="25">
        <f t="shared" si="2"/>
        <v>11231.3025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2944</v>
      </c>
      <c r="R16" s="24">
        <f t="shared" si="3"/>
        <v>414519.69750000001</v>
      </c>
      <c r="S16" s="25">
        <f t="shared" si="4"/>
        <v>3879.9045000000001</v>
      </c>
      <c r="T16" s="27">
        <f t="shared" si="5"/>
        <v>935.9045000000001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255401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1240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274161</v>
      </c>
      <c r="N17" s="24">
        <f t="shared" si="1"/>
        <v>291571</v>
      </c>
      <c r="O17" s="25">
        <f t="shared" si="2"/>
        <v>7539.4274999999998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1765</v>
      </c>
      <c r="R17" s="24">
        <f t="shared" si="3"/>
        <v>282266.57250000001</v>
      </c>
      <c r="S17" s="25">
        <f t="shared" si="4"/>
        <v>2604.5295000000001</v>
      </c>
      <c r="T17" s="27">
        <f t="shared" si="5"/>
        <v>839.5295000000001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296268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309868</v>
      </c>
      <c r="N18" s="24">
        <f t="shared" si="1"/>
        <v>322647</v>
      </c>
      <c r="O18" s="25">
        <f t="shared" si="2"/>
        <v>8521.3700000000008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3019</v>
      </c>
      <c r="R18" s="24">
        <f t="shared" si="3"/>
        <v>311106.63</v>
      </c>
      <c r="S18" s="25">
        <f t="shared" si="4"/>
        <v>2943.7460000000001</v>
      </c>
      <c r="T18" s="27">
        <f t="shared" si="5"/>
        <v>-75.253999999999905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238359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253219</v>
      </c>
      <c r="N19" s="24">
        <f t="shared" si="1"/>
        <v>260751</v>
      </c>
      <c r="O19" s="25">
        <f t="shared" si="2"/>
        <v>6963.5225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2890</v>
      </c>
      <c r="R19" s="24">
        <f t="shared" si="3"/>
        <v>250897.47750000001</v>
      </c>
      <c r="S19" s="25">
        <f t="shared" si="4"/>
        <v>2405.5805</v>
      </c>
      <c r="T19" s="27">
        <f t="shared" si="5"/>
        <v>-484.41949999999997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87767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90847</v>
      </c>
      <c r="N20" s="24">
        <f t="shared" si="1"/>
        <v>92730</v>
      </c>
      <c r="O20" s="25">
        <f t="shared" si="2"/>
        <v>2498.2925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1888</v>
      </c>
      <c r="R20" s="24">
        <f t="shared" si="3"/>
        <v>88343.707500000004</v>
      </c>
      <c r="S20" s="25">
        <f t="shared" si="4"/>
        <v>863.04649999999992</v>
      </c>
      <c r="T20" s="27">
        <f t="shared" si="5"/>
        <v>-1024.9535000000001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148138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158568</v>
      </c>
      <c r="N21" s="24">
        <f t="shared" si="1"/>
        <v>177888</v>
      </c>
      <c r="O21" s="25">
        <f t="shared" si="2"/>
        <v>4360.62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495</v>
      </c>
      <c r="R21" s="24">
        <f t="shared" si="3"/>
        <v>173032.38</v>
      </c>
      <c r="S21" s="25">
        <f t="shared" si="4"/>
        <v>1506.396</v>
      </c>
      <c r="T21" s="27">
        <f t="shared" si="5"/>
        <v>1011.396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430524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9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453404</v>
      </c>
      <c r="N22" s="24">
        <f t="shared" si="1"/>
        <v>483604</v>
      </c>
      <c r="O22" s="25">
        <f t="shared" si="2"/>
        <v>12468.61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3365</v>
      </c>
      <c r="R22" s="24">
        <f t="shared" si="3"/>
        <v>467770.39</v>
      </c>
      <c r="S22" s="25">
        <f t="shared" si="4"/>
        <v>4307.3379999999997</v>
      </c>
      <c r="T22" s="27">
        <f t="shared" si="5"/>
        <v>942.33799999999974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177863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181463</v>
      </c>
      <c r="N23" s="24">
        <f t="shared" si="1"/>
        <v>201248</v>
      </c>
      <c r="O23" s="25">
        <f t="shared" si="2"/>
        <v>4990.2325000000001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1610</v>
      </c>
      <c r="R23" s="24">
        <f t="shared" si="3"/>
        <v>194647.76749999999</v>
      </c>
      <c r="S23" s="25">
        <f t="shared" si="4"/>
        <v>1723.8985</v>
      </c>
      <c r="T23" s="27">
        <f t="shared" si="5"/>
        <v>113.89850000000001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502159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770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2350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536839</v>
      </c>
      <c r="N24" s="24">
        <f t="shared" si="1"/>
        <v>563237</v>
      </c>
      <c r="O24" s="25">
        <f t="shared" si="2"/>
        <v>14763.0725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3216</v>
      </c>
      <c r="R24" s="24">
        <f t="shared" si="3"/>
        <v>545257.92749999999</v>
      </c>
      <c r="S24" s="25">
        <f t="shared" si="4"/>
        <v>5099.9704999999994</v>
      </c>
      <c r="T24" s="27">
        <f t="shared" si="5"/>
        <v>1883.9704999999994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203720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220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218600</v>
      </c>
      <c r="N25" s="24">
        <f t="shared" si="1"/>
        <v>225896</v>
      </c>
      <c r="O25" s="25">
        <f t="shared" si="2"/>
        <v>6011.5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1968</v>
      </c>
      <c r="R25" s="24">
        <f t="shared" si="3"/>
        <v>217916.5</v>
      </c>
      <c r="S25" s="25">
        <f t="shared" si="4"/>
        <v>2076.6999999999998</v>
      </c>
      <c r="T25" s="27">
        <f t="shared" si="5"/>
        <v>108.69999999999982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238761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254311</v>
      </c>
      <c r="N26" s="24">
        <f t="shared" si="1"/>
        <v>277505</v>
      </c>
      <c r="O26" s="25">
        <f t="shared" si="2"/>
        <v>6993.5524999999998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2280</v>
      </c>
      <c r="R26" s="24">
        <f t="shared" si="3"/>
        <v>268231.44750000001</v>
      </c>
      <c r="S26" s="25">
        <f t="shared" si="4"/>
        <v>2415.9544999999998</v>
      </c>
      <c r="T26" s="27">
        <f t="shared" si="5"/>
        <v>135.95449999999983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189993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189993</v>
      </c>
      <c r="N27" s="40">
        <f t="shared" si="1"/>
        <v>194377</v>
      </c>
      <c r="O27" s="25">
        <f t="shared" si="2"/>
        <v>5224.8074999999999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2150</v>
      </c>
      <c r="R27" s="24">
        <f t="shared" si="3"/>
        <v>187002.1925</v>
      </c>
      <c r="S27" s="42">
        <f t="shared" si="4"/>
        <v>1804.9334999999999</v>
      </c>
      <c r="T27" s="43">
        <f t="shared" si="5"/>
        <v>-345.06650000000013</v>
      </c>
    </row>
    <row r="28" spans="1:20" ht="16.5" thickBot="1" x14ac:dyDescent="0.3">
      <c r="A28" s="92" t="s">
        <v>37</v>
      </c>
      <c r="B28" s="93"/>
      <c r="C28" s="94"/>
      <c r="D28" s="44">
        <f>SUM(D7:D27)</f>
        <v>5343739</v>
      </c>
      <c r="E28" s="45">
        <f>SUM(E7:E27)</f>
        <v>3030</v>
      </c>
      <c r="F28" s="45">
        <f t="shared" ref="F28:T28" si="6">SUM(F7:F27)</f>
        <v>4630</v>
      </c>
      <c r="G28" s="45">
        <f t="shared" si="6"/>
        <v>4860</v>
      </c>
      <c r="H28" s="45">
        <f t="shared" si="6"/>
        <v>20120</v>
      </c>
      <c r="I28" s="45">
        <f t="shared" si="6"/>
        <v>2007</v>
      </c>
      <c r="J28" s="45">
        <f t="shared" si="6"/>
        <v>294</v>
      </c>
      <c r="K28" s="45">
        <f t="shared" si="6"/>
        <v>402</v>
      </c>
      <c r="L28" s="45">
        <f t="shared" si="6"/>
        <v>4</v>
      </c>
      <c r="M28" s="45">
        <f t="shared" si="6"/>
        <v>5675459</v>
      </c>
      <c r="N28" s="45">
        <f t="shared" si="6"/>
        <v>6188514</v>
      </c>
      <c r="O28" s="46">
        <f t="shared" si="6"/>
        <v>156075.1225</v>
      </c>
      <c r="P28" s="45">
        <f t="shared" si="6"/>
        <v>0</v>
      </c>
      <c r="Q28" s="45">
        <f t="shared" si="6"/>
        <v>42852</v>
      </c>
      <c r="R28" s="45">
        <f t="shared" si="6"/>
        <v>5989586.8774999995</v>
      </c>
      <c r="S28" s="45">
        <f t="shared" si="6"/>
        <v>53916.860500000003</v>
      </c>
      <c r="T28" s="47">
        <f t="shared" si="6"/>
        <v>11064.860499999999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8530</v>
      </c>
      <c r="G29" s="48">
        <f t="shared" si="7"/>
        <v>140</v>
      </c>
      <c r="H29" s="48">
        <f t="shared" si="7"/>
        <v>3350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147110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7" sqref="F7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12810</v>
      </c>
      <c r="D3" s="84">
        <f>B3-C3</f>
        <v>47190</v>
      </c>
      <c r="E3" s="87">
        <f>C3/B3</f>
        <v>0.2135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14070</v>
      </c>
      <c r="D4" s="84">
        <f t="shared" ref="D4:D23" si="0">B4-C4</f>
        <v>20930</v>
      </c>
      <c r="E4" s="87">
        <f t="shared" ref="E4:E23" si="1">C4/B4</f>
        <v>0.40200000000000002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37210</v>
      </c>
      <c r="D5" s="84">
        <f t="shared" si="0"/>
        <v>37790</v>
      </c>
      <c r="E5" s="87">
        <f t="shared" si="1"/>
        <v>0.49613333333333332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6970</v>
      </c>
      <c r="D6" s="84">
        <f t="shared" si="0"/>
        <v>23030</v>
      </c>
      <c r="E6" s="87">
        <f t="shared" si="1"/>
        <v>0.23233333333333334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33400</v>
      </c>
      <c r="D7" s="84">
        <f t="shared" si="0"/>
        <v>1600</v>
      </c>
      <c r="E7" s="88">
        <f t="shared" si="1"/>
        <v>0.95428571428571429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12600</v>
      </c>
      <c r="D8" s="84">
        <f t="shared" si="0"/>
        <v>17400</v>
      </c>
      <c r="E8" s="87">
        <f t="shared" si="1"/>
        <v>0.42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12850</v>
      </c>
      <c r="D9" s="84">
        <f t="shared" si="0"/>
        <v>17150</v>
      </c>
      <c r="E9" s="87">
        <f t="shared" si="1"/>
        <v>0.42833333333333334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15290</v>
      </c>
      <c r="D10" s="84">
        <f t="shared" si="0"/>
        <v>54710</v>
      </c>
      <c r="E10" s="87">
        <f t="shared" si="1"/>
        <v>0.21842857142857142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19500</v>
      </c>
      <c r="D12" s="84">
        <f t="shared" si="0"/>
        <v>50500</v>
      </c>
      <c r="E12" s="87">
        <f t="shared" si="1"/>
        <v>0.27857142857142858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18760</v>
      </c>
      <c r="D13" s="84">
        <f t="shared" si="0"/>
        <v>36240</v>
      </c>
      <c r="E13" s="87">
        <f t="shared" si="1"/>
        <v>0.34109090909090911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14860</v>
      </c>
      <c r="D15" s="84">
        <f t="shared" si="0"/>
        <v>40140</v>
      </c>
      <c r="E15" s="87">
        <f t="shared" si="1"/>
        <v>0.27018181818181819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10430</v>
      </c>
      <c r="D17" s="84">
        <f t="shared" si="0"/>
        <v>19570</v>
      </c>
      <c r="E17" s="87">
        <f t="shared" si="1"/>
        <v>0.34766666666666668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22880</v>
      </c>
      <c r="D18" s="84">
        <f t="shared" si="0"/>
        <v>52120</v>
      </c>
      <c r="E18" s="87">
        <f t="shared" si="1"/>
        <v>0.30506666666666665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34680</v>
      </c>
      <c r="D20" s="84">
        <f t="shared" si="0"/>
        <v>40320</v>
      </c>
      <c r="E20" s="87">
        <f t="shared" si="1"/>
        <v>0.46239999999999998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14880</v>
      </c>
      <c r="D21" s="84">
        <f t="shared" si="0"/>
        <v>20120</v>
      </c>
      <c r="E21" s="87">
        <f t="shared" si="1"/>
        <v>0.42514285714285716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15550</v>
      </c>
      <c r="D22" s="84">
        <f t="shared" si="0"/>
        <v>19450</v>
      </c>
      <c r="E22" s="87">
        <f t="shared" si="1"/>
        <v>0.44428571428571428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0</v>
      </c>
      <c r="D23" s="86">
        <f t="shared" si="0"/>
        <v>35000</v>
      </c>
      <c r="E23" s="91">
        <f t="shared" si="1"/>
        <v>0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331720</v>
      </c>
      <c r="D24" s="82">
        <f>SUM(D3:D23)</f>
        <v>668280</v>
      </c>
      <c r="E24" s="83">
        <f>C24/B24</f>
        <v>0.33172000000000001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2021-10-28T07:45:20Z</dcterms:modified>
</cp:coreProperties>
</file>