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InkAnnotation="0" defaultThemeVersion="124226"/>
  <bookViews>
    <workbookView xWindow="240" yWindow="90" windowWidth="20055" windowHeight="7695" tabRatio="784" activeTab="8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R7" i="6" l="1"/>
  <c r="R19" i="5" l="1"/>
  <c r="A27" i="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N13" i="33" s="1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E29" i="6" s="1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O26" i="3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O10" i="3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I29" i="2" s="1"/>
  <c r="I4" i="3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F28" i="1"/>
  <c r="F29" i="1" s="1"/>
  <c r="F4" i="2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L28" i="33" l="1"/>
  <c r="L29" i="33" s="1"/>
  <c r="O16" i="9"/>
  <c r="O18" i="8"/>
  <c r="N28" i="8"/>
  <c r="G29" i="6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6"/>
  <c r="O27" i="5"/>
  <c r="N17" i="33"/>
  <c r="N28" i="5"/>
  <c r="N28" i="7"/>
  <c r="J28" i="33"/>
  <c r="J29" i="33" s="1"/>
  <c r="E29" i="3"/>
  <c r="E4" i="4" s="1"/>
  <c r="E29" i="4" s="1"/>
  <c r="E4" i="5" s="1"/>
  <c r="E29" i="5" s="1"/>
  <c r="E4" i="6" s="1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28" i="3"/>
  <c r="O12" i="3"/>
  <c r="O7" i="6"/>
  <c r="O24" i="9"/>
  <c r="O20" i="11"/>
  <c r="N28" i="12"/>
  <c r="O26" i="12"/>
  <c r="O11" i="16"/>
  <c r="O28" i="16" s="1"/>
  <c r="O19" i="16"/>
  <c r="O27" i="16"/>
  <c r="O18" i="18"/>
  <c r="R10" i="19"/>
  <c r="R18" i="19"/>
  <c r="R26" i="19"/>
  <c r="N28" i="22"/>
  <c r="O14" i="22"/>
  <c r="O22" i="25"/>
  <c r="N28" i="27"/>
  <c r="O20" i="27"/>
  <c r="N28" i="28"/>
  <c r="N28" i="31"/>
  <c r="O24" i="32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18" i="3"/>
  <c r="O28" i="3" s="1"/>
  <c r="O14" i="4"/>
  <c r="O14" i="8"/>
  <c r="N28" i="9"/>
  <c r="O26" i="9"/>
  <c r="O10" i="11"/>
  <c r="O26" i="11"/>
  <c r="O12" i="14"/>
  <c r="O22" i="15"/>
  <c r="R11" i="16"/>
  <c r="R19" i="16"/>
  <c r="R27" i="16"/>
  <c r="O8" i="17"/>
  <c r="O20" i="18"/>
  <c r="O14" i="19"/>
  <c r="O22" i="19"/>
  <c r="O24" i="21"/>
  <c r="O20" i="22"/>
  <c r="N28" i="23"/>
  <c r="O12" i="24"/>
  <c r="O12" i="25"/>
  <c r="O26" i="27"/>
  <c r="O26" i="29"/>
  <c r="O12" i="32"/>
  <c r="M27" i="33"/>
  <c r="S27" i="33" s="1"/>
  <c r="T27" i="33" s="1"/>
  <c r="M23" i="33"/>
  <c r="S23" i="33" s="1"/>
  <c r="T23" i="33" s="1"/>
  <c r="M19" i="33"/>
  <c r="S19" i="33" s="1"/>
  <c r="T19" i="33" s="1"/>
  <c r="N28" i="15"/>
  <c r="N28" i="17"/>
  <c r="R14" i="19"/>
  <c r="R22" i="19"/>
  <c r="N28" i="21"/>
  <c r="N28" i="24"/>
  <c r="N28" i="25"/>
  <c r="N28" i="29"/>
  <c r="N28" i="32"/>
  <c r="N22" i="33"/>
  <c r="M18" i="33"/>
  <c r="R18" i="33" s="1"/>
  <c r="G28" i="33"/>
  <c r="G29" i="33" s="1"/>
  <c r="S27" i="4"/>
  <c r="T27" i="4" s="1"/>
  <c r="O18" i="4"/>
  <c r="R10" i="4"/>
  <c r="O10" i="4"/>
  <c r="M10" i="33"/>
  <c r="R10" i="33" s="1"/>
  <c r="O26" i="4"/>
  <c r="O22" i="4"/>
  <c r="M24" i="33"/>
  <c r="R24" i="33" s="1"/>
  <c r="K28" i="33"/>
  <c r="K29" i="33" s="1"/>
  <c r="I28" i="33"/>
  <c r="I29" i="33" s="1"/>
  <c r="N25" i="33"/>
  <c r="H28" i="33"/>
  <c r="H29" i="33" s="1"/>
  <c r="M8" i="33"/>
  <c r="O8" i="33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4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1" i="33"/>
  <c r="M26" i="33"/>
  <c r="R26" i="33" s="1"/>
  <c r="N16" i="33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N12" i="33"/>
  <c r="M21" i="33"/>
  <c r="S21" i="33" s="1"/>
  <c r="T21" i="33" s="1"/>
  <c r="N21" i="33"/>
  <c r="N15" i="33"/>
  <c r="F28" i="33"/>
  <c r="F29" i="33" s="1"/>
  <c r="N9" i="33"/>
  <c r="M9" i="33"/>
  <c r="S9" i="33" s="1"/>
  <c r="T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E4" i="7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R23" i="33"/>
  <c r="S18" i="33"/>
  <c r="T18" i="33" s="1"/>
  <c r="O23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V11" i="2" s="1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S10" i="33" l="1"/>
  <c r="T10" i="33" s="1"/>
  <c r="O18" i="33"/>
  <c r="O24" i="33"/>
  <c r="S24" i="33"/>
  <c r="T24" i="33" s="1"/>
  <c r="O10" i="33"/>
  <c r="R8" i="33"/>
  <c r="S8" i="33"/>
  <c r="T8" i="33" s="1"/>
  <c r="S26" i="33"/>
  <c r="T26" i="33" s="1"/>
  <c r="O19" i="33"/>
  <c r="R19" i="33"/>
  <c r="O26" i="33"/>
  <c r="O27" i="33"/>
  <c r="R27" i="33"/>
  <c r="O28" i="5"/>
  <c r="R28" i="16"/>
  <c r="O21" i="33"/>
  <c r="R21" i="33"/>
  <c r="S16" i="33"/>
  <c r="T16" i="33" s="1"/>
  <c r="O9" i="33"/>
  <c r="R9" i="33"/>
  <c r="O12" i="33"/>
  <c r="S12" i="33"/>
  <c r="T12" i="33" s="1"/>
  <c r="S20" i="33"/>
  <c r="T20" i="33" s="1"/>
  <c r="R25" i="33"/>
  <c r="O15" i="33"/>
  <c r="R11" i="33"/>
  <c r="O11" i="33"/>
  <c r="R15" i="33"/>
  <c r="O16" i="33"/>
  <c r="R13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D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31.08.2021(3135) add kore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31.08.2021(18826) add kore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 (74) add kore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19 sim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dd 3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Sim 10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Kit 2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Milton BP Sale Sim 12</t>
        </r>
      </text>
    </comment>
    <comment ref="I16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Shawon BP sele Sim 14</t>
        </r>
      </text>
    </comment>
  </commentList>
</comments>
</file>

<file path=xl/sharedStrings.xml><?xml version="1.0" encoding="utf-8"?>
<sst xmlns="http://schemas.openxmlformats.org/spreadsheetml/2006/main" count="1482" uniqueCount="58">
  <si>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</si>
  <si>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</si>
  <si>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</si>
  <si>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</si>
  <si>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</si>
  <si>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</si>
  <si>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</si>
  <si>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</si>
  <si>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</si>
  <si>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</si>
  <si>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</si>
  <si>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</si>
  <si>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</si>
  <si>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</si>
  <si>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</si>
  <si>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</si>
  <si>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</si>
  <si>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</si>
  <si>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</si>
  <si>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</si>
  <si>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</si>
  <si>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</si>
  <si>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</si>
  <si>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</si>
  <si>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</si>
  <si>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</si>
  <si>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</si>
  <si>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</si>
  <si>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</si>
  <si>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</si>
  <si>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</si>
  <si>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</si>
  <si>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</si>
  <si>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</si>
  <si>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</si>
  <si>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</si>
  <si>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</si>
  <si>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</si>
  <si>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</si>
  <si>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</si>
  <si>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</si>
  <si>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</si>
  <si>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</si>
  <si>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Rokib</t>
  </si>
  <si>
    <t>Sajol</t>
  </si>
  <si>
    <t>Rocky</t>
  </si>
  <si>
    <t>Nayem(2)</t>
  </si>
  <si>
    <t>Hafijul</t>
  </si>
  <si>
    <t>Date:02.09.2021</t>
  </si>
  <si>
    <t>Date:04.09.2021</t>
  </si>
  <si>
    <t xml:space="preserve"> </t>
  </si>
  <si>
    <t>Date:01.09.2021</t>
  </si>
  <si>
    <t xml:space="preserve">Date:05.09.2021 </t>
  </si>
  <si>
    <t>Sadek</t>
  </si>
  <si>
    <t>Date:06.09.2021</t>
  </si>
  <si>
    <t>Date:07.09.2021</t>
  </si>
  <si>
    <t xml:space="preserve">Date:08.09.2021 </t>
  </si>
  <si>
    <t>Date:09.09.2021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</si>
</sst>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7" sqref="D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v>430730</v>
      </c>
      <c r="E4" s="2">
        <v>4360</v>
      </c>
      <c r="F4" s="2">
        <v>10390</v>
      </c>
      <c r="G4" s="2">
        <v>70</v>
      </c>
      <c r="H4" s="2">
        <v>14575</v>
      </c>
      <c r="I4" s="2">
        <v>1131</v>
      </c>
      <c r="J4" s="2">
        <v>388</v>
      </c>
      <c r="K4" s="2">
        <v>155</v>
      </c>
      <c r="L4" s="3"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v>122598</v>
      </c>
      <c r="E5" s="4"/>
      <c r="F5" s="4"/>
      <c r="G5" s="4"/>
      <c r="H5" s="4"/>
      <c r="I5" s="1">
        <v>500</v>
      </c>
      <c r="J5" s="1"/>
      <c r="K5" s="1">
        <v>500</v>
      </c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15679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15679</v>
      </c>
      <c r="N7" s="24">
        <f>D7+E7*20+F7*10+G7*9+H7*9+I7*191+J7*191+K7*182+L7*100</f>
        <v>15679</v>
      </c>
      <c r="O7" s="25">
        <f>M7*2.75%</f>
        <v>431.17250000000001</v>
      </c>
      <c r="P7" s="26"/>
      <c r="Q7" s="26">
        <v>98</v>
      </c>
      <c r="R7" s="24">
        <f>M7-(M7*2.75%)+I7*191+J7*191+K7*182+L7*100-Q7</f>
        <v>15149.827499999999</v>
      </c>
      <c r="S7" s="25">
        <f>M7*0.95%</f>
        <v>148.95050000000001</v>
      </c>
      <c r="T7" s="27">
        <f>S7-Q7</f>
        <v>50.950500000000005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3909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3909</v>
      </c>
      <c r="N8" s="24">
        <f t="shared" ref="N8:N27" si="1">D8+E8*20+F8*10+G8*9+H8*9+I8*191+J8*191+K8*182+L8*100</f>
        <v>3909</v>
      </c>
      <c r="O8" s="25">
        <f t="shared" ref="O8:O27" si="2">M8*2.75%</f>
        <v>107.4975</v>
      </c>
      <c r="P8" s="26"/>
      <c r="Q8" s="26">
        <v>50</v>
      </c>
      <c r="R8" s="24">
        <f t="shared" ref="R8:R27" si="3">M8-(M8*2.75%)+I8*191+J8*191+K8*182+L8*100-Q8</f>
        <v>3751.5025000000001</v>
      </c>
      <c r="S8" s="25">
        <f t="shared" ref="S8:S27" si="4">M8*0.95%</f>
        <v>37.1355</v>
      </c>
      <c r="T8" s="27">
        <f t="shared" ref="T8:T27" si="5">S8-Q8</f>
        <v>-12.8645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14753</v>
      </c>
      <c r="E9" s="30"/>
      <c r="F9" s="30">
        <v>50</v>
      </c>
      <c r="G9" s="30"/>
      <c r="H9" s="30">
        <v>50</v>
      </c>
      <c r="I9" s="20"/>
      <c r="J9" s="20"/>
      <c r="K9" s="20"/>
      <c r="L9" s="20"/>
      <c r="M9" s="20">
        <f t="shared" si="0"/>
        <v>15703</v>
      </c>
      <c r="N9" s="24">
        <f t="shared" si="1"/>
        <v>15703</v>
      </c>
      <c r="O9" s="25">
        <f t="shared" si="2"/>
        <v>431.83249999999998</v>
      </c>
      <c r="P9" s="26">
        <v>2000</v>
      </c>
      <c r="Q9" s="26">
        <v>102</v>
      </c>
      <c r="R9" s="24">
        <f t="shared" si="3"/>
        <v>15169.1675</v>
      </c>
      <c r="S9" s="25">
        <f t="shared" si="4"/>
        <v>149.17849999999999</v>
      </c>
      <c r="T9" s="27">
        <f t="shared" si="5"/>
        <v>47.178499999999985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3397</v>
      </c>
      <c r="E10" s="30"/>
      <c r="F10" s="30"/>
      <c r="G10" s="30"/>
      <c r="H10" s="30"/>
      <c r="I10" s="20">
        <v>8</v>
      </c>
      <c r="J10" s="20"/>
      <c r="K10" s="20"/>
      <c r="L10" s="20"/>
      <c r="M10" s="20">
        <f t="shared" si="0"/>
        <v>3397</v>
      </c>
      <c r="N10" s="24">
        <f t="shared" si="1"/>
        <v>4925</v>
      </c>
      <c r="O10" s="25">
        <f t="shared" si="2"/>
        <v>93.417500000000004</v>
      </c>
      <c r="P10" s="26"/>
      <c r="Q10" s="26">
        <v>11</v>
      </c>
      <c r="R10" s="24">
        <f t="shared" si="3"/>
        <v>4820.5825000000004</v>
      </c>
      <c r="S10" s="25">
        <f t="shared" si="4"/>
        <v>32.271499999999996</v>
      </c>
      <c r="T10" s="27">
        <f t="shared" si="5"/>
        <v>21.271499999999996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3137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3137</v>
      </c>
      <c r="N11" s="24">
        <f t="shared" si="1"/>
        <v>3137</v>
      </c>
      <c r="O11" s="25">
        <f t="shared" si="2"/>
        <v>86.267499999999998</v>
      </c>
      <c r="P11" s="26"/>
      <c r="Q11" s="26"/>
      <c r="R11" s="24">
        <f t="shared" si="3"/>
        <v>3050.7325000000001</v>
      </c>
      <c r="S11" s="25">
        <f t="shared" si="4"/>
        <v>29.801500000000001</v>
      </c>
      <c r="T11" s="27">
        <f t="shared" si="5"/>
        <v>29.801500000000001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5018</v>
      </c>
      <c r="E12" s="30"/>
      <c r="F12" s="30"/>
      <c r="G12" s="30"/>
      <c r="H12" s="30"/>
      <c r="I12" s="20">
        <v>4</v>
      </c>
      <c r="J12" s="20"/>
      <c r="K12" s="20">
        <v>5</v>
      </c>
      <c r="L12" s="20"/>
      <c r="M12" s="20">
        <f t="shared" si="0"/>
        <v>5018</v>
      </c>
      <c r="N12" s="24">
        <f t="shared" si="1"/>
        <v>6692</v>
      </c>
      <c r="O12" s="25">
        <f t="shared" si="2"/>
        <v>137.995</v>
      </c>
      <c r="P12" s="26"/>
      <c r="Q12" s="26">
        <v>30</v>
      </c>
      <c r="R12" s="24">
        <f t="shared" si="3"/>
        <v>6524.0050000000001</v>
      </c>
      <c r="S12" s="25">
        <f t="shared" si="4"/>
        <v>47.670999999999999</v>
      </c>
      <c r="T12" s="27">
        <f t="shared" si="5"/>
        <v>17.670999999999999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9560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9560</v>
      </c>
      <c r="N13" s="24">
        <f t="shared" si="1"/>
        <v>9560</v>
      </c>
      <c r="O13" s="25">
        <f t="shared" si="2"/>
        <v>262.89999999999998</v>
      </c>
      <c r="P13" s="26"/>
      <c r="Q13" s="26"/>
      <c r="R13" s="24">
        <f t="shared" si="3"/>
        <v>9297.1</v>
      </c>
      <c r="S13" s="25">
        <f t="shared" si="4"/>
        <v>90.82</v>
      </c>
      <c r="T13" s="27">
        <f t="shared" si="5"/>
        <v>90.82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11277</v>
      </c>
      <c r="E14" s="30"/>
      <c r="F14" s="30">
        <v>100</v>
      </c>
      <c r="G14" s="30"/>
      <c r="H14" s="30">
        <v>200</v>
      </c>
      <c r="I14" s="20">
        <v>39</v>
      </c>
      <c r="J14" s="20"/>
      <c r="K14" s="20"/>
      <c r="L14" s="20"/>
      <c r="M14" s="20">
        <f t="shared" si="0"/>
        <v>14077</v>
      </c>
      <c r="N14" s="24">
        <f t="shared" si="1"/>
        <v>21526</v>
      </c>
      <c r="O14" s="25">
        <f t="shared" si="2"/>
        <v>387.11750000000001</v>
      </c>
      <c r="P14" s="26"/>
      <c r="Q14" s="26">
        <v>136</v>
      </c>
      <c r="R14" s="24">
        <f t="shared" si="3"/>
        <v>21002.8825</v>
      </c>
      <c r="S14" s="25">
        <f t="shared" si="4"/>
        <v>133.73149999999998</v>
      </c>
      <c r="T14" s="27">
        <f t="shared" si="5"/>
        <v>-2.2685000000000173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14108</v>
      </c>
      <c r="E15" s="30"/>
      <c r="F15" s="30"/>
      <c r="G15" s="30"/>
      <c r="H15" s="30">
        <v>20</v>
      </c>
      <c r="I15" s="20">
        <v>2</v>
      </c>
      <c r="J15" s="20"/>
      <c r="K15" s="20"/>
      <c r="L15" s="20"/>
      <c r="M15" s="20">
        <f t="shared" si="0"/>
        <v>14288</v>
      </c>
      <c r="N15" s="24">
        <f t="shared" si="1"/>
        <v>14670</v>
      </c>
      <c r="O15" s="25">
        <f t="shared" si="2"/>
        <v>392.92</v>
      </c>
      <c r="P15" s="26"/>
      <c r="Q15" s="26">
        <v>138</v>
      </c>
      <c r="R15" s="24">
        <f t="shared" si="3"/>
        <v>14139.08</v>
      </c>
      <c r="S15" s="25">
        <f t="shared" si="4"/>
        <v>135.73599999999999</v>
      </c>
      <c r="T15" s="27">
        <f t="shared" si="5"/>
        <v>-2.26400000000001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24167</v>
      </c>
      <c r="E16" s="30">
        <v>50</v>
      </c>
      <c r="F16" s="30"/>
      <c r="G16" s="30"/>
      <c r="H16" s="30"/>
      <c r="I16" s="20">
        <v>5</v>
      </c>
      <c r="J16" s="20"/>
      <c r="K16" s="20"/>
      <c r="L16" s="20"/>
      <c r="M16" s="20">
        <f t="shared" si="0"/>
        <v>25167</v>
      </c>
      <c r="N16" s="24">
        <f t="shared" si="1"/>
        <v>26122</v>
      </c>
      <c r="O16" s="25">
        <f t="shared" si="2"/>
        <v>692.09249999999997</v>
      </c>
      <c r="P16" s="26"/>
      <c r="Q16" s="26">
        <v>101</v>
      </c>
      <c r="R16" s="24">
        <f t="shared" si="3"/>
        <v>25328.907500000001</v>
      </c>
      <c r="S16" s="25">
        <f t="shared" si="4"/>
        <v>239.0865</v>
      </c>
      <c r="T16" s="27">
        <f t="shared" si="5"/>
        <v>138.0865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2056</v>
      </c>
      <c r="N17" s="24">
        <f t="shared" si="1"/>
        <v>2056</v>
      </c>
      <c r="O17" s="25">
        <f t="shared" si="2"/>
        <v>56.54</v>
      </c>
      <c r="P17" s="26"/>
      <c r="Q17" s="26"/>
      <c r="R17" s="24">
        <f t="shared" si="3"/>
        <v>1999.46</v>
      </c>
      <c r="S17" s="25">
        <f t="shared" si="4"/>
        <v>19.532</v>
      </c>
      <c r="T17" s="27">
        <f t="shared" si="5"/>
        <v>19.532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7837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7837</v>
      </c>
      <c r="N18" s="24">
        <f t="shared" si="1"/>
        <v>7837</v>
      </c>
      <c r="O18" s="25">
        <f t="shared" si="2"/>
        <v>215.51750000000001</v>
      </c>
      <c r="P18" s="26"/>
      <c r="Q18" s="26"/>
      <c r="R18" s="24">
        <f t="shared" si="3"/>
        <v>7621.4825000000001</v>
      </c>
      <c r="S18" s="25">
        <f t="shared" si="4"/>
        <v>74.451499999999996</v>
      </c>
      <c r="T18" s="27">
        <f t="shared" si="5"/>
        <v>74.451499999999996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11467</v>
      </c>
      <c r="E19" s="30"/>
      <c r="F19" s="30"/>
      <c r="G19" s="30"/>
      <c r="H19" s="30"/>
      <c r="I19" s="20">
        <v>2</v>
      </c>
      <c r="J19" s="20"/>
      <c r="K19" s="20"/>
      <c r="L19" s="20"/>
      <c r="M19" s="20">
        <f t="shared" si="0"/>
        <v>11467</v>
      </c>
      <c r="N19" s="24">
        <f t="shared" si="1"/>
        <v>11849</v>
      </c>
      <c r="O19" s="25">
        <f t="shared" si="2"/>
        <v>315.34250000000003</v>
      </c>
      <c r="P19" s="26">
        <v>19775</v>
      </c>
      <c r="Q19" s="26">
        <v>100</v>
      </c>
      <c r="R19" s="24">
        <f t="shared" si="3"/>
        <v>11433.657499999999</v>
      </c>
      <c r="S19" s="25">
        <f t="shared" si="4"/>
        <v>108.9365</v>
      </c>
      <c r="T19" s="27">
        <f t="shared" si="5"/>
        <v>8.9364999999999952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6020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6020</v>
      </c>
      <c r="N20" s="24">
        <f t="shared" si="1"/>
        <v>6020</v>
      </c>
      <c r="O20" s="25">
        <f t="shared" si="2"/>
        <v>165.55</v>
      </c>
      <c r="P20" s="26"/>
      <c r="Q20" s="26">
        <v>120</v>
      </c>
      <c r="R20" s="24">
        <f t="shared" si="3"/>
        <v>5734.45</v>
      </c>
      <c r="S20" s="25">
        <f t="shared" si="4"/>
        <v>57.19</v>
      </c>
      <c r="T20" s="27">
        <f t="shared" si="5"/>
        <v>-62.81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6684</v>
      </c>
      <c r="E21" s="30"/>
      <c r="F21" s="30">
        <v>50</v>
      </c>
      <c r="G21" s="30"/>
      <c r="H21" s="30">
        <v>60</v>
      </c>
      <c r="I21" s="20">
        <v>10</v>
      </c>
      <c r="J21" s="20"/>
      <c r="K21" s="20"/>
      <c r="L21" s="20"/>
      <c r="M21" s="20">
        <f t="shared" si="0"/>
        <v>7724</v>
      </c>
      <c r="N21" s="24">
        <f t="shared" si="1"/>
        <v>9634</v>
      </c>
      <c r="O21" s="25">
        <f t="shared" si="2"/>
        <v>212.41</v>
      </c>
      <c r="P21" s="26"/>
      <c r="Q21" s="26">
        <v>31</v>
      </c>
      <c r="R21" s="24">
        <f t="shared" si="3"/>
        <v>9390.59</v>
      </c>
      <c r="S21" s="25">
        <f t="shared" si="4"/>
        <v>73.378</v>
      </c>
      <c r="T21" s="27">
        <f t="shared" si="5"/>
        <v>42.378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10189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10189</v>
      </c>
      <c r="N22" s="24">
        <f t="shared" si="1"/>
        <v>10189</v>
      </c>
      <c r="O22" s="25">
        <f t="shared" si="2"/>
        <v>280.19749999999999</v>
      </c>
      <c r="P22" s="26"/>
      <c r="Q22" s="26">
        <v>100</v>
      </c>
      <c r="R22" s="24">
        <f t="shared" si="3"/>
        <v>9808.8024999999998</v>
      </c>
      <c r="S22" s="25">
        <f t="shared" si="4"/>
        <v>96.795500000000004</v>
      </c>
      <c r="T22" s="27">
        <f t="shared" si="5"/>
        <v>-3.2044999999999959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5089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5089</v>
      </c>
      <c r="N23" s="24">
        <f t="shared" si="1"/>
        <v>5089</v>
      </c>
      <c r="O23" s="25">
        <f t="shared" si="2"/>
        <v>139.94749999999999</v>
      </c>
      <c r="P23" s="26"/>
      <c r="Q23" s="26"/>
      <c r="R23" s="24">
        <f t="shared" si="3"/>
        <v>4949.0524999999998</v>
      </c>
      <c r="S23" s="25">
        <f t="shared" si="4"/>
        <v>48.345500000000001</v>
      </c>
      <c r="T23" s="27">
        <f t="shared" si="5"/>
        <v>48.345500000000001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18801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18801</v>
      </c>
      <c r="N24" s="24">
        <f t="shared" si="1"/>
        <v>19565</v>
      </c>
      <c r="O24" s="25">
        <f t="shared" si="2"/>
        <v>517.02750000000003</v>
      </c>
      <c r="P24" s="26"/>
      <c r="Q24" s="26">
        <v>108</v>
      </c>
      <c r="R24" s="24">
        <f t="shared" si="3"/>
        <v>18939.9725</v>
      </c>
      <c r="S24" s="25">
        <f t="shared" si="4"/>
        <v>178.6095</v>
      </c>
      <c r="T24" s="27">
        <f t="shared" si="5"/>
        <v>70.609499999999997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6585</v>
      </c>
      <c r="E25" s="30"/>
      <c r="F25" s="30"/>
      <c r="G25" s="30"/>
      <c r="H25" s="30">
        <v>10</v>
      </c>
      <c r="I25" s="20"/>
      <c r="J25" s="20"/>
      <c r="K25" s="20"/>
      <c r="L25" s="20"/>
      <c r="M25" s="20">
        <f t="shared" si="0"/>
        <v>6675</v>
      </c>
      <c r="N25" s="24">
        <f t="shared" si="1"/>
        <v>6675</v>
      </c>
      <c r="O25" s="25">
        <f t="shared" si="2"/>
        <v>183.5625</v>
      </c>
      <c r="P25" s="26">
        <v>55145</v>
      </c>
      <c r="Q25" s="26"/>
      <c r="R25" s="24">
        <f t="shared" si="3"/>
        <v>6491.4375</v>
      </c>
      <c r="S25" s="25">
        <f t="shared" si="4"/>
        <v>63.412500000000001</v>
      </c>
      <c r="T25" s="27">
        <f t="shared" si="5"/>
        <v>63.412500000000001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3809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3809</v>
      </c>
      <c r="N26" s="24">
        <f t="shared" si="1"/>
        <v>3809</v>
      </c>
      <c r="O26" s="25">
        <f t="shared" si="2"/>
        <v>104.7475</v>
      </c>
      <c r="P26" s="26"/>
      <c r="Q26" s="26"/>
      <c r="R26" s="24">
        <f t="shared" si="3"/>
        <v>3704.2525000000001</v>
      </c>
      <c r="S26" s="25">
        <f t="shared" si="4"/>
        <v>36.185499999999998</v>
      </c>
      <c r="T26" s="27">
        <f t="shared" si="5"/>
        <v>36.185499999999998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3290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3290</v>
      </c>
      <c r="N27" s="40">
        <f t="shared" si="1"/>
        <v>5009</v>
      </c>
      <c r="O27" s="25">
        <f t="shared" si="2"/>
        <v>90.474999999999994</v>
      </c>
      <c r="P27" s="41"/>
      <c r="Q27" s="41"/>
      <c r="R27" s="24">
        <f t="shared" si="3"/>
        <v>4918.5249999999996</v>
      </c>
      <c r="S27" s="42">
        <f t="shared" si="4"/>
        <v>31.254999999999999</v>
      </c>
      <c r="T27" s="43">
        <f t="shared" si="5"/>
        <v>31.254999999999999</v>
      </c>
    </row>
    <row r="28" spans="1:20" ht="16.5" thickBot="1" x14ac:dyDescent="0.3">
      <c r="A28" s="54" t="s">
        <v>38</v>
      </c>
      <c r="B28" s="55"/>
      <c r="C28" s="56"/>
      <c r="D28" s="44">
        <f>SUM(D7:D27)</f>
        <v>186832</v>
      </c>
      <c r="E28" s="45">
        <f>SUM(E7:E27)</f>
        <v>50</v>
      </c>
      <c r="F28" s="45">
        <f t="shared" ref="F28:T28" si="6">SUM(F7:F27)</f>
        <v>200</v>
      </c>
      <c r="G28" s="45">
        <f t="shared" si="6"/>
        <v>0</v>
      </c>
      <c r="H28" s="45">
        <f t="shared" si="6"/>
        <v>340</v>
      </c>
      <c r="I28" s="45">
        <f t="shared" si="6"/>
        <v>83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192892</v>
      </c>
      <c r="N28" s="45">
        <f t="shared" si="6"/>
        <v>209655</v>
      </c>
      <c r="O28" s="46">
        <f t="shared" si="6"/>
        <v>5304.5300000000007</v>
      </c>
      <c r="P28" s="45">
        <f t="shared" si="6"/>
        <v>76920</v>
      </c>
      <c r="Q28" s="45">
        <f t="shared" si="6"/>
        <v>1125</v>
      </c>
      <c r="R28" s="45">
        <f t="shared" si="6"/>
        <v>203225.46999999997</v>
      </c>
      <c r="S28" s="45">
        <f t="shared" si="6"/>
        <v>1832.4739999999997</v>
      </c>
      <c r="T28" s="47">
        <f t="shared" si="6"/>
        <v>707.47399999999993</v>
      </c>
    </row>
    <row r="29" spans="1:20" ht="15.75" thickBot="1" x14ac:dyDescent="0.3">
      <c r="A29" s="57" t="s">
        <v>39</v>
      </c>
      <c r="B29" s="58"/>
      <c r="C29" s="59"/>
      <c r="D29" s="48">
        <f>D4+D5-D28</f>
        <v>366496</v>
      </c>
      <c r="E29" s="48">
        <f t="shared" ref="E29:L29" si="7">E4+E5-E28</f>
        <v>4310</v>
      </c>
      <c r="F29" s="48">
        <f t="shared" si="7"/>
        <v>10190</v>
      </c>
      <c r="G29" s="48">
        <f t="shared" si="7"/>
        <v>70</v>
      </c>
      <c r="H29" s="48">
        <f t="shared" si="7"/>
        <v>14235</v>
      </c>
      <c r="I29" s="48">
        <f t="shared" si="7"/>
        <v>1548</v>
      </c>
      <c r="J29" s="48">
        <f t="shared" si="7"/>
        <v>388</v>
      </c>
      <c r="K29" s="48">
        <f t="shared" si="7"/>
        <v>650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'9'!D29</f>
        <v>270424</v>
      </c>
      <c r="E4" s="2">
        <f>'9'!E29</f>
        <v>2830</v>
      </c>
      <c r="F4" s="2">
        <f>'9'!F29</f>
        <v>7850</v>
      </c>
      <c r="G4" s="2">
        <f>'9'!G29</f>
        <v>60</v>
      </c>
      <c r="H4" s="2">
        <f>'9'!H29</f>
        <v>7035</v>
      </c>
      <c r="I4" s="2">
        <f>'9'!I29</f>
        <v>1540</v>
      </c>
      <c r="J4" s="2">
        <f>'9'!J29</f>
        <v>564</v>
      </c>
      <c r="K4" s="2">
        <f>'9'!K29</f>
        <v>665</v>
      </c>
      <c r="L4" s="2">
        <f>'9'!L29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270424</v>
      </c>
      <c r="E29" s="48">
        <f t="shared" ref="E29:L29" si="7">E4+E5-E28</f>
        <v>2830</v>
      </c>
      <c r="F29" s="48">
        <f t="shared" si="7"/>
        <v>7850</v>
      </c>
      <c r="G29" s="48">
        <f t="shared" si="7"/>
        <v>60</v>
      </c>
      <c r="H29" s="48">
        <f t="shared" si="7"/>
        <v>7035</v>
      </c>
      <c r="I29" s="48">
        <f t="shared" si="7"/>
        <v>1540</v>
      </c>
      <c r="J29" s="48">
        <f t="shared" si="7"/>
        <v>564</v>
      </c>
      <c r="K29" s="48">
        <f t="shared" si="7"/>
        <v>665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'10'!D29</f>
        <v>270424</v>
      </c>
      <c r="E4" s="2">
        <f>'10'!E29</f>
        <v>2830</v>
      </c>
      <c r="F4" s="2">
        <f>'10'!F29</f>
        <v>7850</v>
      </c>
      <c r="G4" s="2">
        <f>'10'!G29</f>
        <v>60</v>
      </c>
      <c r="H4" s="2">
        <f>'10'!H29</f>
        <v>7035</v>
      </c>
      <c r="I4" s="2">
        <f>'10'!I29</f>
        <v>1540</v>
      </c>
      <c r="J4" s="2">
        <f>'10'!J29</f>
        <v>564</v>
      </c>
      <c r="K4" s="2">
        <f>'10'!K29</f>
        <v>665</v>
      </c>
      <c r="L4" s="2">
        <f>'10'!L29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270424</v>
      </c>
      <c r="E29" s="48">
        <f t="shared" ref="E29:L29" si="7">E4+E5-E28</f>
        <v>2830</v>
      </c>
      <c r="F29" s="48">
        <f t="shared" si="7"/>
        <v>7850</v>
      </c>
      <c r="G29" s="48">
        <f t="shared" si="7"/>
        <v>60</v>
      </c>
      <c r="H29" s="48">
        <f t="shared" si="7"/>
        <v>7035</v>
      </c>
      <c r="I29" s="48">
        <f t="shared" si="7"/>
        <v>1540</v>
      </c>
      <c r="J29" s="48">
        <f t="shared" si="7"/>
        <v>564</v>
      </c>
      <c r="K29" s="48">
        <f t="shared" si="7"/>
        <v>665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'11'!D29</f>
        <v>270424</v>
      </c>
      <c r="E4" s="2">
        <f>'11'!E29</f>
        <v>2830</v>
      </c>
      <c r="F4" s="2">
        <f>'11'!F29</f>
        <v>7850</v>
      </c>
      <c r="G4" s="2">
        <f>'11'!G29</f>
        <v>60</v>
      </c>
      <c r="H4" s="2">
        <f>'11'!H29</f>
        <v>7035</v>
      </c>
      <c r="I4" s="2">
        <f>'11'!I29</f>
        <v>1540</v>
      </c>
      <c r="J4" s="2">
        <f>'11'!J29</f>
        <v>564</v>
      </c>
      <c r="K4" s="2">
        <f>'11'!K29</f>
        <v>665</v>
      </c>
      <c r="L4" s="2">
        <f>'11'!L29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270424</v>
      </c>
      <c r="E29" s="48">
        <f t="shared" ref="E29:L29" si="7">E4+E5-E28</f>
        <v>2830</v>
      </c>
      <c r="F29" s="48">
        <f t="shared" si="7"/>
        <v>7850</v>
      </c>
      <c r="G29" s="48">
        <f t="shared" si="7"/>
        <v>60</v>
      </c>
      <c r="H29" s="48">
        <f t="shared" si="7"/>
        <v>7035</v>
      </c>
      <c r="I29" s="48">
        <f t="shared" si="7"/>
        <v>1540</v>
      </c>
      <c r="J29" s="48">
        <f t="shared" si="7"/>
        <v>564</v>
      </c>
      <c r="K29" s="48">
        <f t="shared" si="7"/>
        <v>665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'12'!D29</f>
        <v>270424</v>
      </c>
      <c r="E4" s="2">
        <f>'12'!E29</f>
        <v>2830</v>
      </c>
      <c r="F4" s="2">
        <f>'12'!F29</f>
        <v>7850</v>
      </c>
      <c r="G4" s="2">
        <f>'12'!G29</f>
        <v>60</v>
      </c>
      <c r="H4" s="2">
        <f>'12'!H29</f>
        <v>7035</v>
      </c>
      <c r="I4" s="2">
        <f>'12'!I29</f>
        <v>1540</v>
      </c>
      <c r="J4" s="2">
        <f>'12'!J29</f>
        <v>564</v>
      </c>
      <c r="K4" s="2">
        <f>'12'!K29</f>
        <v>665</v>
      </c>
      <c r="L4" s="2">
        <f>'12'!L29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270424</v>
      </c>
      <c r="E29" s="48">
        <f t="shared" ref="E29:L29" si="7">E4+E5-E28</f>
        <v>2830</v>
      </c>
      <c r="F29" s="48">
        <f t="shared" si="7"/>
        <v>7850</v>
      </c>
      <c r="G29" s="48">
        <f t="shared" si="7"/>
        <v>60</v>
      </c>
      <c r="H29" s="48">
        <f t="shared" si="7"/>
        <v>7035</v>
      </c>
      <c r="I29" s="48">
        <f t="shared" si="7"/>
        <v>1540</v>
      </c>
      <c r="J29" s="48">
        <f t="shared" si="7"/>
        <v>564</v>
      </c>
      <c r="K29" s="48">
        <f t="shared" si="7"/>
        <v>665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'13'!D29</f>
        <v>270424</v>
      </c>
      <c r="E4" s="2">
        <f>'13'!E29</f>
        <v>2830</v>
      </c>
      <c r="F4" s="2">
        <f>'13'!F29</f>
        <v>7850</v>
      </c>
      <c r="G4" s="2">
        <f>'13'!G29</f>
        <v>60</v>
      </c>
      <c r="H4" s="2">
        <f>'13'!H29</f>
        <v>7035</v>
      </c>
      <c r="I4" s="2">
        <f>'13'!I29</f>
        <v>1540</v>
      </c>
      <c r="J4" s="2">
        <f>'13'!J29</f>
        <v>564</v>
      </c>
      <c r="K4" s="2">
        <f>'13'!K29</f>
        <v>665</v>
      </c>
      <c r="L4" s="2">
        <f>'13'!L29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270424</v>
      </c>
      <c r="E29" s="48">
        <f t="shared" ref="E29:L29" si="7">E4+E5-E28</f>
        <v>2830</v>
      </c>
      <c r="F29" s="48">
        <f t="shared" si="7"/>
        <v>7850</v>
      </c>
      <c r="G29" s="48">
        <f t="shared" si="7"/>
        <v>60</v>
      </c>
      <c r="H29" s="48">
        <f t="shared" si="7"/>
        <v>7035</v>
      </c>
      <c r="I29" s="48">
        <f t="shared" si="7"/>
        <v>1540</v>
      </c>
      <c r="J29" s="48">
        <f t="shared" si="7"/>
        <v>564</v>
      </c>
      <c r="K29" s="48">
        <f t="shared" si="7"/>
        <v>665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'14'!D29</f>
        <v>270424</v>
      </c>
      <c r="E4" s="2">
        <f>'14'!E29</f>
        <v>2830</v>
      </c>
      <c r="F4" s="2">
        <f>'14'!F29</f>
        <v>7850</v>
      </c>
      <c r="G4" s="2">
        <f>'14'!G29</f>
        <v>60</v>
      </c>
      <c r="H4" s="2">
        <f>'14'!H29</f>
        <v>7035</v>
      </c>
      <c r="I4" s="2">
        <f>'14'!I29</f>
        <v>1540</v>
      </c>
      <c r="J4" s="2">
        <f>'14'!J29</f>
        <v>564</v>
      </c>
      <c r="K4" s="2">
        <f>'14'!K29</f>
        <v>665</v>
      </c>
      <c r="L4" s="2">
        <f>'14'!L29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270424</v>
      </c>
      <c r="E29" s="48">
        <f t="shared" ref="E29:L29" si="7">E4+E5-E28</f>
        <v>2830</v>
      </c>
      <c r="F29" s="48">
        <f t="shared" si="7"/>
        <v>7850</v>
      </c>
      <c r="G29" s="48">
        <f t="shared" si="7"/>
        <v>60</v>
      </c>
      <c r="H29" s="48">
        <f t="shared" si="7"/>
        <v>7035</v>
      </c>
      <c r="I29" s="48">
        <f t="shared" si="7"/>
        <v>1540</v>
      </c>
      <c r="J29" s="48">
        <f t="shared" si="7"/>
        <v>564</v>
      </c>
      <c r="K29" s="48">
        <f t="shared" si="7"/>
        <v>665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'15'!D29</f>
        <v>270424</v>
      </c>
      <c r="E4" s="2">
        <f>'15'!E29</f>
        <v>2830</v>
      </c>
      <c r="F4" s="2">
        <f>'15'!F29</f>
        <v>7850</v>
      </c>
      <c r="G4" s="2">
        <f>'15'!G29</f>
        <v>60</v>
      </c>
      <c r="H4" s="2">
        <f>'15'!H29</f>
        <v>7035</v>
      </c>
      <c r="I4" s="2">
        <f>'15'!I29</f>
        <v>1540</v>
      </c>
      <c r="J4" s="2">
        <f>'15'!J29</f>
        <v>564</v>
      </c>
      <c r="K4" s="2">
        <f>'15'!K29</f>
        <v>665</v>
      </c>
      <c r="L4" s="2">
        <f>'15'!L29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270424</v>
      </c>
      <c r="E29" s="48">
        <f t="shared" ref="E29:L29" si="7">E4+E5-E28</f>
        <v>2830</v>
      </c>
      <c r="F29" s="48">
        <f t="shared" si="7"/>
        <v>7850</v>
      </c>
      <c r="G29" s="48">
        <f t="shared" si="7"/>
        <v>60</v>
      </c>
      <c r="H29" s="48">
        <f t="shared" si="7"/>
        <v>7035</v>
      </c>
      <c r="I29" s="48">
        <f t="shared" si="7"/>
        <v>1540</v>
      </c>
      <c r="J29" s="48">
        <f t="shared" si="7"/>
        <v>564</v>
      </c>
      <c r="K29" s="48">
        <f t="shared" si="7"/>
        <v>665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'16'!D29</f>
        <v>270424</v>
      </c>
      <c r="E4" s="2">
        <f>'16'!E29</f>
        <v>2830</v>
      </c>
      <c r="F4" s="2">
        <f>'16'!F29</f>
        <v>7850</v>
      </c>
      <c r="G4" s="2">
        <f>'16'!G29</f>
        <v>60</v>
      </c>
      <c r="H4" s="2">
        <f>'16'!H29</f>
        <v>7035</v>
      </c>
      <c r="I4" s="2">
        <f>'16'!I29</f>
        <v>1540</v>
      </c>
      <c r="J4" s="2">
        <f>'16'!J29</f>
        <v>564</v>
      </c>
      <c r="K4" s="2">
        <f>'16'!K29</f>
        <v>665</v>
      </c>
      <c r="L4" s="2">
        <f>'16'!L29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270424</v>
      </c>
      <c r="E29" s="48">
        <f t="shared" ref="E29:L29" si="7">E4+E5-E28</f>
        <v>2830</v>
      </c>
      <c r="F29" s="48">
        <f t="shared" si="7"/>
        <v>7850</v>
      </c>
      <c r="G29" s="48">
        <f t="shared" si="7"/>
        <v>60</v>
      </c>
      <c r="H29" s="48">
        <f t="shared" si="7"/>
        <v>7035</v>
      </c>
      <c r="I29" s="48">
        <f t="shared" si="7"/>
        <v>1540</v>
      </c>
      <c r="J29" s="48">
        <f t="shared" si="7"/>
        <v>564</v>
      </c>
      <c r="K29" s="48">
        <f t="shared" si="7"/>
        <v>665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'17'!D29</f>
        <v>270424</v>
      </c>
      <c r="E4" s="2">
        <f>'17'!E29</f>
        <v>2830</v>
      </c>
      <c r="F4" s="2">
        <f>'17'!F29</f>
        <v>7850</v>
      </c>
      <c r="G4" s="2">
        <f>'17'!G29</f>
        <v>60</v>
      </c>
      <c r="H4" s="2">
        <f>'17'!H29</f>
        <v>7035</v>
      </c>
      <c r="I4" s="2">
        <f>'17'!I29</f>
        <v>1540</v>
      </c>
      <c r="J4" s="2">
        <f>'17'!J29</f>
        <v>564</v>
      </c>
      <c r="K4" s="2">
        <f>'17'!K29</f>
        <v>665</v>
      </c>
      <c r="L4" s="2">
        <f>'17'!L29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270424</v>
      </c>
      <c r="E29" s="48">
        <f t="shared" ref="E29:L29" si="7">E4+E5-E28</f>
        <v>2830</v>
      </c>
      <c r="F29" s="48">
        <f t="shared" si="7"/>
        <v>7850</v>
      </c>
      <c r="G29" s="48">
        <f t="shared" si="7"/>
        <v>60</v>
      </c>
      <c r="H29" s="48">
        <f t="shared" si="7"/>
        <v>7035</v>
      </c>
      <c r="I29" s="48">
        <f t="shared" si="7"/>
        <v>1540</v>
      </c>
      <c r="J29" s="48">
        <f t="shared" si="7"/>
        <v>564</v>
      </c>
      <c r="K29" s="48">
        <f t="shared" si="7"/>
        <v>665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'18'!D29</f>
        <v>270424</v>
      </c>
      <c r="E4" s="2">
        <f>'18'!E29</f>
        <v>2830</v>
      </c>
      <c r="F4" s="2">
        <f>'18'!F29</f>
        <v>7850</v>
      </c>
      <c r="G4" s="2">
        <f>'18'!G29</f>
        <v>60</v>
      </c>
      <c r="H4" s="2">
        <f>'18'!H29</f>
        <v>7035</v>
      </c>
      <c r="I4" s="2">
        <f>'18'!I29</f>
        <v>1540</v>
      </c>
      <c r="J4" s="2">
        <f>'18'!J29</f>
        <v>564</v>
      </c>
      <c r="K4" s="2">
        <f>'18'!K29</f>
        <v>665</v>
      </c>
      <c r="L4" s="2">
        <f>'18'!L29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270424</v>
      </c>
      <c r="E29" s="48">
        <f t="shared" ref="E29:L29" si="7">E4+E5-E28</f>
        <v>2830</v>
      </c>
      <c r="F29" s="48">
        <f t="shared" si="7"/>
        <v>7850</v>
      </c>
      <c r="G29" s="48">
        <f t="shared" si="7"/>
        <v>60</v>
      </c>
      <c r="H29" s="48">
        <f t="shared" si="7"/>
        <v>7035</v>
      </c>
      <c r="I29" s="48">
        <f t="shared" si="7"/>
        <v>1540</v>
      </c>
      <c r="J29" s="48">
        <f t="shared" si="7"/>
        <v>564</v>
      </c>
      <c r="K29" s="48">
        <f t="shared" si="7"/>
        <v>665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D17" sqref="D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2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2" ht="18.75" x14ac:dyDescent="0.25">
      <c r="A3" s="64" t="s">
        <v>48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2" x14ac:dyDescent="0.25">
      <c r="A4" s="68" t="s">
        <v>1</v>
      </c>
      <c r="B4" s="68"/>
      <c r="C4" s="1"/>
      <c r="D4" s="2">
        <f>'1'!D29</f>
        <v>366496</v>
      </c>
      <c r="E4" s="2">
        <f>'1'!E29</f>
        <v>4310</v>
      </c>
      <c r="F4" s="2">
        <f>'1'!F29</f>
        <v>10190</v>
      </c>
      <c r="G4" s="2">
        <f>'1'!G29</f>
        <v>70</v>
      </c>
      <c r="H4" s="2">
        <f>'1'!H29</f>
        <v>14235</v>
      </c>
      <c r="I4" s="2">
        <f>'1'!I29</f>
        <v>1548</v>
      </c>
      <c r="J4" s="2">
        <f>'1'!J29</f>
        <v>388</v>
      </c>
      <c r="K4" s="2">
        <f>'1'!K29</f>
        <v>650</v>
      </c>
      <c r="L4" s="2">
        <f>'1'!L29</f>
        <v>50</v>
      </c>
      <c r="M4" s="3"/>
      <c r="N4" s="69"/>
      <c r="O4" s="69"/>
      <c r="P4" s="69"/>
      <c r="Q4" s="69"/>
      <c r="R4" s="69"/>
      <c r="S4" s="69"/>
      <c r="T4" s="69"/>
    </row>
    <row r="5" spans="1:22" x14ac:dyDescent="0.25">
      <c r="A5" s="68" t="s">
        <v>2</v>
      </c>
      <c r="B5" s="6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2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2000</v>
      </c>
      <c r="B7" s="20">
        <v>1908446134</v>
      </c>
      <c r="C7" s="20" t="s">
        <v>23</v>
      </c>
      <c r="D7" s="21">
        <v>7488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7488</v>
      </c>
      <c r="N7" s="24">
        <f>D7+E7*20+F7*10+G7*9+H7*9+I7*191+J7*191+K7*182+L7*100</f>
        <v>7488</v>
      </c>
      <c r="O7" s="25">
        <f>M7*2.75%</f>
        <v>205.92</v>
      </c>
      <c r="P7" s="26"/>
      <c r="Q7" s="26">
        <v>86</v>
      </c>
      <c r="R7" s="24">
        <f>M7-(M7*2.75%)+I7*191+J7*191+K7*182+L7*100-Q7</f>
        <v>7196.08</v>
      </c>
      <c r="S7" s="25">
        <f>M7*0.95%</f>
        <v>71.135999999999996</v>
      </c>
      <c r="T7" s="27">
        <f>S7-Q7</f>
        <v>-14.864000000000004</v>
      </c>
    </row>
    <row r="8" spans="1:22" ht="15.75" x14ac:dyDescent="0.25">
      <c r="A8" s="28">
        <v>2000</v>
      </c>
      <c r="B8" s="20">
        <v>1908446135</v>
      </c>
      <c r="C8" s="23" t="s">
        <v>32</v>
      </c>
      <c r="D8" s="29">
        <v>6429</v>
      </c>
      <c r="E8" s="30">
        <v>10</v>
      </c>
      <c r="F8" s="30">
        <v>10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7629</v>
      </c>
      <c r="N8" s="24">
        <f t="shared" ref="N8:N27" si="1">D8+E8*20+F8*10+G8*9+H8*9+I8*191+J8*191+K8*182+L8*100</f>
        <v>7629</v>
      </c>
      <c r="O8" s="25">
        <f t="shared" ref="O8:O27" si="2">M8*2.75%</f>
        <v>209.79750000000001</v>
      </c>
      <c r="P8" s="26"/>
      <c r="Q8" s="26">
        <v>480</v>
      </c>
      <c r="R8" s="24">
        <f t="shared" ref="R8:R27" si="3">M8-(M8*2.75%)+I8*191+J8*191+K8*182+L8*100-Q8</f>
        <v>6939.2025000000003</v>
      </c>
      <c r="S8" s="25">
        <f t="shared" ref="S8:S27" si="4">M8*0.95%</f>
        <v>72.475499999999997</v>
      </c>
      <c r="T8" s="27">
        <f t="shared" ref="T8:T27" si="5">S8-Q8</f>
        <v>-407.52449999999999</v>
      </c>
    </row>
    <row r="9" spans="1:22" ht="15.75" x14ac:dyDescent="0.25">
      <c r="A9" s="28">
        <v>3000</v>
      </c>
      <c r="B9" s="20">
        <v>1908446136</v>
      </c>
      <c r="C9" s="20" t="s">
        <v>24</v>
      </c>
      <c r="D9" s="29">
        <v>16846</v>
      </c>
      <c r="E9" s="30"/>
      <c r="F9" s="30">
        <v>20</v>
      </c>
      <c r="G9" s="30"/>
      <c r="H9" s="30">
        <v>30</v>
      </c>
      <c r="I9" s="20"/>
      <c r="J9" s="20"/>
      <c r="K9" s="20"/>
      <c r="L9" s="20"/>
      <c r="M9" s="20">
        <f t="shared" si="0"/>
        <v>17316</v>
      </c>
      <c r="N9" s="24">
        <f t="shared" si="1"/>
        <v>17316</v>
      </c>
      <c r="O9" s="25">
        <f t="shared" si="2"/>
        <v>476.19</v>
      </c>
      <c r="P9" s="26">
        <v>-1500</v>
      </c>
      <c r="Q9" s="26">
        <v>110</v>
      </c>
      <c r="R9" s="24">
        <f t="shared" si="3"/>
        <v>16729.810000000001</v>
      </c>
      <c r="S9" s="25">
        <f t="shared" si="4"/>
        <v>164.50200000000001</v>
      </c>
      <c r="T9" s="27">
        <f t="shared" si="5"/>
        <v>54.50200000000001</v>
      </c>
    </row>
    <row r="10" spans="1:22" ht="15.75" x14ac:dyDescent="0.25">
      <c r="A10" s="28">
        <v>1500</v>
      </c>
      <c r="B10" s="20">
        <v>1908446137</v>
      </c>
      <c r="C10" s="20" t="s">
        <v>25</v>
      </c>
      <c r="D10" s="29">
        <v>4546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4546</v>
      </c>
      <c r="N10" s="24">
        <f t="shared" si="1"/>
        <v>5501</v>
      </c>
      <c r="O10" s="25">
        <f t="shared" si="2"/>
        <v>125.015</v>
      </c>
      <c r="P10" s="26">
        <v>2000</v>
      </c>
      <c r="Q10" s="26">
        <v>25</v>
      </c>
      <c r="R10" s="24">
        <f t="shared" si="3"/>
        <v>5350.9849999999997</v>
      </c>
      <c r="S10" s="25">
        <f t="shared" si="4"/>
        <v>43.186999999999998</v>
      </c>
      <c r="T10" s="27">
        <f t="shared" si="5"/>
        <v>18.186999999999998</v>
      </c>
    </row>
    <row r="11" spans="1:22" ht="15.75" x14ac:dyDescent="0.25">
      <c r="A11" s="28">
        <v>0</v>
      </c>
      <c r="B11" s="20">
        <v>1908446138</v>
      </c>
      <c r="C11" s="31" t="s">
        <v>26</v>
      </c>
      <c r="D11" s="29">
        <v>17836</v>
      </c>
      <c r="E11" s="30">
        <v>50</v>
      </c>
      <c r="F11" s="30">
        <v>100</v>
      </c>
      <c r="G11" s="32"/>
      <c r="H11" s="30">
        <v>350</v>
      </c>
      <c r="I11" s="20"/>
      <c r="J11" s="20"/>
      <c r="K11" s="20"/>
      <c r="L11" s="20"/>
      <c r="M11" s="20">
        <f t="shared" si="0"/>
        <v>22986</v>
      </c>
      <c r="N11" s="24">
        <f t="shared" si="1"/>
        <v>22986</v>
      </c>
      <c r="O11" s="25">
        <f t="shared" si="2"/>
        <v>632.11500000000001</v>
      </c>
      <c r="P11" s="26"/>
      <c r="Q11" s="26">
        <v>33</v>
      </c>
      <c r="R11" s="24">
        <f t="shared" si="3"/>
        <v>22320.884999999998</v>
      </c>
      <c r="S11" s="25">
        <f t="shared" si="4"/>
        <v>218.36699999999999</v>
      </c>
      <c r="T11" s="27">
        <f t="shared" si="5"/>
        <v>185.36699999999999</v>
      </c>
      <c r="U11">
        <v>45</v>
      </c>
      <c r="V11" s="53">
        <f>R11-U11</f>
        <v>22275.884999999998</v>
      </c>
    </row>
    <row r="12" spans="1:22" ht="15.75" x14ac:dyDescent="0.25">
      <c r="A12" s="28">
        <v>2000</v>
      </c>
      <c r="B12" s="20">
        <v>1908446139</v>
      </c>
      <c r="C12" s="20" t="s">
        <v>27</v>
      </c>
      <c r="D12" s="29">
        <v>6198</v>
      </c>
      <c r="E12" s="30">
        <v>10</v>
      </c>
      <c r="F12" s="30">
        <v>10</v>
      </c>
      <c r="G12" s="30"/>
      <c r="H12" s="30">
        <v>100</v>
      </c>
      <c r="I12" s="20"/>
      <c r="J12" s="20"/>
      <c r="K12" s="20"/>
      <c r="L12" s="20"/>
      <c r="M12" s="20">
        <f t="shared" si="0"/>
        <v>7398</v>
      </c>
      <c r="N12" s="24">
        <f t="shared" si="1"/>
        <v>7398</v>
      </c>
      <c r="O12" s="25">
        <f t="shared" si="2"/>
        <v>203.44499999999999</v>
      </c>
      <c r="P12" s="26"/>
      <c r="Q12" s="26">
        <v>480</v>
      </c>
      <c r="R12" s="24">
        <f t="shared" si="3"/>
        <v>6714.5550000000003</v>
      </c>
      <c r="S12" s="25">
        <f t="shared" si="4"/>
        <v>70.280999999999992</v>
      </c>
      <c r="T12" s="27">
        <f t="shared" si="5"/>
        <v>-409.71899999999999</v>
      </c>
    </row>
    <row r="13" spans="1:22" ht="15.75" x14ac:dyDescent="0.25">
      <c r="A13" s="28">
        <v>2000</v>
      </c>
      <c r="B13" s="20">
        <v>1908446140</v>
      </c>
      <c r="C13" s="20" t="s">
        <v>42</v>
      </c>
      <c r="D13" s="29">
        <v>8427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8427</v>
      </c>
      <c r="N13" s="24">
        <f t="shared" si="1"/>
        <v>8427</v>
      </c>
      <c r="O13" s="25">
        <f t="shared" si="2"/>
        <v>231.74250000000001</v>
      </c>
      <c r="P13" s="26"/>
      <c r="Q13" s="26"/>
      <c r="R13" s="24">
        <f t="shared" si="3"/>
        <v>8195.2574999999997</v>
      </c>
      <c r="S13" s="25">
        <f t="shared" si="4"/>
        <v>80.0565</v>
      </c>
      <c r="T13" s="27">
        <f t="shared" si="5"/>
        <v>80.0565</v>
      </c>
    </row>
    <row r="14" spans="1:22" ht="15.75" x14ac:dyDescent="0.25">
      <c r="A14" s="28">
        <v>0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/>
      <c r="R14" s="24">
        <f t="shared" si="3"/>
        <v>10450.485000000001</v>
      </c>
      <c r="S14" s="25">
        <f t="shared" si="4"/>
        <v>102.087</v>
      </c>
      <c r="T14" s="27">
        <f t="shared" si="5"/>
        <v>102.087</v>
      </c>
    </row>
    <row r="15" spans="1:22" ht="15.75" x14ac:dyDescent="0.25">
      <c r="A15" s="28">
        <v>0</v>
      </c>
      <c r="B15" s="20">
        <v>1908446142</v>
      </c>
      <c r="C15" s="33" t="s">
        <v>29</v>
      </c>
      <c r="D15" s="29">
        <v>20432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20432</v>
      </c>
      <c r="N15" s="24">
        <f t="shared" si="1"/>
        <v>20432</v>
      </c>
      <c r="O15" s="25">
        <f t="shared" si="2"/>
        <v>561.88</v>
      </c>
      <c r="P15" s="26"/>
      <c r="Q15" s="26">
        <v>127</v>
      </c>
      <c r="R15" s="24">
        <f t="shared" si="3"/>
        <v>19743.12</v>
      </c>
      <c r="S15" s="25">
        <f t="shared" si="4"/>
        <v>194.10399999999998</v>
      </c>
      <c r="T15" s="27">
        <f t="shared" si="5"/>
        <v>67.103999999999985</v>
      </c>
    </row>
    <row r="16" spans="1:22" ht="15.75" x14ac:dyDescent="0.25">
      <c r="A16" s="28">
        <v>0</v>
      </c>
      <c r="B16" s="20">
        <v>1908446143</v>
      </c>
      <c r="C16" s="20" t="s">
        <v>30</v>
      </c>
      <c r="D16" s="29">
        <v>8725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9625</v>
      </c>
      <c r="N16" s="24">
        <f t="shared" si="1"/>
        <v>9625</v>
      </c>
      <c r="O16" s="25">
        <f t="shared" si="2"/>
        <v>264.6875</v>
      </c>
      <c r="P16" s="26">
        <v>2500</v>
      </c>
      <c r="Q16" s="26">
        <v>90</v>
      </c>
      <c r="R16" s="24">
        <f t="shared" si="3"/>
        <v>9270.3125</v>
      </c>
      <c r="S16" s="25">
        <f t="shared" si="4"/>
        <v>91.4375</v>
      </c>
      <c r="T16" s="27">
        <f t="shared" si="5"/>
        <v>1.4375</v>
      </c>
    </row>
    <row r="17" spans="1:20" ht="15.75" x14ac:dyDescent="0.25">
      <c r="A17" s="28">
        <v>2000</v>
      </c>
      <c r="B17" s="20">
        <v>1908446144</v>
      </c>
      <c r="C17" s="33" t="s">
        <v>31</v>
      </c>
      <c r="D17" s="29">
        <v>4833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4833</v>
      </c>
      <c r="N17" s="24">
        <f t="shared" si="1"/>
        <v>4833</v>
      </c>
      <c r="O17" s="25">
        <f t="shared" si="2"/>
        <v>132.9075</v>
      </c>
      <c r="P17" s="26"/>
      <c r="Q17" s="26"/>
      <c r="R17" s="24">
        <f t="shared" si="3"/>
        <v>4700.0924999999997</v>
      </c>
      <c r="S17" s="25">
        <f t="shared" si="4"/>
        <v>45.913499999999999</v>
      </c>
      <c r="T17" s="27">
        <f t="shared" si="5"/>
        <v>45.913499999999999</v>
      </c>
    </row>
    <row r="18" spans="1:20" ht="15.75" x14ac:dyDescent="0.25">
      <c r="A18" s="28">
        <v>2000</v>
      </c>
      <c r="B18" s="20">
        <v>1908446145</v>
      </c>
      <c r="C18" s="31" t="s">
        <v>43</v>
      </c>
      <c r="D18" s="29">
        <v>9670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9670</v>
      </c>
      <c r="N18" s="24">
        <f t="shared" si="1"/>
        <v>9670</v>
      </c>
      <c r="O18" s="25">
        <f t="shared" si="2"/>
        <v>265.92500000000001</v>
      </c>
      <c r="P18" s="26"/>
      <c r="Q18" s="26">
        <v>100</v>
      </c>
      <c r="R18" s="24">
        <f t="shared" si="3"/>
        <v>9304.0750000000007</v>
      </c>
      <c r="S18" s="25">
        <f t="shared" si="4"/>
        <v>91.864999999999995</v>
      </c>
      <c r="T18" s="27">
        <f t="shared" si="5"/>
        <v>-8.1350000000000051</v>
      </c>
    </row>
    <row r="19" spans="1:20" ht="15.75" x14ac:dyDescent="0.25">
      <c r="A19" s="28">
        <v>2000</v>
      </c>
      <c r="B19" s="20">
        <v>1908446146</v>
      </c>
      <c r="C19" s="20" t="s">
        <v>44</v>
      </c>
      <c r="D19" s="29">
        <v>12795</v>
      </c>
      <c r="E19" s="30"/>
      <c r="F19" s="30"/>
      <c r="G19" s="30"/>
      <c r="H19" s="30"/>
      <c r="I19" s="20"/>
      <c r="J19" s="20"/>
      <c r="K19" s="20">
        <v>8</v>
      </c>
      <c r="L19" s="20"/>
      <c r="M19" s="20">
        <f t="shared" si="0"/>
        <v>12795</v>
      </c>
      <c r="N19" s="24">
        <f t="shared" si="1"/>
        <v>14251</v>
      </c>
      <c r="O19" s="25">
        <f t="shared" si="2"/>
        <v>351.86250000000001</v>
      </c>
      <c r="P19" s="26"/>
      <c r="Q19" s="26">
        <v>100</v>
      </c>
      <c r="R19" s="24">
        <f t="shared" si="3"/>
        <v>13799.137500000001</v>
      </c>
      <c r="S19" s="25">
        <f t="shared" si="4"/>
        <v>121.55249999999999</v>
      </c>
      <c r="T19" s="27">
        <f t="shared" si="5"/>
        <v>21.552499999999995</v>
      </c>
    </row>
    <row r="20" spans="1:20" ht="15.75" x14ac:dyDescent="0.25">
      <c r="A20" s="28">
        <v>2000</v>
      </c>
      <c r="B20" s="20">
        <v>1908446147</v>
      </c>
      <c r="C20" s="20" t="s">
        <v>45</v>
      </c>
      <c r="D20" s="29">
        <v>6530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6530</v>
      </c>
      <c r="N20" s="24">
        <f t="shared" si="1"/>
        <v>6530</v>
      </c>
      <c r="O20" s="25">
        <f t="shared" si="2"/>
        <v>179.57499999999999</v>
      </c>
      <c r="P20" s="26"/>
      <c r="Q20" s="26">
        <v>120</v>
      </c>
      <c r="R20" s="24">
        <f t="shared" si="3"/>
        <v>6230.4250000000002</v>
      </c>
      <c r="S20" s="25">
        <f t="shared" si="4"/>
        <v>62.034999999999997</v>
      </c>
      <c r="T20" s="27">
        <f t="shared" si="5"/>
        <v>-57.965000000000003</v>
      </c>
    </row>
    <row r="21" spans="1:20" ht="15.75" x14ac:dyDescent="0.25">
      <c r="A21" s="28">
        <v>2321</v>
      </c>
      <c r="B21" s="20">
        <v>1908446148</v>
      </c>
      <c r="C21" s="20" t="s">
        <v>46</v>
      </c>
      <c r="D21" s="29">
        <v>10514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10514</v>
      </c>
      <c r="N21" s="24">
        <f t="shared" si="1"/>
        <v>10514</v>
      </c>
      <c r="O21" s="25">
        <f t="shared" si="2"/>
        <v>289.13499999999999</v>
      </c>
      <c r="P21" s="26"/>
      <c r="Q21" s="26">
        <v>20</v>
      </c>
      <c r="R21" s="24">
        <f t="shared" si="3"/>
        <v>10204.865</v>
      </c>
      <c r="S21" s="25">
        <f t="shared" si="4"/>
        <v>99.882999999999996</v>
      </c>
      <c r="T21" s="27">
        <f t="shared" si="5"/>
        <v>79.882999999999996</v>
      </c>
    </row>
    <row r="22" spans="1:20" ht="15.75" x14ac:dyDescent="0.25">
      <c r="A22" s="28">
        <v>2000</v>
      </c>
      <c r="B22" s="20">
        <v>1908446149</v>
      </c>
      <c r="C22" s="34" t="s">
        <v>33</v>
      </c>
      <c r="D22" s="29">
        <v>15531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15531</v>
      </c>
      <c r="N22" s="24">
        <f t="shared" si="1"/>
        <v>15531</v>
      </c>
      <c r="O22" s="25">
        <f t="shared" si="2"/>
        <v>427.10250000000002</v>
      </c>
      <c r="P22" s="26"/>
      <c r="Q22" s="26">
        <v>153</v>
      </c>
      <c r="R22" s="24">
        <f t="shared" si="3"/>
        <v>14950.897499999999</v>
      </c>
      <c r="S22" s="25">
        <f t="shared" si="4"/>
        <v>147.5445</v>
      </c>
      <c r="T22" s="27">
        <f t="shared" si="5"/>
        <v>-5.4555000000000007</v>
      </c>
    </row>
    <row r="23" spans="1:20" ht="15.75" x14ac:dyDescent="0.25">
      <c r="A23" s="28">
        <v>2000</v>
      </c>
      <c r="B23" s="20">
        <v>1908446150</v>
      </c>
      <c r="C23" s="20" t="s">
        <v>34</v>
      </c>
      <c r="D23" s="35">
        <v>6156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6156</v>
      </c>
      <c r="N23" s="24">
        <f t="shared" si="1"/>
        <v>6156</v>
      </c>
      <c r="O23" s="25">
        <f t="shared" si="2"/>
        <v>169.29</v>
      </c>
      <c r="P23" s="26"/>
      <c r="Q23" s="26">
        <v>40</v>
      </c>
      <c r="R23" s="24">
        <f t="shared" si="3"/>
        <v>5946.71</v>
      </c>
      <c r="S23" s="25">
        <f t="shared" si="4"/>
        <v>58.481999999999999</v>
      </c>
      <c r="T23" s="27">
        <f t="shared" si="5"/>
        <v>18.481999999999999</v>
      </c>
    </row>
    <row r="24" spans="1:20" ht="15.75" x14ac:dyDescent="0.25">
      <c r="A24" s="28">
        <v>4000</v>
      </c>
      <c r="B24" s="20">
        <v>1908446151</v>
      </c>
      <c r="C24" s="20" t="s">
        <v>35</v>
      </c>
      <c r="D24" s="29">
        <v>27242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27242</v>
      </c>
      <c r="N24" s="24">
        <f t="shared" si="1"/>
        <v>27242</v>
      </c>
      <c r="O24" s="25">
        <f t="shared" si="2"/>
        <v>749.15499999999997</v>
      </c>
      <c r="P24" s="26"/>
      <c r="Q24" s="26">
        <v>135</v>
      </c>
      <c r="R24" s="24">
        <f t="shared" si="3"/>
        <v>26357.845000000001</v>
      </c>
      <c r="S24" s="25">
        <f t="shared" si="4"/>
        <v>258.79899999999998</v>
      </c>
      <c r="T24" s="27">
        <f t="shared" si="5"/>
        <v>123.79899999999998</v>
      </c>
    </row>
    <row r="25" spans="1:20" ht="15.75" x14ac:dyDescent="0.25">
      <c r="A25" s="28">
        <v>2000</v>
      </c>
      <c r="B25" s="20">
        <v>1908446152</v>
      </c>
      <c r="C25" s="20" t="s">
        <v>36</v>
      </c>
      <c r="D25" s="29">
        <v>8036</v>
      </c>
      <c r="E25" s="30"/>
      <c r="F25" s="30"/>
      <c r="G25" s="30"/>
      <c r="H25" s="30">
        <v>60</v>
      </c>
      <c r="I25" s="20">
        <v>3</v>
      </c>
      <c r="J25" s="20"/>
      <c r="K25" s="20"/>
      <c r="L25" s="20"/>
      <c r="M25" s="20">
        <f t="shared" si="0"/>
        <v>8576</v>
      </c>
      <c r="N25" s="24">
        <f t="shared" si="1"/>
        <v>9149</v>
      </c>
      <c r="O25" s="25">
        <f t="shared" si="2"/>
        <v>235.84</v>
      </c>
      <c r="P25" s="26"/>
      <c r="Q25" s="26">
        <v>88</v>
      </c>
      <c r="R25" s="24">
        <f t="shared" si="3"/>
        <v>8825.16</v>
      </c>
      <c r="S25" s="25">
        <f t="shared" si="4"/>
        <v>81.471999999999994</v>
      </c>
      <c r="T25" s="27">
        <f t="shared" si="5"/>
        <v>-6.5280000000000058</v>
      </c>
    </row>
    <row r="26" spans="1:20" ht="15.75" x14ac:dyDescent="0.25">
      <c r="A26" s="28">
        <v>1500</v>
      </c>
      <c r="B26" s="20">
        <v>1908446153</v>
      </c>
      <c r="C26" s="36" t="s">
        <v>47</v>
      </c>
      <c r="D26" s="29">
        <v>10913</v>
      </c>
      <c r="E26" s="29">
        <v>50</v>
      </c>
      <c r="F26" s="30">
        <v>10</v>
      </c>
      <c r="G26" s="30"/>
      <c r="H26" s="30"/>
      <c r="I26" s="20"/>
      <c r="J26" s="20"/>
      <c r="K26" s="20"/>
      <c r="L26" s="20"/>
      <c r="M26" s="20">
        <f t="shared" si="0"/>
        <v>12013</v>
      </c>
      <c r="N26" s="24">
        <f t="shared" si="1"/>
        <v>12013</v>
      </c>
      <c r="O26" s="25">
        <f t="shared" si="2"/>
        <v>330.35750000000002</v>
      </c>
      <c r="P26" s="26"/>
      <c r="Q26" s="26">
        <v>83</v>
      </c>
      <c r="R26" s="24">
        <f t="shared" si="3"/>
        <v>11599.6425</v>
      </c>
      <c r="S26" s="25">
        <f t="shared" si="4"/>
        <v>114.12349999999999</v>
      </c>
      <c r="T26" s="27">
        <f t="shared" si="5"/>
        <v>31.123499999999993</v>
      </c>
    </row>
    <row r="27" spans="1:20" ht="19.5" thickBot="1" x14ac:dyDescent="0.35">
      <c r="A27" s="28">
        <f>SUM(A7:A26)</f>
        <v>34321</v>
      </c>
      <c r="B27" s="20">
        <v>1908446154</v>
      </c>
      <c r="C27" s="20" t="s">
        <v>37</v>
      </c>
      <c r="D27" s="37">
        <v>4733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4733</v>
      </c>
      <c r="N27" s="40">
        <f t="shared" si="1"/>
        <v>4733</v>
      </c>
      <c r="O27" s="25">
        <f t="shared" si="2"/>
        <v>130.1575</v>
      </c>
      <c r="P27" s="41"/>
      <c r="Q27" s="41">
        <v>100</v>
      </c>
      <c r="R27" s="24">
        <f t="shared" si="3"/>
        <v>4502.8424999999997</v>
      </c>
      <c r="S27" s="42">
        <f t="shared" si="4"/>
        <v>44.963499999999996</v>
      </c>
      <c r="T27" s="43">
        <f t="shared" si="5"/>
        <v>-55.036500000000004</v>
      </c>
    </row>
    <row r="28" spans="1:20" ht="16.5" thickBot="1" x14ac:dyDescent="0.3">
      <c r="A28" s="54" t="s">
        <v>38</v>
      </c>
      <c r="B28" s="55"/>
      <c r="C28" s="56"/>
      <c r="D28" s="44">
        <f>SUM(D7:D27)</f>
        <v>224626</v>
      </c>
      <c r="E28" s="45">
        <f>SUM(E7:E27)</f>
        <v>120</v>
      </c>
      <c r="F28" s="45">
        <f t="shared" ref="F28:T28" si="6">SUM(F7:F27)</f>
        <v>150</v>
      </c>
      <c r="G28" s="45">
        <f t="shared" si="6"/>
        <v>0</v>
      </c>
      <c r="H28" s="45">
        <f t="shared" si="6"/>
        <v>740</v>
      </c>
      <c r="I28" s="45">
        <f t="shared" si="6"/>
        <v>8</v>
      </c>
      <c r="J28" s="45">
        <f t="shared" si="6"/>
        <v>0</v>
      </c>
      <c r="K28" s="45">
        <f t="shared" si="6"/>
        <v>8</v>
      </c>
      <c r="L28" s="45">
        <f t="shared" si="6"/>
        <v>0</v>
      </c>
      <c r="M28" s="45">
        <f t="shared" si="6"/>
        <v>235186</v>
      </c>
      <c r="N28" s="45">
        <f t="shared" si="6"/>
        <v>238170</v>
      </c>
      <c r="O28" s="46">
        <f t="shared" si="6"/>
        <v>6467.6150000000007</v>
      </c>
      <c r="P28" s="45">
        <f t="shared" si="6"/>
        <v>3000</v>
      </c>
      <c r="Q28" s="45">
        <f t="shared" si="6"/>
        <v>2370</v>
      </c>
      <c r="R28" s="45">
        <f t="shared" si="6"/>
        <v>229332.38499999995</v>
      </c>
      <c r="S28" s="45">
        <f t="shared" si="6"/>
        <v>2234.2670000000003</v>
      </c>
      <c r="T28" s="47">
        <f t="shared" si="6"/>
        <v>-135.73300000000006</v>
      </c>
    </row>
    <row r="29" spans="1:20" ht="15.75" thickBot="1" x14ac:dyDescent="0.3">
      <c r="A29" s="57" t="s">
        <v>39</v>
      </c>
      <c r="B29" s="58"/>
      <c r="C29" s="59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'19'!D29</f>
        <v>270424</v>
      </c>
      <c r="E4" s="2">
        <f>'19'!E29</f>
        <v>2830</v>
      </c>
      <c r="F4" s="2">
        <f>'19'!F29</f>
        <v>7850</v>
      </c>
      <c r="G4" s="2">
        <f>'19'!G29</f>
        <v>60</v>
      </c>
      <c r="H4" s="2">
        <f>'19'!H29</f>
        <v>7035</v>
      </c>
      <c r="I4" s="2">
        <f>'19'!I29</f>
        <v>1540</v>
      </c>
      <c r="J4" s="2">
        <f>'19'!J29</f>
        <v>564</v>
      </c>
      <c r="K4" s="2">
        <f>'19'!K29</f>
        <v>665</v>
      </c>
      <c r="L4" s="2">
        <f>'19'!L29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270424</v>
      </c>
      <c r="E29" s="48">
        <f t="shared" ref="E29:L29" si="7">E4+E5-E28</f>
        <v>2830</v>
      </c>
      <c r="F29" s="48">
        <f t="shared" si="7"/>
        <v>7850</v>
      </c>
      <c r="G29" s="48">
        <f t="shared" si="7"/>
        <v>60</v>
      </c>
      <c r="H29" s="48">
        <f t="shared" si="7"/>
        <v>7035</v>
      </c>
      <c r="I29" s="48">
        <f t="shared" si="7"/>
        <v>1540</v>
      </c>
      <c r="J29" s="48">
        <f t="shared" si="7"/>
        <v>564</v>
      </c>
      <c r="K29" s="48">
        <f t="shared" si="7"/>
        <v>665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'20'!D29</f>
        <v>270424</v>
      </c>
      <c r="E4" s="2">
        <f>'20'!E29</f>
        <v>2830</v>
      </c>
      <c r="F4" s="2">
        <f>'20'!F29</f>
        <v>7850</v>
      </c>
      <c r="G4" s="2">
        <f>'20'!G29</f>
        <v>60</v>
      </c>
      <c r="H4" s="2">
        <f>'20'!H29</f>
        <v>7035</v>
      </c>
      <c r="I4" s="2">
        <f>'20'!I29</f>
        <v>1540</v>
      </c>
      <c r="J4" s="2">
        <f>'20'!J29</f>
        <v>564</v>
      </c>
      <c r="K4" s="2">
        <f>'20'!K29</f>
        <v>665</v>
      </c>
      <c r="L4" s="2">
        <f>'20'!L29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270424</v>
      </c>
      <c r="E29" s="48">
        <f t="shared" ref="E29:L29" si="7">E4+E5-E28</f>
        <v>2830</v>
      </c>
      <c r="F29" s="48">
        <f t="shared" si="7"/>
        <v>7850</v>
      </c>
      <c r="G29" s="48">
        <f t="shared" si="7"/>
        <v>60</v>
      </c>
      <c r="H29" s="48">
        <f t="shared" si="7"/>
        <v>7035</v>
      </c>
      <c r="I29" s="48">
        <f t="shared" si="7"/>
        <v>1540</v>
      </c>
      <c r="J29" s="48">
        <f t="shared" si="7"/>
        <v>564</v>
      </c>
      <c r="K29" s="48">
        <f t="shared" si="7"/>
        <v>665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'21'!D29</f>
        <v>270424</v>
      </c>
      <c r="E4" s="2">
        <f>'21'!E29</f>
        <v>2830</v>
      </c>
      <c r="F4" s="2">
        <f>'21'!F29</f>
        <v>7850</v>
      </c>
      <c r="G4" s="2">
        <f>'21'!G29</f>
        <v>60</v>
      </c>
      <c r="H4" s="2">
        <f>'21'!H29</f>
        <v>7035</v>
      </c>
      <c r="I4" s="2">
        <f>'21'!I29</f>
        <v>1540</v>
      </c>
      <c r="J4" s="2">
        <f>'21'!J29</f>
        <v>564</v>
      </c>
      <c r="K4" s="2">
        <f>'21'!K29</f>
        <v>665</v>
      </c>
      <c r="L4" s="2">
        <f>'21'!L29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270424</v>
      </c>
      <c r="E29" s="48">
        <f t="shared" ref="E29:L29" si="7">E4+E5-E28</f>
        <v>2830</v>
      </c>
      <c r="F29" s="48">
        <f t="shared" si="7"/>
        <v>7850</v>
      </c>
      <c r="G29" s="48">
        <f t="shared" si="7"/>
        <v>60</v>
      </c>
      <c r="H29" s="48">
        <f t="shared" si="7"/>
        <v>7035</v>
      </c>
      <c r="I29" s="48">
        <f t="shared" si="7"/>
        <v>1540</v>
      </c>
      <c r="J29" s="48">
        <f t="shared" si="7"/>
        <v>564</v>
      </c>
      <c r="K29" s="48">
        <f t="shared" si="7"/>
        <v>665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'22'!D29</f>
        <v>270424</v>
      </c>
      <c r="E4" s="2">
        <f>'22'!E29</f>
        <v>2830</v>
      </c>
      <c r="F4" s="2">
        <f>'22'!F29</f>
        <v>7850</v>
      </c>
      <c r="G4" s="2">
        <f>'22'!G29</f>
        <v>60</v>
      </c>
      <c r="H4" s="2">
        <f>'22'!H29</f>
        <v>7035</v>
      </c>
      <c r="I4" s="2">
        <f>'22'!I29</f>
        <v>1540</v>
      </c>
      <c r="J4" s="2">
        <f>'22'!J29</f>
        <v>564</v>
      </c>
      <c r="K4" s="2">
        <f>'22'!K29</f>
        <v>665</v>
      </c>
      <c r="L4" s="2">
        <f>'22'!L29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270424</v>
      </c>
      <c r="E29" s="48">
        <f t="shared" ref="E29:L29" si="7">E4+E5-E28</f>
        <v>2830</v>
      </c>
      <c r="F29" s="48">
        <f t="shared" si="7"/>
        <v>7850</v>
      </c>
      <c r="G29" s="48">
        <f t="shared" si="7"/>
        <v>60</v>
      </c>
      <c r="H29" s="48">
        <f t="shared" si="7"/>
        <v>7035</v>
      </c>
      <c r="I29" s="48">
        <f t="shared" si="7"/>
        <v>1540</v>
      </c>
      <c r="J29" s="48">
        <f t="shared" si="7"/>
        <v>564</v>
      </c>
      <c r="K29" s="48">
        <f t="shared" si="7"/>
        <v>665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'23'!D29</f>
        <v>270424</v>
      </c>
      <c r="E4" s="2">
        <f>'23'!E29</f>
        <v>2830</v>
      </c>
      <c r="F4" s="2">
        <f>'23'!F29</f>
        <v>7850</v>
      </c>
      <c r="G4" s="2">
        <f>'23'!G29</f>
        <v>60</v>
      </c>
      <c r="H4" s="2">
        <f>'23'!H29</f>
        <v>7035</v>
      </c>
      <c r="I4" s="2">
        <f>'23'!I29</f>
        <v>1540</v>
      </c>
      <c r="J4" s="2">
        <f>'23'!J29</f>
        <v>564</v>
      </c>
      <c r="K4" s="2">
        <f>'23'!K29</f>
        <v>665</v>
      </c>
      <c r="L4" s="2">
        <f>'23'!L29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270424</v>
      </c>
      <c r="E29" s="48">
        <f t="shared" ref="E29:L29" si="7">E4+E5-E28</f>
        <v>2830</v>
      </c>
      <c r="F29" s="48">
        <f t="shared" si="7"/>
        <v>7850</v>
      </c>
      <c r="G29" s="48">
        <f t="shared" si="7"/>
        <v>60</v>
      </c>
      <c r="H29" s="48">
        <f t="shared" si="7"/>
        <v>7035</v>
      </c>
      <c r="I29" s="48">
        <f t="shared" si="7"/>
        <v>1540</v>
      </c>
      <c r="J29" s="48">
        <f t="shared" si="7"/>
        <v>564</v>
      </c>
      <c r="K29" s="48">
        <f t="shared" si="7"/>
        <v>665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'24'!D29</f>
        <v>270424</v>
      </c>
      <c r="E4" s="2">
        <f>'24'!E29</f>
        <v>2830</v>
      </c>
      <c r="F4" s="2">
        <f>'24'!F29</f>
        <v>7850</v>
      </c>
      <c r="G4" s="2">
        <f>'24'!G29</f>
        <v>60</v>
      </c>
      <c r="H4" s="2">
        <f>'24'!H29</f>
        <v>7035</v>
      </c>
      <c r="I4" s="2">
        <f>'24'!I29</f>
        <v>1540</v>
      </c>
      <c r="J4" s="2">
        <f>'24'!J29</f>
        <v>564</v>
      </c>
      <c r="K4" s="2">
        <f>'24'!K29</f>
        <v>665</v>
      </c>
      <c r="L4" s="2">
        <f>'24'!L29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270424</v>
      </c>
      <c r="E29" s="48">
        <f t="shared" ref="E29:L29" si="7">E4+E5-E28</f>
        <v>2830</v>
      </c>
      <c r="F29" s="48">
        <f t="shared" si="7"/>
        <v>7850</v>
      </c>
      <c r="G29" s="48">
        <f t="shared" si="7"/>
        <v>60</v>
      </c>
      <c r="H29" s="48">
        <f t="shared" si="7"/>
        <v>7035</v>
      </c>
      <c r="I29" s="48">
        <f t="shared" si="7"/>
        <v>1540</v>
      </c>
      <c r="J29" s="48">
        <f t="shared" si="7"/>
        <v>564</v>
      </c>
      <c r="K29" s="48">
        <f t="shared" si="7"/>
        <v>665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'25'!D29</f>
        <v>270424</v>
      </c>
      <c r="E4" s="2">
        <f>'25'!E29</f>
        <v>2830</v>
      </c>
      <c r="F4" s="2">
        <f>'25'!F29</f>
        <v>7850</v>
      </c>
      <c r="G4" s="2">
        <f>'25'!G29</f>
        <v>60</v>
      </c>
      <c r="H4" s="2">
        <f>'25'!H29</f>
        <v>7035</v>
      </c>
      <c r="I4" s="2">
        <f>'25'!I29</f>
        <v>1540</v>
      </c>
      <c r="J4" s="2">
        <f>'25'!J29</f>
        <v>564</v>
      </c>
      <c r="K4" s="2">
        <f>'25'!K29</f>
        <v>665</v>
      </c>
      <c r="L4" s="2">
        <f>'25'!L29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270424</v>
      </c>
      <c r="E29" s="48">
        <f t="shared" ref="E29:L29" si="7">E4+E5-E28</f>
        <v>2830</v>
      </c>
      <c r="F29" s="48">
        <f t="shared" si="7"/>
        <v>7850</v>
      </c>
      <c r="G29" s="48">
        <f t="shared" si="7"/>
        <v>60</v>
      </c>
      <c r="H29" s="48">
        <f t="shared" si="7"/>
        <v>7035</v>
      </c>
      <c r="I29" s="48">
        <f t="shared" si="7"/>
        <v>1540</v>
      </c>
      <c r="J29" s="48">
        <f t="shared" si="7"/>
        <v>564</v>
      </c>
      <c r="K29" s="48">
        <f t="shared" si="7"/>
        <v>665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'26'!D29</f>
        <v>270424</v>
      </c>
      <c r="E4" s="2">
        <f>'26'!E29</f>
        <v>2830</v>
      </c>
      <c r="F4" s="2">
        <f>'26'!F29</f>
        <v>7850</v>
      </c>
      <c r="G4" s="2">
        <f>'26'!G29</f>
        <v>60</v>
      </c>
      <c r="H4" s="2">
        <f>'26'!H29</f>
        <v>7035</v>
      </c>
      <c r="I4" s="2">
        <f>'26'!I29</f>
        <v>1540</v>
      </c>
      <c r="J4" s="2">
        <f>'26'!J29</f>
        <v>564</v>
      </c>
      <c r="K4" s="2">
        <f>'26'!K29</f>
        <v>665</v>
      </c>
      <c r="L4" s="2">
        <f>'26'!L29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270424</v>
      </c>
      <c r="E29" s="48">
        <f t="shared" ref="E29:L29" si="7">E4+E5-E28</f>
        <v>2830</v>
      </c>
      <c r="F29" s="48">
        <f t="shared" si="7"/>
        <v>7850</v>
      </c>
      <c r="G29" s="48">
        <f t="shared" si="7"/>
        <v>60</v>
      </c>
      <c r="H29" s="48">
        <f t="shared" si="7"/>
        <v>7035</v>
      </c>
      <c r="I29" s="48">
        <f t="shared" si="7"/>
        <v>1540</v>
      </c>
      <c r="J29" s="48">
        <f t="shared" si="7"/>
        <v>564</v>
      </c>
      <c r="K29" s="48">
        <f t="shared" si="7"/>
        <v>665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'27'!D29</f>
        <v>270424</v>
      </c>
      <c r="E4" s="2">
        <f>'27'!E29</f>
        <v>2830</v>
      </c>
      <c r="F4" s="2">
        <f>'27'!F29</f>
        <v>7850</v>
      </c>
      <c r="G4" s="2">
        <f>'27'!G29</f>
        <v>60</v>
      </c>
      <c r="H4" s="2">
        <f>'27'!H29</f>
        <v>7035</v>
      </c>
      <c r="I4" s="2">
        <f>'27'!I29</f>
        <v>1540</v>
      </c>
      <c r="J4" s="2">
        <f>'27'!J29</f>
        <v>564</v>
      </c>
      <c r="K4" s="2">
        <f>'27'!K29</f>
        <v>665</v>
      </c>
      <c r="L4" s="2">
        <f>'27'!L29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270424</v>
      </c>
      <c r="E29" s="48">
        <f t="shared" ref="E29:L29" si="7">E4+E5-E28</f>
        <v>2830</v>
      </c>
      <c r="F29" s="48">
        <f t="shared" si="7"/>
        <v>7850</v>
      </c>
      <c r="G29" s="48">
        <f t="shared" si="7"/>
        <v>60</v>
      </c>
      <c r="H29" s="48">
        <f t="shared" si="7"/>
        <v>7035</v>
      </c>
      <c r="I29" s="48">
        <f t="shared" si="7"/>
        <v>1540</v>
      </c>
      <c r="J29" s="48">
        <f t="shared" si="7"/>
        <v>564</v>
      </c>
      <c r="K29" s="48">
        <f t="shared" si="7"/>
        <v>665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'28'!D29</f>
        <v>270424</v>
      </c>
      <c r="E4" s="2">
        <f>'28'!E29</f>
        <v>2830</v>
      </c>
      <c r="F4" s="2">
        <f>'28'!F29</f>
        <v>7850</v>
      </c>
      <c r="G4" s="2">
        <f>'28'!G29</f>
        <v>60</v>
      </c>
      <c r="H4" s="2">
        <f>'28'!H29</f>
        <v>7035</v>
      </c>
      <c r="I4" s="2">
        <f>'28'!I29</f>
        <v>1540</v>
      </c>
      <c r="J4" s="2">
        <f>'28'!J29</f>
        <v>564</v>
      </c>
      <c r="K4" s="2">
        <f>'28'!K29</f>
        <v>665</v>
      </c>
      <c r="L4" s="2">
        <f>'28'!L29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270424</v>
      </c>
      <c r="E29" s="48">
        <f t="shared" ref="E29:L29" si="7">E4+E5-E28</f>
        <v>2830</v>
      </c>
      <c r="F29" s="48">
        <f t="shared" si="7"/>
        <v>7850</v>
      </c>
      <c r="G29" s="48">
        <f t="shared" si="7"/>
        <v>60</v>
      </c>
      <c r="H29" s="48">
        <f t="shared" si="7"/>
        <v>7035</v>
      </c>
      <c r="I29" s="48">
        <f t="shared" si="7"/>
        <v>1540</v>
      </c>
      <c r="J29" s="48">
        <f t="shared" si="7"/>
        <v>564</v>
      </c>
      <c r="K29" s="48">
        <f t="shared" si="7"/>
        <v>665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15" sqref="I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'2'!D29</f>
        <v>453558</v>
      </c>
      <c r="E4" s="2">
        <f>'2'!E29</f>
        <v>4190</v>
      </c>
      <c r="F4" s="2">
        <f>'2'!F29</f>
        <v>10040</v>
      </c>
      <c r="G4" s="2">
        <f>'2'!G29</f>
        <v>70</v>
      </c>
      <c r="H4" s="2">
        <f>'2'!H29</f>
        <v>13495</v>
      </c>
      <c r="I4" s="2">
        <f>'2'!I29</f>
        <v>1540</v>
      </c>
      <c r="J4" s="2">
        <f>'2'!J29</f>
        <v>388</v>
      </c>
      <c r="K4" s="2">
        <f>'2'!K29</f>
        <v>642</v>
      </c>
      <c r="L4" s="2">
        <f>'2'!L29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'29'!D29</f>
        <v>270424</v>
      </c>
      <c r="E4" s="2">
        <f>'29'!E29</f>
        <v>2830</v>
      </c>
      <c r="F4" s="2">
        <f>'29'!F29</f>
        <v>7850</v>
      </c>
      <c r="G4" s="2">
        <f>'29'!G29</f>
        <v>60</v>
      </c>
      <c r="H4" s="2">
        <f>'29'!H29</f>
        <v>7035</v>
      </c>
      <c r="I4" s="2">
        <f>'29'!I29</f>
        <v>1540</v>
      </c>
      <c r="J4" s="2">
        <f>'29'!J29</f>
        <v>564</v>
      </c>
      <c r="K4" s="2">
        <f>'29'!K29</f>
        <v>665</v>
      </c>
      <c r="L4" s="2">
        <f>'29'!L29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270424</v>
      </c>
      <c r="E29" s="48">
        <f t="shared" ref="E29:L29" si="7">E4+E5-E28</f>
        <v>2830</v>
      </c>
      <c r="F29" s="48">
        <f t="shared" si="7"/>
        <v>7850</v>
      </c>
      <c r="G29" s="48">
        <f t="shared" si="7"/>
        <v>60</v>
      </c>
      <c r="H29" s="48">
        <f t="shared" si="7"/>
        <v>7035</v>
      </c>
      <c r="I29" s="48">
        <f t="shared" si="7"/>
        <v>1540</v>
      </c>
      <c r="J29" s="48">
        <f t="shared" si="7"/>
        <v>564</v>
      </c>
      <c r="K29" s="48">
        <f t="shared" si="7"/>
        <v>665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'30'!D29</f>
        <v>270424</v>
      </c>
      <c r="E4" s="2">
        <f>'30'!E29</f>
        <v>2830</v>
      </c>
      <c r="F4" s="2">
        <f>'30'!F29</f>
        <v>7850</v>
      </c>
      <c r="G4" s="2">
        <f>'30'!G29</f>
        <v>60</v>
      </c>
      <c r="H4" s="2">
        <f>'30'!H29</f>
        <v>7035</v>
      </c>
      <c r="I4" s="2">
        <f>'30'!I29</f>
        <v>1540</v>
      </c>
      <c r="J4" s="2">
        <f>'30'!J29</f>
        <v>564</v>
      </c>
      <c r="K4" s="2">
        <f>'30'!K29</f>
        <v>665</v>
      </c>
      <c r="L4" s="2">
        <f>'30'!L29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270424</v>
      </c>
      <c r="E29" s="48">
        <f t="shared" ref="E29:L29" si="7">E4+E5-E28</f>
        <v>2830</v>
      </c>
      <c r="F29" s="48">
        <f t="shared" si="7"/>
        <v>7850</v>
      </c>
      <c r="G29" s="48">
        <f t="shared" si="7"/>
        <v>60</v>
      </c>
      <c r="H29" s="48">
        <f t="shared" si="7"/>
        <v>7035</v>
      </c>
      <c r="I29" s="48">
        <f t="shared" si="7"/>
        <v>1540</v>
      </c>
      <c r="J29" s="48">
        <f t="shared" si="7"/>
        <v>564</v>
      </c>
      <c r="K29" s="48">
        <f t="shared" si="7"/>
        <v>665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I28" sqref="I2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/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'1'!D4</f>
        <v>430730</v>
      </c>
      <c r="E4" s="2">
        <f>'1'!E4</f>
        <v>4360</v>
      </c>
      <c r="F4" s="2">
        <f>'1'!F4</f>
        <v>10390</v>
      </c>
      <c r="G4" s="2">
        <f>'1'!G4</f>
        <v>70</v>
      </c>
      <c r="H4" s="2">
        <f>'1'!H4</f>
        <v>14575</v>
      </c>
      <c r="I4" s="2">
        <f>'1'!I4</f>
        <v>1131</v>
      </c>
      <c r="J4" s="2">
        <f>'1'!J4</f>
        <v>388</v>
      </c>
      <c r="K4" s="2">
        <f>'1'!K4</f>
        <v>155</v>
      </c>
      <c r="L4" s="2">
        <f>'1'!L4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1506183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1000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700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91258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105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220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4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24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95338</v>
      </c>
      <c r="N7" s="24">
        <f>D7+E7*20+F7*10+G7*9+H7*9+I7*191+J7*191+K7*182+L7*100</f>
        <v>100470</v>
      </c>
      <c r="O7" s="25">
        <f>M7*2.75%</f>
        <v>2621.7950000000001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761</v>
      </c>
      <c r="R7" s="24">
        <f>M7-(M7*2.75%)+I7*191+J7*191+K7*182+L7*100-Q7</f>
        <v>97087.205000000002</v>
      </c>
      <c r="S7" s="25">
        <f>M7*0.95%</f>
        <v>905.71100000000001</v>
      </c>
      <c r="T7" s="27">
        <f>S7-Q7</f>
        <v>144.71100000000001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38945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40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250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10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42095</v>
      </c>
      <c r="N8" s="24">
        <f t="shared" ref="N8:N27" si="1">D8+E8*20+F8*10+G8*9+H8*9+I8*191+J8*191+K8*182+L8*100</f>
        <v>44005</v>
      </c>
      <c r="O8" s="25">
        <f t="shared" ref="O8:O27" si="2">M8*2.75%</f>
        <v>1157.6125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894</v>
      </c>
      <c r="R8" s="24">
        <f t="shared" ref="R8:R27" si="3">M8-(M8*2.75%)+I8*191+J8*191+K8*182+L8*100-Q8</f>
        <v>41953.387499999997</v>
      </c>
      <c r="S8" s="25">
        <f t="shared" ref="S8:S27" si="4">M8*0.95%</f>
        <v>399.90249999999997</v>
      </c>
      <c r="T8" s="27">
        <f t="shared" ref="T8:T27" si="5">S8-Q8</f>
        <v>-494.09750000000003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135930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100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200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980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18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2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148750</v>
      </c>
      <c r="N9" s="24">
        <f t="shared" si="1"/>
        <v>152552</v>
      </c>
      <c r="O9" s="25">
        <f t="shared" si="2"/>
        <v>4090.625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956</v>
      </c>
      <c r="R9" s="24">
        <f t="shared" si="3"/>
        <v>147505.375</v>
      </c>
      <c r="S9" s="25">
        <f t="shared" si="4"/>
        <v>1413.125</v>
      </c>
      <c r="T9" s="27">
        <f t="shared" si="5"/>
        <v>457.125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36967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20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10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120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38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5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5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38547</v>
      </c>
      <c r="N10" s="24">
        <f t="shared" si="1"/>
        <v>47670</v>
      </c>
      <c r="O10" s="25">
        <f t="shared" si="2"/>
        <v>1060.0425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167</v>
      </c>
      <c r="R10" s="24">
        <f t="shared" si="3"/>
        <v>46442.957499999997</v>
      </c>
      <c r="S10" s="25">
        <f t="shared" si="4"/>
        <v>366.19650000000001</v>
      </c>
      <c r="T10" s="27">
        <f t="shared" si="5"/>
        <v>199.19650000000001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82841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165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260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1150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45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3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6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99091</v>
      </c>
      <c r="N11" s="24">
        <f t="shared" si="1"/>
        <v>109351</v>
      </c>
      <c r="O11" s="25">
        <f t="shared" si="2"/>
        <v>2725.0025000000001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344</v>
      </c>
      <c r="R11" s="24">
        <f t="shared" si="3"/>
        <v>106281.9975</v>
      </c>
      <c r="S11" s="25">
        <f t="shared" si="4"/>
        <v>941.36450000000002</v>
      </c>
      <c r="T11" s="27">
        <f t="shared" si="5"/>
        <v>597.36450000000002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48403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30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150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19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35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50253</v>
      </c>
      <c r="N12" s="24">
        <f t="shared" si="1"/>
        <v>60252</v>
      </c>
      <c r="O12" s="25">
        <f t="shared" si="2"/>
        <v>1381.9575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706</v>
      </c>
      <c r="R12" s="24">
        <f t="shared" si="3"/>
        <v>58164.042500000003</v>
      </c>
      <c r="S12" s="25">
        <f t="shared" si="4"/>
        <v>477.40350000000001</v>
      </c>
      <c r="T12" s="27">
        <f t="shared" si="5"/>
        <v>-228.59649999999999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58155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58155</v>
      </c>
      <c r="N13" s="24">
        <f t="shared" si="1"/>
        <v>58155</v>
      </c>
      <c r="O13" s="25">
        <f t="shared" si="2"/>
        <v>1599.2625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10</v>
      </c>
      <c r="R13" s="24">
        <f t="shared" si="3"/>
        <v>56545.737500000003</v>
      </c>
      <c r="S13" s="25">
        <f t="shared" si="4"/>
        <v>552.47249999999997</v>
      </c>
      <c r="T13" s="27">
        <f t="shared" si="5"/>
        <v>542.47249999999997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70510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100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520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63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1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15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76190</v>
      </c>
      <c r="N14" s="24">
        <f t="shared" si="1"/>
        <v>91144</v>
      </c>
      <c r="O14" s="25">
        <f t="shared" si="2"/>
        <v>2095.2249999999999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976</v>
      </c>
      <c r="R14" s="24">
        <f t="shared" si="3"/>
        <v>88072.774999999994</v>
      </c>
      <c r="S14" s="25">
        <f t="shared" si="4"/>
        <v>723.80499999999995</v>
      </c>
      <c r="T14" s="27">
        <f t="shared" si="5"/>
        <v>-252.19500000000005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153461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70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150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440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6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15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3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160321</v>
      </c>
      <c r="N15" s="24">
        <f t="shared" si="1"/>
        <v>164878</v>
      </c>
      <c r="O15" s="25">
        <f t="shared" si="2"/>
        <v>4408.8275000000003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1056</v>
      </c>
      <c r="R15" s="24">
        <f t="shared" si="3"/>
        <v>159413.17249999999</v>
      </c>
      <c r="S15" s="25">
        <f t="shared" si="4"/>
        <v>1523.0494999999999</v>
      </c>
      <c r="T15" s="27">
        <f t="shared" si="5"/>
        <v>467.04949999999985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95068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100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110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880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64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7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106088</v>
      </c>
      <c r="N16" s="24">
        <f t="shared" si="1"/>
        <v>119586</v>
      </c>
      <c r="O16" s="25">
        <f t="shared" si="2"/>
        <v>2917.42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838</v>
      </c>
      <c r="R16" s="24">
        <f t="shared" si="3"/>
        <v>115830.58</v>
      </c>
      <c r="S16" s="25">
        <f t="shared" si="4"/>
        <v>1007.836</v>
      </c>
      <c r="T16" s="27">
        <f t="shared" si="5"/>
        <v>169.83600000000001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62692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50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300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500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10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6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71192</v>
      </c>
      <c r="N17" s="24">
        <f t="shared" si="1"/>
        <v>74194</v>
      </c>
      <c r="O17" s="25">
        <f t="shared" si="2"/>
        <v>1957.78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395</v>
      </c>
      <c r="R17" s="24">
        <f t="shared" si="3"/>
        <v>71841.22</v>
      </c>
      <c r="S17" s="25">
        <f t="shared" si="4"/>
        <v>676.32399999999996</v>
      </c>
      <c r="T17" s="27">
        <f t="shared" si="5"/>
        <v>281.32399999999996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66536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20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66536</v>
      </c>
      <c r="N18" s="24">
        <f t="shared" si="1"/>
        <v>70356</v>
      </c>
      <c r="O18" s="25">
        <f t="shared" si="2"/>
        <v>1829.74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1198</v>
      </c>
      <c r="R18" s="24">
        <f t="shared" si="3"/>
        <v>67328.260000000009</v>
      </c>
      <c r="S18" s="25">
        <f t="shared" si="4"/>
        <v>632.09199999999998</v>
      </c>
      <c r="T18" s="27">
        <f t="shared" si="5"/>
        <v>-565.90800000000002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104237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50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270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10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410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33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12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111717</v>
      </c>
      <c r="N19" s="24">
        <f t="shared" si="1"/>
        <v>120204</v>
      </c>
      <c r="O19" s="25">
        <f t="shared" si="2"/>
        <v>3072.2175000000002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820</v>
      </c>
      <c r="R19" s="24">
        <f t="shared" si="3"/>
        <v>116311.7825</v>
      </c>
      <c r="S19" s="25">
        <f t="shared" si="4"/>
        <v>1061.3115</v>
      </c>
      <c r="T19" s="27">
        <f t="shared" si="5"/>
        <v>241.31150000000002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48508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48508</v>
      </c>
      <c r="N20" s="24">
        <f t="shared" si="1"/>
        <v>49418</v>
      </c>
      <c r="O20" s="25">
        <f t="shared" si="2"/>
        <v>1333.97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841</v>
      </c>
      <c r="R20" s="24">
        <f t="shared" si="3"/>
        <v>47243.03</v>
      </c>
      <c r="S20" s="25">
        <f t="shared" si="4"/>
        <v>460.82599999999996</v>
      </c>
      <c r="T20" s="27">
        <f t="shared" si="5"/>
        <v>-380.17400000000004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59119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100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60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42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60659</v>
      </c>
      <c r="N21" s="24">
        <f t="shared" si="1"/>
        <v>68681</v>
      </c>
      <c r="O21" s="25">
        <f t="shared" si="2"/>
        <v>1668.1224999999999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172</v>
      </c>
      <c r="R21" s="24">
        <f t="shared" si="3"/>
        <v>66840.877500000002</v>
      </c>
      <c r="S21" s="25">
        <f t="shared" si="4"/>
        <v>576.26049999999998</v>
      </c>
      <c r="T21" s="27">
        <f t="shared" si="5"/>
        <v>404.26049999999998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112733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570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630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250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99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20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132683</v>
      </c>
      <c r="N22" s="24">
        <f t="shared" si="1"/>
        <v>155232</v>
      </c>
      <c r="O22" s="25">
        <f t="shared" si="2"/>
        <v>3648.7824999999998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1003</v>
      </c>
      <c r="R22" s="24">
        <f t="shared" si="3"/>
        <v>150580.2175</v>
      </c>
      <c r="S22" s="25">
        <f t="shared" si="4"/>
        <v>1260.4884999999999</v>
      </c>
      <c r="T22" s="27">
        <f t="shared" si="5"/>
        <v>257.48849999999993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57845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20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57845</v>
      </c>
      <c r="N23" s="24">
        <f t="shared" si="1"/>
        <v>63485</v>
      </c>
      <c r="O23" s="25">
        <f t="shared" si="2"/>
        <v>1590.7375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490</v>
      </c>
      <c r="R23" s="24">
        <f t="shared" si="3"/>
        <v>61404.262499999997</v>
      </c>
      <c r="S23" s="25">
        <f t="shared" si="4"/>
        <v>549.52750000000003</v>
      </c>
      <c r="T23" s="27">
        <f t="shared" si="5"/>
        <v>59.527500000000032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149485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100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200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790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36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10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160595</v>
      </c>
      <c r="N24" s="24">
        <f t="shared" si="1"/>
        <v>169291</v>
      </c>
      <c r="O24" s="25">
        <f t="shared" si="2"/>
        <v>4416.3625000000002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951</v>
      </c>
      <c r="R24" s="24">
        <f t="shared" si="3"/>
        <v>163923.63750000001</v>
      </c>
      <c r="S24" s="25">
        <f t="shared" si="4"/>
        <v>1525.6524999999999</v>
      </c>
      <c r="T24" s="27">
        <f t="shared" si="5"/>
        <v>574.65249999999992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62940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50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120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560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30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70180</v>
      </c>
      <c r="N25" s="24">
        <f t="shared" si="1"/>
        <v>77730</v>
      </c>
      <c r="O25" s="25">
        <f t="shared" si="2"/>
        <v>1929.95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576</v>
      </c>
      <c r="R25" s="24">
        <f t="shared" si="3"/>
        <v>75224.05</v>
      </c>
      <c r="S25" s="25">
        <f t="shared" si="4"/>
        <v>666.71</v>
      </c>
      <c r="T25" s="27">
        <f t="shared" si="5"/>
        <v>90.710000000000036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67700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100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50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260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15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10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72540</v>
      </c>
      <c r="N26" s="24">
        <f t="shared" si="1"/>
        <v>77225</v>
      </c>
      <c r="O26" s="25">
        <f t="shared" si="2"/>
        <v>1994.85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629</v>
      </c>
      <c r="R26" s="24">
        <f t="shared" si="3"/>
        <v>74601.149999999994</v>
      </c>
      <c r="S26" s="25">
        <f t="shared" si="4"/>
        <v>689.13</v>
      </c>
      <c r="T26" s="27">
        <f t="shared" si="5"/>
        <v>60.129999999999995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63156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63156</v>
      </c>
      <c r="N27" s="40">
        <f t="shared" si="1"/>
        <v>68605</v>
      </c>
      <c r="O27" s="25">
        <f t="shared" si="2"/>
        <v>1736.79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600</v>
      </c>
      <c r="R27" s="24">
        <f t="shared" si="3"/>
        <v>66268.209999999992</v>
      </c>
      <c r="S27" s="42">
        <f t="shared" si="4"/>
        <v>599.98199999999997</v>
      </c>
      <c r="T27" s="43">
        <f t="shared" si="5"/>
        <v>-1.8000000000029104E-2</v>
      </c>
    </row>
    <row r="28" spans="1:20" ht="16.5" thickBot="1" x14ac:dyDescent="0.3">
      <c r="A28" s="54" t="s">
        <v>38</v>
      </c>
      <c r="B28" s="55"/>
      <c r="C28" s="56"/>
      <c r="D28" s="44">
        <f>SUM(D7:D27)</f>
        <v>1666489</v>
      </c>
      <c r="E28" s="45">
        <f>SUM(E7:E27)</f>
        <v>1530</v>
      </c>
      <c r="F28" s="45">
        <f t="shared" ref="F28:T28" si="6">SUM(F7:F27)</f>
        <v>2540</v>
      </c>
      <c r="G28" s="45">
        <f t="shared" si="6"/>
        <v>10</v>
      </c>
      <c r="H28" s="45">
        <f t="shared" si="6"/>
        <v>7540</v>
      </c>
      <c r="I28" s="45">
        <f t="shared" si="6"/>
        <v>591</v>
      </c>
      <c r="J28" s="45">
        <f t="shared" si="6"/>
        <v>24</v>
      </c>
      <c r="K28" s="45">
        <f t="shared" si="6"/>
        <v>190</v>
      </c>
      <c r="L28" s="45">
        <f t="shared" si="6"/>
        <v>0</v>
      </c>
      <c r="M28" s="45">
        <f t="shared" si="6"/>
        <v>1790439</v>
      </c>
      <c r="N28" s="45">
        <f t="shared" si="6"/>
        <v>1942484</v>
      </c>
      <c r="O28" s="46">
        <f t="shared" si="6"/>
        <v>49237.072500000009</v>
      </c>
      <c r="P28" s="45">
        <f t="shared" si="6"/>
        <v>0</v>
      </c>
      <c r="Q28" s="45">
        <f t="shared" si="6"/>
        <v>14383</v>
      </c>
      <c r="R28" s="45">
        <f t="shared" si="6"/>
        <v>1878863.9274999998</v>
      </c>
      <c r="S28" s="45">
        <f t="shared" si="6"/>
        <v>17009.1705</v>
      </c>
      <c r="T28" s="47">
        <f t="shared" si="6"/>
        <v>2626.1705000000002</v>
      </c>
    </row>
    <row r="29" spans="1:20" ht="15.75" thickBot="1" x14ac:dyDescent="0.3">
      <c r="A29" s="57" t="s">
        <v>39</v>
      </c>
      <c r="B29" s="58"/>
      <c r="C29" s="59"/>
      <c r="D29" s="48">
        <f>D4+D5-D28</f>
        <v>270424</v>
      </c>
      <c r="E29" s="48">
        <f t="shared" ref="E29:L29" si="7">E4+E5-E28</f>
        <v>2830</v>
      </c>
      <c r="F29" s="48">
        <f t="shared" si="7"/>
        <v>7850</v>
      </c>
      <c r="G29" s="48">
        <f t="shared" si="7"/>
        <v>60</v>
      </c>
      <c r="H29" s="48">
        <f t="shared" si="7"/>
        <v>7035</v>
      </c>
      <c r="I29" s="48">
        <f t="shared" si="7"/>
        <v>1540</v>
      </c>
      <c r="J29" s="48">
        <f t="shared" si="7"/>
        <v>564</v>
      </c>
      <c r="K29" s="48">
        <f t="shared" si="7"/>
        <v>665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1" max="12" width="6.7109375" bestFit="1" customWidth="1"/>
    <col min="13" max="13" width="8.57031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1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1" ht="18.75" x14ac:dyDescent="0.25">
      <c r="A3" s="64" t="s">
        <v>49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1" x14ac:dyDescent="0.25">
      <c r="A4" s="68" t="s">
        <v>1</v>
      </c>
      <c r="B4" s="68"/>
      <c r="C4" s="1"/>
      <c r="D4" s="2">
        <f>'3'!D29</f>
        <v>453558</v>
      </c>
      <c r="E4" s="2">
        <f>'3'!E29</f>
        <v>4190</v>
      </c>
      <c r="F4" s="2">
        <f>'3'!F29</f>
        <v>10040</v>
      </c>
      <c r="G4" s="2">
        <f>'3'!G29</f>
        <v>70</v>
      </c>
      <c r="H4" s="2">
        <f>'3'!H29</f>
        <v>13495</v>
      </c>
      <c r="I4" s="2">
        <f>'3'!I29</f>
        <v>1540</v>
      </c>
      <c r="J4" s="2">
        <f>'3'!J29</f>
        <v>388</v>
      </c>
      <c r="K4" s="2">
        <f>'3'!K29</f>
        <v>642</v>
      </c>
      <c r="L4" s="2">
        <f>'3'!L29</f>
        <v>50</v>
      </c>
      <c r="M4" s="3"/>
      <c r="N4" s="69"/>
      <c r="O4" s="69"/>
      <c r="P4" s="69"/>
      <c r="Q4" s="69"/>
      <c r="R4" s="69"/>
      <c r="S4" s="69"/>
      <c r="T4" s="69"/>
    </row>
    <row r="5" spans="1:21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9284</v>
      </c>
      <c r="E7" s="22"/>
      <c r="F7" s="22"/>
      <c r="G7" s="22"/>
      <c r="H7" s="22"/>
      <c r="I7" s="23">
        <v>3</v>
      </c>
      <c r="J7" s="23"/>
      <c r="K7" s="23">
        <v>3</v>
      </c>
      <c r="L7" s="23"/>
      <c r="M7" s="20">
        <f>D7+E7*20+F7*10+G7*9+H7*9</f>
        <v>9284</v>
      </c>
      <c r="N7" s="24">
        <f>D7+E7*20+F7*10+G7*9+H7*9+I7*191+J7*191+K7*182+L7*100</f>
        <v>10403</v>
      </c>
      <c r="O7" s="25">
        <f>M7*2.75%</f>
        <v>255.31</v>
      </c>
      <c r="P7" s="26"/>
      <c r="Q7" s="26">
        <v>89</v>
      </c>
      <c r="R7" s="24">
        <f>M7-(M7*2.75%)+I7*191+J7*191+K7*182+L7*100-Q7</f>
        <v>10058.69</v>
      </c>
      <c r="S7" s="25">
        <f>M7*0.95%</f>
        <v>88.197999999999993</v>
      </c>
      <c r="T7" s="27">
        <f>S7-Q7</f>
        <v>-0.80200000000000671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4886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4886</v>
      </c>
      <c r="N8" s="24">
        <f t="shared" ref="N8:N27" si="1">D8+E8*20+F8*10+G8*9+H8*9+I8*191+J8*191+K8*182+L8*100</f>
        <v>4886</v>
      </c>
      <c r="O8" s="25">
        <f t="shared" ref="O8:O27" si="2">M8*2.75%</f>
        <v>134.36500000000001</v>
      </c>
      <c r="P8" s="26">
        <v>900</v>
      </c>
      <c r="Q8" s="26">
        <v>51</v>
      </c>
      <c r="R8" s="24">
        <f t="shared" ref="R8:R27" si="3">M8-(M8*2.75%)+I8*191+J8*191+K8*182+L8*100-Q8</f>
        <v>4700.6350000000002</v>
      </c>
      <c r="S8" s="25">
        <f t="shared" ref="S8:S27" si="4">M8*0.95%</f>
        <v>46.417000000000002</v>
      </c>
      <c r="T8" s="27">
        <f t="shared" ref="T8:T27" si="5">S8-Q8</f>
        <v>-4.5829999999999984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14727</v>
      </c>
      <c r="E9" s="30">
        <v>60</v>
      </c>
      <c r="F9" s="30">
        <v>100</v>
      </c>
      <c r="G9" s="30"/>
      <c r="H9" s="30">
        <v>430</v>
      </c>
      <c r="I9" s="20">
        <v>12</v>
      </c>
      <c r="J9" s="20"/>
      <c r="K9" s="20">
        <v>2</v>
      </c>
      <c r="L9" s="20"/>
      <c r="M9" s="20">
        <f t="shared" si="0"/>
        <v>20797</v>
      </c>
      <c r="N9" s="24">
        <f t="shared" si="1"/>
        <v>23453</v>
      </c>
      <c r="O9" s="25">
        <f t="shared" si="2"/>
        <v>571.91750000000002</v>
      </c>
      <c r="P9" s="26">
        <v>6400</v>
      </c>
      <c r="Q9" s="26">
        <v>127</v>
      </c>
      <c r="R9" s="24">
        <f t="shared" si="3"/>
        <v>22754.0825</v>
      </c>
      <c r="S9" s="25">
        <f t="shared" si="4"/>
        <v>197.57149999999999</v>
      </c>
      <c r="T9" s="27">
        <f t="shared" si="5"/>
        <v>70.571499999999986</v>
      </c>
      <c r="U9">
        <v>54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3628</v>
      </c>
      <c r="E10" s="30"/>
      <c r="F10" s="30"/>
      <c r="G10" s="30"/>
      <c r="H10" s="30">
        <v>60</v>
      </c>
      <c r="I10" s="20">
        <v>5</v>
      </c>
      <c r="J10" s="20"/>
      <c r="K10" s="20">
        <v>5</v>
      </c>
      <c r="L10" s="20"/>
      <c r="M10" s="20">
        <f t="shared" si="0"/>
        <v>4168</v>
      </c>
      <c r="N10" s="24">
        <f t="shared" si="1"/>
        <v>6033</v>
      </c>
      <c r="O10" s="25">
        <f t="shared" si="2"/>
        <v>114.62</v>
      </c>
      <c r="P10" s="26"/>
      <c r="Q10" s="26">
        <v>18</v>
      </c>
      <c r="R10" s="24">
        <f t="shared" si="3"/>
        <v>5900.38</v>
      </c>
      <c r="S10" s="25">
        <f t="shared" si="4"/>
        <v>39.595999999999997</v>
      </c>
      <c r="T10" s="27">
        <f t="shared" si="5"/>
        <v>21.595999999999997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23559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23559</v>
      </c>
      <c r="N11" s="24">
        <f t="shared" si="1"/>
        <v>23923</v>
      </c>
      <c r="O11" s="25">
        <f t="shared" si="2"/>
        <v>647.87250000000006</v>
      </c>
      <c r="P11" s="26">
        <v>450</v>
      </c>
      <c r="Q11" s="26">
        <v>35</v>
      </c>
      <c r="R11" s="24">
        <f t="shared" si="3"/>
        <v>23240.127499999999</v>
      </c>
      <c r="S11" s="25">
        <f t="shared" si="4"/>
        <v>223.81049999999999</v>
      </c>
      <c r="T11" s="27">
        <f t="shared" si="5"/>
        <v>188.81049999999999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6115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6115</v>
      </c>
      <c r="N12" s="24">
        <f t="shared" si="1"/>
        <v>7025</v>
      </c>
      <c r="O12" s="25">
        <f t="shared" si="2"/>
        <v>168.16249999999999</v>
      </c>
      <c r="P12" s="26"/>
      <c r="Q12" s="26">
        <v>36</v>
      </c>
      <c r="R12" s="24">
        <f t="shared" si="3"/>
        <v>6820.8374999999996</v>
      </c>
      <c r="S12" s="25">
        <f t="shared" si="4"/>
        <v>58.092500000000001</v>
      </c>
      <c r="T12" s="27">
        <f t="shared" si="5"/>
        <v>22.092500000000001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7869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7869</v>
      </c>
      <c r="N13" s="24">
        <f t="shared" si="1"/>
        <v>7869</v>
      </c>
      <c r="O13" s="25">
        <f t="shared" si="2"/>
        <v>216.39750000000001</v>
      </c>
      <c r="P13" s="26"/>
      <c r="Q13" s="26">
        <v>2</v>
      </c>
      <c r="R13" s="24">
        <f t="shared" si="3"/>
        <v>7650.6025</v>
      </c>
      <c r="S13" s="25">
        <f t="shared" si="4"/>
        <v>74.755499999999998</v>
      </c>
      <c r="T13" s="27">
        <f t="shared" si="5"/>
        <v>72.755499999999998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5881</v>
      </c>
      <c r="E14" s="30"/>
      <c r="F14" s="30"/>
      <c r="G14" s="30"/>
      <c r="H14" s="30"/>
      <c r="I14" s="20">
        <v>24</v>
      </c>
      <c r="J14" s="20">
        <v>1</v>
      </c>
      <c r="K14" s="20"/>
      <c r="L14" s="20"/>
      <c r="M14" s="20">
        <f t="shared" si="0"/>
        <v>5881</v>
      </c>
      <c r="N14" s="24">
        <f t="shared" si="1"/>
        <v>10656</v>
      </c>
      <c r="O14" s="25">
        <f t="shared" si="2"/>
        <v>161.72749999999999</v>
      </c>
      <c r="P14" s="26">
        <v>7550</v>
      </c>
      <c r="Q14" s="26">
        <v>135</v>
      </c>
      <c r="R14" s="24">
        <f t="shared" si="3"/>
        <v>10359.272499999999</v>
      </c>
      <c r="S14" s="25">
        <f t="shared" si="4"/>
        <v>55.869500000000002</v>
      </c>
      <c r="T14" s="27">
        <f t="shared" si="5"/>
        <v>-79.130499999999998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16028</v>
      </c>
      <c r="E15" s="30">
        <v>20</v>
      </c>
      <c r="F15" s="30">
        <v>60</v>
      </c>
      <c r="G15" s="30"/>
      <c r="H15" s="30"/>
      <c r="I15" s="20">
        <v>4</v>
      </c>
      <c r="J15" s="20"/>
      <c r="K15" s="20"/>
      <c r="L15" s="20"/>
      <c r="M15" s="20">
        <f t="shared" si="0"/>
        <v>17028</v>
      </c>
      <c r="N15" s="24">
        <f t="shared" si="1"/>
        <v>17792</v>
      </c>
      <c r="O15" s="25">
        <f t="shared" si="2"/>
        <v>468.27</v>
      </c>
      <c r="P15" s="26"/>
      <c r="Q15" s="26">
        <v>124</v>
      </c>
      <c r="R15" s="24">
        <f t="shared" si="3"/>
        <v>17199.73</v>
      </c>
      <c r="S15" s="25">
        <f t="shared" si="4"/>
        <v>161.76599999999999</v>
      </c>
      <c r="T15" s="27">
        <f t="shared" si="5"/>
        <v>37.765999999999991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9694</v>
      </c>
      <c r="E16" s="30"/>
      <c r="F16" s="30">
        <v>10</v>
      </c>
      <c r="G16" s="30"/>
      <c r="H16" s="30">
        <v>60</v>
      </c>
      <c r="I16" s="20">
        <v>25</v>
      </c>
      <c r="J16" s="20"/>
      <c r="K16" s="20"/>
      <c r="L16" s="20"/>
      <c r="M16" s="20">
        <f t="shared" si="0"/>
        <v>10334</v>
      </c>
      <c r="N16" s="24">
        <f t="shared" si="1"/>
        <v>15109</v>
      </c>
      <c r="O16" s="25">
        <f t="shared" si="2"/>
        <v>284.185</v>
      </c>
      <c r="P16" s="26">
        <v>6000</v>
      </c>
      <c r="Q16" s="26">
        <v>99</v>
      </c>
      <c r="R16" s="24">
        <f t="shared" si="3"/>
        <v>14725.815000000001</v>
      </c>
      <c r="S16" s="25">
        <f t="shared" si="4"/>
        <v>98.173000000000002</v>
      </c>
      <c r="T16" s="27">
        <f t="shared" si="5"/>
        <v>-0.82699999999999818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4216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4216</v>
      </c>
      <c r="N17" s="24">
        <f t="shared" si="1"/>
        <v>4216</v>
      </c>
      <c r="O17" s="25">
        <f t="shared" si="2"/>
        <v>115.94</v>
      </c>
      <c r="P17" s="26"/>
      <c r="Q17" s="26"/>
      <c r="R17" s="24">
        <f t="shared" si="3"/>
        <v>4100.0600000000004</v>
      </c>
      <c r="S17" s="25">
        <f t="shared" si="4"/>
        <v>40.052</v>
      </c>
      <c r="T17" s="27">
        <f t="shared" si="5"/>
        <v>40.052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8544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8544</v>
      </c>
      <c r="N18" s="24">
        <f t="shared" si="1"/>
        <v>8544</v>
      </c>
      <c r="O18" s="25">
        <f t="shared" si="2"/>
        <v>234.96</v>
      </c>
      <c r="P18" s="26"/>
      <c r="Q18" s="26">
        <v>149</v>
      </c>
      <c r="R18" s="24">
        <f t="shared" si="3"/>
        <v>8160.0400000000009</v>
      </c>
      <c r="S18" s="25">
        <f t="shared" si="4"/>
        <v>81.167999999999992</v>
      </c>
      <c r="T18" s="27">
        <f t="shared" si="5"/>
        <v>-67.832000000000008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18918</v>
      </c>
      <c r="E19" s="30"/>
      <c r="F19" s="30"/>
      <c r="G19" s="30"/>
      <c r="H19" s="30"/>
      <c r="I19" s="20">
        <v>12</v>
      </c>
      <c r="J19" s="20"/>
      <c r="K19" s="20"/>
      <c r="L19" s="20"/>
      <c r="M19" s="20">
        <f t="shared" si="0"/>
        <v>18918</v>
      </c>
      <c r="N19" s="24">
        <f t="shared" si="1"/>
        <v>21210</v>
      </c>
      <c r="O19" s="25">
        <f t="shared" si="2"/>
        <v>520.245</v>
      </c>
      <c r="P19" s="26">
        <v>16600</v>
      </c>
      <c r="Q19" s="26">
        <v>110</v>
      </c>
      <c r="R19" s="24">
        <f t="shared" si="3"/>
        <v>20579.755000000001</v>
      </c>
      <c r="S19" s="25">
        <f t="shared" si="4"/>
        <v>179.721</v>
      </c>
      <c r="T19" s="27">
        <f t="shared" si="5"/>
        <v>69.721000000000004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5535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5535</v>
      </c>
      <c r="N20" s="24">
        <f t="shared" si="1"/>
        <v>5535</v>
      </c>
      <c r="O20" s="25">
        <f t="shared" si="2"/>
        <v>152.21250000000001</v>
      </c>
      <c r="P20" s="26"/>
      <c r="Q20" s="26">
        <v>120</v>
      </c>
      <c r="R20" s="24">
        <f t="shared" si="3"/>
        <v>5262.7875000000004</v>
      </c>
      <c r="S20" s="25">
        <f t="shared" si="4"/>
        <v>52.582499999999996</v>
      </c>
      <c r="T20" s="27">
        <f t="shared" si="5"/>
        <v>-67.417500000000004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9822</v>
      </c>
      <c r="E21" s="30"/>
      <c r="F21" s="30">
        <v>50</v>
      </c>
      <c r="G21" s="30"/>
      <c r="H21" s="30"/>
      <c r="I21" s="20">
        <v>5</v>
      </c>
      <c r="J21" s="20"/>
      <c r="K21" s="20"/>
      <c r="L21" s="20"/>
      <c r="M21" s="20">
        <f t="shared" si="0"/>
        <v>10322</v>
      </c>
      <c r="N21" s="24">
        <f t="shared" si="1"/>
        <v>11277</v>
      </c>
      <c r="O21" s="25">
        <f t="shared" si="2"/>
        <v>283.85500000000002</v>
      </c>
      <c r="P21" s="26"/>
      <c r="Q21" s="26">
        <v>20</v>
      </c>
      <c r="R21" s="24">
        <f t="shared" si="3"/>
        <v>10973.145</v>
      </c>
      <c r="S21" s="25">
        <f t="shared" si="4"/>
        <v>98.058999999999997</v>
      </c>
      <c r="T21" s="27">
        <f t="shared" si="5"/>
        <v>78.058999999999997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9276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9276</v>
      </c>
      <c r="N22" s="24">
        <f t="shared" si="1"/>
        <v>9276</v>
      </c>
      <c r="O22" s="25">
        <f t="shared" si="2"/>
        <v>255.09</v>
      </c>
      <c r="P22" s="26">
        <v>900</v>
      </c>
      <c r="Q22" s="26">
        <v>100</v>
      </c>
      <c r="R22" s="24">
        <f t="shared" si="3"/>
        <v>8920.91</v>
      </c>
      <c r="S22" s="25">
        <f t="shared" si="4"/>
        <v>88.122</v>
      </c>
      <c r="T22" s="27">
        <f t="shared" si="5"/>
        <v>-11.878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6220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6220</v>
      </c>
      <c r="N23" s="24">
        <f t="shared" si="1"/>
        <v>8040</v>
      </c>
      <c r="O23" s="25">
        <f t="shared" si="2"/>
        <v>171.05</v>
      </c>
      <c r="P23" s="26"/>
      <c r="Q23" s="26">
        <v>60</v>
      </c>
      <c r="R23" s="24">
        <f t="shared" si="3"/>
        <v>7808.95</v>
      </c>
      <c r="S23" s="25">
        <f t="shared" si="4"/>
        <v>59.089999999999996</v>
      </c>
      <c r="T23" s="27">
        <f t="shared" si="5"/>
        <v>-0.91000000000000369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13206</v>
      </c>
      <c r="E24" s="30"/>
      <c r="F24" s="30"/>
      <c r="G24" s="30"/>
      <c r="H24" s="30">
        <v>60</v>
      </c>
      <c r="I24" s="20">
        <v>10</v>
      </c>
      <c r="J24" s="20"/>
      <c r="K24" s="20"/>
      <c r="L24" s="20"/>
      <c r="M24" s="20">
        <f t="shared" si="0"/>
        <v>13746</v>
      </c>
      <c r="N24" s="24">
        <f t="shared" si="1"/>
        <v>15656</v>
      </c>
      <c r="O24" s="25">
        <f t="shared" si="2"/>
        <v>378.01499999999999</v>
      </c>
      <c r="P24" s="26"/>
      <c r="Q24" s="26">
        <v>108</v>
      </c>
      <c r="R24" s="24">
        <f t="shared" si="3"/>
        <v>15169.985000000001</v>
      </c>
      <c r="S24" s="25">
        <f t="shared" si="4"/>
        <v>130.58699999999999</v>
      </c>
      <c r="T24" s="27">
        <f t="shared" si="5"/>
        <v>22.586999999999989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6528</v>
      </c>
      <c r="E25" s="30"/>
      <c r="F25" s="30"/>
      <c r="G25" s="30"/>
      <c r="H25" s="30">
        <v>160</v>
      </c>
      <c r="I25" s="20"/>
      <c r="J25" s="20"/>
      <c r="K25" s="20"/>
      <c r="L25" s="20"/>
      <c r="M25" s="20">
        <f t="shared" si="0"/>
        <v>7968</v>
      </c>
      <c r="N25" s="24">
        <f t="shared" si="1"/>
        <v>7968</v>
      </c>
      <c r="O25" s="25">
        <f t="shared" si="2"/>
        <v>219.12</v>
      </c>
      <c r="P25" s="26"/>
      <c r="Q25" s="26">
        <v>79</v>
      </c>
      <c r="R25" s="24">
        <f t="shared" si="3"/>
        <v>7669.88</v>
      </c>
      <c r="S25" s="25">
        <f t="shared" si="4"/>
        <v>75.695999999999998</v>
      </c>
      <c r="T25" s="27">
        <f t="shared" si="5"/>
        <v>-3.304000000000002</v>
      </c>
    </row>
    <row r="26" spans="1:20" ht="15.75" x14ac:dyDescent="0.25">
      <c r="A26" s="28">
        <v>70</v>
      </c>
      <c r="B26" s="20">
        <v>1908446153</v>
      </c>
      <c r="C26" s="36">
        <v>-556</v>
      </c>
      <c r="D26" s="29">
        <v>10000</v>
      </c>
      <c r="E26" s="29"/>
      <c r="F26" s="30"/>
      <c r="G26" s="30"/>
      <c r="H26" s="30"/>
      <c r="I26" s="20">
        <v>10</v>
      </c>
      <c r="J26" s="20"/>
      <c r="K26" s="20">
        <v>5</v>
      </c>
      <c r="L26" s="20"/>
      <c r="M26" s="20">
        <f t="shared" si="0"/>
        <v>10000</v>
      </c>
      <c r="N26" s="24">
        <f t="shared" si="1"/>
        <v>12820</v>
      </c>
      <c r="O26" s="25">
        <f t="shared" si="2"/>
        <v>275</v>
      </c>
      <c r="P26" s="26">
        <v>1700</v>
      </c>
      <c r="Q26" s="26">
        <v>120</v>
      </c>
      <c r="R26" s="24">
        <f t="shared" si="3"/>
        <v>12425</v>
      </c>
      <c r="S26" s="25">
        <f t="shared" si="4"/>
        <v>95</v>
      </c>
      <c r="T26" s="27">
        <f t="shared" si="5"/>
        <v>-25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3292</v>
      </c>
      <c r="E27" s="38"/>
      <c r="F27" s="39"/>
      <c r="G27" s="39"/>
      <c r="H27" s="39"/>
      <c r="I27" s="31">
        <v>5</v>
      </c>
      <c r="J27" s="31"/>
      <c r="K27" s="31">
        <v>10</v>
      </c>
      <c r="L27" s="31"/>
      <c r="M27" s="31">
        <f t="shared" si="0"/>
        <v>3292</v>
      </c>
      <c r="N27" s="40">
        <f t="shared" si="1"/>
        <v>6067</v>
      </c>
      <c r="O27" s="25">
        <f t="shared" si="2"/>
        <v>90.53</v>
      </c>
      <c r="P27" s="41"/>
      <c r="Q27" s="41">
        <v>100</v>
      </c>
      <c r="R27" s="24">
        <f t="shared" si="3"/>
        <v>5876.4699999999993</v>
      </c>
      <c r="S27" s="42">
        <f t="shared" si="4"/>
        <v>31.274000000000001</v>
      </c>
      <c r="T27" s="43">
        <f t="shared" si="5"/>
        <v>-68.725999999999999</v>
      </c>
    </row>
    <row r="28" spans="1:20" ht="16.5" thickBot="1" x14ac:dyDescent="0.3">
      <c r="A28" s="54" t="s">
        <v>38</v>
      </c>
      <c r="B28" s="55"/>
      <c r="C28" s="56"/>
      <c r="D28" s="44">
        <f>SUM(D7:D27)</f>
        <v>197228</v>
      </c>
      <c r="E28" s="45">
        <f>SUM(E7:E27)</f>
        <v>80</v>
      </c>
      <c r="F28" s="45">
        <f t="shared" ref="F28:T28" si="6">SUM(F7:F27)</f>
        <v>220</v>
      </c>
      <c r="G28" s="45">
        <f t="shared" si="6"/>
        <v>0</v>
      </c>
      <c r="H28" s="45">
        <f t="shared" si="6"/>
        <v>770</v>
      </c>
      <c r="I28" s="45">
        <f t="shared" si="6"/>
        <v>115</v>
      </c>
      <c r="J28" s="45">
        <f t="shared" si="6"/>
        <v>1</v>
      </c>
      <c r="K28" s="45">
        <f t="shared" si="6"/>
        <v>42</v>
      </c>
      <c r="L28" s="45">
        <f t="shared" si="6"/>
        <v>0</v>
      </c>
      <c r="M28" s="45">
        <f t="shared" si="6"/>
        <v>207958</v>
      </c>
      <c r="N28" s="45">
        <f t="shared" si="6"/>
        <v>237758</v>
      </c>
      <c r="O28" s="46">
        <f t="shared" si="6"/>
        <v>5718.8450000000003</v>
      </c>
      <c r="P28" s="45">
        <f t="shared" si="6"/>
        <v>40500</v>
      </c>
      <c r="Q28" s="45">
        <f t="shared" si="6"/>
        <v>1682</v>
      </c>
      <c r="R28" s="45">
        <f t="shared" si="6"/>
        <v>230357.155</v>
      </c>
      <c r="S28" s="45">
        <f t="shared" si="6"/>
        <v>1975.6009999999997</v>
      </c>
      <c r="T28" s="47">
        <f t="shared" si="6"/>
        <v>293.60099999999989</v>
      </c>
    </row>
    <row r="29" spans="1:20" ht="15.75" thickBot="1" x14ac:dyDescent="0.3">
      <c r="A29" s="57" t="s">
        <v>39</v>
      </c>
      <c r="B29" s="58"/>
      <c r="C29" s="59"/>
      <c r="D29" s="48">
        <f>D4+D5-D28</f>
        <v>256330</v>
      </c>
      <c r="E29" s="48">
        <f t="shared" ref="E29:L29" si="7">E4+E5-E28</f>
        <v>4110</v>
      </c>
      <c r="F29" s="48">
        <f t="shared" si="7"/>
        <v>9820</v>
      </c>
      <c r="G29" s="48">
        <f t="shared" si="7"/>
        <v>70</v>
      </c>
      <c r="H29" s="48">
        <f t="shared" si="7"/>
        <v>12725</v>
      </c>
      <c r="I29" s="48">
        <f t="shared" si="7"/>
        <v>1425</v>
      </c>
      <c r="J29" s="48">
        <f t="shared" si="7"/>
        <v>387</v>
      </c>
      <c r="K29" s="48">
        <f t="shared" si="7"/>
        <v>600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E31">
        <v>-305</v>
      </c>
      <c r="F31">
        <v>-280</v>
      </c>
      <c r="G31">
        <v>-40</v>
      </c>
      <c r="H31">
        <v>-140</v>
      </c>
      <c r="I31">
        <v>-189</v>
      </c>
      <c r="J31">
        <v>-107</v>
      </c>
      <c r="K31">
        <v>-40</v>
      </c>
    </row>
    <row r="33" spans="8:8" x14ac:dyDescent="0.25">
      <c r="H33" t="s">
        <v>50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5" activePane="bottomLeft" state="frozen"/>
      <selection pane="bottomLeft" activeCell="L30" sqref="L3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52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'4'!D29</f>
        <v>256330</v>
      </c>
      <c r="E4" s="2">
        <f>'4'!E29</f>
        <v>4110</v>
      </c>
      <c r="F4" s="2">
        <f>'4'!F29</f>
        <v>9820</v>
      </c>
      <c r="G4" s="2">
        <f>'4'!G29</f>
        <v>70</v>
      </c>
      <c r="H4" s="2">
        <f>'4'!H29</f>
        <v>12725</v>
      </c>
      <c r="I4" s="2">
        <f>'4'!I29</f>
        <v>1425</v>
      </c>
      <c r="J4" s="2">
        <f>'4'!J29</f>
        <v>387</v>
      </c>
      <c r="K4" s="2">
        <f>'4'!K29</f>
        <v>600</v>
      </c>
      <c r="L4" s="2">
        <f>'4'!L29</f>
        <v>50</v>
      </c>
      <c r="M4" s="2">
        <f>'4'!M29</f>
        <v>0</v>
      </c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10775</v>
      </c>
      <c r="E7" s="22"/>
      <c r="F7" s="22"/>
      <c r="G7" s="22"/>
      <c r="H7" s="22"/>
      <c r="I7" s="23"/>
      <c r="J7" s="23"/>
      <c r="K7" s="23">
        <v>1</v>
      </c>
      <c r="L7" s="23"/>
      <c r="M7" s="20">
        <f>D7+E7*20+F7*10+G7*9+H7*9</f>
        <v>10775</v>
      </c>
      <c r="N7" s="24">
        <f>D7+E7*20+F7*10+G7*9+H7*9+I7*191+J7*191+K7*182+L7*100</f>
        <v>10957</v>
      </c>
      <c r="O7" s="25">
        <f>M7*2.75%</f>
        <v>296.3125</v>
      </c>
      <c r="P7" s="26"/>
      <c r="Q7" s="26">
        <v>100</v>
      </c>
      <c r="R7" s="24">
        <f>M7-(M7*2.75%)+I7*191+J7*191+K7*182+L7*100-Q7</f>
        <v>10560.6875</v>
      </c>
      <c r="S7" s="25">
        <f>M7*0.95%</f>
        <v>102.3625</v>
      </c>
      <c r="T7" s="27">
        <f>S7-Q7</f>
        <v>2.3624999999999972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3767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3767</v>
      </c>
      <c r="N8" s="24">
        <f t="shared" ref="N8:N27" si="1">D8+E8*20+F8*10+G8*9+H8*9+I8*191+J8*191+K8*182+L8*100</f>
        <v>3767</v>
      </c>
      <c r="O8" s="25">
        <f t="shared" ref="O8:O27" si="2">M8*2.75%</f>
        <v>103.5925</v>
      </c>
      <c r="P8" s="26"/>
      <c r="Q8" s="26">
        <v>53</v>
      </c>
      <c r="R8" s="24">
        <f t="shared" ref="R8:R27" si="3">M8-(M8*2.75%)+I8*191+J8*191+K8*182+L8*100-Q8</f>
        <v>3610.4074999999998</v>
      </c>
      <c r="S8" s="25">
        <f t="shared" ref="S8:S27" si="4">M8*0.95%</f>
        <v>35.786499999999997</v>
      </c>
      <c r="T8" s="27">
        <f t="shared" ref="T8:T27" si="5">S8-Q8</f>
        <v>-17.213500000000003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13258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13258</v>
      </c>
      <c r="N9" s="24">
        <f t="shared" si="1"/>
        <v>13258</v>
      </c>
      <c r="O9" s="25">
        <f t="shared" si="2"/>
        <v>364.59500000000003</v>
      </c>
      <c r="P9" s="26">
        <v>100</v>
      </c>
      <c r="Q9" s="26">
        <v>113</v>
      </c>
      <c r="R9" s="24">
        <f t="shared" si="3"/>
        <v>12780.405000000001</v>
      </c>
      <c r="S9" s="25">
        <f t="shared" si="4"/>
        <v>125.95099999999999</v>
      </c>
      <c r="T9" s="27">
        <f t="shared" si="5"/>
        <v>12.950999999999993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3860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3860</v>
      </c>
      <c r="N10" s="24">
        <f t="shared" si="1"/>
        <v>4815</v>
      </c>
      <c r="O10" s="25">
        <f t="shared" si="2"/>
        <v>106.15</v>
      </c>
      <c r="P10" s="26"/>
      <c r="Q10" s="26"/>
      <c r="R10" s="24">
        <f t="shared" si="3"/>
        <v>4708.8500000000004</v>
      </c>
      <c r="S10" s="25">
        <f t="shared" si="4"/>
        <v>36.67</v>
      </c>
      <c r="T10" s="27">
        <f t="shared" si="5"/>
        <v>36.67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3602</v>
      </c>
      <c r="E11" s="30">
        <v>10</v>
      </c>
      <c r="F11" s="30">
        <v>10</v>
      </c>
      <c r="G11" s="32"/>
      <c r="H11" s="30">
        <v>50</v>
      </c>
      <c r="I11" s="20">
        <v>23</v>
      </c>
      <c r="J11" s="20">
        <v>3</v>
      </c>
      <c r="K11" s="20"/>
      <c r="L11" s="20"/>
      <c r="M11" s="20">
        <f t="shared" si="0"/>
        <v>4352</v>
      </c>
      <c r="N11" s="24">
        <f t="shared" si="1"/>
        <v>9318</v>
      </c>
      <c r="O11" s="25">
        <f t="shared" si="2"/>
        <v>119.68</v>
      </c>
      <c r="P11" s="26"/>
      <c r="Q11" s="26">
        <v>36</v>
      </c>
      <c r="R11" s="24">
        <f t="shared" si="3"/>
        <v>9162.32</v>
      </c>
      <c r="S11" s="25">
        <f t="shared" si="4"/>
        <v>41.344000000000001</v>
      </c>
      <c r="T11" s="27">
        <f t="shared" si="5"/>
        <v>5.3440000000000012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5632</v>
      </c>
      <c r="E12" s="30"/>
      <c r="F12" s="30"/>
      <c r="G12" s="30"/>
      <c r="H12" s="30"/>
      <c r="I12" s="20">
        <v>10</v>
      </c>
      <c r="J12" s="20"/>
      <c r="K12" s="20">
        <v>15</v>
      </c>
      <c r="L12" s="20"/>
      <c r="M12" s="20">
        <f t="shared" si="0"/>
        <v>5632</v>
      </c>
      <c r="N12" s="24">
        <f t="shared" si="1"/>
        <v>10272</v>
      </c>
      <c r="O12" s="25">
        <f t="shared" si="2"/>
        <v>154.88</v>
      </c>
      <c r="P12" s="26"/>
      <c r="Q12" s="26">
        <v>37</v>
      </c>
      <c r="R12" s="24">
        <f t="shared" si="3"/>
        <v>10080.119999999999</v>
      </c>
      <c r="S12" s="25">
        <f t="shared" si="4"/>
        <v>53.503999999999998</v>
      </c>
      <c r="T12" s="27">
        <f t="shared" si="5"/>
        <v>16.503999999999998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5574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5574</v>
      </c>
      <c r="N13" s="24">
        <f t="shared" si="1"/>
        <v>5574</v>
      </c>
      <c r="O13" s="25">
        <f t="shared" si="2"/>
        <v>153.285</v>
      </c>
      <c r="P13" s="26"/>
      <c r="Q13" s="26"/>
      <c r="R13" s="24">
        <f t="shared" si="3"/>
        <v>5420.7150000000001</v>
      </c>
      <c r="S13" s="25">
        <f t="shared" si="4"/>
        <v>52.952999999999996</v>
      </c>
      <c r="T13" s="27">
        <f t="shared" si="5"/>
        <v>52.952999999999996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9111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9111</v>
      </c>
      <c r="N14" s="24">
        <f t="shared" si="1"/>
        <v>9111</v>
      </c>
      <c r="O14" s="25">
        <f t="shared" si="2"/>
        <v>250.55250000000001</v>
      </c>
      <c r="P14" s="26">
        <v>2900</v>
      </c>
      <c r="Q14" s="26">
        <v>161</v>
      </c>
      <c r="R14" s="24">
        <f t="shared" si="3"/>
        <v>8699.4475000000002</v>
      </c>
      <c r="S14" s="25">
        <f t="shared" si="4"/>
        <v>86.554500000000004</v>
      </c>
      <c r="T14" s="27">
        <f t="shared" si="5"/>
        <v>-74.445499999999996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14942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14942</v>
      </c>
      <c r="N15" s="24">
        <f t="shared" si="1"/>
        <v>14942</v>
      </c>
      <c r="O15" s="25">
        <f t="shared" si="2"/>
        <v>410.90500000000003</v>
      </c>
      <c r="P15" s="26">
        <v>31540</v>
      </c>
      <c r="Q15" s="26">
        <v>131</v>
      </c>
      <c r="R15" s="24">
        <f t="shared" si="3"/>
        <v>14400.094999999999</v>
      </c>
      <c r="S15" s="25">
        <f t="shared" si="4"/>
        <v>141.94899999999998</v>
      </c>
      <c r="T15" s="27">
        <f t="shared" si="5"/>
        <v>10.948999999999984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10540</v>
      </c>
      <c r="E16" s="30"/>
      <c r="F16" s="30"/>
      <c r="G16" s="30"/>
      <c r="H16" s="30">
        <v>170</v>
      </c>
      <c r="I16" s="20">
        <v>5</v>
      </c>
      <c r="J16" s="20"/>
      <c r="K16" s="20"/>
      <c r="L16" s="20"/>
      <c r="M16" s="20">
        <f t="shared" si="0"/>
        <v>12070</v>
      </c>
      <c r="N16" s="24">
        <f t="shared" si="1"/>
        <v>13025</v>
      </c>
      <c r="O16" s="25">
        <f t="shared" si="2"/>
        <v>331.92500000000001</v>
      </c>
      <c r="P16" s="26">
        <v>3000</v>
      </c>
      <c r="Q16" s="26">
        <v>118</v>
      </c>
      <c r="R16" s="24">
        <f t="shared" si="3"/>
        <v>12575.075000000001</v>
      </c>
      <c r="S16" s="25">
        <f t="shared" si="4"/>
        <v>114.66499999999999</v>
      </c>
      <c r="T16" s="27">
        <f t="shared" si="5"/>
        <v>-3.335000000000008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5646</v>
      </c>
      <c r="E17" s="30"/>
      <c r="F17" s="30">
        <v>150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8046</v>
      </c>
      <c r="N17" s="24">
        <f t="shared" si="1"/>
        <v>9001</v>
      </c>
      <c r="O17" s="25">
        <f t="shared" si="2"/>
        <v>221.26500000000001</v>
      </c>
      <c r="P17" s="26">
        <v>800</v>
      </c>
      <c r="Q17" s="26">
        <v>49</v>
      </c>
      <c r="R17" s="24">
        <f t="shared" si="3"/>
        <v>8730.7350000000006</v>
      </c>
      <c r="S17" s="25">
        <f t="shared" si="4"/>
        <v>76.436999999999998</v>
      </c>
      <c r="T17" s="27">
        <f t="shared" si="5"/>
        <v>27.436999999999998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8127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8127</v>
      </c>
      <c r="N18" s="24">
        <f t="shared" si="1"/>
        <v>8127</v>
      </c>
      <c r="O18" s="25">
        <f t="shared" si="2"/>
        <v>223.49250000000001</v>
      </c>
      <c r="P18" s="26"/>
      <c r="Q18" s="26">
        <v>103</v>
      </c>
      <c r="R18" s="24">
        <f t="shared" si="3"/>
        <v>7800.5074999999997</v>
      </c>
      <c r="S18" s="25">
        <f t="shared" si="4"/>
        <v>77.206499999999991</v>
      </c>
      <c r="T18" s="27">
        <f t="shared" si="5"/>
        <v>-25.793500000000009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11251</v>
      </c>
      <c r="E19" s="30">
        <v>20</v>
      </c>
      <c r="F19" s="30">
        <v>20</v>
      </c>
      <c r="G19" s="30">
        <v>10</v>
      </c>
      <c r="H19" s="30">
        <v>30</v>
      </c>
      <c r="I19" s="20"/>
      <c r="J19" s="20"/>
      <c r="K19" s="20"/>
      <c r="L19" s="20"/>
      <c r="M19" s="20">
        <f t="shared" si="0"/>
        <v>12211</v>
      </c>
      <c r="N19" s="24">
        <f t="shared" si="1"/>
        <v>12211</v>
      </c>
      <c r="O19" s="25">
        <f t="shared" si="2"/>
        <v>335.80250000000001</v>
      </c>
      <c r="P19" s="26"/>
      <c r="Q19" s="26">
        <v>100</v>
      </c>
      <c r="R19" s="24">
        <f>M19-(M19*2.75%)+I19*191+J19*191+K19*182+L19*100-Q19</f>
        <v>11775.1975</v>
      </c>
      <c r="S19" s="25">
        <f t="shared" si="4"/>
        <v>116.00449999999999</v>
      </c>
      <c r="T19" s="27">
        <f t="shared" si="5"/>
        <v>16.004499999999993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6860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6860</v>
      </c>
      <c r="N20" s="24">
        <f t="shared" si="1"/>
        <v>6860</v>
      </c>
      <c r="O20" s="25">
        <f t="shared" si="2"/>
        <v>188.65</v>
      </c>
      <c r="P20" s="26"/>
      <c r="Q20" s="26">
        <v>121</v>
      </c>
      <c r="R20" s="24">
        <f t="shared" si="3"/>
        <v>6550.35</v>
      </c>
      <c r="S20" s="25">
        <f t="shared" si="4"/>
        <v>65.17</v>
      </c>
      <c r="T20" s="27">
        <f t="shared" si="5"/>
        <v>-55.83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4732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4732</v>
      </c>
      <c r="N21" s="24">
        <f t="shared" si="1"/>
        <v>6260</v>
      </c>
      <c r="O21" s="25">
        <f t="shared" si="2"/>
        <v>130.13</v>
      </c>
      <c r="P21" s="26"/>
      <c r="Q21" s="26">
        <v>20</v>
      </c>
      <c r="R21" s="24">
        <f t="shared" si="3"/>
        <v>6109.87</v>
      </c>
      <c r="S21" s="25">
        <f t="shared" si="4"/>
        <v>44.954000000000001</v>
      </c>
      <c r="T21" s="27">
        <f t="shared" si="5"/>
        <v>24.954000000000001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15475</v>
      </c>
      <c r="E22" s="30"/>
      <c r="F22" s="30"/>
      <c r="G22" s="20"/>
      <c r="H22" s="30"/>
      <c r="I22" s="20">
        <v>53</v>
      </c>
      <c r="J22" s="20"/>
      <c r="K22" s="20">
        <v>20</v>
      </c>
      <c r="L22" s="20"/>
      <c r="M22" s="20">
        <f t="shared" si="0"/>
        <v>15475</v>
      </c>
      <c r="N22" s="24">
        <f t="shared" si="1"/>
        <v>29238</v>
      </c>
      <c r="O22" s="25">
        <f t="shared" si="2"/>
        <v>425.5625</v>
      </c>
      <c r="P22" s="26"/>
      <c r="Q22" s="26">
        <v>150</v>
      </c>
      <c r="R22" s="24">
        <f t="shared" si="3"/>
        <v>28662.4375</v>
      </c>
      <c r="S22" s="25">
        <f t="shared" si="4"/>
        <v>147.01249999999999</v>
      </c>
      <c r="T22" s="27">
        <f t="shared" si="5"/>
        <v>-2.9875000000000114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6116</v>
      </c>
      <c r="N23" s="24">
        <f t="shared" si="1"/>
        <v>6116</v>
      </c>
      <c r="O23" s="25">
        <f t="shared" si="2"/>
        <v>168.19</v>
      </c>
      <c r="P23" s="26"/>
      <c r="Q23" s="26">
        <v>60</v>
      </c>
      <c r="R23" s="24">
        <f t="shared" si="3"/>
        <v>5887.81</v>
      </c>
      <c r="S23" s="25">
        <f t="shared" si="4"/>
        <v>58.101999999999997</v>
      </c>
      <c r="T23" s="27">
        <f t="shared" si="5"/>
        <v>-1.8980000000000032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24649</v>
      </c>
      <c r="E24" s="30">
        <v>50</v>
      </c>
      <c r="F24" s="30"/>
      <c r="G24" s="30"/>
      <c r="H24" s="30">
        <v>200</v>
      </c>
      <c r="I24" s="20">
        <v>7</v>
      </c>
      <c r="J24" s="20"/>
      <c r="K24" s="20">
        <v>2</v>
      </c>
      <c r="L24" s="20"/>
      <c r="M24" s="20">
        <f t="shared" si="0"/>
        <v>27449</v>
      </c>
      <c r="N24" s="24">
        <f t="shared" si="1"/>
        <v>29150</v>
      </c>
      <c r="O24" s="25">
        <f t="shared" si="2"/>
        <v>754.84749999999997</v>
      </c>
      <c r="P24" s="26"/>
      <c r="Q24" s="26">
        <v>125</v>
      </c>
      <c r="R24" s="24">
        <f t="shared" si="3"/>
        <v>28270.1525</v>
      </c>
      <c r="S24" s="25">
        <f t="shared" si="4"/>
        <v>260.76549999999997</v>
      </c>
      <c r="T24" s="27">
        <f t="shared" si="5"/>
        <v>135.76549999999997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5657</v>
      </c>
      <c r="E25" s="30"/>
      <c r="F25" s="30"/>
      <c r="G25" s="30"/>
      <c r="H25" s="30"/>
      <c r="I25" s="20">
        <v>10</v>
      </c>
      <c r="J25" s="20"/>
      <c r="K25" s="20">
        <v>7</v>
      </c>
      <c r="L25" s="20"/>
      <c r="M25" s="20">
        <f t="shared" si="0"/>
        <v>5657</v>
      </c>
      <c r="N25" s="24">
        <f t="shared" si="1"/>
        <v>8841</v>
      </c>
      <c r="O25" s="25">
        <f t="shared" si="2"/>
        <v>155.5675</v>
      </c>
      <c r="P25" s="26"/>
      <c r="Q25" s="26">
        <v>75</v>
      </c>
      <c r="R25" s="24">
        <f t="shared" si="3"/>
        <v>8610.432499999999</v>
      </c>
      <c r="S25" s="25">
        <f t="shared" si="4"/>
        <v>53.741500000000002</v>
      </c>
      <c r="T25" s="27">
        <f t="shared" si="5"/>
        <v>-21.258499999999998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10643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10643</v>
      </c>
      <c r="N26" s="24">
        <f t="shared" si="1"/>
        <v>10643</v>
      </c>
      <c r="O26" s="25">
        <f t="shared" si="2"/>
        <v>292.6825</v>
      </c>
      <c r="P26" s="26">
        <v>1700</v>
      </c>
      <c r="Q26" s="26">
        <v>80</v>
      </c>
      <c r="R26" s="24">
        <f t="shared" si="3"/>
        <v>10270.317499999999</v>
      </c>
      <c r="S26" s="25">
        <f t="shared" si="4"/>
        <v>101.10849999999999</v>
      </c>
      <c r="T26" s="27">
        <f t="shared" si="5"/>
        <v>21.108499999999992</v>
      </c>
    </row>
    <row r="27" spans="1:20" ht="15.75" customHeight="1" thickBot="1" x14ac:dyDescent="0.35">
      <c r="A27" s="28">
        <v>21</v>
      </c>
      <c r="B27" s="20">
        <v>1908446154</v>
      </c>
      <c r="C27" s="20" t="s">
        <v>37</v>
      </c>
      <c r="D27" s="37">
        <v>2000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2000</v>
      </c>
      <c r="N27" s="40">
        <f t="shared" si="1"/>
        <v>2000</v>
      </c>
      <c r="O27" s="25">
        <f t="shared" si="2"/>
        <v>55</v>
      </c>
      <c r="P27" s="41"/>
      <c r="Q27" s="41"/>
      <c r="R27" s="24">
        <f t="shared" si="3"/>
        <v>1945</v>
      </c>
      <c r="S27" s="42">
        <f t="shared" si="4"/>
        <v>19</v>
      </c>
      <c r="T27" s="43">
        <f t="shared" si="5"/>
        <v>19</v>
      </c>
    </row>
    <row r="28" spans="1:20" ht="16.5" thickBot="1" x14ac:dyDescent="0.3">
      <c r="A28" s="54" t="s">
        <v>38</v>
      </c>
      <c r="B28" s="55"/>
      <c r="C28" s="56"/>
      <c r="D28" s="44">
        <f>SUM(D7:D27)</f>
        <v>182217</v>
      </c>
      <c r="E28" s="45">
        <f>SUM(E7:E27)</f>
        <v>80</v>
      </c>
      <c r="F28" s="45">
        <f t="shared" ref="F28:T28" si="6">SUM(F7:F27)</f>
        <v>180</v>
      </c>
      <c r="G28" s="45">
        <f t="shared" si="6"/>
        <v>10</v>
      </c>
      <c r="H28" s="45">
        <f t="shared" si="6"/>
        <v>550</v>
      </c>
      <c r="I28" s="45">
        <f t="shared" si="6"/>
        <v>126</v>
      </c>
      <c r="J28" s="45">
        <f t="shared" si="6"/>
        <v>3</v>
      </c>
      <c r="K28" s="45">
        <f t="shared" si="6"/>
        <v>45</v>
      </c>
      <c r="L28" s="45">
        <f t="shared" si="6"/>
        <v>0</v>
      </c>
      <c r="M28" s="45">
        <f t="shared" si="6"/>
        <v>190657</v>
      </c>
      <c r="N28" s="45">
        <f t="shared" si="6"/>
        <v>223486</v>
      </c>
      <c r="O28" s="46">
        <f t="shared" si="6"/>
        <v>5243.0675000000001</v>
      </c>
      <c r="P28" s="45">
        <f t="shared" si="6"/>
        <v>40040</v>
      </c>
      <c r="Q28" s="45">
        <f t="shared" si="6"/>
        <v>1632</v>
      </c>
      <c r="R28" s="45">
        <f t="shared" si="6"/>
        <v>216610.9325</v>
      </c>
      <c r="S28" s="45">
        <f t="shared" si="6"/>
        <v>1811.2415000000001</v>
      </c>
      <c r="T28" s="47">
        <f t="shared" si="6"/>
        <v>179.24149999999989</v>
      </c>
    </row>
    <row r="29" spans="1:20" ht="15.75" thickBot="1" x14ac:dyDescent="0.3">
      <c r="A29" s="57" t="s">
        <v>39</v>
      </c>
      <c r="B29" s="58"/>
      <c r="C29" s="59"/>
      <c r="D29" s="48">
        <f>D4+D5-D28</f>
        <v>593593</v>
      </c>
      <c r="E29" s="48">
        <f t="shared" ref="E29:L29" si="7">E4+E5-E28</f>
        <v>4030</v>
      </c>
      <c r="F29" s="48">
        <f t="shared" si="7"/>
        <v>9640</v>
      </c>
      <c r="G29" s="48">
        <f t="shared" si="7"/>
        <v>60</v>
      </c>
      <c r="H29" s="48">
        <f t="shared" si="7"/>
        <v>12175</v>
      </c>
      <c r="I29" s="48">
        <f t="shared" si="7"/>
        <v>1299</v>
      </c>
      <c r="J29" s="48">
        <f t="shared" si="7"/>
        <v>384</v>
      </c>
      <c r="K29" s="48">
        <f t="shared" si="7"/>
        <v>555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>
        <v>-305</v>
      </c>
      <c r="F30" s="51">
        <v>-280</v>
      </c>
      <c r="G30" s="51">
        <v>-40</v>
      </c>
      <c r="H30" s="51">
        <v>120</v>
      </c>
      <c r="I30" s="50">
        <v>-166</v>
      </c>
      <c r="J30" s="50">
        <v>-107</v>
      </c>
      <c r="K30" s="50">
        <v>-40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A19" zoomScaleNormal="100" workbookViewId="0">
      <selection activeCell="E34" sqref="E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0.42578125" customWidth="1"/>
    <col min="10" max="10" width="8.140625" bestFit="1" customWidth="1"/>
    <col min="11" max="12" width="6.7109375" bestFit="1" customWidth="1"/>
    <col min="13" max="13" width="9.140625" hidden="1" customWidth="1"/>
    <col min="14" max="14" width="11.7109375" customWidth="1"/>
    <col min="15" max="15" width="12.5703125" bestFit="1" customWidth="1"/>
    <col min="16" max="16" width="9" bestFit="1" customWidth="1"/>
    <col min="18" max="18" width="11.5703125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54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'5'!D29</f>
        <v>593593</v>
      </c>
      <c r="E4" s="2">
        <f>'5'!E29</f>
        <v>4030</v>
      </c>
      <c r="F4" s="2">
        <f>'5'!F29</f>
        <v>9640</v>
      </c>
      <c r="G4" s="2">
        <f>'5'!G29</f>
        <v>60</v>
      </c>
      <c r="H4" s="2">
        <f>'5'!H29</f>
        <v>12175</v>
      </c>
      <c r="I4" s="2">
        <f>'5'!I29</f>
        <v>1299</v>
      </c>
      <c r="J4" s="2">
        <f>'5'!J29</f>
        <v>384</v>
      </c>
      <c r="K4" s="2">
        <f>'5'!K29</f>
        <v>555</v>
      </c>
      <c r="L4" s="2">
        <f>'5'!L29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v>275741</v>
      </c>
      <c r="E5" s="4"/>
      <c r="F5" s="4"/>
      <c r="G5" s="4"/>
      <c r="H5" s="4"/>
      <c r="I5" s="1"/>
      <c r="J5" s="1"/>
      <c r="K5" s="1">
        <v>200</v>
      </c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9050</v>
      </c>
      <c r="D7" s="21">
        <v>13779</v>
      </c>
      <c r="E7" s="22"/>
      <c r="F7" s="22"/>
      <c r="G7" s="22"/>
      <c r="H7" s="22"/>
      <c r="I7" s="23"/>
      <c r="J7" s="23"/>
      <c r="K7" s="23"/>
      <c r="L7" s="23"/>
      <c r="M7" s="20">
        <f t="shared" ref="M7:M27" si="0">D7+E7*20+F7*10+G7*9+H7*9</f>
        <v>13779</v>
      </c>
      <c r="N7" s="24">
        <f t="shared" ref="N7:N27" si="1">D7+E7*20+F7*10+G7*9+H7*9+I7*191+J7*191+K7*182+L7*100</f>
        <v>13779</v>
      </c>
      <c r="O7" s="25">
        <f>M7*2.75%</f>
        <v>378.92250000000001</v>
      </c>
      <c r="P7" s="26">
        <v>900</v>
      </c>
      <c r="Q7" s="26">
        <v>100</v>
      </c>
      <c r="R7" s="24">
        <f>M7-(M7*2.75%)+I7*191+J7*191+K7*182+L7*100-Q7</f>
        <v>13300.077499999999</v>
      </c>
      <c r="S7" s="25">
        <f>M7*0.95%</f>
        <v>130.90049999999999</v>
      </c>
      <c r="T7" s="27">
        <f>S7-Q7</f>
        <v>30.900499999999994</v>
      </c>
    </row>
    <row r="8" spans="1:20" ht="15.75" x14ac:dyDescent="0.25">
      <c r="A8" s="28">
        <v>2</v>
      </c>
      <c r="B8" s="20">
        <v>1908446135</v>
      </c>
      <c r="C8" s="23">
        <v>4217</v>
      </c>
      <c r="D8" s="29">
        <v>4217</v>
      </c>
      <c r="E8" s="30">
        <v>30</v>
      </c>
      <c r="F8" s="30"/>
      <c r="G8" s="30"/>
      <c r="H8" s="30">
        <v>150</v>
      </c>
      <c r="I8" s="20"/>
      <c r="J8" s="20"/>
      <c r="K8" s="20"/>
      <c r="L8" s="20"/>
      <c r="M8" s="20">
        <f t="shared" si="0"/>
        <v>6167</v>
      </c>
      <c r="N8" s="24">
        <f t="shared" si="1"/>
        <v>6167</v>
      </c>
      <c r="O8" s="25">
        <f t="shared" ref="O8:O27" si="2">M8*2.75%</f>
        <v>169.5925</v>
      </c>
      <c r="P8" s="26"/>
      <c r="Q8" s="26">
        <v>260</v>
      </c>
      <c r="R8" s="24">
        <f t="shared" ref="R8:R27" si="3">M8-(M8*2.75%)+I8*191+J8*191+K8*182+L8*100-Q8</f>
        <v>5737.4075000000003</v>
      </c>
      <c r="S8" s="25">
        <f t="shared" ref="S8:S27" si="4">M8*0.95%</f>
        <v>58.586500000000001</v>
      </c>
      <c r="T8" s="27">
        <f t="shared" ref="T8:T27" si="5">S8-Q8</f>
        <v>-201.4135</v>
      </c>
    </row>
    <row r="9" spans="1:20" ht="15.75" x14ac:dyDescent="0.25">
      <c r="A9" s="28">
        <v>3</v>
      </c>
      <c r="B9" s="20">
        <v>1908446136</v>
      </c>
      <c r="C9" s="20">
        <v>18495</v>
      </c>
      <c r="D9" s="29">
        <v>18495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18495</v>
      </c>
      <c r="N9" s="24">
        <f t="shared" si="1"/>
        <v>18686</v>
      </c>
      <c r="O9" s="25">
        <f t="shared" si="2"/>
        <v>508.61250000000001</v>
      </c>
      <c r="P9" s="26"/>
      <c r="Q9" s="26">
        <v>127</v>
      </c>
      <c r="R9" s="24">
        <f t="shared" si="3"/>
        <v>18050.387500000001</v>
      </c>
      <c r="S9" s="25">
        <f t="shared" si="4"/>
        <v>175.70249999999999</v>
      </c>
      <c r="T9" s="27">
        <f t="shared" si="5"/>
        <v>48.702499999999986</v>
      </c>
    </row>
    <row r="10" spans="1:20" ht="15.75" x14ac:dyDescent="0.25">
      <c r="A10" s="28">
        <v>4</v>
      </c>
      <c r="B10" s="20">
        <v>1908446137</v>
      </c>
      <c r="C10" s="20">
        <v>4168</v>
      </c>
      <c r="D10" s="29">
        <v>4168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4168</v>
      </c>
      <c r="N10" s="24">
        <f t="shared" si="1"/>
        <v>5123</v>
      </c>
      <c r="O10" s="25">
        <f t="shared" si="2"/>
        <v>114.62</v>
      </c>
      <c r="P10" s="26"/>
      <c r="Q10" s="26">
        <v>28</v>
      </c>
      <c r="R10" s="24">
        <f t="shared" si="3"/>
        <v>4980.38</v>
      </c>
      <c r="S10" s="25">
        <f t="shared" si="4"/>
        <v>39.595999999999997</v>
      </c>
      <c r="T10" s="27">
        <f t="shared" si="5"/>
        <v>11.595999999999997</v>
      </c>
    </row>
    <row r="11" spans="1:20" ht="15.75" x14ac:dyDescent="0.25">
      <c r="A11" s="28">
        <v>5</v>
      </c>
      <c r="B11" s="20">
        <v>1908446138</v>
      </c>
      <c r="C11" s="31">
        <v>12545</v>
      </c>
      <c r="D11" s="29">
        <v>12545</v>
      </c>
      <c r="E11" s="30"/>
      <c r="F11" s="30"/>
      <c r="G11" s="32"/>
      <c r="H11" s="30">
        <v>50</v>
      </c>
      <c r="I11" s="20"/>
      <c r="J11" s="20"/>
      <c r="K11" s="20">
        <v>4</v>
      </c>
      <c r="L11" s="20"/>
      <c r="M11" s="20">
        <f t="shared" si="0"/>
        <v>12995</v>
      </c>
      <c r="N11" s="24">
        <f t="shared" si="1"/>
        <v>13723</v>
      </c>
      <c r="O11" s="25">
        <f t="shared" si="2"/>
        <v>357.36250000000001</v>
      </c>
      <c r="P11" s="26"/>
      <c r="Q11" s="26">
        <v>116</v>
      </c>
      <c r="R11" s="24">
        <f t="shared" si="3"/>
        <v>13249.637500000001</v>
      </c>
      <c r="S11" s="25">
        <f t="shared" si="4"/>
        <v>123.4525</v>
      </c>
      <c r="T11" s="27">
        <f t="shared" si="5"/>
        <v>7.4525000000000006</v>
      </c>
    </row>
    <row r="12" spans="1:20" ht="15.75" x14ac:dyDescent="0.25">
      <c r="A12" s="28">
        <v>6</v>
      </c>
      <c r="B12" s="20">
        <v>1908446139</v>
      </c>
      <c r="C12" s="20">
        <v>6785</v>
      </c>
      <c r="D12" s="29">
        <v>6785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6785</v>
      </c>
      <c r="N12" s="24">
        <f t="shared" si="1"/>
        <v>6785</v>
      </c>
      <c r="O12" s="25">
        <f t="shared" si="2"/>
        <v>186.58750000000001</v>
      </c>
      <c r="P12" s="26"/>
      <c r="Q12" s="26">
        <v>35</v>
      </c>
      <c r="R12" s="24">
        <f t="shared" si="3"/>
        <v>6563.4125000000004</v>
      </c>
      <c r="S12" s="25">
        <f t="shared" si="4"/>
        <v>64.457499999999996</v>
      </c>
      <c r="T12" s="27">
        <f t="shared" si="5"/>
        <v>29.457499999999996</v>
      </c>
    </row>
    <row r="13" spans="1:20" ht="15.75" x14ac:dyDescent="0.25">
      <c r="A13" s="28">
        <v>7</v>
      </c>
      <c r="B13" s="20">
        <v>1908446140</v>
      </c>
      <c r="C13" s="20">
        <v>5876</v>
      </c>
      <c r="D13" s="29">
        <v>5876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5876</v>
      </c>
      <c r="N13" s="24">
        <f t="shared" si="1"/>
        <v>5876</v>
      </c>
      <c r="O13" s="25">
        <f t="shared" si="2"/>
        <v>161.59</v>
      </c>
      <c r="P13" s="26"/>
      <c r="Q13" s="26">
        <v>4</v>
      </c>
      <c r="R13" s="24">
        <f t="shared" si="3"/>
        <v>5710.41</v>
      </c>
      <c r="S13" s="25">
        <f t="shared" si="4"/>
        <v>55.821999999999996</v>
      </c>
      <c r="T13" s="27">
        <f t="shared" si="5"/>
        <v>51.821999999999996</v>
      </c>
    </row>
    <row r="14" spans="1:20" ht="15.75" x14ac:dyDescent="0.25">
      <c r="A14" s="28">
        <v>8</v>
      </c>
      <c r="B14" s="20">
        <v>1908446141</v>
      </c>
      <c r="C14" s="20">
        <v>5641</v>
      </c>
      <c r="D14" s="29">
        <v>5641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5641</v>
      </c>
      <c r="N14" s="24">
        <f t="shared" si="1"/>
        <v>7461</v>
      </c>
      <c r="O14" s="25">
        <f t="shared" si="2"/>
        <v>155.1275</v>
      </c>
      <c r="P14" s="26"/>
      <c r="Q14" s="26">
        <v>126</v>
      </c>
      <c r="R14" s="24">
        <f t="shared" si="3"/>
        <v>7179.8725000000004</v>
      </c>
      <c r="S14" s="25">
        <f t="shared" si="4"/>
        <v>53.589500000000001</v>
      </c>
      <c r="T14" s="27">
        <f t="shared" si="5"/>
        <v>-72.410499999999999</v>
      </c>
    </row>
    <row r="15" spans="1:20" ht="15.75" x14ac:dyDescent="0.25">
      <c r="A15" s="28">
        <v>9</v>
      </c>
      <c r="B15" s="20">
        <v>1908446142</v>
      </c>
      <c r="C15" s="33">
        <v>33064</v>
      </c>
      <c r="D15" s="29">
        <v>33064</v>
      </c>
      <c r="E15" s="30">
        <v>30</v>
      </c>
      <c r="F15" s="30">
        <v>40</v>
      </c>
      <c r="G15" s="30"/>
      <c r="H15" s="30"/>
      <c r="I15" s="20"/>
      <c r="J15" s="20"/>
      <c r="K15" s="20">
        <v>3</v>
      </c>
      <c r="L15" s="20"/>
      <c r="M15" s="20">
        <f t="shared" si="0"/>
        <v>34064</v>
      </c>
      <c r="N15" s="24">
        <f t="shared" si="1"/>
        <v>34610</v>
      </c>
      <c r="O15" s="25">
        <f t="shared" si="2"/>
        <v>936.76</v>
      </c>
      <c r="P15" s="26">
        <v>49430</v>
      </c>
      <c r="Q15" s="26">
        <v>143</v>
      </c>
      <c r="R15" s="24">
        <f t="shared" si="3"/>
        <v>33530.239999999998</v>
      </c>
      <c r="S15" s="25">
        <f t="shared" si="4"/>
        <v>323.608</v>
      </c>
      <c r="T15" s="27">
        <f t="shared" si="5"/>
        <v>180.608</v>
      </c>
    </row>
    <row r="16" spans="1:20" ht="15.75" x14ac:dyDescent="0.25">
      <c r="A16" s="28">
        <v>10</v>
      </c>
      <c r="B16" s="20">
        <v>1908446143</v>
      </c>
      <c r="C16" s="20">
        <v>9455</v>
      </c>
      <c r="D16" s="29">
        <v>9455</v>
      </c>
      <c r="E16" s="30"/>
      <c r="F16" s="30"/>
      <c r="G16" s="30"/>
      <c r="H16" s="30"/>
      <c r="I16" s="20">
        <v>10</v>
      </c>
      <c r="J16" s="20"/>
      <c r="K16" s="20">
        <v>2</v>
      </c>
      <c r="L16" s="20"/>
      <c r="M16" s="20">
        <f t="shared" si="0"/>
        <v>9455</v>
      </c>
      <c r="N16" s="24">
        <f t="shared" si="1"/>
        <v>11729</v>
      </c>
      <c r="O16" s="25">
        <f t="shared" si="2"/>
        <v>260.01249999999999</v>
      </c>
      <c r="P16" s="26">
        <v>900</v>
      </c>
      <c r="Q16" s="26">
        <v>94</v>
      </c>
      <c r="R16" s="24">
        <f t="shared" si="3"/>
        <v>11374.987499999999</v>
      </c>
      <c r="S16" s="25">
        <f t="shared" si="4"/>
        <v>89.822499999999991</v>
      </c>
      <c r="T16" s="27">
        <f t="shared" si="5"/>
        <v>-4.1775000000000091</v>
      </c>
    </row>
    <row r="17" spans="1:20" ht="15.75" x14ac:dyDescent="0.25">
      <c r="A17" s="28">
        <v>11</v>
      </c>
      <c r="B17" s="20">
        <v>1908446144</v>
      </c>
      <c r="C17" s="33">
        <v>11059</v>
      </c>
      <c r="D17" s="29">
        <v>11059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11959</v>
      </c>
      <c r="N17" s="24">
        <f t="shared" si="1"/>
        <v>11959</v>
      </c>
      <c r="O17" s="25">
        <f t="shared" si="2"/>
        <v>328.8725</v>
      </c>
      <c r="P17" s="26">
        <v>4470</v>
      </c>
      <c r="Q17" s="26">
        <v>100</v>
      </c>
      <c r="R17" s="24">
        <f t="shared" si="3"/>
        <v>11530.127500000001</v>
      </c>
      <c r="S17" s="25">
        <f t="shared" si="4"/>
        <v>113.6105</v>
      </c>
      <c r="T17" s="27">
        <f t="shared" si="5"/>
        <v>13.610500000000002</v>
      </c>
    </row>
    <row r="18" spans="1:20" ht="15.75" x14ac:dyDescent="0.25">
      <c r="A18" s="28">
        <v>12</v>
      </c>
      <c r="B18" s="20">
        <v>1908446145</v>
      </c>
      <c r="C18" s="31">
        <v>5000</v>
      </c>
      <c r="D18" s="29">
        <v>5000</v>
      </c>
      <c r="E18" s="30"/>
      <c r="F18" s="30"/>
      <c r="G18" s="30"/>
      <c r="H18" s="30"/>
      <c r="I18" s="20">
        <v>20</v>
      </c>
      <c r="J18" s="20"/>
      <c r="K18" s="20"/>
      <c r="L18" s="20"/>
      <c r="M18" s="20">
        <f t="shared" si="0"/>
        <v>5000</v>
      </c>
      <c r="N18" s="24">
        <f t="shared" si="1"/>
        <v>8820</v>
      </c>
      <c r="O18" s="25">
        <f t="shared" si="2"/>
        <v>137.5</v>
      </c>
      <c r="P18" s="26">
        <v>20930</v>
      </c>
      <c r="Q18" s="26">
        <v>102</v>
      </c>
      <c r="R18" s="24">
        <f t="shared" si="3"/>
        <v>8580.5</v>
      </c>
      <c r="S18" s="25">
        <f t="shared" si="4"/>
        <v>47.5</v>
      </c>
      <c r="T18" s="27">
        <f t="shared" si="5"/>
        <v>-54.5</v>
      </c>
    </row>
    <row r="19" spans="1:20" ht="15.75" x14ac:dyDescent="0.25">
      <c r="A19" s="28">
        <v>13</v>
      </c>
      <c r="B19" s="20">
        <v>1908446146</v>
      </c>
      <c r="C19" s="20">
        <v>11876</v>
      </c>
      <c r="D19" s="29">
        <v>11876</v>
      </c>
      <c r="E19" s="30">
        <v>10</v>
      </c>
      <c r="F19" s="30">
        <v>80</v>
      </c>
      <c r="G19" s="30"/>
      <c r="H19" s="30">
        <v>80</v>
      </c>
      <c r="I19" s="20">
        <v>2</v>
      </c>
      <c r="J19" s="20"/>
      <c r="K19" s="20"/>
      <c r="L19" s="20"/>
      <c r="M19" s="20">
        <f t="shared" si="0"/>
        <v>13596</v>
      </c>
      <c r="N19" s="24">
        <f t="shared" si="1"/>
        <v>13978</v>
      </c>
      <c r="O19" s="25">
        <f t="shared" si="2"/>
        <v>373.89</v>
      </c>
      <c r="P19" s="26">
        <v>37000</v>
      </c>
      <c r="Q19" s="26">
        <v>100</v>
      </c>
      <c r="R19" s="24">
        <f t="shared" si="3"/>
        <v>13504.11</v>
      </c>
      <c r="S19" s="25">
        <f t="shared" si="4"/>
        <v>129.16200000000001</v>
      </c>
      <c r="T19" s="27">
        <f t="shared" si="5"/>
        <v>29.162000000000006</v>
      </c>
    </row>
    <row r="20" spans="1:20" ht="15.75" x14ac:dyDescent="0.25">
      <c r="A20" s="28">
        <v>14</v>
      </c>
      <c r="B20" s="20">
        <v>1908446147</v>
      </c>
      <c r="C20" s="20">
        <v>7600</v>
      </c>
      <c r="D20" s="29">
        <v>7600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7600</v>
      </c>
      <c r="N20" s="24">
        <f t="shared" si="1"/>
        <v>8510</v>
      </c>
      <c r="O20" s="25">
        <f t="shared" si="2"/>
        <v>209</v>
      </c>
      <c r="P20" s="26"/>
      <c r="Q20" s="26">
        <v>120</v>
      </c>
      <c r="R20" s="24">
        <f t="shared" si="3"/>
        <v>8181</v>
      </c>
      <c r="S20" s="25">
        <f t="shared" si="4"/>
        <v>72.2</v>
      </c>
      <c r="T20" s="27">
        <f t="shared" si="5"/>
        <v>-47.8</v>
      </c>
    </row>
    <row r="21" spans="1:20" ht="15.75" x14ac:dyDescent="0.25">
      <c r="A21" s="28">
        <v>15</v>
      </c>
      <c r="B21" s="20">
        <v>1908446148</v>
      </c>
      <c r="C21" s="20">
        <v>6841</v>
      </c>
      <c r="D21" s="29">
        <v>6841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6841</v>
      </c>
      <c r="N21" s="24">
        <f t="shared" si="1"/>
        <v>7223</v>
      </c>
      <c r="O21" s="25">
        <f t="shared" si="2"/>
        <v>188.1275</v>
      </c>
      <c r="P21" s="26"/>
      <c r="Q21" s="26">
        <v>20</v>
      </c>
      <c r="R21" s="24">
        <f t="shared" si="3"/>
        <v>7014.8725000000004</v>
      </c>
      <c r="S21" s="25">
        <f t="shared" si="4"/>
        <v>64.989499999999992</v>
      </c>
      <c r="T21" s="27">
        <f t="shared" si="5"/>
        <v>44.989499999999992</v>
      </c>
    </row>
    <row r="22" spans="1:20" ht="15.75" x14ac:dyDescent="0.25">
      <c r="A22" s="28">
        <v>16</v>
      </c>
      <c r="B22" s="20">
        <v>1908446149</v>
      </c>
      <c r="C22" s="34">
        <v>11076</v>
      </c>
      <c r="D22" s="29">
        <v>11076</v>
      </c>
      <c r="E22" s="30">
        <v>30</v>
      </c>
      <c r="F22" s="30">
        <v>50</v>
      </c>
      <c r="G22" s="20"/>
      <c r="H22" s="30">
        <v>150</v>
      </c>
      <c r="I22" s="20">
        <v>2</v>
      </c>
      <c r="J22" s="20"/>
      <c r="K22" s="20"/>
      <c r="L22" s="20"/>
      <c r="M22" s="20">
        <f t="shared" si="0"/>
        <v>13526</v>
      </c>
      <c r="N22" s="24">
        <f t="shared" si="1"/>
        <v>13908</v>
      </c>
      <c r="O22" s="25">
        <f t="shared" si="2"/>
        <v>371.96499999999997</v>
      </c>
      <c r="P22" s="26"/>
      <c r="Q22" s="26">
        <v>100</v>
      </c>
      <c r="R22" s="24">
        <f t="shared" si="3"/>
        <v>13436.035</v>
      </c>
      <c r="S22" s="25">
        <f t="shared" si="4"/>
        <v>128.49699999999999</v>
      </c>
      <c r="T22" s="27">
        <f t="shared" si="5"/>
        <v>28.496999999999986</v>
      </c>
    </row>
    <row r="23" spans="1:20" ht="15.75" x14ac:dyDescent="0.25">
      <c r="A23" s="28">
        <v>17</v>
      </c>
      <c r="B23" s="20">
        <v>1908446150</v>
      </c>
      <c r="C23" s="20">
        <v>8022</v>
      </c>
      <c r="D23" s="35">
        <v>8022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8022</v>
      </c>
      <c r="N23" s="24">
        <f t="shared" si="1"/>
        <v>11842</v>
      </c>
      <c r="O23" s="25">
        <f t="shared" si="2"/>
        <v>220.60499999999999</v>
      </c>
      <c r="P23" s="26">
        <v>15295</v>
      </c>
      <c r="Q23" s="26">
        <v>80</v>
      </c>
      <c r="R23" s="24">
        <f t="shared" si="3"/>
        <v>11541.395</v>
      </c>
      <c r="S23" s="25">
        <f t="shared" si="4"/>
        <v>76.209000000000003</v>
      </c>
      <c r="T23" s="27">
        <f t="shared" si="5"/>
        <v>-3.7909999999999968</v>
      </c>
    </row>
    <row r="24" spans="1:20" ht="15.75" x14ac:dyDescent="0.25">
      <c r="A24" s="28">
        <v>18</v>
      </c>
      <c r="B24" s="20">
        <v>1908446151</v>
      </c>
      <c r="C24" s="20">
        <v>9639</v>
      </c>
      <c r="D24" s="29">
        <v>9639</v>
      </c>
      <c r="E24" s="30"/>
      <c r="F24" s="30">
        <v>50</v>
      </c>
      <c r="G24" s="30"/>
      <c r="H24" s="30">
        <v>200</v>
      </c>
      <c r="I24" s="20">
        <v>5</v>
      </c>
      <c r="J24" s="20"/>
      <c r="K24" s="20">
        <v>2</v>
      </c>
      <c r="L24" s="20"/>
      <c r="M24" s="20">
        <f t="shared" si="0"/>
        <v>11939</v>
      </c>
      <c r="N24" s="24">
        <f t="shared" si="1"/>
        <v>13258</v>
      </c>
      <c r="O24" s="25">
        <f t="shared" si="2"/>
        <v>328.32249999999999</v>
      </c>
      <c r="P24" s="26">
        <v>-500</v>
      </c>
      <c r="Q24" s="26">
        <v>104</v>
      </c>
      <c r="R24" s="24">
        <f t="shared" si="3"/>
        <v>12825.6775</v>
      </c>
      <c r="S24" s="25">
        <f t="shared" si="4"/>
        <v>113.4205</v>
      </c>
      <c r="T24" s="27">
        <f t="shared" si="5"/>
        <v>9.4205000000000041</v>
      </c>
    </row>
    <row r="25" spans="1:20" ht="15.75" x14ac:dyDescent="0.25">
      <c r="A25" s="28">
        <v>19</v>
      </c>
      <c r="B25" s="20">
        <v>1908446152</v>
      </c>
      <c r="C25" s="20">
        <v>5152</v>
      </c>
      <c r="D25" s="29">
        <v>8236</v>
      </c>
      <c r="E25" s="30"/>
      <c r="F25" s="30">
        <v>10</v>
      </c>
      <c r="G25" s="30"/>
      <c r="H25" s="30">
        <v>270</v>
      </c>
      <c r="I25" s="20">
        <v>1</v>
      </c>
      <c r="J25" s="20"/>
      <c r="K25" s="20"/>
      <c r="L25" s="20"/>
      <c r="M25" s="20">
        <f t="shared" si="0"/>
        <v>10766</v>
      </c>
      <c r="N25" s="24">
        <f t="shared" si="1"/>
        <v>10957</v>
      </c>
      <c r="O25" s="25">
        <f t="shared" si="2"/>
        <v>296.065</v>
      </c>
      <c r="P25" s="26">
        <v>26000</v>
      </c>
      <c r="Q25" s="26">
        <v>73</v>
      </c>
      <c r="R25" s="24">
        <f t="shared" si="3"/>
        <v>10587.934999999999</v>
      </c>
      <c r="S25" s="25">
        <f t="shared" si="4"/>
        <v>102.277</v>
      </c>
      <c r="T25" s="27">
        <f t="shared" si="5"/>
        <v>29.277000000000001</v>
      </c>
    </row>
    <row r="26" spans="1:20" ht="15.75" x14ac:dyDescent="0.25">
      <c r="A26" s="28">
        <v>70</v>
      </c>
      <c r="B26" s="20">
        <v>1908446153</v>
      </c>
      <c r="C26" s="36">
        <v>9746</v>
      </c>
      <c r="D26" s="29">
        <v>9746</v>
      </c>
      <c r="E26" s="29">
        <v>30</v>
      </c>
      <c r="F26" s="30">
        <v>40</v>
      </c>
      <c r="G26" s="30"/>
      <c r="H26" s="30">
        <v>10</v>
      </c>
      <c r="I26" s="20"/>
      <c r="J26" s="20"/>
      <c r="K26" s="20">
        <v>5</v>
      </c>
      <c r="L26" s="20"/>
      <c r="M26" s="20">
        <f t="shared" si="0"/>
        <v>10836</v>
      </c>
      <c r="N26" s="24">
        <f t="shared" si="1"/>
        <v>11746</v>
      </c>
      <c r="O26" s="25">
        <f t="shared" si="2"/>
        <v>297.99</v>
      </c>
      <c r="P26" s="26"/>
      <c r="Q26" s="26">
        <v>78</v>
      </c>
      <c r="R26" s="24">
        <f t="shared" si="3"/>
        <v>11370.01</v>
      </c>
      <c r="S26" s="25">
        <f t="shared" si="4"/>
        <v>102.94199999999999</v>
      </c>
      <c r="T26" s="27">
        <f t="shared" si="5"/>
        <v>24.941999999999993</v>
      </c>
    </row>
    <row r="27" spans="1:20" ht="19.5" thickBot="1" x14ac:dyDescent="0.35">
      <c r="A27" s="28">
        <v>21</v>
      </c>
      <c r="B27" s="20">
        <v>1908446154</v>
      </c>
      <c r="C27" s="20">
        <v>16461</v>
      </c>
      <c r="D27" s="37">
        <v>16461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16461</v>
      </c>
      <c r="N27" s="40">
        <f t="shared" si="1"/>
        <v>17416</v>
      </c>
      <c r="O27" s="25">
        <f t="shared" si="2"/>
        <v>452.67750000000001</v>
      </c>
      <c r="P27" s="41">
        <v>27000</v>
      </c>
      <c r="Q27" s="41">
        <v>100</v>
      </c>
      <c r="R27" s="24">
        <f t="shared" si="3"/>
        <v>16863.322500000002</v>
      </c>
      <c r="S27" s="42">
        <f t="shared" si="4"/>
        <v>156.37950000000001</v>
      </c>
      <c r="T27" s="43">
        <f t="shared" si="5"/>
        <v>56.379500000000007</v>
      </c>
    </row>
    <row r="28" spans="1:20" ht="16.5" thickBot="1" x14ac:dyDescent="0.3">
      <c r="A28" s="54" t="s">
        <v>38</v>
      </c>
      <c r="B28" s="55"/>
      <c r="C28" s="56"/>
      <c r="D28" s="44">
        <f>SUM(D7:D27)</f>
        <v>219581</v>
      </c>
      <c r="E28" s="45">
        <f>SUM(E7:E27)</f>
        <v>130</v>
      </c>
      <c r="F28" s="45">
        <f t="shared" ref="F28:T28" si="6">SUM(F7:F27)</f>
        <v>270</v>
      </c>
      <c r="G28" s="45">
        <f>SUM(G7:G27)</f>
        <v>0</v>
      </c>
      <c r="H28" s="45">
        <f t="shared" si="6"/>
        <v>1010</v>
      </c>
      <c r="I28" s="45">
        <f t="shared" si="6"/>
        <v>73</v>
      </c>
      <c r="J28" s="45">
        <f t="shared" si="6"/>
        <v>0</v>
      </c>
      <c r="K28" s="45">
        <f t="shared" si="6"/>
        <v>31</v>
      </c>
      <c r="L28" s="45">
        <f t="shared" si="6"/>
        <v>0</v>
      </c>
      <c r="M28" s="45">
        <f t="shared" si="6"/>
        <v>233971</v>
      </c>
      <c r="N28" s="45">
        <f t="shared" si="6"/>
        <v>253556</v>
      </c>
      <c r="O28" s="46">
        <f t="shared" si="6"/>
        <v>6434.2024999999985</v>
      </c>
      <c r="P28" s="45">
        <f t="shared" si="6"/>
        <v>181425</v>
      </c>
      <c r="Q28" s="45">
        <f t="shared" si="6"/>
        <v>2010</v>
      </c>
      <c r="R28" s="45">
        <f t="shared" si="6"/>
        <v>245111.79749999999</v>
      </c>
      <c r="S28" s="45">
        <f t="shared" si="6"/>
        <v>2222.7244999999998</v>
      </c>
      <c r="T28" s="47">
        <f t="shared" si="6"/>
        <v>212.72449999999998</v>
      </c>
    </row>
    <row r="29" spans="1:20" ht="15.75" thickBot="1" x14ac:dyDescent="0.3">
      <c r="A29" s="57" t="s">
        <v>39</v>
      </c>
      <c r="B29" s="58"/>
      <c r="C29" s="59"/>
      <c r="D29" s="48">
        <f>D4+D5-D28</f>
        <v>649753</v>
      </c>
      <c r="E29" s="48">
        <f>E4+E5-E28</f>
        <v>3900</v>
      </c>
      <c r="F29" s="48">
        <f t="shared" ref="F29:L29" si="7">F4+F5-F28</f>
        <v>9370</v>
      </c>
      <c r="G29" s="48">
        <f t="shared" si="7"/>
        <v>60</v>
      </c>
      <c r="H29" s="48">
        <f t="shared" si="7"/>
        <v>11165</v>
      </c>
      <c r="I29" s="48">
        <f t="shared" si="7"/>
        <v>1226</v>
      </c>
      <c r="J29" s="48">
        <f t="shared" si="7"/>
        <v>384</v>
      </c>
      <c r="K29" s="48">
        <f t="shared" si="7"/>
        <v>724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>
        <v>-310</v>
      </c>
      <c r="F30" s="51">
        <v>-280</v>
      </c>
      <c r="G30" s="51">
        <v>-40</v>
      </c>
      <c r="H30" s="51">
        <v>-870</v>
      </c>
      <c r="I30" s="50">
        <v>-135</v>
      </c>
      <c r="J30" s="50">
        <v>-114</v>
      </c>
      <c r="K30" s="50">
        <v>-42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34" sqref="D34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6.140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9.140625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55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'6'!D29</f>
        <v>649753</v>
      </c>
      <c r="E4" s="2">
        <f>'6'!E29</f>
        <v>3900</v>
      </c>
      <c r="F4" s="2">
        <f>'6'!F29</f>
        <v>9370</v>
      </c>
      <c r="G4" s="2">
        <f>'6'!G29</f>
        <v>60</v>
      </c>
      <c r="H4" s="2">
        <f>'6'!H29</f>
        <v>11165</v>
      </c>
      <c r="I4" s="2">
        <f>'6'!I29</f>
        <v>1226</v>
      </c>
      <c r="J4" s="2">
        <f>'6'!J29</f>
        <v>384</v>
      </c>
      <c r="K4" s="2">
        <f>'6'!K29</f>
        <v>724</v>
      </c>
      <c r="L4" s="2">
        <f>'6'!L29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v>172780</v>
      </c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8253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9153</v>
      </c>
      <c r="N7" s="24">
        <f>D7+E7*20+F7*10+G7*9+H7*9+I7*191+J7*191+K7*182+L7*100</f>
        <v>9153</v>
      </c>
      <c r="O7" s="25">
        <f>M7*2.75%</f>
        <v>251.70750000000001</v>
      </c>
      <c r="P7" s="26"/>
      <c r="Q7" s="26">
        <v>81</v>
      </c>
      <c r="R7" s="24">
        <f>M7-(M7*2.75%)+I7*191+J7*191+K7*182+L7*100-Q7</f>
        <v>8820.2924999999996</v>
      </c>
      <c r="S7" s="25">
        <f>M7*0.95%</f>
        <v>86.953499999999991</v>
      </c>
      <c r="T7" s="27">
        <f>S7-Q7</f>
        <v>5.9534999999999911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4424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4424</v>
      </c>
      <c r="N8" s="24">
        <f t="shared" ref="N8:N27" si="1">D8+E8*20+F8*10+G8*9+H8*9+I8*191+J8*191+K8*182+L8*100</f>
        <v>6334</v>
      </c>
      <c r="O8" s="25">
        <f t="shared" ref="O8:O27" si="2">M8*2.75%</f>
        <v>121.66</v>
      </c>
      <c r="P8" s="26"/>
      <c r="Q8" s="26"/>
      <c r="R8" s="24">
        <f t="shared" ref="R8:R27" si="3">M8-(M8*2.75%)+I8*191+J8*191+K8*182+L8*100-Q8</f>
        <v>6212.34</v>
      </c>
      <c r="S8" s="25">
        <f t="shared" ref="S8:S27" si="4">M8*0.95%</f>
        <v>42.027999999999999</v>
      </c>
      <c r="T8" s="27">
        <f t="shared" ref="T8:T27" si="5">S8-Q8</f>
        <v>42.027999999999999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14999</v>
      </c>
      <c r="E9" s="30">
        <v>40</v>
      </c>
      <c r="F9" s="30">
        <v>30</v>
      </c>
      <c r="G9" s="30"/>
      <c r="H9" s="30">
        <v>100</v>
      </c>
      <c r="I9" s="20">
        <v>5</v>
      </c>
      <c r="J9" s="20"/>
      <c r="K9" s="20"/>
      <c r="L9" s="20"/>
      <c r="M9" s="20">
        <f t="shared" si="0"/>
        <v>16999</v>
      </c>
      <c r="N9" s="24">
        <f t="shared" si="1"/>
        <v>17954</v>
      </c>
      <c r="O9" s="25">
        <f t="shared" si="2"/>
        <v>467.47250000000003</v>
      </c>
      <c r="P9" s="26">
        <v>-1000</v>
      </c>
      <c r="Q9" s="26">
        <v>126</v>
      </c>
      <c r="R9" s="24">
        <f t="shared" si="3"/>
        <v>17360.5275</v>
      </c>
      <c r="S9" s="25">
        <f t="shared" si="4"/>
        <v>161.4905</v>
      </c>
      <c r="T9" s="27">
        <f t="shared" si="5"/>
        <v>35.490499999999997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4106</v>
      </c>
      <c r="E10" s="30"/>
      <c r="F10" s="30"/>
      <c r="G10" s="30"/>
      <c r="H10" s="30">
        <v>20</v>
      </c>
      <c r="I10" s="20">
        <v>2</v>
      </c>
      <c r="J10" s="20">
        <v>2</v>
      </c>
      <c r="K10" s="20"/>
      <c r="L10" s="20"/>
      <c r="M10" s="20">
        <f t="shared" si="0"/>
        <v>4286</v>
      </c>
      <c r="N10" s="24">
        <f t="shared" si="1"/>
        <v>5050</v>
      </c>
      <c r="O10" s="25">
        <f t="shared" si="2"/>
        <v>117.86499999999999</v>
      </c>
      <c r="P10" s="26"/>
      <c r="Q10" s="26">
        <v>32</v>
      </c>
      <c r="R10" s="24">
        <f t="shared" si="3"/>
        <v>4900.1350000000002</v>
      </c>
      <c r="S10" s="25">
        <f t="shared" si="4"/>
        <v>40.716999999999999</v>
      </c>
      <c r="T10" s="27">
        <f t="shared" si="5"/>
        <v>8.7169999999999987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4163</v>
      </c>
      <c r="E11" s="30">
        <v>55</v>
      </c>
      <c r="F11" s="30">
        <v>100</v>
      </c>
      <c r="G11" s="32"/>
      <c r="H11" s="30">
        <v>500</v>
      </c>
      <c r="I11" s="20">
        <v>5</v>
      </c>
      <c r="J11" s="20"/>
      <c r="K11" s="20"/>
      <c r="L11" s="20"/>
      <c r="M11" s="20">
        <f t="shared" si="0"/>
        <v>10763</v>
      </c>
      <c r="N11" s="24">
        <f t="shared" si="1"/>
        <v>11718</v>
      </c>
      <c r="O11" s="25">
        <f t="shared" si="2"/>
        <v>295.98250000000002</v>
      </c>
      <c r="P11" s="26"/>
      <c r="Q11" s="26">
        <v>42</v>
      </c>
      <c r="R11" s="24">
        <f t="shared" si="3"/>
        <v>11380.0175</v>
      </c>
      <c r="S11" s="25">
        <f t="shared" si="4"/>
        <v>102.24849999999999</v>
      </c>
      <c r="T11" s="27">
        <f t="shared" si="5"/>
        <v>60.248499999999993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5455</v>
      </c>
      <c r="E12" s="30"/>
      <c r="F12" s="30"/>
      <c r="G12" s="30"/>
      <c r="H12" s="30"/>
      <c r="I12" s="20">
        <v>5</v>
      </c>
      <c r="J12" s="20"/>
      <c r="K12" s="20">
        <v>5</v>
      </c>
      <c r="L12" s="20"/>
      <c r="M12" s="20">
        <f t="shared" si="0"/>
        <v>5455</v>
      </c>
      <c r="N12" s="24">
        <f t="shared" si="1"/>
        <v>7320</v>
      </c>
      <c r="O12" s="25">
        <f t="shared" si="2"/>
        <v>150.01249999999999</v>
      </c>
      <c r="P12" s="26"/>
      <c r="Q12" s="26">
        <v>30</v>
      </c>
      <c r="R12" s="24">
        <f t="shared" si="3"/>
        <v>7139.9875000000002</v>
      </c>
      <c r="S12" s="25">
        <f t="shared" si="4"/>
        <v>51.822499999999998</v>
      </c>
      <c r="T12" s="27">
        <f t="shared" si="5"/>
        <v>21.822499999999998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6223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6223</v>
      </c>
      <c r="N13" s="24">
        <f t="shared" si="1"/>
        <v>6223</v>
      </c>
      <c r="O13" s="25">
        <f t="shared" si="2"/>
        <v>171.13249999999999</v>
      </c>
      <c r="P13" s="26"/>
      <c r="Q13" s="26">
        <v>1</v>
      </c>
      <c r="R13" s="24">
        <f t="shared" si="3"/>
        <v>6050.8675000000003</v>
      </c>
      <c r="S13" s="25">
        <f t="shared" si="4"/>
        <v>59.118499999999997</v>
      </c>
      <c r="T13" s="27">
        <f t="shared" si="5"/>
        <v>58.118499999999997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9515</v>
      </c>
      <c r="E14" s="30"/>
      <c r="F14" s="30"/>
      <c r="G14" s="30"/>
      <c r="H14" s="30">
        <v>120</v>
      </c>
      <c r="I14" s="20"/>
      <c r="J14" s="20"/>
      <c r="K14" s="20"/>
      <c r="L14" s="20"/>
      <c r="M14" s="20">
        <f t="shared" si="0"/>
        <v>10595</v>
      </c>
      <c r="N14" s="24">
        <f t="shared" si="1"/>
        <v>10595</v>
      </c>
      <c r="O14" s="25">
        <f t="shared" si="2"/>
        <v>291.36250000000001</v>
      </c>
      <c r="P14" s="26"/>
      <c r="Q14" s="26">
        <v>153</v>
      </c>
      <c r="R14" s="24">
        <f t="shared" si="3"/>
        <v>10150.637500000001</v>
      </c>
      <c r="S14" s="25">
        <f t="shared" si="4"/>
        <v>100.6525</v>
      </c>
      <c r="T14" s="27">
        <f t="shared" si="5"/>
        <v>-52.347499999999997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15613</v>
      </c>
      <c r="E15" s="30"/>
      <c r="F15" s="30">
        <v>10</v>
      </c>
      <c r="G15" s="30"/>
      <c r="H15" s="30">
        <v>40</v>
      </c>
      <c r="I15" s="20"/>
      <c r="J15" s="20">
        <v>15</v>
      </c>
      <c r="K15" s="20"/>
      <c r="L15" s="20"/>
      <c r="M15" s="20">
        <f t="shared" si="0"/>
        <v>16073</v>
      </c>
      <c r="N15" s="24">
        <f t="shared" si="1"/>
        <v>18938</v>
      </c>
      <c r="O15" s="25">
        <f t="shared" si="2"/>
        <v>442.00749999999999</v>
      </c>
      <c r="P15" s="26"/>
      <c r="Q15" s="26">
        <v>126</v>
      </c>
      <c r="R15" s="24">
        <f t="shared" si="3"/>
        <v>18369.9925</v>
      </c>
      <c r="S15" s="25">
        <f t="shared" si="4"/>
        <v>152.6935</v>
      </c>
      <c r="T15" s="27">
        <f t="shared" si="5"/>
        <v>26.6935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9161</v>
      </c>
      <c r="E16" s="30"/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12411</v>
      </c>
      <c r="N16" s="24">
        <f t="shared" si="1"/>
        <v>12411</v>
      </c>
      <c r="O16" s="25">
        <f t="shared" si="2"/>
        <v>341.30250000000001</v>
      </c>
      <c r="P16" s="26"/>
      <c r="Q16" s="26">
        <v>109</v>
      </c>
      <c r="R16" s="24">
        <f t="shared" si="3"/>
        <v>11960.6975</v>
      </c>
      <c r="S16" s="25">
        <f t="shared" si="4"/>
        <v>117.9045</v>
      </c>
      <c r="T16" s="27">
        <f t="shared" si="5"/>
        <v>8.9044999999999987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5677</v>
      </c>
      <c r="E17" s="30">
        <v>50</v>
      </c>
      <c r="F17" s="30">
        <v>60</v>
      </c>
      <c r="G17" s="30"/>
      <c r="H17" s="30">
        <v>100</v>
      </c>
      <c r="I17" s="20"/>
      <c r="J17" s="20"/>
      <c r="K17" s="20">
        <v>1</v>
      </c>
      <c r="L17" s="20"/>
      <c r="M17" s="20">
        <f t="shared" si="0"/>
        <v>8177</v>
      </c>
      <c r="N17" s="24">
        <f t="shared" si="1"/>
        <v>8359</v>
      </c>
      <c r="O17" s="25">
        <f t="shared" si="2"/>
        <v>224.86750000000001</v>
      </c>
      <c r="P17" s="26"/>
      <c r="Q17" s="26">
        <v>54</v>
      </c>
      <c r="R17" s="24">
        <f t="shared" si="3"/>
        <v>8080.1324999999997</v>
      </c>
      <c r="S17" s="25">
        <f t="shared" si="4"/>
        <v>77.6815</v>
      </c>
      <c r="T17" s="27">
        <f t="shared" si="5"/>
        <v>23.6815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8125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8125</v>
      </c>
      <c r="N18" s="24">
        <f t="shared" si="1"/>
        <v>8125</v>
      </c>
      <c r="O18" s="25">
        <f t="shared" si="2"/>
        <v>223.4375</v>
      </c>
      <c r="P18" s="26"/>
      <c r="Q18" s="26">
        <v>101</v>
      </c>
      <c r="R18" s="24">
        <f t="shared" si="3"/>
        <v>7800.5625</v>
      </c>
      <c r="S18" s="25">
        <f t="shared" si="4"/>
        <v>77.1875</v>
      </c>
      <c r="T18" s="27">
        <f t="shared" si="5"/>
        <v>-23.8125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10238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10238</v>
      </c>
      <c r="N19" s="24">
        <f t="shared" si="1"/>
        <v>11193</v>
      </c>
      <c r="O19" s="25">
        <f t="shared" si="2"/>
        <v>281.54500000000002</v>
      </c>
      <c r="P19" s="26"/>
      <c r="Q19" s="26">
        <v>100</v>
      </c>
      <c r="R19" s="24">
        <f t="shared" si="3"/>
        <v>10811.455</v>
      </c>
      <c r="S19" s="25">
        <f t="shared" si="4"/>
        <v>97.260999999999996</v>
      </c>
      <c r="T19" s="27">
        <f t="shared" si="5"/>
        <v>-2.7390000000000043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2365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2365</v>
      </c>
      <c r="N20" s="24">
        <f t="shared" si="1"/>
        <v>2365</v>
      </c>
      <c r="O20" s="25">
        <f t="shared" si="2"/>
        <v>65.037499999999994</v>
      </c>
      <c r="P20" s="26"/>
      <c r="Q20" s="26">
        <v>120</v>
      </c>
      <c r="R20" s="24">
        <f t="shared" si="3"/>
        <v>2179.9625000000001</v>
      </c>
      <c r="S20" s="25">
        <f t="shared" si="4"/>
        <v>22.467500000000001</v>
      </c>
      <c r="T20" s="27">
        <f t="shared" si="5"/>
        <v>-97.532499999999999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4634</v>
      </c>
      <c r="E21" s="30"/>
      <c r="F21" s="30"/>
      <c r="G21" s="30"/>
      <c r="H21" s="30"/>
      <c r="I21" s="20">
        <v>9</v>
      </c>
      <c r="J21" s="20"/>
      <c r="K21" s="20"/>
      <c r="L21" s="20"/>
      <c r="M21" s="20">
        <f t="shared" si="0"/>
        <v>4634</v>
      </c>
      <c r="N21" s="24">
        <f t="shared" si="1"/>
        <v>6353</v>
      </c>
      <c r="O21" s="25">
        <f t="shared" si="2"/>
        <v>127.435</v>
      </c>
      <c r="P21" s="26"/>
      <c r="Q21" s="26">
        <v>20</v>
      </c>
      <c r="R21" s="24">
        <f t="shared" si="3"/>
        <v>6205.5649999999996</v>
      </c>
      <c r="S21" s="25">
        <f t="shared" si="4"/>
        <v>44.022999999999996</v>
      </c>
      <c r="T21" s="27">
        <f t="shared" si="5"/>
        <v>24.022999999999996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16380</v>
      </c>
      <c r="E22" s="30">
        <v>30</v>
      </c>
      <c r="F22" s="30">
        <v>50</v>
      </c>
      <c r="G22" s="20"/>
      <c r="H22" s="30">
        <v>50</v>
      </c>
      <c r="I22" s="20">
        <v>14</v>
      </c>
      <c r="J22" s="20"/>
      <c r="K22" s="20"/>
      <c r="L22" s="20"/>
      <c r="M22" s="20">
        <f t="shared" si="0"/>
        <v>17930</v>
      </c>
      <c r="N22" s="24">
        <f t="shared" si="1"/>
        <v>20604</v>
      </c>
      <c r="O22" s="25">
        <f t="shared" si="2"/>
        <v>493.07499999999999</v>
      </c>
      <c r="P22" s="26"/>
      <c r="Q22" s="26">
        <v>150</v>
      </c>
      <c r="R22" s="24">
        <f t="shared" si="3"/>
        <v>19960.924999999999</v>
      </c>
      <c r="S22" s="25">
        <f t="shared" si="4"/>
        <v>170.33500000000001</v>
      </c>
      <c r="T22" s="27">
        <f t="shared" si="5"/>
        <v>20.335000000000008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8633</v>
      </c>
      <c r="N23" s="24">
        <f t="shared" si="1"/>
        <v>8633</v>
      </c>
      <c r="O23" s="25">
        <f t="shared" si="2"/>
        <v>237.4075</v>
      </c>
      <c r="P23" s="26"/>
      <c r="Q23" s="26">
        <v>80</v>
      </c>
      <c r="R23" s="24">
        <f t="shared" si="3"/>
        <v>8315.5925000000007</v>
      </c>
      <c r="S23" s="25">
        <f t="shared" si="4"/>
        <v>82.013499999999993</v>
      </c>
      <c r="T23" s="27">
        <f t="shared" si="5"/>
        <v>2.0134999999999934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19338</v>
      </c>
      <c r="E24" s="30"/>
      <c r="F24" s="30">
        <v>50</v>
      </c>
      <c r="G24" s="30"/>
      <c r="H24" s="30">
        <v>30</v>
      </c>
      <c r="I24" s="20"/>
      <c r="J24" s="20"/>
      <c r="K24" s="20">
        <v>1</v>
      </c>
      <c r="L24" s="20"/>
      <c r="M24" s="20">
        <f t="shared" si="0"/>
        <v>20108</v>
      </c>
      <c r="N24" s="24">
        <f t="shared" si="1"/>
        <v>20290</v>
      </c>
      <c r="O24" s="25">
        <f t="shared" si="2"/>
        <v>552.97</v>
      </c>
      <c r="P24" s="26">
        <v>500</v>
      </c>
      <c r="Q24" s="26">
        <v>137</v>
      </c>
      <c r="R24" s="24">
        <f t="shared" si="3"/>
        <v>19600.03</v>
      </c>
      <c r="S24" s="25">
        <f t="shared" si="4"/>
        <v>191.02599999999998</v>
      </c>
      <c r="T24" s="27">
        <f t="shared" si="5"/>
        <v>54.025999999999982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9181</v>
      </c>
      <c r="E25" s="30"/>
      <c r="F25" s="30">
        <v>100</v>
      </c>
      <c r="G25" s="30"/>
      <c r="H25" s="30"/>
      <c r="I25" s="20">
        <v>10</v>
      </c>
      <c r="J25" s="20"/>
      <c r="K25" s="20"/>
      <c r="L25" s="20"/>
      <c r="M25" s="20">
        <f t="shared" si="0"/>
        <v>10181</v>
      </c>
      <c r="N25" s="24">
        <f t="shared" si="1"/>
        <v>12091</v>
      </c>
      <c r="O25" s="25">
        <f t="shared" si="2"/>
        <v>279.97750000000002</v>
      </c>
      <c r="P25" s="26"/>
      <c r="Q25" s="26">
        <v>88</v>
      </c>
      <c r="R25" s="24">
        <f t="shared" si="3"/>
        <v>11723.022499999999</v>
      </c>
      <c r="S25" s="25">
        <f t="shared" si="4"/>
        <v>96.719499999999996</v>
      </c>
      <c r="T25" s="27">
        <f t="shared" si="5"/>
        <v>8.7194999999999965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5671</v>
      </c>
      <c r="E26" s="29">
        <v>20</v>
      </c>
      <c r="F26" s="30"/>
      <c r="G26" s="30"/>
      <c r="H26" s="30">
        <v>250</v>
      </c>
      <c r="I26" s="20"/>
      <c r="J26" s="20"/>
      <c r="K26" s="20"/>
      <c r="L26" s="20"/>
      <c r="M26" s="20">
        <f t="shared" si="0"/>
        <v>8321</v>
      </c>
      <c r="N26" s="24">
        <f t="shared" si="1"/>
        <v>8321</v>
      </c>
      <c r="O26" s="25">
        <f t="shared" si="2"/>
        <v>228.82750000000001</v>
      </c>
      <c r="P26" s="26">
        <v>-1500</v>
      </c>
      <c r="Q26" s="26">
        <v>82</v>
      </c>
      <c r="R26" s="24">
        <f t="shared" si="3"/>
        <v>8010.1724999999997</v>
      </c>
      <c r="S26" s="25">
        <f t="shared" si="4"/>
        <v>79.049499999999995</v>
      </c>
      <c r="T26" s="27">
        <f t="shared" si="5"/>
        <v>-2.9505000000000052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7866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7866</v>
      </c>
      <c r="N27" s="40">
        <f t="shared" si="1"/>
        <v>7866</v>
      </c>
      <c r="O27" s="25">
        <f t="shared" si="2"/>
        <v>216.315</v>
      </c>
      <c r="P27" s="41"/>
      <c r="Q27" s="41">
        <v>100</v>
      </c>
      <c r="R27" s="24">
        <f t="shared" si="3"/>
        <v>7549.6850000000004</v>
      </c>
      <c r="S27" s="42">
        <f t="shared" si="4"/>
        <v>74.727000000000004</v>
      </c>
      <c r="T27" s="43">
        <f t="shared" si="5"/>
        <v>-25.272999999999996</v>
      </c>
    </row>
    <row r="28" spans="1:20" ht="16.5" thickBot="1" x14ac:dyDescent="0.3">
      <c r="A28" s="54" t="s">
        <v>38</v>
      </c>
      <c r="B28" s="55"/>
      <c r="C28" s="56"/>
      <c r="D28" s="44">
        <f>SUM(D7:D27)</f>
        <v>180020</v>
      </c>
      <c r="E28" s="45">
        <f>SUM(E7:E27)</f>
        <v>195</v>
      </c>
      <c r="F28" s="45">
        <f t="shared" ref="F28:T28" si="6">SUM(F7:F27)</f>
        <v>500</v>
      </c>
      <c r="G28" s="45">
        <f t="shared" si="6"/>
        <v>0</v>
      </c>
      <c r="H28" s="45">
        <f t="shared" si="6"/>
        <v>1560</v>
      </c>
      <c r="I28" s="45">
        <f t="shared" si="6"/>
        <v>65</v>
      </c>
      <c r="J28" s="45">
        <f t="shared" si="6"/>
        <v>17</v>
      </c>
      <c r="K28" s="45">
        <f t="shared" si="6"/>
        <v>7</v>
      </c>
      <c r="L28" s="45">
        <f t="shared" si="6"/>
        <v>0</v>
      </c>
      <c r="M28" s="45">
        <f t="shared" si="6"/>
        <v>202960</v>
      </c>
      <c r="N28" s="45">
        <f t="shared" si="6"/>
        <v>219896</v>
      </c>
      <c r="O28" s="46">
        <f t="shared" si="6"/>
        <v>5581.4</v>
      </c>
      <c r="P28" s="45">
        <f t="shared" si="6"/>
        <v>-2000</v>
      </c>
      <c r="Q28" s="45">
        <f t="shared" si="6"/>
        <v>1732</v>
      </c>
      <c r="R28" s="45">
        <f t="shared" si="6"/>
        <v>212582.59999999998</v>
      </c>
      <c r="S28" s="45">
        <f t="shared" si="6"/>
        <v>1928.1200000000001</v>
      </c>
      <c r="T28" s="47">
        <f t="shared" si="6"/>
        <v>196.11999999999995</v>
      </c>
    </row>
    <row r="29" spans="1:20" ht="15.75" thickBot="1" x14ac:dyDescent="0.3">
      <c r="A29" s="57" t="s">
        <v>39</v>
      </c>
      <c r="B29" s="58"/>
      <c r="C29" s="59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/>
      <c r="H30" s="51">
        <v>-890</v>
      </c>
      <c r="I30" s="50">
        <v>-138</v>
      </c>
      <c r="J30" s="50">
        <v>-114</v>
      </c>
      <c r="K30" s="50">
        <v>-45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N31" sqref="N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'7'!D29</f>
        <v>642513</v>
      </c>
      <c r="E4" s="2">
        <f>'7'!E29</f>
        <v>3705</v>
      </c>
      <c r="F4" s="2">
        <f>'7'!F29</f>
        <v>8870</v>
      </c>
      <c r="G4" s="2">
        <f>'7'!G29</f>
        <v>60</v>
      </c>
      <c r="H4" s="2">
        <f>'7'!H29</f>
        <v>9605</v>
      </c>
      <c r="I4" s="2">
        <f>'7'!I29</f>
        <v>1161</v>
      </c>
      <c r="J4" s="2">
        <f>'7'!J29</f>
        <v>367</v>
      </c>
      <c r="K4" s="2">
        <f>'7'!K29</f>
        <v>717</v>
      </c>
      <c r="L4" s="2">
        <f>'7'!L29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v>103896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>
        <v>105</v>
      </c>
      <c r="F7" s="22"/>
      <c r="G7" s="22"/>
      <c r="H7" s="22">
        <v>120</v>
      </c>
      <c r="I7" s="23">
        <v>1</v>
      </c>
      <c r="J7" s="23"/>
      <c r="K7" s="23">
        <v>15</v>
      </c>
      <c r="L7" s="23"/>
      <c r="M7" s="20">
        <f>D7+E7*20+F7*10+G7*9+H7*9</f>
        <v>18180</v>
      </c>
      <c r="N7" s="24">
        <f>D7+E7*20+F7*10+G7*9+H7*9+I7*191+J7*191+K7*182+L7*100</f>
        <v>21101</v>
      </c>
      <c r="O7" s="25">
        <f>M7*2.75%</f>
        <v>499.95</v>
      </c>
      <c r="P7" s="26">
        <v>-505</v>
      </c>
      <c r="Q7" s="26">
        <v>100</v>
      </c>
      <c r="R7" s="24">
        <f>M7-(M7*2.75%)+I7*191+J7*191+K7*182+L7*100-Q7</f>
        <v>20501.05</v>
      </c>
      <c r="S7" s="25">
        <f>M7*0.95%</f>
        <v>172.71</v>
      </c>
      <c r="T7" s="27">
        <f>S7-Q7</f>
        <v>72.710000000000008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4063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4063</v>
      </c>
      <c r="N8" s="24">
        <f t="shared" ref="N8:N27" si="1">D8+E8*20+F8*10+G8*9+H8*9+I8*191+J8*191+K8*182+L8*100</f>
        <v>4063</v>
      </c>
      <c r="O8" s="25">
        <f t="shared" ref="O8:O27" si="2">M8*2.75%</f>
        <v>111.7325</v>
      </c>
      <c r="P8" s="26"/>
      <c r="Q8" s="26"/>
      <c r="R8" s="24">
        <f t="shared" ref="R8:R27" si="3">M8-(M8*2.75%)+I8*191+J8*191+K8*182+L8*100-Q8</f>
        <v>3951.2674999999999</v>
      </c>
      <c r="S8" s="25">
        <f t="shared" ref="S8:S27" si="4">M8*0.95%</f>
        <v>38.598500000000001</v>
      </c>
      <c r="T8" s="27">
        <f t="shared" ref="T8:T27" si="5">S8-Q8</f>
        <v>38.598500000000001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21938</v>
      </c>
      <c r="E9" s="30"/>
      <c r="F9" s="30"/>
      <c r="G9" s="30"/>
      <c r="H9" s="30">
        <v>140</v>
      </c>
      <c r="I9" s="20"/>
      <c r="J9" s="20"/>
      <c r="K9" s="20"/>
      <c r="L9" s="20"/>
      <c r="M9" s="20">
        <f t="shared" si="0"/>
        <v>23198</v>
      </c>
      <c r="N9" s="24">
        <f t="shared" si="1"/>
        <v>23198</v>
      </c>
      <c r="O9" s="25">
        <f t="shared" si="2"/>
        <v>637.94500000000005</v>
      </c>
      <c r="P9" s="26">
        <v>1000</v>
      </c>
      <c r="Q9" s="26">
        <v>130</v>
      </c>
      <c r="R9" s="24">
        <f t="shared" si="3"/>
        <v>22430.055</v>
      </c>
      <c r="S9" s="25">
        <f t="shared" si="4"/>
        <v>220.381</v>
      </c>
      <c r="T9" s="27">
        <f t="shared" si="5"/>
        <v>90.381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4604</v>
      </c>
      <c r="E10" s="30">
        <v>20</v>
      </c>
      <c r="F10" s="30">
        <v>10</v>
      </c>
      <c r="G10" s="30"/>
      <c r="H10" s="30">
        <v>20</v>
      </c>
      <c r="I10" s="20">
        <v>5</v>
      </c>
      <c r="J10" s="20">
        <v>3</v>
      </c>
      <c r="K10" s="20"/>
      <c r="L10" s="20"/>
      <c r="M10" s="20">
        <f t="shared" si="0"/>
        <v>5284</v>
      </c>
      <c r="N10" s="24">
        <f t="shared" si="1"/>
        <v>6812</v>
      </c>
      <c r="O10" s="25">
        <f t="shared" si="2"/>
        <v>145.31</v>
      </c>
      <c r="P10" s="26"/>
      <c r="Q10" s="26">
        <v>26</v>
      </c>
      <c r="R10" s="24">
        <f t="shared" si="3"/>
        <v>6640.69</v>
      </c>
      <c r="S10" s="25">
        <f t="shared" si="4"/>
        <v>50.198</v>
      </c>
      <c r="T10" s="27">
        <f t="shared" si="5"/>
        <v>24.198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10133</v>
      </c>
      <c r="E11" s="30"/>
      <c r="F11" s="30">
        <v>50</v>
      </c>
      <c r="G11" s="32"/>
      <c r="H11" s="30">
        <v>100</v>
      </c>
      <c r="I11" s="20"/>
      <c r="J11" s="20"/>
      <c r="K11" s="20"/>
      <c r="L11" s="20"/>
      <c r="M11" s="20">
        <f t="shared" si="0"/>
        <v>11533</v>
      </c>
      <c r="N11" s="24">
        <f t="shared" si="1"/>
        <v>11533</v>
      </c>
      <c r="O11" s="25">
        <f t="shared" si="2"/>
        <v>317.15750000000003</v>
      </c>
      <c r="P11" s="26"/>
      <c r="Q11" s="26">
        <v>45</v>
      </c>
      <c r="R11" s="24">
        <f t="shared" si="3"/>
        <v>11170.842500000001</v>
      </c>
      <c r="S11" s="25">
        <f t="shared" si="4"/>
        <v>109.56349999999999</v>
      </c>
      <c r="T11" s="27">
        <f t="shared" si="5"/>
        <v>64.563499999999991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5252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5252</v>
      </c>
      <c r="N12" s="24">
        <f t="shared" si="1"/>
        <v>6162</v>
      </c>
      <c r="O12" s="25">
        <f t="shared" si="2"/>
        <v>144.43</v>
      </c>
      <c r="P12" s="26">
        <v>-910</v>
      </c>
      <c r="Q12" s="26">
        <v>27</v>
      </c>
      <c r="R12" s="24">
        <f t="shared" si="3"/>
        <v>5990.57</v>
      </c>
      <c r="S12" s="25">
        <f t="shared" si="4"/>
        <v>49.893999999999998</v>
      </c>
      <c r="T12" s="27">
        <f t="shared" si="5"/>
        <v>22.893999999999998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5373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5373</v>
      </c>
      <c r="N13" s="24">
        <f t="shared" si="1"/>
        <v>5373</v>
      </c>
      <c r="O13" s="25">
        <f t="shared" si="2"/>
        <v>147.75749999999999</v>
      </c>
      <c r="P13" s="26"/>
      <c r="Q13" s="26"/>
      <c r="R13" s="24">
        <f t="shared" si="3"/>
        <v>5225.2425000000003</v>
      </c>
      <c r="S13" s="25">
        <f t="shared" si="4"/>
        <v>51.043500000000002</v>
      </c>
      <c r="T13" s="27">
        <f t="shared" si="5"/>
        <v>51.043500000000002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8229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8229</v>
      </c>
      <c r="N14" s="24">
        <f t="shared" si="1"/>
        <v>8229</v>
      </c>
      <c r="O14" s="25">
        <f t="shared" si="2"/>
        <v>226.29750000000001</v>
      </c>
      <c r="P14" s="26"/>
      <c r="Q14" s="26">
        <v>123</v>
      </c>
      <c r="R14" s="24">
        <f t="shared" si="3"/>
        <v>7879.7025000000003</v>
      </c>
      <c r="S14" s="25">
        <f t="shared" si="4"/>
        <v>78.1755</v>
      </c>
      <c r="T14" s="27">
        <f t="shared" si="5"/>
        <v>-44.8245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17503</v>
      </c>
      <c r="E15" s="30"/>
      <c r="F15" s="30">
        <v>40</v>
      </c>
      <c r="G15" s="30"/>
      <c r="H15" s="30">
        <v>80</v>
      </c>
      <c r="I15" s="20"/>
      <c r="J15" s="20"/>
      <c r="K15" s="20"/>
      <c r="L15" s="20"/>
      <c r="M15" s="20">
        <f t="shared" si="0"/>
        <v>18623</v>
      </c>
      <c r="N15" s="24">
        <f t="shared" si="1"/>
        <v>18623</v>
      </c>
      <c r="O15" s="25">
        <f t="shared" si="2"/>
        <v>512.13250000000005</v>
      </c>
      <c r="P15" s="26"/>
      <c r="Q15" s="26">
        <v>130</v>
      </c>
      <c r="R15" s="24">
        <f t="shared" si="3"/>
        <v>17980.8675</v>
      </c>
      <c r="S15" s="25">
        <f t="shared" si="4"/>
        <v>176.91849999999999</v>
      </c>
      <c r="T15" s="27">
        <f t="shared" si="5"/>
        <v>46.918499999999995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7352</v>
      </c>
      <c r="E16" s="30">
        <v>50</v>
      </c>
      <c r="F16" s="30"/>
      <c r="G16" s="30"/>
      <c r="H16" s="30">
        <v>50</v>
      </c>
      <c r="I16" s="20"/>
      <c r="J16" s="20"/>
      <c r="K16" s="20">
        <v>5</v>
      </c>
      <c r="L16" s="20"/>
      <c r="M16" s="20">
        <f t="shared" si="0"/>
        <v>8802</v>
      </c>
      <c r="N16" s="24">
        <f t="shared" si="1"/>
        <v>9712</v>
      </c>
      <c r="O16" s="25">
        <f t="shared" si="2"/>
        <v>242.05500000000001</v>
      </c>
      <c r="P16" s="26"/>
      <c r="Q16" s="26">
        <v>110</v>
      </c>
      <c r="R16" s="24">
        <f t="shared" si="3"/>
        <v>9359.9449999999997</v>
      </c>
      <c r="S16" s="25">
        <f t="shared" si="4"/>
        <v>83.619</v>
      </c>
      <c r="T16" s="27">
        <f t="shared" si="5"/>
        <v>-26.381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10005</v>
      </c>
      <c r="E17" s="30"/>
      <c r="F17" s="30">
        <v>50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11405</v>
      </c>
      <c r="N17" s="24">
        <f t="shared" si="1"/>
        <v>12315</v>
      </c>
      <c r="O17" s="25">
        <f t="shared" si="2"/>
        <v>313.63749999999999</v>
      </c>
      <c r="P17" s="26"/>
      <c r="Q17" s="26">
        <v>101</v>
      </c>
      <c r="R17" s="24">
        <f t="shared" si="3"/>
        <v>11900.362499999999</v>
      </c>
      <c r="S17" s="25">
        <f t="shared" si="4"/>
        <v>108.3475</v>
      </c>
      <c r="T17" s="27">
        <f t="shared" si="5"/>
        <v>7.3474999999999966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8233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8233</v>
      </c>
      <c r="N18" s="24">
        <f t="shared" si="1"/>
        <v>8233</v>
      </c>
      <c r="O18" s="25">
        <f t="shared" si="2"/>
        <v>226.4075</v>
      </c>
      <c r="P18" s="26">
        <v>29800</v>
      </c>
      <c r="Q18" s="26">
        <v>546</v>
      </c>
      <c r="R18" s="24">
        <f t="shared" si="3"/>
        <v>7460.5924999999997</v>
      </c>
      <c r="S18" s="25">
        <f t="shared" si="4"/>
        <v>78.213499999999996</v>
      </c>
      <c r="T18" s="27">
        <f t="shared" si="5"/>
        <v>-467.78649999999999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17274</v>
      </c>
      <c r="E19" s="30"/>
      <c r="F19" s="30">
        <v>70</v>
      </c>
      <c r="G19" s="30"/>
      <c r="H19" s="30">
        <v>150</v>
      </c>
      <c r="I19" s="20">
        <v>2</v>
      </c>
      <c r="J19" s="20"/>
      <c r="K19" s="20">
        <v>4</v>
      </c>
      <c r="L19" s="20"/>
      <c r="M19" s="20">
        <f t="shared" si="0"/>
        <v>19324</v>
      </c>
      <c r="N19" s="24">
        <f t="shared" si="1"/>
        <v>20434</v>
      </c>
      <c r="O19" s="25">
        <f t="shared" si="2"/>
        <v>531.41</v>
      </c>
      <c r="P19" s="26">
        <v>29000</v>
      </c>
      <c r="Q19" s="26">
        <v>110</v>
      </c>
      <c r="R19" s="24">
        <f t="shared" si="3"/>
        <v>19792.59</v>
      </c>
      <c r="S19" s="25">
        <f t="shared" si="4"/>
        <v>183.578</v>
      </c>
      <c r="T19" s="27">
        <f t="shared" si="5"/>
        <v>73.578000000000003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/>
      <c r="R20" s="24">
        <f t="shared" si="3"/>
        <v>3499.0549999999998</v>
      </c>
      <c r="S20" s="25">
        <f t="shared" si="4"/>
        <v>34.180999999999997</v>
      </c>
      <c r="T20" s="27">
        <f t="shared" si="5"/>
        <v>34.180999999999997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7662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7662</v>
      </c>
      <c r="N21" s="24">
        <f t="shared" si="1"/>
        <v>7662</v>
      </c>
      <c r="O21" s="25">
        <f t="shared" si="2"/>
        <v>210.70500000000001</v>
      </c>
      <c r="P21" s="26"/>
      <c r="Q21" s="26">
        <v>20</v>
      </c>
      <c r="R21" s="24">
        <f t="shared" si="3"/>
        <v>7431.2950000000001</v>
      </c>
      <c r="S21" s="25">
        <f t="shared" si="4"/>
        <v>72.789000000000001</v>
      </c>
      <c r="T21" s="27">
        <f t="shared" si="5"/>
        <v>52.789000000000001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11411</v>
      </c>
      <c r="E22" s="30">
        <v>10</v>
      </c>
      <c r="F22" s="30">
        <v>30</v>
      </c>
      <c r="G22" s="20"/>
      <c r="H22" s="30">
        <v>50</v>
      </c>
      <c r="I22" s="20"/>
      <c r="J22" s="20"/>
      <c r="K22" s="20"/>
      <c r="L22" s="20"/>
      <c r="M22" s="20">
        <f t="shared" si="0"/>
        <v>12361</v>
      </c>
      <c r="N22" s="24">
        <f t="shared" si="1"/>
        <v>12361</v>
      </c>
      <c r="O22" s="25">
        <f t="shared" si="2"/>
        <v>339.92750000000001</v>
      </c>
      <c r="P22" s="26"/>
      <c r="Q22" s="26">
        <v>101</v>
      </c>
      <c r="R22" s="24">
        <f t="shared" si="3"/>
        <v>11920.0725</v>
      </c>
      <c r="S22" s="25">
        <f t="shared" si="4"/>
        <v>117.42949999999999</v>
      </c>
      <c r="T22" s="27">
        <f t="shared" si="5"/>
        <v>16.42949999999999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9004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9004</v>
      </c>
      <c r="N23" s="24">
        <f t="shared" si="1"/>
        <v>9004</v>
      </c>
      <c r="O23" s="25">
        <f t="shared" si="2"/>
        <v>247.61</v>
      </c>
      <c r="P23" s="26"/>
      <c r="Q23" s="26">
        <v>90</v>
      </c>
      <c r="R23" s="24">
        <f t="shared" si="3"/>
        <v>8666.39</v>
      </c>
      <c r="S23" s="25">
        <f t="shared" si="4"/>
        <v>85.537999999999997</v>
      </c>
      <c r="T23" s="27">
        <f t="shared" si="5"/>
        <v>-4.4620000000000033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11610</v>
      </c>
      <c r="E24" s="30">
        <v>50</v>
      </c>
      <c r="F24" s="30"/>
      <c r="G24" s="30"/>
      <c r="H24" s="30">
        <v>100</v>
      </c>
      <c r="I24" s="20">
        <v>5</v>
      </c>
      <c r="J24" s="20"/>
      <c r="K24" s="20"/>
      <c r="L24" s="20"/>
      <c r="M24" s="20">
        <f t="shared" si="0"/>
        <v>13510</v>
      </c>
      <c r="N24" s="24">
        <f t="shared" si="1"/>
        <v>14465</v>
      </c>
      <c r="O24" s="25">
        <f t="shared" si="2"/>
        <v>371.52499999999998</v>
      </c>
      <c r="P24" s="26"/>
      <c r="Q24" s="26">
        <v>104</v>
      </c>
      <c r="R24" s="24">
        <f t="shared" si="3"/>
        <v>13989.475</v>
      </c>
      <c r="S24" s="25">
        <f t="shared" si="4"/>
        <v>128.345</v>
      </c>
      <c r="T24" s="27">
        <f t="shared" si="5"/>
        <v>24.344999999999999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8536</v>
      </c>
      <c r="E25" s="30"/>
      <c r="F25" s="30"/>
      <c r="G25" s="30"/>
      <c r="H25" s="30"/>
      <c r="I25" s="20">
        <v>6</v>
      </c>
      <c r="J25" s="20"/>
      <c r="K25" s="20">
        <v>3</v>
      </c>
      <c r="L25" s="20"/>
      <c r="M25" s="20">
        <f t="shared" si="0"/>
        <v>8536</v>
      </c>
      <c r="N25" s="24">
        <f t="shared" si="1"/>
        <v>10228</v>
      </c>
      <c r="O25" s="25">
        <f t="shared" si="2"/>
        <v>234.74</v>
      </c>
      <c r="P25" s="26">
        <v>27800</v>
      </c>
      <c r="Q25" s="26">
        <v>82</v>
      </c>
      <c r="R25" s="24">
        <f t="shared" si="3"/>
        <v>9911.26</v>
      </c>
      <c r="S25" s="25">
        <f t="shared" si="4"/>
        <v>81.091999999999999</v>
      </c>
      <c r="T25" s="27">
        <f t="shared" si="5"/>
        <v>-0.90800000000000125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8279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8279</v>
      </c>
      <c r="N26" s="24">
        <f t="shared" si="1"/>
        <v>8279</v>
      </c>
      <c r="O26" s="25">
        <f t="shared" si="2"/>
        <v>227.67250000000001</v>
      </c>
      <c r="P26" s="26">
        <v>1500</v>
      </c>
      <c r="Q26" s="26">
        <v>130</v>
      </c>
      <c r="R26" s="24">
        <f t="shared" si="3"/>
        <v>7921.3275000000003</v>
      </c>
      <c r="S26" s="25">
        <f t="shared" si="4"/>
        <v>78.650499999999994</v>
      </c>
      <c r="T26" s="27">
        <f t="shared" si="5"/>
        <v>-51.349500000000006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10514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10514</v>
      </c>
      <c r="N27" s="40">
        <f t="shared" si="1"/>
        <v>10514</v>
      </c>
      <c r="O27" s="25">
        <f t="shared" si="2"/>
        <v>289.13499999999999</v>
      </c>
      <c r="P27" s="41">
        <v>16000</v>
      </c>
      <c r="Q27" s="41">
        <v>100</v>
      </c>
      <c r="R27" s="24">
        <f t="shared" si="3"/>
        <v>10124.865</v>
      </c>
      <c r="S27" s="42">
        <f t="shared" si="4"/>
        <v>99.882999999999996</v>
      </c>
      <c r="T27" s="43">
        <f t="shared" si="5"/>
        <v>-0.11700000000000443</v>
      </c>
    </row>
    <row r="28" spans="1:20" ht="16.5" thickBot="1" x14ac:dyDescent="0.3">
      <c r="A28" s="54" t="s">
        <v>38</v>
      </c>
      <c r="B28" s="55"/>
      <c r="C28" s="56"/>
      <c r="D28" s="44">
        <f>SUM(D7:D27)</f>
        <v>205573</v>
      </c>
      <c r="E28" s="45">
        <f>SUM(E7:E27)</f>
        <v>235</v>
      </c>
      <c r="F28" s="45">
        <f t="shared" ref="F28:T28" si="6">SUM(F7:F27)</f>
        <v>250</v>
      </c>
      <c r="G28" s="45">
        <f t="shared" si="6"/>
        <v>0</v>
      </c>
      <c r="H28" s="45">
        <f t="shared" si="6"/>
        <v>910</v>
      </c>
      <c r="I28" s="45">
        <f t="shared" si="6"/>
        <v>19</v>
      </c>
      <c r="J28" s="45">
        <f t="shared" si="6"/>
        <v>3</v>
      </c>
      <c r="K28" s="45">
        <f t="shared" si="6"/>
        <v>37</v>
      </c>
      <c r="L28" s="45">
        <f t="shared" si="6"/>
        <v>0</v>
      </c>
      <c r="M28" s="45">
        <f t="shared" si="6"/>
        <v>220963</v>
      </c>
      <c r="N28" s="45">
        <f t="shared" si="6"/>
        <v>231899</v>
      </c>
      <c r="O28" s="46">
        <f t="shared" si="6"/>
        <v>6076.4824999999983</v>
      </c>
      <c r="P28" s="45">
        <f t="shared" si="6"/>
        <v>103685</v>
      </c>
      <c r="Q28" s="45">
        <f t="shared" si="6"/>
        <v>2075</v>
      </c>
      <c r="R28" s="45">
        <f t="shared" si="6"/>
        <v>223747.51750000005</v>
      </c>
      <c r="S28" s="45">
        <f t="shared" si="6"/>
        <v>2099.1485000000002</v>
      </c>
      <c r="T28" s="47">
        <f t="shared" si="6"/>
        <v>24.148499999999942</v>
      </c>
    </row>
    <row r="29" spans="1:20" ht="15.75" thickBot="1" x14ac:dyDescent="0.3">
      <c r="A29" s="57" t="s">
        <v>39</v>
      </c>
      <c r="B29" s="58"/>
      <c r="C29" s="59"/>
      <c r="D29" s="48">
        <f>D4+D5-D28</f>
        <v>540836</v>
      </c>
      <c r="E29" s="48">
        <f t="shared" ref="E29:L29" si="7">E4+E5-E28</f>
        <v>3470</v>
      </c>
      <c r="F29" s="48">
        <f t="shared" si="7"/>
        <v>8620</v>
      </c>
      <c r="G29" s="48">
        <f t="shared" si="7"/>
        <v>60</v>
      </c>
      <c r="H29" s="48">
        <f t="shared" si="7"/>
        <v>8695</v>
      </c>
      <c r="I29" s="48">
        <f t="shared" si="7"/>
        <v>1642</v>
      </c>
      <c r="J29" s="48">
        <f t="shared" si="7"/>
        <v>564</v>
      </c>
      <c r="K29" s="48">
        <f t="shared" si="7"/>
        <v>680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-134</v>
      </c>
      <c r="J30" s="50">
        <v>-112</v>
      </c>
      <c r="K30" s="50">
        <v>-41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tabSelected="1" workbookViewId="0">
      <pane ySplit="6" topLeftCell="A22" activePane="bottomLeft" state="frozen"/>
      <selection pane="bottomLeft" activeCell="N34" sqref="N34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'8'!D29</f>
        <v>540836</v>
      </c>
      <c r="E4" s="2">
        <f>'8'!E29</f>
        <v>3470</v>
      </c>
      <c r="F4" s="2">
        <f>'8'!F29</f>
        <v>8620</v>
      </c>
      <c r="G4" s="2">
        <f>'8'!G29</f>
        <v>60</v>
      </c>
      <c r="H4" s="2">
        <f>'8'!H29</f>
        <v>8695</v>
      </c>
      <c r="I4" s="2">
        <f>'8'!I29</f>
        <v>1642</v>
      </c>
      <c r="J4" s="2">
        <f>'8'!J29</f>
        <v>564</v>
      </c>
      <c r="K4" s="2">
        <f>'8'!K29</f>
        <v>680</v>
      </c>
      <c r="L4" s="2">
        <f>'8'!L29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11000</v>
      </c>
      <c r="N7" s="24">
        <f>D7+E7*20+F7*10+G7*9+H7*9+I7*191+J7*191+K7*182+L7*100</f>
        <v>11910</v>
      </c>
      <c r="O7" s="25">
        <f>M7*2.75%</f>
        <v>302.5</v>
      </c>
      <c r="P7" s="26"/>
      <c r="Q7" s="26">
        <v>107</v>
      </c>
      <c r="R7" s="24">
        <f>M7-(M7*2.75%)+I7*191+J7*191+K7*182+L7*100-Q7</f>
        <v>11500.5</v>
      </c>
      <c r="S7" s="25">
        <f>M7*0.95%</f>
        <v>104.5</v>
      </c>
      <c r="T7" s="27">
        <f>S7-Q7</f>
        <v>-2.5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7250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7250</v>
      </c>
      <c r="N8" s="24">
        <f t="shared" ref="N8:N27" si="1">D8+E8*20+F8*10+G8*9+H8*9+I8*191+J8*191+K8*182+L8*100</f>
        <v>7250</v>
      </c>
      <c r="O8" s="25">
        <f t="shared" ref="O8:O27" si="2">M8*2.75%</f>
        <v>199.375</v>
      </c>
      <c r="P8" s="26"/>
      <c r="Q8" s="26"/>
      <c r="R8" s="24">
        <f t="shared" ref="R8:R27" si="3">M8-(M8*2.75%)+I8*191+J8*191+K8*182+L8*100-Q8</f>
        <v>7050.625</v>
      </c>
      <c r="S8" s="25">
        <f t="shared" ref="S8:S27" si="4">M8*0.95%</f>
        <v>68.875</v>
      </c>
      <c r="T8" s="27">
        <f t="shared" ref="T8:T27" si="5">S8-Q8</f>
        <v>68.875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20914</v>
      </c>
      <c r="E9" s="30"/>
      <c r="F9" s="30"/>
      <c r="G9" s="30"/>
      <c r="H9" s="30">
        <v>230</v>
      </c>
      <c r="I9" s="20"/>
      <c r="J9" s="20"/>
      <c r="K9" s="20"/>
      <c r="L9" s="20"/>
      <c r="M9" s="20">
        <f t="shared" si="0"/>
        <v>22984</v>
      </c>
      <c r="N9" s="24">
        <f t="shared" si="1"/>
        <v>22984</v>
      </c>
      <c r="O9" s="25">
        <f t="shared" si="2"/>
        <v>632.06000000000006</v>
      </c>
      <c r="P9" s="26">
        <v>-4000</v>
      </c>
      <c r="Q9" s="26">
        <v>121</v>
      </c>
      <c r="R9" s="24">
        <f t="shared" si="3"/>
        <v>22230.94</v>
      </c>
      <c r="S9" s="25">
        <f t="shared" si="4"/>
        <v>218.34799999999998</v>
      </c>
      <c r="T9" s="27">
        <f t="shared" si="5"/>
        <v>97.347999999999985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8658</v>
      </c>
      <c r="E10" s="30"/>
      <c r="F10" s="30"/>
      <c r="G10" s="30"/>
      <c r="H10" s="30">
        <v>20</v>
      </c>
      <c r="I10" s="20">
        <v>3</v>
      </c>
      <c r="J10" s="20"/>
      <c r="K10" s="20"/>
      <c r="L10" s="20"/>
      <c r="M10" s="20">
        <f t="shared" si="0"/>
        <v>8838</v>
      </c>
      <c r="N10" s="24">
        <f t="shared" si="1"/>
        <v>9411</v>
      </c>
      <c r="O10" s="25">
        <f t="shared" si="2"/>
        <v>243.04499999999999</v>
      </c>
      <c r="P10" s="26"/>
      <c r="Q10" s="26">
        <v>27</v>
      </c>
      <c r="R10" s="24">
        <f t="shared" si="3"/>
        <v>9140.9549999999999</v>
      </c>
      <c r="S10" s="25">
        <f t="shared" si="4"/>
        <v>83.960999999999999</v>
      </c>
      <c r="T10" s="27">
        <f t="shared" si="5"/>
        <v>56.960999999999999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7866</v>
      </c>
      <c r="E11" s="30">
        <v>50</v>
      </c>
      <c r="F11" s="30"/>
      <c r="G11" s="32"/>
      <c r="H11" s="30">
        <v>100</v>
      </c>
      <c r="I11" s="20">
        <v>17</v>
      </c>
      <c r="J11" s="20"/>
      <c r="K11" s="20"/>
      <c r="L11" s="20"/>
      <c r="M11" s="20">
        <f t="shared" si="0"/>
        <v>9766</v>
      </c>
      <c r="N11" s="24">
        <f t="shared" si="1"/>
        <v>13013</v>
      </c>
      <c r="O11" s="25">
        <f t="shared" si="2"/>
        <v>268.565</v>
      </c>
      <c r="P11" s="26"/>
      <c r="Q11" s="26">
        <v>37</v>
      </c>
      <c r="R11" s="24">
        <f t="shared" si="3"/>
        <v>12707.434999999999</v>
      </c>
      <c r="S11" s="25">
        <f t="shared" si="4"/>
        <v>92.777000000000001</v>
      </c>
      <c r="T11" s="27">
        <f t="shared" si="5"/>
        <v>55.777000000000001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7948</v>
      </c>
      <c r="E12" s="30"/>
      <c r="F12" s="30">
        <v>20</v>
      </c>
      <c r="G12" s="30"/>
      <c r="H12" s="30">
        <v>50</v>
      </c>
      <c r="I12" s="20"/>
      <c r="J12" s="20"/>
      <c r="K12" s="20"/>
      <c r="L12" s="20"/>
      <c r="M12" s="20">
        <f t="shared" si="0"/>
        <v>8598</v>
      </c>
      <c r="N12" s="24">
        <f t="shared" si="1"/>
        <v>8598</v>
      </c>
      <c r="O12" s="25">
        <f t="shared" si="2"/>
        <v>236.44499999999999</v>
      </c>
      <c r="P12" s="26"/>
      <c r="Q12" s="26">
        <v>31</v>
      </c>
      <c r="R12" s="24">
        <f t="shared" si="3"/>
        <v>8330.5550000000003</v>
      </c>
      <c r="S12" s="25">
        <f t="shared" si="4"/>
        <v>81.680999999999997</v>
      </c>
      <c r="T12" s="27">
        <f t="shared" si="5"/>
        <v>50.680999999999997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9253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9253</v>
      </c>
      <c r="N13" s="24">
        <f t="shared" si="1"/>
        <v>9253</v>
      </c>
      <c r="O13" s="25">
        <f t="shared" si="2"/>
        <v>254.45750000000001</v>
      </c>
      <c r="P13" s="26"/>
      <c r="Q13" s="26">
        <v>3</v>
      </c>
      <c r="R13" s="24">
        <f t="shared" si="3"/>
        <v>8995.5424999999996</v>
      </c>
      <c r="S13" s="25">
        <f t="shared" si="4"/>
        <v>87.903499999999994</v>
      </c>
      <c r="T13" s="27">
        <f t="shared" si="5"/>
        <v>84.903499999999994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10110</v>
      </c>
      <c r="E14" s="30"/>
      <c r="F14" s="30"/>
      <c r="G14" s="30"/>
      <c r="H14" s="30">
        <v>200</v>
      </c>
      <c r="I14" s="20"/>
      <c r="J14" s="20"/>
      <c r="K14" s="20">
        <v>5</v>
      </c>
      <c r="L14" s="20"/>
      <c r="M14" s="20">
        <f t="shared" si="0"/>
        <v>11910</v>
      </c>
      <c r="N14" s="24">
        <f t="shared" si="1"/>
        <v>12820</v>
      </c>
      <c r="O14" s="25">
        <f t="shared" si="2"/>
        <v>327.52499999999998</v>
      </c>
      <c r="P14" s="26">
        <v>-2000</v>
      </c>
      <c r="Q14" s="26">
        <v>142</v>
      </c>
      <c r="R14" s="24">
        <f t="shared" si="3"/>
        <v>12350.475</v>
      </c>
      <c r="S14" s="25">
        <f t="shared" si="4"/>
        <v>113.145</v>
      </c>
      <c r="T14" s="27">
        <f t="shared" si="5"/>
        <v>-28.855000000000004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21771</v>
      </c>
      <c r="E15" s="30">
        <v>20</v>
      </c>
      <c r="F15" s="30"/>
      <c r="G15" s="30"/>
      <c r="H15" s="30">
        <v>300</v>
      </c>
      <c r="I15" s="20"/>
      <c r="J15" s="20"/>
      <c r="K15" s="20"/>
      <c r="L15" s="20"/>
      <c r="M15" s="20">
        <f t="shared" si="0"/>
        <v>24871</v>
      </c>
      <c r="N15" s="24">
        <f t="shared" si="1"/>
        <v>24871</v>
      </c>
      <c r="O15" s="25">
        <f t="shared" si="2"/>
        <v>683.95249999999999</v>
      </c>
      <c r="P15" s="26"/>
      <c r="Q15" s="26">
        <v>137</v>
      </c>
      <c r="R15" s="24">
        <f t="shared" si="3"/>
        <v>24050.047500000001</v>
      </c>
      <c r="S15" s="25">
        <f t="shared" si="4"/>
        <v>236.27449999999999</v>
      </c>
      <c r="T15" s="27">
        <f t="shared" si="5"/>
        <v>99.274499999999989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15974</v>
      </c>
      <c r="E16" s="30"/>
      <c r="F16" s="30"/>
      <c r="G16" s="30"/>
      <c r="H16" s="30">
        <v>250</v>
      </c>
      <c r="I16" s="20">
        <v>19</v>
      </c>
      <c r="J16" s="20"/>
      <c r="K16" s="20"/>
      <c r="L16" s="20"/>
      <c r="M16" s="20">
        <f t="shared" si="0"/>
        <v>18224</v>
      </c>
      <c r="N16" s="24">
        <f t="shared" si="1"/>
        <v>21853</v>
      </c>
      <c r="O16" s="25">
        <f t="shared" si="2"/>
        <v>501.16</v>
      </c>
      <c r="P16" s="26"/>
      <c r="Q16" s="26">
        <v>117</v>
      </c>
      <c r="R16" s="24">
        <f t="shared" si="3"/>
        <v>21234.84</v>
      </c>
      <c r="S16" s="25">
        <f t="shared" si="4"/>
        <v>173.12799999999999</v>
      </c>
      <c r="T16" s="27">
        <f t="shared" si="5"/>
        <v>56.127999999999986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19200</v>
      </c>
      <c r="E17" s="30"/>
      <c r="F17" s="30">
        <v>40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20500</v>
      </c>
      <c r="N17" s="24">
        <f t="shared" si="1"/>
        <v>21455</v>
      </c>
      <c r="O17" s="25">
        <f t="shared" si="2"/>
        <v>563.75</v>
      </c>
      <c r="P17" s="26"/>
      <c r="Q17" s="26">
        <v>91</v>
      </c>
      <c r="R17" s="24">
        <f t="shared" si="3"/>
        <v>20800.25</v>
      </c>
      <c r="S17" s="25">
        <f t="shared" si="4"/>
        <v>194.75</v>
      </c>
      <c r="T17" s="27">
        <f t="shared" si="5"/>
        <v>103.75</v>
      </c>
    </row>
    <row r="18" spans="1:21" ht="15.75" x14ac:dyDescent="0.25">
      <c r="A18" s="28">
        <v>12</v>
      </c>
      <c r="B18" s="20">
        <v>1908446145</v>
      </c>
      <c r="C18" s="31" t="s">
        <v>53</v>
      </c>
      <c r="D18" s="29">
        <v>11000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11000</v>
      </c>
      <c r="N18" s="24">
        <f t="shared" si="1"/>
        <v>11000</v>
      </c>
      <c r="O18" s="25">
        <f t="shared" si="2"/>
        <v>302.5</v>
      </c>
      <c r="P18" s="26"/>
      <c r="Q18" s="26">
        <v>97</v>
      </c>
      <c r="R18" s="24">
        <f t="shared" si="3"/>
        <v>10600.5</v>
      </c>
      <c r="S18" s="25">
        <f t="shared" si="4"/>
        <v>104.5</v>
      </c>
      <c r="T18" s="27">
        <f t="shared" si="5"/>
        <v>7.5</v>
      </c>
    </row>
    <row r="19" spans="1:21" ht="15.75" x14ac:dyDescent="0.25">
      <c r="A19" s="28">
        <v>13</v>
      </c>
      <c r="B19" s="20">
        <v>1908446146</v>
      </c>
      <c r="C19" s="20" t="s">
        <v>44</v>
      </c>
      <c r="D19" s="29">
        <v>10418</v>
      </c>
      <c r="E19" s="30">
        <v>20</v>
      </c>
      <c r="F19" s="30">
        <v>100</v>
      </c>
      <c r="G19" s="30"/>
      <c r="H19" s="30">
        <v>150</v>
      </c>
      <c r="I19" s="20">
        <v>10</v>
      </c>
      <c r="J19" s="20"/>
      <c r="K19" s="20"/>
      <c r="L19" s="20"/>
      <c r="M19" s="20">
        <f t="shared" si="0"/>
        <v>13168</v>
      </c>
      <c r="N19" s="24">
        <f t="shared" si="1"/>
        <v>15078</v>
      </c>
      <c r="O19" s="25">
        <f t="shared" si="2"/>
        <v>362.12</v>
      </c>
      <c r="P19" s="26">
        <v>28200</v>
      </c>
      <c r="Q19" s="26">
        <v>100</v>
      </c>
      <c r="R19" s="24">
        <f t="shared" si="3"/>
        <v>14615.88</v>
      </c>
      <c r="S19" s="25">
        <f t="shared" si="4"/>
        <v>125.096</v>
      </c>
      <c r="T19" s="27">
        <f t="shared" si="5"/>
        <v>25.096000000000004</v>
      </c>
    </row>
    <row r="20" spans="1:21" ht="15.75" x14ac:dyDescent="0.25">
      <c r="A20" s="28">
        <v>14</v>
      </c>
      <c r="B20" s="20">
        <v>1908446147</v>
      </c>
      <c r="C20" s="20" t="s">
        <v>45</v>
      </c>
      <c r="D20" s="29">
        <v>10000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10000</v>
      </c>
      <c r="N20" s="24">
        <f t="shared" si="1"/>
        <v>10000</v>
      </c>
      <c r="O20" s="25">
        <f t="shared" si="2"/>
        <v>275</v>
      </c>
      <c r="P20" s="26">
        <v>-205</v>
      </c>
      <c r="Q20" s="26">
        <v>120</v>
      </c>
      <c r="R20" s="24">
        <f t="shared" si="3"/>
        <v>9605</v>
      </c>
      <c r="S20" s="25">
        <f t="shared" si="4"/>
        <v>95</v>
      </c>
      <c r="T20" s="27">
        <f t="shared" si="5"/>
        <v>-25</v>
      </c>
    </row>
    <row r="21" spans="1:21" ht="15.75" x14ac:dyDescent="0.25">
      <c r="A21" s="28">
        <v>15</v>
      </c>
      <c r="B21" s="20">
        <v>1908446148</v>
      </c>
      <c r="C21" s="20" t="s">
        <v>46</v>
      </c>
      <c r="D21" s="29">
        <v>8230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8230</v>
      </c>
      <c r="N21" s="24">
        <f t="shared" si="1"/>
        <v>9758</v>
      </c>
      <c r="O21" s="25">
        <f t="shared" si="2"/>
        <v>226.32499999999999</v>
      </c>
      <c r="P21" s="26"/>
      <c r="Q21" s="26">
        <v>21</v>
      </c>
      <c r="R21" s="24">
        <f t="shared" si="3"/>
        <v>9510.6749999999993</v>
      </c>
      <c r="S21" s="25">
        <f t="shared" si="4"/>
        <v>78.185000000000002</v>
      </c>
      <c r="T21" s="27">
        <f t="shared" si="5"/>
        <v>57.185000000000002</v>
      </c>
    </row>
    <row r="22" spans="1:21" ht="15.75" x14ac:dyDescent="0.25">
      <c r="A22" s="28">
        <v>16</v>
      </c>
      <c r="B22" s="20">
        <v>1908446149</v>
      </c>
      <c r="C22" s="34" t="s">
        <v>33</v>
      </c>
      <c r="D22" s="29">
        <v>23395</v>
      </c>
      <c r="E22" s="30">
        <v>500</v>
      </c>
      <c r="F22" s="30">
        <v>500</v>
      </c>
      <c r="G22" s="20"/>
      <c r="H22" s="30"/>
      <c r="I22" s="20">
        <v>30</v>
      </c>
      <c r="J22" s="20"/>
      <c r="K22" s="20"/>
      <c r="L22" s="20"/>
      <c r="M22" s="20">
        <f t="shared" si="0"/>
        <v>38395</v>
      </c>
      <c r="N22" s="24">
        <f t="shared" si="1"/>
        <v>44125</v>
      </c>
      <c r="O22" s="25">
        <f t="shared" si="2"/>
        <v>1055.8625</v>
      </c>
      <c r="P22" s="26">
        <v>-40</v>
      </c>
      <c r="Q22" s="26">
        <v>149</v>
      </c>
      <c r="R22" s="24">
        <f t="shared" si="3"/>
        <v>42920.137499999997</v>
      </c>
      <c r="S22" s="25">
        <f t="shared" si="4"/>
        <v>364.7525</v>
      </c>
      <c r="T22" s="27">
        <f t="shared" si="5"/>
        <v>215.7525</v>
      </c>
      <c r="U22">
        <v>180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8605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8605</v>
      </c>
      <c r="N23" s="24">
        <f t="shared" si="1"/>
        <v>8605</v>
      </c>
      <c r="O23" s="25">
        <f t="shared" si="2"/>
        <v>236.63749999999999</v>
      </c>
      <c r="P23" s="26">
        <v>24700</v>
      </c>
      <c r="Q23" s="26">
        <v>80</v>
      </c>
      <c r="R23" s="24">
        <f t="shared" si="3"/>
        <v>8288.3624999999993</v>
      </c>
      <c r="S23" s="25">
        <f t="shared" si="4"/>
        <v>81.747500000000002</v>
      </c>
      <c r="T23" s="27">
        <f t="shared" si="5"/>
        <v>1.7475000000000023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25000</v>
      </c>
      <c r="E24" s="30"/>
      <c r="F24" s="30">
        <v>100</v>
      </c>
      <c r="G24" s="30"/>
      <c r="H24" s="30">
        <v>200</v>
      </c>
      <c r="I24" s="20">
        <v>5</v>
      </c>
      <c r="J24" s="20"/>
      <c r="K24" s="20">
        <v>5</v>
      </c>
      <c r="L24" s="20"/>
      <c r="M24" s="20">
        <f t="shared" si="0"/>
        <v>27800</v>
      </c>
      <c r="N24" s="24">
        <f t="shared" si="1"/>
        <v>29665</v>
      </c>
      <c r="O24" s="25">
        <f t="shared" si="2"/>
        <v>764.5</v>
      </c>
      <c r="P24" s="26"/>
      <c r="Q24" s="26">
        <v>130</v>
      </c>
      <c r="R24" s="24">
        <f t="shared" si="3"/>
        <v>28770.5</v>
      </c>
      <c r="S24" s="25">
        <f t="shared" si="4"/>
        <v>264.09999999999997</v>
      </c>
      <c r="T24" s="27">
        <f t="shared" si="5"/>
        <v>134.09999999999997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10181</v>
      </c>
      <c r="E25" s="30">
        <v>50</v>
      </c>
      <c r="F25" s="30">
        <v>10</v>
      </c>
      <c r="G25" s="30"/>
      <c r="H25" s="30">
        <v>60</v>
      </c>
      <c r="I25" s="20"/>
      <c r="J25" s="20"/>
      <c r="K25" s="20"/>
      <c r="L25" s="20"/>
      <c r="M25" s="20">
        <f t="shared" si="0"/>
        <v>11821</v>
      </c>
      <c r="N25" s="24">
        <f t="shared" si="1"/>
        <v>11821</v>
      </c>
      <c r="O25" s="25">
        <f t="shared" si="2"/>
        <v>325.07749999999999</v>
      </c>
      <c r="P25" s="26"/>
      <c r="Q25" s="26">
        <v>91</v>
      </c>
      <c r="R25" s="24">
        <f t="shared" si="3"/>
        <v>11404.922500000001</v>
      </c>
      <c r="S25" s="25">
        <f t="shared" si="4"/>
        <v>112.29949999999999</v>
      </c>
      <c r="T25" s="27">
        <f t="shared" si="5"/>
        <v>21.299499999999995</v>
      </c>
    </row>
    <row r="26" spans="1:21" ht="15.75" x14ac:dyDescent="0.25">
      <c r="A26" s="28">
        <v>70</v>
      </c>
      <c r="B26" s="20">
        <v>1908446153</v>
      </c>
      <c r="C26" s="36" t="s">
        <v>47</v>
      </c>
      <c r="D26" s="29">
        <v>8639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8639</v>
      </c>
      <c r="N26" s="24">
        <f t="shared" si="1"/>
        <v>9594</v>
      </c>
      <c r="O26" s="25">
        <f t="shared" si="2"/>
        <v>237.57249999999999</v>
      </c>
      <c r="P26" s="26"/>
      <c r="Q26" s="26">
        <v>56</v>
      </c>
      <c r="R26" s="24">
        <f t="shared" si="3"/>
        <v>9300.4274999999998</v>
      </c>
      <c r="S26" s="25">
        <f t="shared" si="4"/>
        <v>82.070499999999996</v>
      </c>
      <c r="T26" s="27">
        <f t="shared" si="5"/>
        <v>26.070499999999996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15000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15000</v>
      </c>
      <c r="N27" s="40">
        <f t="shared" si="1"/>
        <v>15000</v>
      </c>
      <c r="O27" s="25">
        <f t="shared" si="2"/>
        <v>412.5</v>
      </c>
      <c r="P27" s="41">
        <v>16000</v>
      </c>
      <c r="Q27" s="41">
        <v>100</v>
      </c>
      <c r="R27" s="24">
        <f t="shared" si="3"/>
        <v>14487.5</v>
      </c>
      <c r="S27" s="42">
        <f t="shared" si="4"/>
        <v>142.5</v>
      </c>
      <c r="T27" s="43">
        <f t="shared" si="5"/>
        <v>42.5</v>
      </c>
    </row>
    <row r="28" spans="1:21" ht="16.5" thickBot="1" x14ac:dyDescent="0.3">
      <c r="A28" s="54" t="s">
        <v>38</v>
      </c>
      <c r="B28" s="55"/>
      <c r="C28" s="56"/>
      <c r="D28" s="44">
        <f>SUM(D7:D27)</f>
        <v>270412</v>
      </c>
      <c r="E28" s="45">
        <f>SUM(E7:E27)</f>
        <v>640</v>
      </c>
      <c r="F28" s="45">
        <f t="shared" ref="F28:T28" si="6">SUM(F7:F27)</f>
        <v>770</v>
      </c>
      <c r="G28" s="45">
        <f t="shared" si="6"/>
        <v>0</v>
      </c>
      <c r="H28" s="45">
        <f t="shared" si="6"/>
        <v>1660</v>
      </c>
      <c r="I28" s="45">
        <f t="shared" si="6"/>
        <v>102</v>
      </c>
      <c r="J28" s="45">
        <f t="shared" si="6"/>
        <v>0</v>
      </c>
      <c r="K28" s="45">
        <f t="shared" si="6"/>
        <v>15</v>
      </c>
      <c r="L28" s="45">
        <f t="shared" si="6"/>
        <v>0</v>
      </c>
      <c r="M28" s="45">
        <f t="shared" si="6"/>
        <v>305852</v>
      </c>
      <c r="N28" s="45">
        <f t="shared" si="6"/>
        <v>328064</v>
      </c>
      <c r="O28" s="46">
        <f t="shared" si="6"/>
        <v>8410.93</v>
      </c>
      <c r="P28" s="45">
        <f t="shared" si="6"/>
        <v>62655</v>
      </c>
      <c r="Q28" s="45">
        <f t="shared" si="6"/>
        <v>1757</v>
      </c>
      <c r="R28" s="45">
        <f t="shared" si="6"/>
        <v>317896.06999999995</v>
      </c>
      <c r="S28" s="45">
        <f t="shared" si="6"/>
        <v>2905.5939999999996</v>
      </c>
      <c r="T28" s="47">
        <f t="shared" si="6"/>
        <v>1148.5939999999998</v>
      </c>
    </row>
    <row r="29" spans="1:21" ht="15.75" thickBot="1" x14ac:dyDescent="0.3">
      <c r="A29" s="57" t="s">
        <v>39</v>
      </c>
      <c r="B29" s="58"/>
      <c r="C29" s="59"/>
      <c r="D29" s="48">
        <f>D4+D5-D28</f>
        <v>270424</v>
      </c>
      <c r="E29" s="48">
        <f t="shared" ref="E29:L29" si="7">E4+E5-E28</f>
        <v>2830</v>
      </c>
      <c r="F29" s="48">
        <f t="shared" si="7"/>
        <v>7850</v>
      </c>
      <c r="G29" s="48">
        <f t="shared" si="7"/>
        <v>60</v>
      </c>
      <c r="H29" s="48">
        <f t="shared" si="7"/>
        <v>7035</v>
      </c>
      <c r="I29" s="48">
        <f t="shared" si="7"/>
        <v>1540</v>
      </c>
      <c r="J29" s="48">
        <f t="shared" si="7"/>
        <v>564</v>
      </c>
      <c r="K29" s="48">
        <f t="shared" si="7"/>
        <v>665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1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2021-09-09T13:42:53Z</dcterms:modified>
</cp:coreProperties>
</file>