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firstSheet="4" activeTab="25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3" r:id="rId23"/>
    <sheet name="24" sheetId="24" r:id="rId24"/>
    <sheet name="25" sheetId="27" r:id="rId25"/>
    <sheet name="26" sheetId="26" r:id="rId26"/>
  </sheets>
  <calcPr calcId="124519"/>
</workbook>
</file>

<file path=xl/calcChain.xml><?xml version="1.0" encoding="utf-8"?>
<calcChain xmlns="http://schemas.openxmlformats.org/spreadsheetml/2006/main">
  <c r="Z29" i="27"/>
  <c r="V29"/>
  <c r="R29"/>
  <c r="N29"/>
  <c r="J29"/>
  <c r="F29"/>
  <c r="AQ28"/>
  <c r="AP28"/>
  <c r="AN28"/>
  <c r="AM28"/>
  <c r="AL28"/>
  <c r="AK28"/>
  <c r="AJ28"/>
  <c r="AB28"/>
  <c r="AB29" s="1"/>
  <c r="AA28"/>
  <c r="AA29" s="1"/>
  <c r="Z28"/>
  <c r="Y28"/>
  <c r="Y29" s="1"/>
  <c r="X28"/>
  <c r="X29" s="1"/>
  <c r="W28"/>
  <c r="W29" s="1"/>
  <c r="V28"/>
  <c r="U28"/>
  <c r="U29" s="1"/>
  <c r="T28"/>
  <c r="T29" s="1"/>
  <c r="S28"/>
  <c r="S29" s="1"/>
  <c r="R28"/>
  <c r="Q28"/>
  <c r="Q29" s="1"/>
  <c r="P28"/>
  <c r="P29" s="1"/>
  <c r="O28"/>
  <c r="O29" s="1"/>
  <c r="N28"/>
  <c r="M28"/>
  <c r="M29" s="1"/>
  <c r="L28"/>
  <c r="L29" s="1"/>
  <c r="K28"/>
  <c r="K29" s="1"/>
  <c r="J28"/>
  <c r="I28"/>
  <c r="I29" s="1"/>
  <c r="H28"/>
  <c r="H29" s="1"/>
  <c r="G28"/>
  <c r="G29" s="1"/>
  <c r="F28"/>
  <c r="E28"/>
  <c r="E29" s="1"/>
  <c r="D28"/>
  <c r="D29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W12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R7" s="1"/>
  <c r="AR28" l="1"/>
  <c r="AF7"/>
  <c r="AC28"/>
  <c r="AF28" l="1"/>
  <c r="AS7"/>
  <c r="AS28" l="1"/>
  <c r="AT7"/>
  <c r="AT28" s="1"/>
  <c r="AQ28" i="26" l="1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D28" i="24"/>
  <c r="AA28"/>
  <c r="V29"/>
  <c r="N29"/>
  <c r="F29"/>
  <c r="AQ28"/>
  <c r="AP28"/>
  <c r="AN28"/>
  <c r="AM28"/>
  <c r="AL28"/>
  <c r="AK28"/>
  <c r="AJ28"/>
  <c r="AB28"/>
  <c r="AB29" s="1"/>
  <c r="AA29"/>
  <c r="Z28"/>
  <c r="Z29" s="1"/>
  <c r="Y28"/>
  <c r="Y29" s="1"/>
  <c r="X28"/>
  <c r="X29" s="1"/>
  <c r="W28"/>
  <c r="W29" s="1"/>
  <c r="V28"/>
  <c r="U28"/>
  <c r="U29" s="1"/>
  <c r="T28"/>
  <c r="T29" s="1"/>
  <c r="S28"/>
  <c r="S29" s="1"/>
  <c r="R28"/>
  <c r="R29" s="1"/>
  <c r="Q28"/>
  <c r="Q29" s="1"/>
  <c r="P28"/>
  <c r="P29" s="1"/>
  <c r="O28"/>
  <c r="O29" s="1"/>
  <c r="N28"/>
  <c r="M28"/>
  <c r="M29" s="1"/>
  <c r="L28"/>
  <c r="L29" s="1"/>
  <c r="K28"/>
  <c r="K29" s="1"/>
  <c r="J28"/>
  <c r="J29" s="1"/>
  <c r="I28"/>
  <c r="I29" s="1"/>
  <c r="H28"/>
  <c r="H29" s="1"/>
  <c r="G28"/>
  <c r="G29" s="1"/>
  <c r="F28"/>
  <c r="E28"/>
  <c r="E29" s="1"/>
  <c r="D29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F23"/>
  <c r="AS23" s="1"/>
  <c r="AT23" s="1"/>
  <c r="AE23"/>
  <c r="AD23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C8"/>
  <c r="AO7"/>
  <c r="AI7"/>
  <c r="AH7"/>
  <c r="AG7"/>
  <c r="AF7"/>
  <c r="AE7"/>
  <c r="AD7"/>
  <c r="AC7"/>
  <c r="AR7" s="1"/>
  <c r="D29" i="23"/>
  <c r="Y29"/>
  <c r="U29"/>
  <c r="Q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M29" s="1"/>
  <c r="L28"/>
  <c r="L29" s="1"/>
  <c r="K28"/>
  <c r="K29" s="1"/>
  <c r="J28"/>
  <c r="J29" s="1"/>
  <c r="I28"/>
  <c r="H28"/>
  <c r="H29" s="1"/>
  <c r="G28"/>
  <c r="G29" s="1"/>
  <c r="F28"/>
  <c r="F29" s="1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F20"/>
  <c r="AE20"/>
  <c r="AD20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Q28" i="22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W12"/>
  <c r="AO12"/>
  <c r="AI12"/>
  <c r="AH12"/>
  <c r="AG12"/>
  <c r="AF12"/>
  <c r="AE12"/>
  <c r="AD12"/>
  <c r="AC12"/>
  <c r="AR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C7"/>
  <c r="AR7" s="1"/>
  <c r="AR28" i="21"/>
  <c r="AC13"/>
  <c r="AO14"/>
  <c r="AC14"/>
  <c r="AS26" i="26" l="1"/>
  <c r="AT26" s="1"/>
  <c r="AR11"/>
  <c r="AS21"/>
  <c r="AT21" s="1"/>
  <c r="AR16"/>
  <c r="AS20"/>
  <c r="AT20" s="1"/>
  <c r="AS25"/>
  <c r="AT25" s="1"/>
  <c r="AS18"/>
  <c r="AT18" s="1"/>
  <c r="AS27"/>
  <c r="AT27" s="1"/>
  <c r="AR23"/>
  <c r="AS10"/>
  <c r="AT10" s="1"/>
  <c r="AR26"/>
  <c r="AS15"/>
  <c r="AT15" s="1"/>
  <c r="AR25"/>
  <c r="AS16"/>
  <c r="AT16" s="1"/>
  <c r="AR7"/>
  <c r="AS24"/>
  <c r="AT24" s="1"/>
  <c r="AR24"/>
  <c r="AS12"/>
  <c r="AT12" s="1"/>
  <c r="AR12"/>
  <c r="AS13"/>
  <c r="AT13" s="1"/>
  <c r="AR13"/>
  <c r="AG28"/>
  <c r="AS17"/>
  <c r="AT17" s="1"/>
  <c r="AR17"/>
  <c r="AR18"/>
  <c r="AS14"/>
  <c r="AT14" s="1"/>
  <c r="AI28"/>
  <c r="AE28"/>
  <c r="AR14"/>
  <c r="AS11"/>
  <c r="AT11" s="1"/>
  <c r="AR19"/>
  <c r="AD28"/>
  <c r="AH28"/>
  <c r="AS9"/>
  <c r="AT9" s="1"/>
  <c r="AR20"/>
  <c r="AR21"/>
  <c r="AR22"/>
  <c r="AS23"/>
  <c r="AT23" s="1"/>
  <c r="AR9"/>
  <c r="AR8"/>
  <c r="AO28"/>
  <c r="AS8"/>
  <c r="AT8" s="1"/>
  <c r="AR10"/>
  <c r="AR15"/>
  <c r="AS19"/>
  <c r="AT19" s="1"/>
  <c r="AR27"/>
  <c r="AF28"/>
  <c r="AS7"/>
  <c r="AC28"/>
  <c r="AS17" i="24"/>
  <c r="AT17" s="1"/>
  <c r="AR17"/>
  <c r="AS10"/>
  <c r="AT10" s="1"/>
  <c r="AS26"/>
  <c r="AT26" s="1"/>
  <c r="AR26"/>
  <c r="AS8"/>
  <c r="AT8" s="1"/>
  <c r="AI28"/>
  <c r="AS19"/>
  <c r="AT19" s="1"/>
  <c r="AR25"/>
  <c r="AS18"/>
  <c r="AT18" s="1"/>
  <c r="AR18"/>
  <c r="AE28"/>
  <c r="AS14"/>
  <c r="AT14" s="1"/>
  <c r="AS9"/>
  <c r="AT9" s="1"/>
  <c r="AS24"/>
  <c r="AT24" s="1"/>
  <c r="AH28"/>
  <c r="AG28"/>
  <c r="AD28"/>
  <c r="AO28"/>
  <c r="AR20"/>
  <c r="AS21"/>
  <c r="AT21" s="1"/>
  <c r="AR8"/>
  <c r="AR21"/>
  <c r="AR11"/>
  <c r="AR12"/>
  <c r="AR13"/>
  <c r="AR14"/>
  <c r="AR15"/>
  <c r="AS16"/>
  <c r="AT16" s="1"/>
  <c r="AR22"/>
  <c r="AR23"/>
  <c r="AR24"/>
  <c r="AS25"/>
  <c r="AT25" s="1"/>
  <c r="AF28"/>
  <c r="AS7"/>
  <c r="AC28"/>
  <c r="AR27" i="23"/>
  <c r="AS17"/>
  <c r="AT17" s="1"/>
  <c r="AR10"/>
  <c r="AR19"/>
  <c r="AR22"/>
  <c r="AS20"/>
  <c r="AT20" s="1"/>
  <c r="AR14"/>
  <c r="AE28"/>
  <c r="AR13"/>
  <c r="AI28"/>
  <c r="AR26"/>
  <c r="AR12"/>
  <c r="AC28"/>
  <c r="AG28"/>
  <c r="AS21"/>
  <c r="AT21" s="1"/>
  <c r="AO28"/>
  <c r="AR9"/>
  <c r="AS12"/>
  <c r="AT12" s="1"/>
  <c r="AS13"/>
  <c r="AT13" s="1"/>
  <c r="AR21"/>
  <c r="AS24"/>
  <c r="AT24" s="1"/>
  <c r="AR24"/>
  <c r="AD28"/>
  <c r="AH28"/>
  <c r="AS8"/>
  <c r="AT8" s="1"/>
  <c r="AS10"/>
  <c r="AT10" s="1"/>
  <c r="AS11"/>
  <c r="AT11" s="1"/>
  <c r="AR17"/>
  <c r="AS18"/>
  <c r="AT18" s="1"/>
  <c r="AS22"/>
  <c r="AT22" s="1"/>
  <c r="AS23"/>
  <c r="AT23" s="1"/>
  <c r="AR25"/>
  <c r="AR8"/>
  <c r="AR18"/>
  <c r="AF28"/>
  <c r="AR7"/>
  <c r="AS7"/>
  <c r="AS12" i="22"/>
  <c r="AT12" s="1"/>
  <c r="AR25"/>
  <c r="AI28"/>
  <c r="AS17"/>
  <c r="AT17" s="1"/>
  <c r="AR17"/>
  <c r="AS18"/>
  <c r="AT18" s="1"/>
  <c r="AS14"/>
  <c r="AT14" s="1"/>
  <c r="AR27"/>
  <c r="AR8"/>
  <c r="AC28"/>
  <c r="AG28"/>
  <c r="AR10"/>
  <c r="AH28"/>
  <c r="AS11"/>
  <c r="AT11" s="1"/>
  <c r="AS15"/>
  <c r="AT15" s="1"/>
  <c r="AR20"/>
  <c r="AS10"/>
  <c r="AT10" s="1"/>
  <c r="AE28"/>
  <c r="AO28"/>
  <c r="AR11"/>
  <c r="AR13"/>
  <c r="AR14"/>
  <c r="AR15"/>
  <c r="AS16"/>
  <c r="AT16" s="1"/>
  <c r="AR21"/>
  <c r="AR22"/>
  <c r="AR23"/>
  <c r="AS24"/>
  <c r="AT24" s="1"/>
  <c r="AF28"/>
  <c r="AS7"/>
  <c r="AR9"/>
  <c r="AD28"/>
  <c r="AA28" i="2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28" i="26" l="1"/>
  <c r="AS28"/>
  <c r="AT7"/>
  <c r="AT28" s="1"/>
  <c r="AR28" i="24"/>
  <c r="AS28"/>
  <c r="AT7"/>
  <c r="AT28" s="1"/>
  <c r="AR28" i="23"/>
  <c r="AS28"/>
  <c r="AT7"/>
  <c r="AT28" s="1"/>
  <c r="AR28" i="22"/>
  <c r="AS28"/>
  <c r="AT7"/>
  <c r="AT28" s="1"/>
  <c r="AR20" i="2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R44" i="6" l="1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<sst xmlns="http://schemas.openxmlformats.org/spreadsheetml/2006/main" count="1904" uniqueCount="129">
  <si>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</si>
  <si>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</si>
  <si>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</si>
  <si>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</si>
  <si>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</si>
  <si>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</si>
  <si>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</si>
  <si>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</si>
  <si>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</si>
  <si>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</si>
  <si>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</si>
  <si>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</si>
  <si>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</si>
  <si>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</si>
  <si>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</si>
  <si>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</si>
  <si>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</si>
  <si>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</si>
  <si>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</si>
  <si>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</si>
  <si>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</si>
  <si>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</si>
  <si>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</si>
  <si>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</si>
  <si>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</si>
  <si>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</si>
  <si>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</si>
  <si>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</si>
  <si>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</si>
  <si>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</si>
  <si>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</si>
  <si>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</si>
  <si>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</si>
  <si>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</si>
  <si>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</si>
  <si>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</si>
  <si>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</si>
  <si>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</si>
  <si>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</si>
  <si>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</si>
  <si>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</si>
  <si>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</si>
  <si>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</si>
  <si>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</si>
  <si>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</si>
  <si>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</si>
  <si>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</si>
  <si>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</si>
  <si>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</si>
  <si>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</si>
  <si>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</si>
  <si>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</si>
  <si>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</si>
  <si>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</si>
  <si>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</si>
  <si>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</si>
  <si>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</si>
  <si>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</si>
  <si>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</si>
  <si>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</si>
  <si>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</si>
  <si>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</si>
  <si>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</si>
  <si>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</si>
  <si>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</si>
  <si>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</si>
  <si>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</si>
  <si>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</si>
  <si>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</si>
  <si>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</si>
  <si>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</si>
  <si>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</si>
  <si>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</si>
  <si>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</si>
  <si>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</si>
  <si>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</si>
  <si>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</si>
  <si>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</si>
  <si>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</si>
  <si>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</si>
  <si>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</si>
  <si>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</si>
  <si>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</si>
  <si>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</si>
  <si>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</si>
  <si>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</si>
  <si>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</si>
  <si>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</si>
  <si>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</si>
  <si>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</si>
  <si>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</si>
  <si>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</si>
  <si>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</si>
  <si>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</si>
  <si>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</si>
  <si>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</si>
  <si>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</si>
  <si>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</si>
  <si>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</si>
  <si>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</si>
  <si>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</si>
  <si>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</si>
  <si>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</si>
  <si>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</si>
  <si>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</si>
  <si>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</si>
  <si>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</si>
  <si>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</si>
  <si>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</si>
  <si>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</si>
  <si>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</si>
  <si>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</si>
  <si>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</si>
  <si>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</si>
  <si>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</si>
  <si>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</si>
  <si>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</si>
  <si>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</si>
  <si>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</si>
  <si>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</si>
  <si>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</si>
  <si>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</si>
  <si>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</si>
  <si>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</si>
  <si>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</si>
  <si>
    <t>Date: 23-01-2021</t>
  </si>
  <si>
    <t>Date: 24-01-2021</t>
  </si>
  <si>
    <t>Date: 26-01-2021</t>
  </si>
  <si>
    <t>Date: 25-01-2021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</si>
</sst>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</cellXfs>
  <cellStyles count="1">
    <cellStyle name="Normal" xfId="0" builtinId="0"/>
  </cellStyles>
  <dxfs count="521"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103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89" t="s">
        <v>3</v>
      </c>
      <c r="B4" s="189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189">
        <v>1510</v>
      </c>
      <c r="N4" s="189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206"/>
      <c r="C30" s="194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O32" s="99"/>
      <c r="P32" s="44"/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203"/>
      <c r="E33" s="203"/>
      <c r="F33" s="203"/>
      <c r="G33" s="203"/>
      <c r="H33" s="203"/>
      <c r="I33" s="203"/>
      <c r="J33" s="203"/>
      <c r="K33" s="203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3"/>
      <c r="E35" s="203"/>
      <c r="F35" s="203"/>
      <c r="G35" s="203"/>
      <c r="H35" s="203"/>
      <c r="I35" s="203"/>
      <c r="J35" s="203"/>
      <c r="K35" s="203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03"/>
      <c r="E36" s="203"/>
      <c r="F36" s="203"/>
      <c r="G36" s="203"/>
      <c r="H36" s="203"/>
      <c r="I36" s="203"/>
      <c r="J36" s="203"/>
      <c r="K36" s="203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203"/>
      <c r="E37" s="203"/>
      <c r="F37" s="203"/>
      <c r="G37" s="203"/>
      <c r="H37" s="203"/>
      <c r="I37" s="203"/>
      <c r="J37" s="203"/>
      <c r="K37" s="203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203"/>
      <c r="E38" s="203"/>
      <c r="F38" s="203"/>
      <c r="G38" s="203"/>
      <c r="H38" s="203"/>
      <c r="I38" s="203"/>
      <c r="J38" s="203"/>
      <c r="K38" s="203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203"/>
      <c r="E39" s="203"/>
      <c r="F39" s="203"/>
      <c r="G39" s="203"/>
      <c r="H39" s="203"/>
      <c r="I39" s="203"/>
      <c r="J39" s="203"/>
      <c r="K39" s="20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4"/>
      <c r="E40" s="204"/>
      <c r="F40" s="204"/>
      <c r="G40" s="204"/>
      <c r="H40" s="204"/>
      <c r="I40" s="204"/>
      <c r="J40" s="204"/>
      <c r="K40" s="204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92" priority="26" stopIfTrue="1" operator="greaterThan">
      <formula>0</formula>
    </cfRule>
  </conditionalFormatting>
  <conditionalFormatting sqref="AQ32">
    <cfRule type="cellIs" dxfId="391" priority="24" operator="greaterThan">
      <formula>$AQ$7:$AQ$18&lt;100</formula>
    </cfRule>
    <cfRule type="cellIs" dxfId="390" priority="25" operator="greaterThan">
      <formula>100</formula>
    </cfRule>
  </conditionalFormatting>
  <conditionalFormatting sqref="K4:P30 D30:J30 Q30:AB30">
    <cfRule type="cellIs" dxfId="389" priority="23" operator="equal">
      <formula>212030016606640</formula>
    </cfRule>
  </conditionalFormatting>
  <conditionalFormatting sqref="K4:K30 L29:P29 D30:J30 L30:AB30">
    <cfRule type="cellIs" dxfId="388" priority="21" operator="equal">
      <formula>$K$4</formula>
    </cfRule>
    <cfRule type="cellIs" dxfId="387" priority="22" operator="equal">
      <formula>2120</formula>
    </cfRule>
  </conditionalFormatting>
  <conditionalFormatting sqref="M4:N30 D30:L30">
    <cfRule type="cellIs" dxfId="386" priority="19" operator="equal">
      <formula>$M$4</formula>
    </cfRule>
    <cfRule type="cellIs" dxfId="385" priority="20" operator="equal">
      <formula>300</formula>
    </cfRule>
  </conditionalFormatting>
  <conditionalFormatting sqref="O4:O30">
    <cfRule type="cellIs" dxfId="384" priority="17" operator="equal">
      <formula>$O$4</formula>
    </cfRule>
    <cfRule type="cellIs" dxfId="383" priority="18" operator="equal">
      <formula>1660</formula>
    </cfRule>
  </conditionalFormatting>
  <conditionalFormatting sqref="P4:P30">
    <cfRule type="cellIs" dxfId="382" priority="15" operator="equal">
      <formula>$P$4</formula>
    </cfRule>
    <cfRule type="cellIs" dxfId="381" priority="16" operator="equal">
      <formula>6640</formula>
    </cfRule>
  </conditionalFormatting>
  <conditionalFormatting sqref="AT6:AT29">
    <cfRule type="cellIs" dxfId="380" priority="14" operator="lessThan">
      <formula>0</formula>
    </cfRule>
  </conditionalFormatting>
  <conditionalFormatting sqref="AT7:AT18">
    <cfRule type="cellIs" dxfId="379" priority="11" operator="lessThan">
      <formula>0</formula>
    </cfRule>
    <cfRule type="cellIs" dxfId="378" priority="12" operator="lessThan">
      <formula>0</formula>
    </cfRule>
    <cfRule type="cellIs" dxfId="377" priority="13" operator="lessThan">
      <formula>0</formula>
    </cfRule>
  </conditionalFormatting>
  <conditionalFormatting sqref="K4:K29 L29:P29">
    <cfRule type="cellIs" dxfId="376" priority="10" operator="equal">
      <formula>$K$4</formula>
    </cfRule>
  </conditionalFormatting>
  <conditionalFormatting sqref="D4:D30">
    <cfRule type="cellIs" dxfId="375" priority="9" operator="equal">
      <formula>$D$4</formula>
    </cfRule>
  </conditionalFormatting>
  <conditionalFormatting sqref="S4:S30">
    <cfRule type="cellIs" dxfId="374" priority="8" operator="equal">
      <formula>$S$4</formula>
    </cfRule>
  </conditionalFormatting>
  <conditionalFormatting sqref="Z4:Z30">
    <cfRule type="cellIs" dxfId="373" priority="7" operator="equal">
      <formula>$Z$4</formula>
    </cfRule>
  </conditionalFormatting>
  <conditionalFormatting sqref="AA4:AA30">
    <cfRule type="cellIs" dxfId="372" priority="6" operator="equal">
      <formula>$AA$4</formula>
    </cfRule>
  </conditionalFormatting>
  <conditionalFormatting sqref="AB4:AB30">
    <cfRule type="cellIs" dxfId="371" priority="5" operator="equal">
      <formula>$AB$4</formula>
    </cfRule>
  </conditionalFormatting>
  <conditionalFormatting sqref="AB30">
    <cfRule type="cellIs" dxfId="370" priority="4" operator="equal">
      <formula>$AB$4</formula>
    </cfRule>
  </conditionalFormatting>
  <conditionalFormatting sqref="AT7:AT29">
    <cfRule type="cellIs" dxfId="369" priority="1" operator="lessThan">
      <formula>0</formula>
    </cfRule>
    <cfRule type="cellIs" dxfId="368" priority="2" operator="lessThan">
      <formula>0</formula>
    </cfRule>
    <cfRule type="cellIs" dxfId="367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106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89" t="s">
        <v>3</v>
      </c>
      <c r="B4" s="189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189">
        <v>1360</v>
      </c>
      <c r="N4" s="189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206"/>
      <c r="C30" s="194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O32" s="99"/>
      <c r="P32" s="44"/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203"/>
      <c r="E33" s="203"/>
      <c r="F33" s="203"/>
      <c r="G33" s="203"/>
      <c r="H33" s="203"/>
      <c r="I33" s="203"/>
      <c r="J33" s="203"/>
      <c r="K33" s="203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3"/>
      <c r="E35" s="203"/>
      <c r="F35" s="203"/>
      <c r="G35" s="203"/>
      <c r="H35" s="203"/>
      <c r="I35" s="203"/>
      <c r="J35" s="203"/>
      <c r="K35" s="203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03"/>
      <c r="E36" s="203"/>
      <c r="F36" s="203"/>
      <c r="G36" s="203"/>
      <c r="H36" s="203"/>
      <c r="I36" s="203"/>
      <c r="J36" s="203"/>
      <c r="K36" s="203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203"/>
      <c r="E37" s="203"/>
      <c r="F37" s="203"/>
      <c r="G37" s="203"/>
      <c r="H37" s="203"/>
      <c r="I37" s="203"/>
      <c r="J37" s="203"/>
      <c r="K37" s="203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203"/>
      <c r="E38" s="203"/>
      <c r="F38" s="203"/>
      <c r="G38" s="203"/>
      <c r="H38" s="203"/>
      <c r="I38" s="203"/>
      <c r="J38" s="203"/>
      <c r="K38" s="203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03"/>
      <c r="E39" s="203"/>
      <c r="F39" s="203"/>
      <c r="G39" s="203"/>
      <c r="H39" s="203"/>
      <c r="I39" s="203"/>
      <c r="J39" s="203"/>
      <c r="K39" s="20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4"/>
      <c r="E40" s="204"/>
      <c r="F40" s="204"/>
      <c r="G40" s="204"/>
      <c r="H40" s="204"/>
      <c r="I40" s="204"/>
      <c r="J40" s="204"/>
      <c r="K40" s="204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66" priority="26" stopIfTrue="1" operator="greaterThan">
      <formula>0</formula>
    </cfRule>
  </conditionalFormatting>
  <conditionalFormatting sqref="AQ32">
    <cfRule type="cellIs" dxfId="365" priority="24" operator="greaterThan">
      <formula>$AQ$7:$AQ$18&lt;100</formula>
    </cfRule>
    <cfRule type="cellIs" dxfId="364" priority="25" operator="greaterThan">
      <formula>100</formula>
    </cfRule>
  </conditionalFormatting>
  <conditionalFormatting sqref="K4:P30 D30:J30 Q30:AB30">
    <cfRule type="cellIs" dxfId="363" priority="23" operator="equal">
      <formula>212030016606640</formula>
    </cfRule>
  </conditionalFormatting>
  <conditionalFormatting sqref="K4:K30 L29:P29 D30:J30 L30:AB30">
    <cfRule type="cellIs" dxfId="362" priority="21" operator="equal">
      <formula>$K$4</formula>
    </cfRule>
    <cfRule type="cellIs" dxfId="361" priority="22" operator="equal">
      <formula>2120</formula>
    </cfRule>
  </conditionalFormatting>
  <conditionalFormatting sqref="M4:N30 D30:L30">
    <cfRule type="cellIs" dxfId="360" priority="19" operator="equal">
      <formula>$M$4</formula>
    </cfRule>
    <cfRule type="cellIs" dxfId="359" priority="20" operator="equal">
      <formula>300</formula>
    </cfRule>
  </conditionalFormatting>
  <conditionalFormatting sqref="O4:O30">
    <cfRule type="cellIs" dxfId="358" priority="17" operator="equal">
      <formula>$O$4</formula>
    </cfRule>
    <cfRule type="cellIs" dxfId="357" priority="18" operator="equal">
      <formula>1660</formula>
    </cfRule>
  </conditionalFormatting>
  <conditionalFormatting sqref="P4:P30">
    <cfRule type="cellIs" dxfId="356" priority="15" operator="equal">
      <formula>$P$4</formula>
    </cfRule>
    <cfRule type="cellIs" dxfId="355" priority="16" operator="equal">
      <formula>6640</formula>
    </cfRule>
  </conditionalFormatting>
  <conditionalFormatting sqref="AT6:AT29">
    <cfRule type="cellIs" dxfId="354" priority="14" operator="lessThan">
      <formula>0</formula>
    </cfRule>
  </conditionalFormatting>
  <conditionalFormatting sqref="AT7:AT18">
    <cfRule type="cellIs" dxfId="353" priority="11" operator="lessThan">
      <formula>0</formula>
    </cfRule>
    <cfRule type="cellIs" dxfId="352" priority="12" operator="lessThan">
      <formula>0</formula>
    </cfRule>
    <cfRule type="cellIs" dxfId="351" priority="13" operator="lessThan">
      <formula>0</formula>
    </cfRule>
  </conditionalFormatting>
  <conditionalFormatting sqref="K4:K29 L29:P29">
    <cfRule type="cellIs" dxfId="350" priority="10" operator="equal">
      <formula>$K$4</formula>
    </cfRule>
  </conditionalFormatting>
  <conditionalFormatting sqref="D4:D30">
    <cfRule type="cellIs" dxfId="349" priority="9" operator="equal">
      <formula>$D$4</formula>
    </cfRule>
  </conditionalFormatting>
  <conditionalFormatting sqref="S4:S30">
    <cfRule type="cellIs" dxfId="348" priority="8" operator="equal">
      <formula>$S$4</formula>
    </cfRule>
  </conditionalFormatting>
  <conditionalFormatting sqref="Z4:Z30">
    <cfRule type="cellIs" dxfId="347" priority="7" operator="equal">
      <formula>$Z$4</formula>
    </cfRule>
  </conditionalFormatting>
  <conditionalFormatting sqref="AA4:AA30">
    <cfRule type="cellIs" dxfId="346" priority="6" operator="equal">
      <formula>$AA$4</formula>
    </cfRule>
  </conditionalFormatting>
  <conditionalFormatting sqref="AB4:AB30">
    <cfRule type="cellIs" dxfId="345" priority="5" operator="equal">
      <formula>$AB$4</formula>
    </cfRule>
  </conditionalFormatting>
  <conditionalFormatting sqref="AB30">
    <cfRule type="cellIs" dxfId="344" priority="4" operator="equal">
      <formula>$AB$4</formula>
    </cfRule>
  </conditionalFormatting>
  <conditionalFormatting sqref="AT7:AT29">
    <cfRule type="cellIs" dxfId="343" priority="1" operator="lessThan">
      <formula>0</formula>
    </cfRule>
    <cfRule type="cellIs" dxfId="342" priority="2" operator="lessThan">
      <formula>0</formula>
    </cfRule>
    <cfRule type="cellIs" dxfId="341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108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89" t="s">
        <v>3</v>
      </c>
      <c r="B4" s="189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189">
        <v>880</v>
      </c>
      <c r="N4" s="189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206"/>
      <c r="C30" s="194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3"/>
      <c r="E35" s="203"/>
      <c r="F35" s="203"/>
      <c r="G35" s="203"/>
      <c r="H35" s="203"/>
      <c r="I35" s="203"/>
      <c r="J35" s="203"/>
      <c r="K35" s="203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03"/>
      <c r="E36" s="203"/>
      <c r="F36" s="203"/>
      <c r="G36" s="203"/>
      <c r="H36" s="203"/>
      <c r="I36" s="203"/>
      <c r="J36" s="203"/>
      <c r="K36" s="203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03"/>
      <c r="E37" s="203"/>
      <c r="F37" s="203"/>
      <c r="G37" s="203"/>
      <c r="H37" s="203"/>
      <c r="I37" s="203"/>
      <c r="J37" s="203"/>
      <c r="K37" s="203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03"/>
      <c r="E38" s="203"/>
      <c r="F38" s="203"/>
      <c r="G38" s="203"/>
      <c r="H38" s="203"/>
      <c r="I38" s="203"/>
      <c r="J38" s="203"/>
      <c r="K38" s="203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03"/>
      <c r="E39" s="203"/>
      <c r="F39" s="203"/>
      <c r="G39" s="203"/>
      <c r="H39" s="203"/>
      <c r="I39" s="203"/>
      <c r="J39" s="203"/>
      <c r="K39" s="20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4"/>
      <c r="E40" s="204"/>
      <c r="F40" s="204"/>
      <c r="G40" s="204"/>
      <c r="H40" s="204"/>
      <c r="I40" s="204"/>
      <c r="J40" s="204"/>
      <c r="K40" s="204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40" priority="26" stopIfTrue="1" operator="greaterThan">
      <formula>0</formula>
    </cfRule>
  </conditionalFormatting>
  <conditionalFormatting sqref="AQ32">
    <cfRule type="cellIs" dxfId="339" priority="24" operator="greaterThan">
      <formula>$AQ$7:$AQ$18&lt;100</formula>
    </cfRule>
    <cfRule type="cellIs" dxfId="338" priority="25" operator="greaterThan">
      <formula>100</formula>
    </cfRule>
  </conditionalFormatting>
  <conditionalFormatting sqref="K4:P30 D30:J30 Q30:AB30">
    <cfRule type="cellIs" dxfId="337" priority="23" operator="equal">
      <formula>212030016606640</formula>
    </cfRule>
  </conditionalFormatting>
  <conditionalFormatting sqref="K4:K30 L29:P29 D30:J30 L30:AB30">
    <cfRule type="cellIs" dxfId="336" priority="21" operator="equal">
      <formula>$K$4</formula>
    </cfRule>
    <cfRule type="cellIs" dxfId="335" priority="22" operator="equal">
      <formula>2120</formula>
    </cfRule>
  </conditionalFormatting>
  <conditionalFormatting sqref="M4:N30 D30:L30">
    <cfRule type="cellIs" dxfId="334" priority="19" operator="equal">
      <formula>$M$4</formula>
    </cfRule>
    <cfRule type="cellIs" dxfId="333" priority="20" operator="equal">
      <formula>300</formula>
    </cfRule>
  </conditionalFormatting>
  <conditionalFormatting sqref="O4:O30">
    <cfRule type="cellIs" dxfId="332" priority="17" operator="equal">
      <formula>$O$4</formula>
    </cfRule>
    <cfRule type="cellIs" dxfId="331" priority="18" operator="equal">
      <formula>1660</formula>
    </cfRule>
  </conditionalFormatting>
  <conditionalFormatting sqref="P4:P30">
    <cfRule type="cellIs" dxfId="330" priority="15" operator="equal">
      <formula>$P$4</formula>
    </cfRule>
    <cfRule type="cellIs" dxfId="329" priority="16" operator="equal">
      <formula>6640</formula>
    </cfRule>
  </conditionalFormatting>
  <conditionalFormatting sqref="AT6:AT29">
    <cfRule type="cellIs" dxfId="328" priority="14" operator="lessThan">
      <formula>0</formula>
    </cfRule>
  </conditionalFormatting>
  <conditionalFormatting sqref="AT7:AT18">
    <cfRule type="cellIs" dxfId="327" priority="11" operator="lessThan">
      <formula>0</formula>
    </cfRule>
    <cfRule type="cellIs" dxfId="326" priority="12" operator="lessThan">
      <formula>0</formula>
    </cfRule>
    <cfRule type="cellIs" dxfId="325" priority="13" operator="lessThan">
      <formula>0</formula>
    </cfRule>
  </conditionalFormatting>
  <conditionalFormatting sqref="K4:K29 L29:P29">
    <cfRule type="cellIs" dxfId="324" priority="10" operator="equal">
      <formula>$K$4</formula>
    </cfRule>
  </conditionalFormatting>
  <conditionalFormatting sqref="D4:D30">
    <cfRule type="cellIs" dxfId="323" priority="9" operator="equal">
      <formula>$D$4</formula>
    </cfRule>
  </conditionalFormatting>
  <conditionalFormatting sqref="S4:S30">
    <cfRule type="cellIs" dxfId="322" priority="8" operator="equal">
      <formula>$S$4</formula>
    </cfRule>
  </conditionalFormatting>
  <conditionalFormatting sqref="Z4:Z30">
    <cfRule type="cellIs" dxfId="321" priority="7" operator="equal">
      <formula>$Z$4</formula>
    </cfRule>
  </conditionalFormatting>
  <conditionalFormatting sqref="AA4:AA30">
    <cfRule type="cellIs" dxfId="320" priority="6" operator="equal">
      <formula>$AA$4</formula>
    </cfRule>
  </conditionalFormatting>
  <conditionalFormatting sqref="AB4:AB30">
    <cfRule type="cellIs" dxfId="319" priority="5" operator="equal">
      <formula>$AB$4</formula>
    </cfRule>
  </conditionalFormatting>
  <conditionalFormatting sqref="AB30">
    <cfRule type="cellIs" dxfId="318" priority="4" operator="equal">
      <formula>$AB$4</formula>
    </cfRule>
  </conditionalFormatting>
  <conditionalFormatting sqref="AT7:AT29">
    <cfRule type="cellIs" dxfId="317" priority="1" operator="lessThan">
      <formula>0</formula>
    </cfRule>
    <cfRule type="cellIs" dxfId="316" priority="2" operator="lessThan">
      <formula>0</formula>
    </cfRule>
    <cfRule type="cellIs" dxfId="315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109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89" t="s">
        <v>3</v>
      </c>
      <c r="B4" s="189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189">
        <v>550</v>
      </c>
      <c r="N4" s="189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206"/>
      <c r="C30" s="194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3"/>
      <c r="E35" s="203"/>
      <c r="F35" s="203"/>
      <c r="G35" s="203"/>
      <c r="H35" s="203"/>
      <c r="I35" s="203"/>
      <c r="J35" s="203"/>
      <c r="K35" s="203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03"/>
      <c r="E36" s="203"/>
      <c r="F36" s="203"/>
      <c r="G36" s="203"/>
      <c r="H36" s="203"/>
      <c r="I36" s="203"/>
      <c r="J36" s="203"/>
      <c r="K36" s="203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03"/>
      <c r="E37" s="203"/>
      <c r="F37" s="203"/>
      <c r="G37" s="203"/>
      <c r="H37" s="203"/>
      <c r="I37" s="203"/>
      <c r="J37" s="203"/>
      <c r="K37" s="203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03"/>
      <c r="E38" s="203"/>
      <c r="F38" s="203"/>
      <c r="G38" s="203"/>
      <c r="H38" s="203"/>
      <c r="I38" s="203"/>
      <c r="J38" s="203"/>
      <c r="K38" s="203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03"/>
      <c r="E39" s="203"/>
      <c r="F39" s="203"/>
      <c r="G39" s="203"/>
      <c r="H39" s="203"/>
      <c r="I39" s="203"/>
      <c r="J39" s="203"/>
      <c r="K39" s="20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4"/>
      <c r="E40" s="204"/>
      <c r="F40" s="204"/>
      <c r="G40" s="204"/>
      <c r="H40" s="204"/>
      <c r="I40" s="204"/>
      <c r="J40" s="204"/>
      <c r="K40" s="204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14" priority="26" stopIfTrue="1" operator="greaterThan">
      <formula>0</formula>
    </cfRule>
  </conditionalFormatting>
  <conditionalFormatting sqref="AQ32">
    <cfRule type="cellIs" dxfId="313" priority="24" operator="greaterThan">
      <formula>$AQ$7:$AQ$18&lt;100</formula>
    </cfRule>
    <cfRule type="cellIs" dxfId="312" priority="25" operator="greaterThan">
      <formula>100</formula>
    </cfRule>
  </conditionalFormatting>
  <conditionalFormatting sqref="K4:P30 D30:J30 Q30:AB30">
    <cfRule type="cellIs" dxfId="311" priority="23" operator="equal">
      <formula>212030016606640</formula>
    </cfRule>
  </conditionalFormatting>
  <conditionalFormatting sqref="K4:K30 L29:P29 D30:J30 L30:AB30">
    <cfRule type="cellIs" dxfId="310" priority="21" operator="equal">
      <formula>$K$4</formula>
    </cfRule>
    <cfRule type="cellIs" dxfId="309" priority="22" operator="equal">
      <formula>2120</formula>
    </cfRule>
  </conditionalFormatting>
  <conditionalFormatting sqref="M4:N30 D30:L30">
    <cfRule type="cellIs" dxfId="308" priority="19" operator="equal">
      <formula>$M$4</formula>
    </cfRule>
    <cfRule type="cellIs" dxfId="307" priority="20" operator="equal">
      <formula>300</formula>
    </cfRule>
  </conditionalFormatting>
  <conditionalFormatting sqref="O4:O30">
    <cfRule type="cellIs" dxfId="306" priority="17" operator="equal">
      <formula>$O$4</formula>
    </cfRule>
    <cfRule type="cellIs" dxfId="305" priority="18" operator="equal">
      <formula>1660</formula>
    </cfRule>
  </conditionalFormatting>
  <conditionalFormatting sqref="P4:P30">
    <cfRule type="cellIs" dxfId="304" priority="15" operator="equal">
      <formula>$P$4</formula>
    </cfRule>
    <cfRule type="cellIs" dxfId="303" priority="16" operator="equal">
      <formula>6640</formula>
    </cfRule>
  </conditionalFormatting>
  <conditionalFormatting sqref="AT6:AT29">
    <cfRule type="cellIs" dxfId="302" priority="14" operator="lessThan">
      <formula>0</formula>
    </cfRule>
  </conditionalFormatting>
  <conditionalFormatting sqref="AT7:AT18">
    <cfRule type="cellIs" dxfId="301" priority="11" operator="lessThan">
      <formula>0</formula>
    </cfRule>
    <cfRule type="cellIs" dxfId="300" priority="12" operator="lessThan">
      <formula>0</formula>
    </cfRule>
    <cfRule type="cellIs" dxfId="299" priority="13" operator="lessThan">
      <formula>0</formula>
    </cfRule>
  </conditionalFormatting>
  <conditionalFormatting sqref="K4:K29 L29:P29">
    <cfRule type="cellIs" dxfId="298" priority="10" operator="equal">
      <formula>$K$4</formula>
    </cfRule>
  </conditionalFormatting>
  <conditionalFormatting sqref="D4:D30">
    <cfRule type="cellIs" dxfId="297" priority="9" operator="equal">
      <formula>$D$4</formula>
    </cfRule>
  </conditionalFormatting>
  <conditionalFormatting sqref="S4:S30">
    <cfRule type="cellIs" dxfId="296" priority="8" operator="equal">
      <formula>$S$4</formula>
    </cfRule>
  </conditionalFormatting>
  <conditionalFormatting sqref="Z4:Z30">
    <cfRule type="cellIs" dxfId="295" priority="7" operator="equal">
      <formula>$Z$4</formula>
    </cfRule>
  </conditionalFormatting>
  <conditionalFormatting sqref="AA4:AA30">
    <cfRule type="cellIs" dxfId="294" priority="6" operator="equal">
      <formula>$AA$4</formula>
    </cfRule>
  </conditionalFormatting>
  <conditionalFormatting sqref="AB4:AB30">
    <cfRule type="cellIs" dxfId="293" priority="5" operator="equal">
      <formula>$AB$4</formula>
    </cfRule>
  </conditionalFormatting>
  <conditionalFormatting sqref="AB30">
    <cfRule type="cellIs" dxfId="292" priority="4" operator="equal">
      <formula>$AB$4</formula>
    </cfRule>
  </conditionalFormatting>
  <conditionalFormatting sqref="AT7:AT29">
    <cfRule type="cellIs" dxfId="291" priority="1" operator="lessThan">
      <formula>0</formula>
    </cfRule>
    <cfRule type="cellIs" dxfId="290" priority="2" operator="lessThan">
      <formula>0</formula>
    </cfRule>
    <cfRule type="cellIs" dxfId="28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O15" sqref="O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110</v>
      </c>
      <c r="B3" s="187"/>
      <c r="C3" s="207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</row>
    <row r="4" spans="1:56">
      <c r="A4" s="189" t="s">
        <v>3</v>
      </c>
      <c r="B4" s="189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189">
        <v>470</v>
      </c>
      <c r="N4" s="189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206"/>
      <c r="C30" s="194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3"/>
      <c r="E35" s="203"/>
      <c r="F35" s="203"/>
      <c r="G35" s="203"/>
      <c r="H35" s="203"/>
      <c r="I35" s="203"/>
      <c r="J35" s="203"/>
      <c r="K35" s="203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03"/>
      <c r="E36" s="203"/>
      <c r="F36" s="203"/>
      <c r="G36" s="203"/>
      <c r="H36" s="203"/>
      <c r="I36" s="203"/>
      <c r="J36" s="203"/>
      <c r="K36" s="203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203"/>
      <c r="E37" s="203"/>
      <c r="F37" s="203"/>
      <c r="G37" s="203"/>
      <c r="H37" s="203"/>
      <c r="I37" s="203"/>
      <c r="J37" s="203"/>
      <c r="K37" s="203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203"/>
      <c r="E38" s="203"/>
      <c r="F38" s="203"/>
      <c r="G38" s="203"/>
      <c r="H38" s="203"/>
      <c r="I38" s="203"/>
      <c r="J38" s="203"/>
      <c r="K38" s="203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03"/>
      <c r="E39" s="203"/>
      <c r="F39" s="203"/>
      <c r="G39" s="203"/>
      <c r="H39" s="203"/>
      <c r="I39" s="203"/>
      <c r="J39" s="203"/>
      <c r="K39" s="20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4"/>
      <c r="E40" s="204"/>
      <c r="F40" s="204"/>
      <c r="G40" s="204"/>
      <c r="H40" s="204"/>
      <c r="I40" s="204"/>
      <c r="J40" s="204"/>
      <c r="K40" s="204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288" priority="26" stopIfTrue="1" operator="greaterThan">
      <formula>0</formula>
    </cfRule>
  </conditionalFormatting>
  <conditionalFormatting sqref="AQ32">
    <cfRule type="cellIs" dxfId="287" priority="24" operator="greaterThan">
      <formula>$AQ$7:$AQ$18&lt;100</formula>
    </cfRule>
    <cfRule type="cellIs" dxfId="286" priority="25" operator="greaterThan">
      <formula>100</formula>
    </cfRule>
  </conditionalFormatting>
  <conditionalFormatting sqref="K4:P30 D30:J30 Q30:AB30">
    <cfRule type="cellIs" dxfId="285" priority="23" operator="equal">
      <formula>212030016606640</formula>
    </cfRule>
  </conditionalFormatting>
  <conditionalFormatting sqref="K4:K30 L29:P29 D30:J30 L30:AB30">
    <cfRule type="cellIs" dxfId="284" priority="21" operator="equal">
      <formula>$K$4</formula>
    </cfRule>
    <cfRule type="cellIs" dxfId="283" priority="22" operator="equal">
      <formula>2120</formula>
    </cfRule>
  </conditionalFormatting>
  <conditionalFormatting sqref="M4:N30 D30:L30">
    <cfRule type="cellIs" dxfId="282" priority="19" operator="equal">
      <formula>$M$4</formula>
    </cfRule>
    <cfRule type="cellIs" dxfId="281" priority="20" operator="equal">
      <formula>300</formula>
    </cfRule>
  </conditionalFormatting>
  <conditionalFormatting sqref="O4:O30">
    <cfRule type="cellIs" dxfId="280" priority="17" operator="equal">
      <formula>$O$4</formula>
    </cfRule>
    <cfRule type="cellIs" dxfId="279" priority="18" operator="equal">
      <formula>1660</formula>
    </cfRule>
  </conditionalFormatting>
  <conditionalFormatting sqref="P4:P30">
    <cfRule type="cellIs" dxfId="278" priority="15" operator="equal">
      <formula>$P$4</formula>
    </cfRule>
    <cfRule type="cellIs" dxfId="277" priority="16" operator="equal">
      <formula>6640</formula>
    </cfRule>
  </conditionalFormatting>
  <conditionalFormatting sqref="AT6:AT29">
    <cfRule type="cellIs" dxfId="276" priority="14" operator="lessThan">
      <formula>0</formula>
    </cfRule>
  </conditionalFormatting>
  <conditionalFormatting sqref="AT7:AT18">
    <cfRule type="cellIs" dxfId="275" priority="11" operator="lessThan">
      <formula>0</formula>
    </cfRule>
    <cfRule type="cellIs" dxfId="274" priority="12" operator="lessThan">
      <formula>0</formula>
    </cfRule>
    <cfRule type="cellIs" dxfId="273" priority="13" operator="lessThan">
      <formula>0</formula>
    </cfRule>
  </conditionalFormatting>
  <conditionalFormatting sqref="K4:K29 L29:P29">
    <cfRule type="cellIs" dxfId="272" priority="10" operator="equal">
      <formula>$K$4</formula>
    </cfRule>
  </conditionalFormatting>
  <conditionalFormatting sqref="D4:D30">
    <cfRule type="cellIs" dxfId="271" priority="9" operator="equal">
      <formula>$D$4</formula>
    </cfRule>
  </conditionalFormatting>
  <conditionalFormatting sqref="S4:S30">
    <cfRule type="cellIs" dxfId="270" priority="8" operator="equal">
      <formula>$S$4</formula>
    </cfRule>
  </conditionalFormatting>
  <conditionalFormatting sqref="Z4:Z30">
    <cfRule type="cellIs" dxfId="269" priority="7" operator="equal">
      <formula>$Z$4</formula>
    </cfRule>
  </conditionalFormatting>
  <conditionalFormatting sqref="AA4:AA30">
    <cfRule type="cellIs" dxfId="268" priority="6" operator="equal">
      <formula>$AA$4</formula>
    </cfRule>
  </conditionalFormatting>
  <conditionalFormatting sqref="AB4:AB30">
    <cfRule type="cellIs" dxfId="267" priority="5" operator="equal">
      <formula>$AB$4</formula>
    </cfRule>
  </conditionalFormatting>
  <conditionalFormatting sqref="AB30">
    <cfRule type="cellIs" dxfId="266" priority="4" operator="equal">
      <formula>$AB$4</formula>
    </cfRule>
  </conditionalFormatting>
  <conditionalFormatting sqref="AT7:AT29">
    <cfRule type="cellIs" dxfId="265" priority="1" operator="lessThan">
      <formula>0</formula>
    </cfRule>
    <cfRule type="cellIs" dxfId="264" priority="2" operator="lessThan">
      <formula>0</formula>
    </cfRule>
    <cfRule type="cellIs" dxfId="263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112</v>
      </c>
      <c r="B3" s="187"/>
      <c r="C3" s="207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</row>
    <row r="4" spans="1:56">
      <c r="A4" s="189" t="s">
        <v>3</v>
      </c>
      <c r="B4" s="189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189">
        <v>390</v>
      </c>
      <c r="N4" s="189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206"/>
      <c r="C30" s="194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3"/>
      <c r="E35" s="203"/>
      <c r="F35" s="203"/>
      <c r="G35" s="203"/>
      <c r="H35" s="203"/>
      <c r="I35" s="203"/>
      <c r="J35" s="203"/>
      <c r="K35" s="203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03"/>
      <c r="E36" s="203"/>
      <c r="F36" s="203"/>
      <c r="G36" s="203"/>
      <c r="H36" s="203"/>
      <c r="I36" s="203"/>
      <c r="J36" s="203"/>
      <c r="K36" s="203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203"/>
      <c r="E37" s="203"/>
      <c r="F37" s="203"/>
      <c r="G37" s="203"/>
      <c r="H37" s="203"/>
      <c r="I37" s="203"/>
      <c r="J37" s="203"/>
      <c r="K37" s="203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203"/>
      <c r="E38" s="203"/>
      <c r="F38" s="203"/>
      <c r="G38" s="203"/>
      <c r="H38" s="203"/>
      <c r="I38" s="203"/>
      <c r="J38" s="203"/>
      <c r="K38" s="203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03"/>
      <c r="E39" s="203"/>
      <c r="F39" s="203"/>
      <c r="G39" s="203"/>
      <c r="H39" s="203"/>
      <c r="I39" s="203"/>
      <c r="J39" s="203"/>
      <c r="K39" s="20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4"/>
      <c r="E40" s="204"/>
      <c r="F40" s="204"/>
      <c r="G40" s="204"/>
      <c r="H40" s="204"/>
      <c r="I40" s="204"/>
      <c r="J40" s="204"/>
      <c r="K40" s="204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262" priority="26" stopIfTrue="1" operator="greaterThan">
      <formula>0</formula>
    </cfRule>
  </conditionalFormatting>
  <conditionalFormatting sqref="AQ32">
    <cfRule type="cellIs" dxfId="261" priority="24" operator="greaterThan">
      <formula>$AQ$7:$AQ$18&lt;100</formula>
    </cfRule>
    <cfRule type="cellIs" dxfId="260" priority="25" operator="greaterThan">
      <formula>100</formula>
    </cfRule>
  </conditionalFormatting>
  <conditionalFormatting sqref="K4:P30 D30:J30 Q30:AB30">
    <cfRule type="cellIs" dxfId="259" priority="23" operator="equal">
      <formula>212030016606640</formula>
    </cfRule>
  </conditionalFormatting>
  <conditionalFormatting sqref="K4:K30 L29:P29 D30:J30 L30:AB30">
    <cfRule type="cellIs" dxfId="258" priority="21" operator="equal">
      <formula>$K$4</formula>
    </cfRule>
    <cfRule type="cellIs" dxfId="257" priority="22" operator="equal">
      <formula>2120</formula>
    </cfRule>
  </conditionalFormatting>
  <conditionalFormatting sqref="M4:N30 D30:L30">
    <cfRule type="cellIs" dxfId="256" priority="19" operator="equal">
      <formula>$M$4</formula>
    </cfRule>
    <cfRule type="cellIs" dxfId="255" priority="20" operator="equal">
      <formula>300</formula>
    </cfRule>
  </conditionalFormatting>
  <conditionalFormatting sqref="O4:O30">
    <cfRule type="cellIs" dxfId="254" priority="17" operator="equal">
      <formula>$O$4</formula>
    </cfRule>
    <cfRule type="cellIs" dxfId="253" priority="18" operator="equal">
      <formula>1660</formula>
    </cfRule>
  </conditionalFormatting>
  <conditionalFormatting sqref="P4:P30">
    <cfRule type="cellIs" dxfId="252" priority="15" operator="equal">
      <formula>$P$4</formula>
    </cfRule>
    <cfRule type="cellIs" dxfId="251" priority="16" operator="equal">
      <formula>6640</formula>
    </cfRule>
  </conditionalFormatting>
  <conditionalFormatting sqref="AT6:AT29">
    <cfRule type="cellIs" dxfId="250" priority="14" operator="lessThan">
      <formula>0</formula>
    </cfRule>
  </conditionalFormatting>
  <conditionalFormatting sqref="AT7:AT18">
    <cfRule type="cellIs" dxfId="249" priority="11" operator="lessThan">
      <formula>0</formula>
    </cfRule>
    <cfRule type="cellIs" dxfId="248" priority="12" operator="lessThan">
      <formula>0</formula>
    </cfRule>
    <cfRule type="cellIs" dxfId="247" priority="13" operator="lessThan">
      <formula>0</formula>
    </cfRule>
  </conditionalFormatting>
  <conditionalFormatting sqref="K4:K29 L29:P29">
    <cfRule type="cellIs" dxfId="246" priority="10" operator="equal">
      <formula>$K$4</formula>
    </cfRule>
  </conditionalFormatting>
  <conditionalFormatting sqref="D4 D6:D30">
    <cfRule type="cellIs" dxfId="245" priority="9" operator="equal">
      <formula>$D$4</formula>
    </cfRule>
  </conditionalFormatting>
  <conditionalFormatting sqref="S4:S30">
    <cfRule type="cellIs" dxfId="244" priority="8" operator="equal">
      <formula>$S$4</formula>
    </cfRule>
  </conditionalFormatting>
  <conditionalFormatting sqref="Z4:Z30">
    <cfRule type="cellIs" dxfId="243" priority="7" operator="equal">
      <formula>$Z$4</formula>
    </cfRule>
  </conditionalFormatting>
  <conditionalFormatting sqref="AA4:AA30">
    <cfRule type="cellIs" dxfId="242" priority="6" operator="equal">
      <formula>$AA$4</formula>
    </cfRule>
  </conditionalFormatting>
  <conditionalFormatting sqref="AB4:AB30">
    <cfRule type="cellIs" dxfId="241" priority="5" operator="equal">
      <formula>$AB$4</formula>
    </cfRule>
  </conditionalFormatting>
  <conditionalFormatting sqref="AB30">
    <cfRule type="cellIs" dxfId="240" priority="4" operator="equal">
      <formula>$AB$4</formula>
    </cfRule>
  </conditionalFormatting>
  <conditionalFormatting sqref="AT7:AT29">
    <cfRule type="cellIs" dxfId="239" priority="1" operator="lessThan">
      <formula>0</formula>
    </cfRule>
    <cfRule type="cellIs" dxfId="238" priority="2" operator="lessThan">
      <formula>0</formula>
    </cfRule>
    <cfRule type="cellIs" dxfId="237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114</v>
      </c>
      <c r="B3" s="187"/>
      <c r="C3" s="207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</row>
    <row r="4" spans="1:56">
      <c r="A4" s="189" t="s">
        <v>3</v>
      </c>
      <c r="B4" s="189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189">
        <v>2180</v>
      </c>
      <c r="N4" s="189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206"/>
      <c r="C30" s="194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236" priority="26" stopIfTrue="1" operator="greaterThan">
      <formula>0</formula>
    </cfRule>
  </conditionalFormatting>
  <conditionalFormatting sqref="AQ32">
    <cfRule type="cellIs" dxfId="235" priority="24" operator="greaterThan">
      <formula>$AQ$7:$AQ$18&lt;100</formula>
    </cfRule>
    <cfRule type="cellIs" dxfId="234" priority="25" operator="greaterThan">
      <formula>100</formula>
    </cfRule>
  </conditionalFormatting>
  <conditionalFormatting sqref="K4:P30 D30:J30 Q30:AB30">
    <cfRule type="cellIs" dxfId="233" priority="23" operator="equal">
      <formula>212030016606640</formula>
    </cfRule>
  </conditionalFormatting>
  <conditionalFormatting sqref="K4:K30 L29:P29 D30:J30 L30:AB30">
    <cfRule type="cellIs" dxfId="232" priority="21" operator="equal">
      <formula>$K$4</formula>
    </cfRule>
    <cfRule type="cellIs" dxfId="231" priority="22" operator="equal">
      <formula>2120</formula>
    </cfRule>
  </conditionalFormatting>
  <conditionalFormatting sqref="M4:N30 D30:L30">
    <cfRule type="cellIs" dxfId="230" priority="19" operator="equal">
      <formula>$M$4</formula>
    </cfRule>
    <cfRule type="cellIs" dxfId="229" priority="20" operator="equal">
      <formula>300</formula>
    </cfRule>
  </conditionalFormatting>
  <conditionalFormatting sqref="O4:O30">
    <cfRule type="cellIs" dxfId="228" priority="17" operator="equal">
      <formula>$O$4</formula>
    </cfRule>
    <cfRule type="cellIs" dxfId="227" priority="18" operator="equal">
      <formula>1660</formula>
    </cfRule>
  </conditionalFormatting>
  <conditionalFormatting sqref="P4:P30">
    <cfRule type="cellIs" dxfId="226" priority="15" operator="equal">
      <formula>$P$4</formula>
    </cfRule>
    <cfRule type="cellIs" dxfId="225" priority="16" operator="equal">
      <formula>6640</formula>
    </cfRule>
  </conditionalFormatting>
  <conditionalFormatting sqref="AT6:AT29">
    <cfRule type="cellIs" dxfId="224" priority="14" operator="lessThan">
      <formula>0</formula>
    </cfRule>
  </conditionalFormatting>
  <conditionalFormatting sqref="AT7:AT18">
    <cfRule type="cellIs" dxfId="223" priority="11" operator="lessThan">
      <formula>0</formula>
    </cfRule>
    <cfRule type="cellIs" dxfId="222" priority="12" operator="lessThan">
      <formula>0</formula>
    </cfRule>
    <cfRule type="cellIs" dxfId="221" priority="13" operator="lessThan">
      <formula>0</formula>
    </cfRule>
  </conditionalFormatting>
  <conditionalFormatting sqref="K4:K29 L29:P29">
    <cfRule type="cellIs" dxfId="220" priority="10" operator="equal">
      <formula>$K$4</formula>
    </cfRule>
  </conditionalFormatting>
  <conditionalFormatting sqref="D4 D6:D30">
    <cfRule type="cellIs" dxfId="219" priority="9" operator="equal">
      <formula>$D$4</formula>
    </cfRule>
  </conditionalFormatting>
  <conditionalFormatting sqref="S4:S30">
    <cfRule type="cellIs" dxfId="218" priority="8" operator="equal">
      <formula>$S$4</formula>
    </cfRule>
  </conditionalFormatting>
  <conditionalFormatting sqref="Z4:Z30">
    <cfRule type="cellIs" dxfId="217" priority="7" operator="equal">
      <formula>$Z$4</formula>
    </cfRule>
  </conditionalFormatting>
  <conditionalFormatting sqref="AA4:AA30">
    <cfRule type="cellIs" dxfId="216" priority="6" operator="equal">
      <formula>$AA$4</formula>
    </cfRule>
  </conditionalFormatting>
  <conditionalFormatting sqref="AB4:AB30">
    <cfRule type="cellIs" dxfId="215" priority="5" operator="equal">
      <formula>$AB$4</formula>
    </cfRule>
  </conditionalFormatting>
  <conditionalFormatting sqref="AB30">
    <cfRule type="cellIs" dxfId="214" priority="4" operator="equal">
      <formula>$AB$4</formula>
    </cfRule>
  </conditionalFormatting>
  <conditionalFormatting sqref="AT7:AT29">
    <cfRule type="cellIs" dxfId="213" priority="1" operator="lessThan">
      <formula>0</formula>
    </cfRule>
    <cfRule type="cellIs" dxfId="212" priority="2" operator="lessThan">
      <formula>0</formula>
    </cfRule>
    <cfRule type="cellIs" dxfId="211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M23" sqref="M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115</v>
      </c>
      <c r="B3" s="187"/>
      <c r="C3" s="207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</row>
    <row r="4" spans="1:56">
      <c r="A4" s="189" t="s">
        <v>3</v>
      </c>
      <c r="B4" s="189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189">
        <v>1660</v>
      </c>
      <c r="N4" s="189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206"/>
      <c r="C30" s="194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210" priority="26" stopIfTrue="1" operator="greaterThan">
      <formula>0</formula>
    </cfRule>
  </conditionalFormatting>
  <conditionalFormatting sqref="AQ32">
    <cfRule type="cellIs" dxfId="209" priority="24" operator="greaterThan">
      <formula>$AQ$7:$AQ$18&lt;100</formula>
    </cfRule>
    <cfRule type="cellIs" dxfId="208" priority="25" operator="greaterThan">
      <formula>100</formula>
    </cfRule>
  </conditionalFormatting>
  <conditionalFormatting sqref="K4:P30 D30:J30 Q30:AB30">
    <cfRule type="cellIs" dxfId="207" priority="23" operator="equal">
      <formula>212030016606640</formula>
    </cfRule>
  </conditionalFormatting>
  <conditionalFormatting sqref="K4:K30 L29:P29 D30:J30 L30:AB30">
    <cfRule type="cellIs" dxfId="206" priority="21" operator="equal">
      <formula>$K$4</formula>
    </cfRule>
    <cfRule type="cellIs" dxfId="205" priority="22" operator="equal">
      <formula>2120</formula>
    </cfRule>
  </conditionalFormatting>
  <conditionalFormatting sqref="M4:N30 D30:L30">
    <cfRule type="cellIs" dxfId="204" priority="19" operator="equal">
      <formula>$M$4</formula>
    </cfRule>
    <cfRule type="cellIs" dxfId="203" priority="20" operator="equal">
      <formula>300</formula>
    </cfRule>
  </conditionalFormatting>
  <conditionalFormatting sqref="O4:O30">
    <cfRule type="cellIs" dxfId="202" priority="17" operator="equal">
      <formula>$O$4</formula>
    </cfRule>
    <cfRule type="cellIs" dxfId="201" priority="18" operator="equal">
      <formula>1660</formula>
    </cfRule>
  </conditionalFormatting>
  <conditionalFormatting sqref="P4:P30">
    <cfRule type="cellIs" dxfId="200" priority="15" operator="equal">
      <formula>$P$4</formula>
    </cfRule>
    <cfRule type="cellIs" dxfId="199" priority="16" operator="equal">
      <formula>6640</formula>
    </cfRule>
  </conditionalFormatting>
  <conditionalFormatting sqref="AT6:AT29">
    <cfRule type="cellIs" dxfId="198" priority="14" operator="lessThan">
      <formula>0</formula>
    </cfRule>
  </conditionalFormatting>
  <conditionalFormatting sqref="AT7:AT18">
    <cfRule type="cellIs" dxfId="197" priority="11" operator="lessThan">
      <formula>0</formula>
    </cfRule>
    <cfRule type="cellIs" dxfId="196" priority="12" operator="lessThan">
      <formula>0</formula>
    </cfRule>
    <cfRule type="cellIs" dxfId="195" priority="13" operator="lessThan">
      <formula>0</formula>
    </cfRule>
  </conditionalFormatting>
  <conditionalFormatting sqref="K4:K29 L29:P29">
    <cfRule type="cellIs" dxfId="194" priority="10" operator="equal">
      <formula>$K$4</formula>
    </cfRule>
  </conditionalFormatting>
  <conditionalFormatting sqref="D4 D6:D30">
    <cfRule type="cellIs" dxfId="193" priority="9" operator="equal">
      <formula>$D$4</formula>
    </cfRule>
  </conditionalFormatting>
  <conditionalFormatting sqref="S4:S30">
    <cfRule type="cellIs" dxfId="192" priority="8" operator="equal">
      <formula>$S$4</formula>
    </cfRule>
  </conditionalFormatting>
  <conditionalFormatting sqref="Z4:Z30">
    <cfRule type="cellIs" dxfId="191" priority="7" operator="equal">
      <formula>$Z$4</formula>
    </cfRule>
  </conditionalFormatting>
  <conditionalFormatting sqref="AA4:AA30">
    <cfRule type="cellIs" dxfId="190" priority="6" operator="equal">
      <formula>$AA$4</formula>
    </cfRule>
  </conditionalFormatting>
  <conditionalFormatting sqref="AB4:AB30">
    <cfRule type="cellIs" dxfId="189" priority="5" operator="equal">
      <formula>$AB$4</formula>
    </cfRule>
  </conditionalFormatting>
  <conditionalFormatting sqref="AB30">
    <cfRule type="cellIs" dxfId="188" priority="4" operator="equal">
      <formula>$AB$4</formula>
    </cfRule>
  </conditionalFormatting>
  <conditionalFormatting sqref="AT7:AT29">
    <cfRule type="cellIs" dxfId="187" priority="1" operator="lessThan">
      <formula>0</formula>
    </cfRule>
    <cfRule type="cellIs" dxfId="186" priority="2" operator="lessThan">
      <formula>0</formula>
    </cfRule>
    <cfRule type="cellIs" dxfId="185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116</v>
      </c>
      <c r="B3" s="187"/>
      <c r="C3" s="207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</row>
    <row r="4" spans="1:56">
      <c r="A4" s="189" t="s">
        <v>3</v>
      </c>
      <c r="B4" s="189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189">
        <v>1330</v>
      </c>
      <c r="N4" s="189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209" t="s">
        <v>117</v>
      </c>
      <c r="AW7" s="210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206"/>
      <c r="C30" s="194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V7:AW7"/>
    <mergeCell ref="A5:B5"/>
    <mergeCell ref="AC5:AT5"/>
    <mergeCell ref="A29:C29"/>
    <mergeCell ref="A30:C30"/>
  </mergeCells>
  <conditionalFormatting sqref="AP7:AP28">
    <cfRule type="cellIs" dxfId="184" priority="26" stopIfTrue="1" operator="greaterThan">
      <formula>0</formula>
    </cfRule>
  </conditionalFormatting>
  <conditionalFormatting sqref="AQ32">
    <cfRule type="cellIs" dxfId="183" priority="24" operator="greaterThan">
      <formula>$AQ$7:$AQ$18&lt;100</formula>
    </cfRule>
    <cfRule type="cellIs" dxfId="182" priority="25" operator="greaterThan">
      <formula>100</formula>
    </cfRule>
  </conditionalFormatting>
  <conditionalFormatting sqref="K4:P30 D30:J30 Q30:AB30 L29:AA29">
    <cfRule type="cellIs" dxfId="181" priority="23" operator="equal">
      <formula>212030016606640</formula>
    </cfRule>
  </conditionalFormatting>
  <conditionalFormatting sqref="K4:K30 D30:J30 L30:AB30 L29:AA29">
    <cfRule type="cellIs" dxfId="180" priority="21" operator="equal">
      <formula>$K$4</formula>
    </cfRule>
    <cfRule type="cellIs" dxfId="179" priority="22" operator="equal">
      <formula>2120</formula>
    </cfRule>
  </conditionalFormatting>
  <conditionalFormatting sqref="M4:N30 D30:L30">
    <cfRule type="cellIs" dxfId="178" priority="19" operator="equal">
      <formula>$M$4</formula>
    </cfRule>
    <cfRule type="cellIs" dxfId="177" priority="20" operator="equal">
      <formula>300</formula>
    </cfRule>
  </conditionalFormatting>
  <conditionalFormatting sqref="O4:O30">
    <cfRule type="cellIs" dxfId="176" priority="17" operator="equal">
      <formula>$O$4</formula>
    </cfRule>
    <cfRule type="cellIs" dxfId="175" priority="18" operator="equal">
      <formula>1660</formula>
    </cfRule>
  </conditionalFormatting>
  <conditionalFormatting sqref="P4:P30">
    <cfRule type="cellIs" dxfId="174" priority="15" operator="equal">
      <formula>$P$4</formula>
    </cfRule>
    <cfRule type="cellIs" dxfId="173" priority="16" operator="equal">
      <formula>6640</formula>
    </cfRule>
  </conditionalFormatting>
  <conditionalFormatting sqref="AT6:AT29">
    <cfRule type="cellIs" dxfId="172" priority="14" operator="lessThan">
      <formula>0</formula>
    </cfRule>
  </conditionalFormatting>
  <conditionalFormatting sqref="AT7:AT18">
    <cfRule type="cellIs" dxfId="171" priority="11" operator="lessThan">
      <formula>0</formula>
    </cfRule>
    <cfRule type="cellIs" dxfId="170" priority="12" operator="lessThan">
      <formula>0</formula>
    </cfRule>
    <cfRule type="cellIs" dxfId="169" priority="13" operator="lessThan">
      <formula>0</formula>
    </cfRule>
  </conditionalFormatting>
  <conditionalFormatting sqref="K4:K29 L29:AA29">
    <cfRule type="cellIs" dxfId="168" priority="10" operator="equal">
      <formula>$K$4</formula>
    </cfRule>
  </conditionalFormatting>
  <conditionalFormatting sqref="D4 D6:D30">
    <cfRule type="cellIs" dxfId="167" priority="9" operator="equal">
      <formula>$D$4</formula>
    </cfRule>
  </conditionalFormatting>
  <conditionalFormatting sqref="S4:S30">
    <cfRule type="cellIs" dxfId="166" priority="8" operator="equal">
      <formula>$S$4</formula>
    </cfRule>
  </conditionalFormatting>
  <conditionalFormatting sqref="Z4:Z30">
    <cfRule type="cellIs" dxfId="165" priority="7" operator="equal">
      <formula>$Z$4</formula>
    </cfRule>
  </conditionalFormatting>
  <conditionalFormatting sqref="AA4:AA30">
    <cfRule type="cellIs" dxfId="164" priority="6" operator="equal">
      <formula>$AA$4</formula>
    </cfRule>
  </conditionalFormatting>
  <conditionalFormatting sqref="AB4:AB30">
    <cfRule type="cellIs" dxfId="163" priority="5" operator="equal">
      <formula>$AB$4</formula>
    </cfRule>
  </conditionalFormatting>
  <conditionalFormatting sqref="AB30">
    <cfRule type="cellIs" dxfId="162" priority="4" operator="equal">
      <formula>$AB$4</formula>
    </cfRule>
  </conditionalFormatting>
  <conditionalFormatting sqref="AT7:AT29">
    <cfRule type="cellIs" dxfId="161" priority="1" operator="lessThan">
      <formula>0</formula>
    </cfRule>
    <cfRule type="cellIs" dxfId="160" priority="2" operator="lessThan">
      <formula>0</formula>
    </cfRule>
    <cfRule type="cellIs" dxfId="159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3" sqref="AA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2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89" t="s">
        <v>3</v>
      </c>
      <c r="B4" s="189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189">
        <v>0</v>
      </c>
      <c r="N4" s="189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194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5" t="s">
        <v>73</v>
      </c>
      <c r="E32" s="195"/>
      <c r="F32" s="195"/>
      <c r="G32" s="195"/>
      <c r="H32" s="195"/>
      <c r="I32" s="195"/>
      <c r="J32" s="195"/>
      <c r="K32" s="195"/>
      <c r="L32" s="195"/>
      <c r="M32" s="195"/>
      <c r="O32" s="99"/>
      <c r="P32" s="44" t="s">
        <v>74</v>
      </c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199" t="s">
        <v>76</v>
      </c>
      <c r="E33" s="199"/>
      <c r="F33" s="199"/>
      <c r="G33" s="199"/>
      <c r="H33" s="199"/>
      <c r="I33" s="199"/>
      <c r="J33" s="199"/>
      <c r="K33" s="199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0" t="s">
        <v>77</v>
      </c>
      <c r="E34" s="200"/>
      <c r="F34" s="200"/>
      <c r="G34" s="200"/>
      <c r="H34" s="200"/>
      <c r="I34" s="200"/>
      <c r="J34" s="200"/>
      <c r="K34" s="200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7"/>
      <c r="E35" s="197"/>
      <c r="F35" s="197"/>
      <c r="G35" s="197"/>
      <c r="H35" s="197"/>
      <c r="I35" s="197"/>
      <c r="J35" s="197"/>
      <c r="K35" s="197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201" t="s">
        <v>78</v>
      </c>
      <c r="E36" s="201"/>
      <c r="F36" s="201"/>
      <c r="G36" s="201"/>
      <c r="H36" s="201"/>
      <c r="I36" s="201"/>
      <c r="J36" s="201"/>
      <c r="K36" s="201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199" t="s">
        <v>79</v>
      </c>
      <c r="E37" s="199"/>
      <c r="F37" s="199"/>
      <c r="G37" s="199"/>
      <c r="H37" s="199"/>
      <c r="I37" s="199"/>
      <c r="J37" s="199"/>
      <c r="K37" s="199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197" t="s">
        <v>81</v>
      </c>
      <c r="E38" s="197"/>
      <c r="F38" s="197"/>
      <c r="G38" s="197"/>
      <c r="H38" s="197"/>
      <c r="I38" s="197"/>
      <c r="J38" s="197"/>
      <c r="K38" s="197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97" t="s">
        <v>83</v>
      </c>
      <c r="E39" s="197"/>
      <c r="F39" s="197"/>
      <c r="G39" s="197"/>
      <c r="H39" s="197"/>
      <c r="I39" s="197"/>
      <c r="J39" s="197"/>
      <c r="K39" s="197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98" t="s">
        <v>85</v>
      </c>
      <c r="E40" s="198"/>
      <c r="F40" s="198"/>
      <c r="G40" s="198"/>
      <c r="H40" s="198"/>
      <c r="I40" s="198"/>
      <c r="J40" s="198"/>
      <c r="K40" s="198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20" priority="17" stopIfTrue="1" operator="greaterThan">
      <formula>0</formula>
    </cfRule>
  </conditionalFormatting>
  <conditionalFormatting sqref="AQ32">
    <cfRule type="cellIs" dxfId="519" priority="15" operator="greaterThan">
      <formula>$AQ$7:$AQ$18&lt;100</formula>
    </cfRule>
    <cfRule type="cellIs" dxfId="518" priority="16" operator="greaterThan">
      <formula>100</formula>
    </cfRule>
  </conditionalFormatting>
  <conditionalFormatting sqref="K4:P30 D30:J30 Q30:AB30">
    <cfRule type="cellIs" dxfId="517" priority="14" operator="equal">
      <formula>212030016606640</formula>
    </cfRule>
  </conditionalFormatting>
  <conditionalFormatting sqref="K4:K30 L29:P29 D30:J30 L30:AB30">
    <cfRule type="cellIs" dxfId="516" priority="12" operator="equal">
      <formula>$K$4</formula>
    </cfRule>
    <cfRule type="cellIs" dxfId="515" priority="13" operator="equal">
      <formula>2120</formula>
    </cfRule>
  </conditionalFormatting>
  <conditionalFormatting sqref="M4:N30 D30:L30">
    <cfRule type="cellIs" dxfId="514" priority="10" operator="equal">
      <formula>$M$4</formula>
    </cfRule>
    <cfRule type="cellIs" dxfId="513" priority="11" operator="equal">
      <formula>300</formula>
    </cfRule>
  </conditionalFormatting>
  <conditionalFormatting sqref="O4:O30">
    <cfRule type="cellIs" dxfId="512" priority="8" operator="equal">
      <formula>$O$4</formula>
    </cfRule>
    <cfRule type="cellIs" dxfId="511" priority="9" operator="equal">
      <formula>1660</formula>
    </cfRule>
  </conditionalFormatting>
  <conditionalFormatting sqref="P4:P30">
    <cfRule type="cellIs" dxfId="510" priority="6" operator="equal">
      <formula>$P$4</formula>
    </cfRule>
    <cfRule type="cellIs" dxfId="509" priority="7" operator="equal">
      <formula>6640</formula>
    </cfRule>
  </conditionalFormatting>
  <conditionalFormatting sqref="AT6:AT29">
    <cfRule type="cellIs" dxfId="508" priority="5" operator="lessThan">
      <formula>0</formula>
    </cfRule>
  </conditionalFormatting>
  <conditionalFormatting sqref="AT7:AT18">
    <cfRule type="cellIs" dxfId="507" priority="2" operator="lessThan">
      <formula>0</formula>
    </cfRule>
    <cfRule type="cellIs" dxfId="506" priority="3" operator="lessThan">
      <formula>0</formula>
    </cfRule>
    <cfRule type="cellIs" dxfId="505" priority="4" operator="lessThan">
      <formula>0</formula>
    </cfRule>
  </conditionalFormatting>
  <conditionalFormatting sqref="K4:K29 L29:P29">
    <cfRule type="cellIs" dxfId="504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AC34" sqref="AC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123</v>
      </c>
      <c r="B3" s="187"/>
      <c r="C3" s="207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</row>
    <row r="4" spans="1:56">
      <c r="A4" s="189" t="s">
        <v>3</v>
      </c>
      <c r="B4" s="189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189">
        <v>940</v>
      </c>
      <c r="N4" s="189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209" t="s">
        <v>117</v>
      </c>
      <c r="AW7" s="210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1" t="s">
        <v>71</v>
      </c>
      <c r="B28" s="192"/>
      <c r="C28" s="192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3" t="s">
        <v>72</v>
      </c>
      <c r="B29" s="206"/>
      <c r="C29" s="194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58" priority="26" stopIfTrue="1" operator="greaterThan">
      <formula>0</formula>
    </cfRule>
  </conditionalFormatting>
  <conditionalFormatting sqref="AQ31">
    <cfRule type="cellIs" dxfId="157" priority="24" operator="greaterThan">
      <formula>$AQ$7:$AQ$18&lt;100</formula>
    </cfRule>
    <cfRule type="cellIs" dxfId="156" priority="25" operator="greaterThan">
      <formula>100</formula>
    </cfRule>
  </conditionalFormatting>
  <conditionalFormatting sqref="D29:J29 Q29:AB29 Q28:AA28 K4:P29">
    <cfRule type="cellIs" dxfId="155" priority="23" operator="equal">
      <formula>212030016606640</formula>
    </cfRule>
  </conditionalFormatting>
  <conditionalFormatting sqref="D29:J29 L29:AB29 L28:AA28 K4:K29">
    <cfRule type="cellIs" dxfId="154" priority="21" operator="equal">
      <formula>$K$4</formula>
    </cfRule>
    <cfRule type="cellIs" dxfId="153" priority="22" operator="equal">
      <formula>2120</formula>
    </cfRule>
  </conditionalFormatting>
  <conditionalFormatting sqref="D29:L29 M4:N29">
    <cfRule type="cellIs" dxfId="152" priority="19" operator="equal">
      <formula>$M$4</formula>
    </cfRule>
    <cfRule type="cellIs" dxfId="151" priority="20" operator="equal">
      <formula>300</formula>
    </cfRule>
  </conditionalFormatting>
  <conditionalFormatting sqref="O4:O29">
    <cfRule type="cellIs" dxfId="150" priority="17" operator="equal">
      <formula>$O$4</formula>
    </cfRule>
    <cfRule type="cellIs" dxfId="149" priority="18" operator="equal">
      <formula>1660</formula>
    </cfRule>
  </conditionalFormatting>
  <conditionalFormatting sqref="P4:P29">
    <cfRule type="cellIs" dxfId="148" priority="15" operator="equal">
      <formula>$P$4</formula>
    </cfRule>
    <cfRule type="cellIs" dxfId="147" priority="16" operator="equal">
      <formula>6640</formula>
    </cfRule>
  </conditionalFormatting>
  <conditionalFormatting sqref="AT6:AT28">
    <cfRule type="cellIs" dxfId="146" priority="14" operator="lessThan">
      <formula>0</formula>
    </cfRule>
  </conditionalFormatting>
  <conditionalFormatting sqref="AT7:AT18">
    <cfRule type="cellIs" dxfId="145" priority="11" operator="lessThan">
      <formula>0</formula>
    </cfRule>
    <cfRule type="cellIs" dxfId="144" priority="12" operator="lessThan">
      <formula>0</formula>
    </cfRule>
    <cfRule type="cellIs" dxfId="143" priority="13" operator="lessThan">
      <formula>0</formula>
    </cfRule>
  </conditionalFormatting>
  <conditionalFormatting sqref="L28:AA28 K4:K28">
    <cfRule type="cellIs" dxfId="142" priority="10" operator="equal">
      <formula>$K$4</formula>
    </cfRule>
  </conditionalFormatting>
  <conditionalFormatting sqref="D4 D6:D29">
    <cfRule type="cellIs" dxfId="141" priority="9" operator="equal">
      <formula>$D$4</formula>
    </cfRule>
  </conditionalFormatting>
  <conditionalFormatting sqref="S4:S29">
    <cfRule type="cellIs" dxfId="140" priority="8" operator="equal">
      <formula>$S$4</formula>
    </cfRule>
  </conditionalFormatting>
  <conditionalFormatting sqref="Z4:Z29">
    <cfRule type="cellIs" dxfId="139" priority="7" operator="equal">
      <formula>$Z$4</formula>
    </cfRule>
  </conditionalFormatting>
  <conditionalFormatting sqref="AA4:AA29">
    <cfRule type="cellIs" dxfId="138" priority="6" operator="equal">
      <formula>$AA$4</formula>
    </cfRule>
  </conditionalFormatting>
  <conditionalFormatting sqref="AB4:AB29">
    <cfRule type="cellIs" dxfId="137" priority="5" operator="equal">
      <formula>$AB$4</formula>
    </cfRule>
  </conditionalFormatting>
  <conditionalFormatting sqref="AB29">
    <cfRule type="cellIs" dxfId="136" priority="4" operator="equal">
      <formula>$AB$4</formula>
    </cfRule>
  </conditionalFormatting>
  <conditionalFormatting sqref="AT7:AT28">
    <cfRule type="cellIs" dxfId="135" priority="1" operator="lessThan">
      <formula>0</formula>
    </cfRule>
    <cfRule type="cellIs" dxfId="134" priority="2" operator="lessThan">
      <formula>0</formula>
    </cfRule>
    <cfRule type="cellIs" dxfId="133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K19" sqref="K1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124</v>
      </c>
      <c r="B3" s="187"/>
      <c r="C3" s="207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</row>
    <row r="4" spans="1:56">
      <c r="A4" s="189" t="s">
        <v>3</v>
      </c>
      <c r="B4" s="189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189">
        <v>2890</v>
      </c>
      <c r="N4" s="189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209" t="s">
        <v>117</v>
      </c>
      <c r="AW7" s="210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1" t="s">
        <v>71</v>
      </c>
      <c r="B28" s="192"/>
      <c r="C28" s="192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3" t="s">
        <v>72</v>
      </c>
      <c r="B29" s="206"/>
      <c r="C29" s="194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2" priority="26" stopIfTrue="1" operator="greaterThan">
      <formula>0</formula>
    </cfRule>
  </conditionalFormatting>
  <conditionalFormatting sqref="AQ31">
    <cfRule type="cellIs" dxfId="131" priority="24" operator="greaterThan">
      <formula>$AQ$7:$AQ$18&lt;100</formula>
    </cfRule>
    <cfRule type="cellIs" dxfId="130" priority="25" operator="greaterThan">
      <formula>100</formula>
    </cfRule>
  </conditionalFormatting>
  <conditionalFormatting sqref="D29:J29 Q29:AB29 Q28:AA28 K4:P29">
    <cfRule type="cellIs" dxfId="129" priority="23" operator="equal">
      <formula>212030016606640</formula>
    </cfRule>
  </conditionalFormatting>
  <conditionalFormatting sqref="D29:J29 L29:AB29 L28:AA28 K4:K29">
    <cfRule type="cellIs" dxfId="128" priority="21" operator="equal">
      <formula>$K$4</formula>
    </cfRule>
    <cfRule type="cellIs" dxfId="127" priority="22" operator="equal">
      <formula>2120</formula>
    </cfRule>
  </conditionalFormatting>
  <conditionalFormatting sqref="D29:L29 M4:N29">
    <cfRule type="cellIs" dxfId="126" priority="19" operator="equal">
      <formula>$M$4</formula>
    </cfRule>
    <cfRule type="cellIs" dxfId="125" priority="20" operator="equal">
      <formula>300</formula>
    </cfRule>
  </conditionalFormatting>
  <conditionalFormatting sqref="O4:O29">
    <cfRule type="cellIs" dxfId="124" priority="17" operator="equal">
      <formula>$O$4</formula>
    </cfRule>
    <cfRule type="cellIs" dxfId="123" priority="18" operator="equal">
      <formula>1660</formula>
    </cfRule>
  </conditionalFormatting>
  <conditionalFormatting sqref="P4:P29">
    <cfRule type="cellIs" dxfId="122" priority="15" operator="equal">
      <formula>$P$4</formula>
    </cfRule>
    <cfRule type="cellIs" dxfId="121" priority="16" operator="equal">
      <formula>6640</formula>
    </cfRule>
  </conditionalFormatting>
  <conditionalFormatting sqref="AT6:AT28">
    <cfRule type="cellIs" dxfId="120" priority="14" operator="lessThan">
      <formula>0</formula>
    </cfRule>
  </conditionalFormatting>
  <conditionalFormatting sqref="AT7:AT18">
    <cfRule type="cellIs" dxfId="119" priority="11" operator="lessThan">
      <formula>0</formula>
    </cfRule>
    <cfRule type="cellIs" dxfId="118" priority="12" operator="lessThan">
      <formula>0</formula>
    </cfRule>
    <cfRule type="cellIs" dxfId="117" priority="13" operator="lessThan">
      <formula>0</formula>
    </cfRule>
  </conditionalFormatting>
  <conditionalFormatting sqref="L28:AA28 K4:K28">
    <cfRule type="cellIs" dxfId="116" priority="10" operator="equal">
      <formula>$K$4</formula>
    </cfRule>
  </conditionalFormatting>
  <conditionalFormatting sqref="D4 D6:D29">
    <cfRule type="cellIs" dxfId="115" priority="9" operator="equal">
      <formula>$D$4</formula>
    </cfRule>
  </conditionalFormatting>
  <conditionalFormatting sqref="S4:S29">
    <cfRule type="cellIs" dxfId="114" priority="8" operator="equal">
      <formula>$S$4</formula>
    </cfRule>
  </conditionalFormatting>
  <conditionalFormatting sqref="Z4:Z29">
    <cfRule type="cellIs" dxfId="113" priority="7" operator="equal">
      <formula>$Z$4</formula>
    </cfRule>
  </conditionalFormatting>
  <conditionalFormatting sqref="AA4:AA29">
    <cfRule type="cellIs" dxfId="112" priority="6" operator="equal">
      <formula>$AA$4</formula>
    </cfRule>
  </conditionalFormatting>
  <conditionalFormatting sqref="AB4:AB29">
    <cfRule type="cellIs" dxfId="111" priority="5" operator="equal">
      <formula>$AB$4</formula>
    </cfRule>
  </conditionalFormatting>
  <conditionalFormatting sqref="AB29">
    <cfRule type="cellIs" dxfId="110" priority="4" operator="equal">
      <formula>$AB$4</formula>
    </cfRule>
  </conditionalFormatting>
  <conditionalFormatting sqref="AT7:AT28">
    <cfRule type="cellIs" dxfId="109" priority="1" operator="lessThan">
      <formula>0</formula>
    </cfRule>
    <cfRule type="cellIs" dxfId="108" priority="2" operator="lessThan">
      <formula>0</formula>
    </cfRule>
    <cfRule type="cellIs" dxfId="107" priority="3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9" sqref="N19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125</v>
      </c>
      <c r="B3" s="187"/>
      <c r="C3" s="207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</row>
    <row r="4" spans="1:56">
      <c r="A4" s="189" t="s">
        <v>3</v>
      </c>
      <c r="B4" s="189"/>
      <c r="C4" s="160"/>
      <c r="D4" s="160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9">
        <v>2960</v>
      </c>
      <c r="L4" s="159">
        <v>0</v>
      </c>
      <c r="M4" s="189">
        <v>2020</v>
      </c>
      <c r="N4" s="189"/>
      <c r="O4" s="159">
        <v>1200</v>
      </c>
      <c r="P4" s="159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160"/>
      <c r="D5" s="160"/>
      <c r="E5" s="119"/>
      <c r="F5" s="119"/>
      <c r="G5" s="119"/>
      <c r="H5" s="119"/>
      <c r="I5" s="119"/>
      <c r="J5" s="119"/>
      <c r="K5" s="159"/>
      <c r="L5" s="159"/>
      <c r="M5" s="159"/>
      <c r="N5" s="159"/>
      <c r="O5" s="159"/>
      <c r="P5" s="15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8">
        <v>1908446134</v>
      </c>
      <c r="C7" s="158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209" t="s">
        <v>117</v>
      </c>
      <c r="AW7" s="210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8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58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8">
        <v>1908446136</v>
      </c>
      <c r="C9" s="158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35">
        <f t="shared" si="6"/>
        <v>11821</v>
      </c>
      <c r="AD9" s="158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8">
        <v>1908446137</v>
      </c>
      <c r="C10" s="158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58"/>
      <c r="R10" s="158"/>
      <c r="S10" s="158">
        <v>3</v>
      </c>
      <c r="T10" s="158"/>
      <c r="U10" s="158"/>
      <c r="V10" s="158"/>
      <c r="W10" s="158"/>
      <c r="X10" s="158"/>
      <c r="Y10" s="158"/>
      <c r="Z10" s="158"/>
      <c r="AA10" s="158"/>
      <c r="AB10" s="158"/>
      <c r="AC10" s="35">
        <f t="shared" si="6"/>
        <v>6230</v>
      </c>
      <c r="AD10" s="158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8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35">
        <f t="shared" si="6"/>
        <v>6320</v>
      </c>
      <c r="AD11" s="158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8">
        <v>1908446139</v>
      </c>
      <c r="C12" s="158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35">
        <f t="shared" si="6"/>
        <v>4876</v>
      </c>
      <c r="AD12" s="158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8">
        <v>1908446140</v>
      </c>
      <c r="C13" s="158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58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8">
        <v>1908446141</v>
      </c>
      <c r="C14" s="158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58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8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35">
        <f t="shared" si="6"/>
        <v>5857</v>
      </c>
      <c r="AD15" s="158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8">
        <v>1908446143</v>
      </c>
      <c r="C16" s="158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35">
        <f t="shared" si="6"/>
        <v>12005</v>
      </c>
      <c r="AD16" s="158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8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35">
        <f t="shared" si="6"/>
        <v>12021</v>
      </c>
      <c r="AD17" s="158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58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>
        <v>5</v>
      </c>
      <c r="AB18" s="158"/>
      <c r="AC18" s="35">
        <f t="shared" si="6"/>
        <v>11884</v>
      </c>
      <c r="AD18" s="158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8">
        <v>1908446146</v>
      </c>
      <c r="C19" s="158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35">
        <f t="shared" si="6"/>
        <v>11437</v>
      </c>
      <c r="AD19" s="158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8">
        <v>1908446147</v>
      </c>
      <c r="C20" s="158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>
        <v>30</v>
      </c>
      <c r="AB20" s="158"/>
      <c r="AC20" s="35">
        <f t="shared" si="6"/>
        <v>12551</v>
      </c>
      <c r="AD20" s="158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8">
        <v>1908446148</v>
      </c>
      <c r="C21" s="158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58"/>
      <c r="R21" s="158"/>
      <c r="S21" s="158">
        <v>28</v>
      </c>
      <c r="T21" s="158"/>
      <c r="U21" s="158"/>
      <c r="V21" s="158"/>
      <c r="W21" s="158"/>
      <c r="X21" s="158"/>
      <c r="Y21" s="158"/>
      <c r="Z21" s="158"/>
      <c r="AA21" s="158">
        <v>2</v>
      </c>
      <c r="AB21" s="158"/>
      <c r="AC21" s="35">
        <f t="shared" si="6"/>
        <v>19175</v>
      </c>
      <c r="AD21" s="158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8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58"/>
      <c r="R22" s="158"/>
      <c r="S22" s="158">
        <v>20</v>
      </c>
      <c r="T22" s="158"/>
      <c r="U22" s="158"/>
      <c r="V22" s="158"/>
      <c r="W22" s="158"/>
      <c r="X22" s="158"/>
      <c r="Y22" s="158"/>
      <c r="Z22" s="158"/>
      <c r="AA22" s="158">
        <v>20</v>
      </c>
      <c r="AB22" s="158"/>
      <c r="AC22" s="35">
        <f t="shared" si="6"/>
        <v>18680</v>
      </c>
      <c r="AD22" s="158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8">
        <v>1908446150</v>
      </c>
      <c r="C23" s="158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35">
        <f t="shared" si="6"/>
        <v>7590</v>
      </c>
      <c r="AD23" s="158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8">
        <v>1908446151</v>
      </c>
      <c r="C24" s="158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>
        <v>10</v>
      </c>
      <c r="AB24" s="158"/>
      <c r="AC24" s="35">
        <f t="shared" si="6"/>
        <v>16520</v>
      </c>
      <c r="AD24" s="158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58"/>
      <c r="AK24" s="158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8">
        <v>1908446152</v>
      </c>
      <c r="C25" s="158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35">
        <f t="shared" si="6"/>
        <v>6067</v>
      </c>
      <c r="AD25" s="158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8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35">
        <f t="shared" si="6"/>
        <v>6943</v>
      </c>
      <c r="AD26" s="158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8">
        <v>1908446154</v>
      </c>
      <c r="C27" s="158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35">
        <f t="shared" si="6"/>
        <v>514</v>
      </c>
      <c r="AD27" s="158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1" t="s">
        <v>71</v>
      </c>
      <c r="B28" s="192"/>
      <c r="C28" s="192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3" t="s">
        <v>72</v>
      </c>
      <c r="B29" s="206"/>
      <c r="C29" s="194"/>
      <c r="D29" s="90">
        <f>D4+D5-D28</f>
        <v>693609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3"/>
      <c r="E33" s="163"/>
      <c r="F33" s="163"/>
      <c r="G33" s="163"/>
      <c r="H33" s="163"/>
      <c r="I33" s="163"/>
      <c r="J33" s="163"/>
      <c r="K33" s="163"/>
      <c r="L33" s="113"/>
      <c r="M33" s="16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61"/>
      <c r="M34" s="16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1"/>
      <c r="E35" s="161"/>
      <c r="F35" s="161"/>
      <c r="G35" s="161"/>
      <c r="H35" s="161"/>
      <c r="I35" s="161"/>
      <c r="J35" s="161"/>
      <c r="K35" s="161"/>
      <c r="L35" s="161"/>
      <c r="M35" s="16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1"/>
      <c r="E36" s="161"/>
      <c r="F36" s="161"/>
      <c r="G36" s="161"/>
      <c r="H36" s="161"/>
      <c r="I36" s="161"/>
      <c r="J36" s="161"/>
      <c r="K36" s="161"/>
      <c r="L36" s="115"/>
      <c r="M36" s="163"/>
      <c r="O36" s="99"/>
      <c r="AR36" s="44"/>
      <c r="AS36" s="100"/>
      <c r="AT36" s="100"/>
    </row>
    <row r="37" spans="1:47" ht="15.75">
      <c r="A37" s="107"/>
      <c r="B37" s="107"/>
      <c r="C37" s="56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AR37" s="100"/>
      <c r="AS37" s="100"/>
      <c r="AT37" s="100"/>
    </row>
    <row r="38" spans="1:47" ht="15.75">
      <c r="A38" s="5"/>
      <c r="B38" s="5"/>
      <c r="C38" s="56"/>
      <c r="D38" s="161"/>
      <c r="E38" s="161"/>
      <c r="F38" s="161"/>
      <c r="G38" s="161"/>
      <c r="H38" s="161"/>
      <c r="I38" s="161"/>
      <c r="J38" s="161"/>
      <c r="K38" s="161"/>
      <c r="L38" s="115"/>
      <c r="M38" s="163"/>
      <c r="AR38" s="44"/>
      <c r="AS38" s="5"/>
      <c r="AT38" s="100"/>
    </row>
    <row r="39" spans="1:47" ht="15.75">
      <c r="A39" s="5"/>
      <c r="B39" s="5"/>
      <c r="C39" s="56"/>
      <c r="D39" s="162"/>
      <c r="E39" s="162"/>
      <c r="F39" s="162"/>
      <c r="G39" s="162"/>
      <c r="H39" s="162"/>
      <c r="I39" s="162"/>
      <c r="J39" s="162"/>
      <c r="K39" s="162"/>
      <c r="L39" s="16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06" priority="26" stopIfTrue="1" operator="greaterThan">
      <formula>0</formula>
    </cfRule>
  </conditionalFormatting>
  <conditionalFormatting sqref="AQ31">
    <cfRule type="cellIs" dxfId="105" priority="24" operator="greaterThan">
      <formula>$AQ$7:$AQ$18&lt;100</formula>
    </cfRule>
    <cfRule type="cellIs" dxfId="104" priority="25" operator="greaterThan">
      <formula>100</formula>
    </cfRule>
  </conditionalFormatting>
  <conditionalFormatting sqref="D29:J29 Q29:AB29 Q28:AA28 K4:P29">
    <cfRule type="cellIs" dxfId="103" priority="23" operator="equal">
      <formula>212030016606640</formula>
    </cfRule>
  </conditionalFormatting>
  <conditionalFormatting sqref="D29:J29 L29:AB29 L28:AA28 K4:K29">
    <cfRule type="cellIs" dxfId="102" priority="21" operator="equal">
      <formula>$K$4</formula>
    </cfRule>
    <cfRule type="cellIs" dxfId="101" priority="22" operator="equal">
      <formula>2120</formula>
    </cfRule>
  </conditionalFormatting>
  <conditionalFormatting sqref="D29:L29 M4:N29">
    <cfRule type="cellIs" dxfId="100" priority="19" operator="equal">
      <formula>$M$4</formula>
    </cfRule>
    <cfRule type="cellIs" dxfId="99" priority="20" operator="equal">
      <formula>300</formula>
    </cfRule>
  </conditionalFormatting>
  <conditionalFormatting sqref="O4:O29">
    <cfRule type="cellIs" dxfId="98" priority="17" operator="equal">
      <formula>$O$4</formula>
    </cfRule>
    <cfRule type="cellIs" dxfId="97" priority="18" operator="equal">
      <formula>1660</formula>
    </cfRule>
  </conditionalFormatting>
  <conditionalFormatting sqref="P4:P29">
    <cfRule type="cellIs" dxfId="96" priority="15" operator="equal">
      <formula>$P$4</formula>
    </cfRule>
    <cfRule type="cellIs" dxfId="95" priority="16" operator="equal">
      <formula>6640</formula>
    </cfRule>
  </conditionalFormatting>
  <conditionalFormatting sqref="AT6:AT28">
    <cfRule type="cellIs" dxfId="94" priority="14" operator="lessThan">
      <formula>0</formula>
    </cfRule>
  </conditionalFormatting>
  <conditionalFormatting sqref="AT7:AT18">
    <cfRule type="cellIs" dxfId="93" priority="11" operator="lessThan">
      <formula>0</formula>
    </cfRule>
    <cfRule type="cellIs" dxfId="92" priority="12" operator="lessThan">
      <formula>0</formula>
    </cfRule>
    <cfRule type="cellIs" dxfId="91" priority="13" operator="lessThan">
      <formula>0</formula>
    </cfRule>
  </conditionalFormatting>
  <conditionalFormatting sqref="L28:AA28 K4:K28">
    <cfRule type="cellIs" dxfId="90" priority="10" operator="equal">
      <formula>$K$4</formula>
    </cfRule>
  </conditionalFormatting>
  <conditionalFormatting sqref="D4 D6:D29">
    <cfRule type="cellIs" dxfId="89" priority="9" operator="equal">
      <formula>$D$4</formula>
    </cfRule>
  </conditionalFormatting>
  <conditionalFormatting sqref="S4:S29">
    <cfRule type="cellIs" dxfId="88" priority="8" operator="equal">
      <formula>$S$4</formula>
    </cfRule>
  </conditionalFormatting>
  <conditionalFormatting sqref="Z4:Z29">
    <cfRule type="cellIs" dxfId="87" priority="7" operator="equal">
      <formula>$Z$4</formula>
    </cfRule>
  </conditionalFormatting>
  <conditionalFormatting sqref="AA4:AA29">
    <cfRule type="cellIs" dxfId="86" priority="6" operator="equal">
      <formula>$AA$4</formula>
    </cfRule>
  </conditionalFormatting>
  <conditionalFormatting sqref="AB4:AB29">
    <cfRule type="cellIs" dxfId="85" priority="5" operator="equal">
      <formula>$AB$4</formula>
    </cfRule>
  </conditionalFormatting>
  <conditionalFormatting sqref="AB29">
    <cfRule type="cellIs" dxfId="84" priority="4" operator="equal">
      <formula>$AB$4</formula>
    </cfRule>
  </conditionalFormatting>
  <conditionalFormatting sqref="AT7:AT28">
    <cfRule type="cellIs" dxfId="83" priority="1" operator="lessThan">
      <formula>0</formula>
    </cfRule>
    <cfRule type="cellIs" dxfId="82" priority="2" operator="lessThan">
      <formula>0</formula>
    </cfRule>
    <cfRule type="cellIs" dxfId="81" priority="3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O31" sqref="AO3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126</v>
      </c>
      <c r="B3" s="187"/>
      <c r="C3" s="207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</row>
    <row r="4" spans="1:56">
      <c r="A4" s="189" t="s">
        <v>3</v>
      </c>
      <c r="B4" s="189"/>
      <c r="C4" s="166"/>
      <c r="D4" s="166">
        <v>693609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65">
        <v>2910</v>
      </c>
      <c r="L4" s="165">
        <v>0</v>
      </c>
      <c r="M4" s="189">
        <v>1970</v>
      </c>
      <c r="N4" s="189"/>
      <c r="O4" s="165">
        <v>1200</v>
      </c>
      <c r="P4" s="165">
        <v>1390</v>
      </c>
      <c r="Q4" s="3">
        <v>0</v>
      </c>
      <c r="R4" s="3">
        <v>0</v>
      </c>
      <c r="S4" s="3">
        <v>610</v>
      </c>
      <c r="T4" s="3"/>
      <c r="U4" s="3"/>
      <c r="V4" s="3"/>
      <c r="W4" s="3"/>
      <c r="X4" s="3"/>
      <c r="Y4" s="3"/>
      <c r="Z4" s="3">
        <v>217</v>
      </c>
      <c r="AA4" s="3">
        <v>139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166"/>
      <c r="D5" s="170">
        <v>40535</v>
      </c>
      <c r="E5" s="170"/>
      <c r="F5" s="170"/>
      <c r="G5" s="170"/>
      <c r="H5" s="170"/>
      <c r="I5" s="170"/>
      <c r="J5" s="170"/>
      <c r="K5" s="171"/>
      <c r="L5" s="171"/>
      <c r="M5" s="171"/>
      <c r="N5" s="171"/>
      <c r="O5" s="171"/>
      <c r="P5" s="171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64">
        <v>1908446134</v>
      </c>
      <c r="C7" s="164" t="s">
        <v>51</v>
      </c>
      <c r="D7" s="32">
        <v>7000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2</v>
      </c>
      <c r="AA7" s="34">
        <v>2</v>
      </c>
      <c r="AB7" s="34"/>
      <c r="AC7" s="35">
        <f>D7*1+E7*999+F7*499+G7*75+H7*50+I7*30+K7*20+L7*19+M7*10+P7*9+N7*10+J7*29+S7*191+V7*4744+W7*110+X7*450+Y7*110+Z7*191+AA7*182+AB7*182+U7*30+T7*350+R7*4+Q7*5+O7*9</f>
        <v>7746</v>
      </c>
      <c r="AD7" s="34">
        <f t="shared" ref="AD7:AD27" si="0">D7*1</f>
        <v>7000</v>
      </c>
      <c r="AE7" s="36">
        <f t="shared" ref="AE7:AE27" si="1">D7*2.75%</f>
        <v>192.5</v>
      </c>
      <c r="AF7" s="36">
        <f t="shared" ref="AF7:AF27" si="2">AD7*0.95%</f>
        <v>66.5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192.5</v>
      </c>
      <c r="AP7" s="39"/>
      <c r="AQ7" s="40">
        <v>54</v>
      </c>
      <c r="AR7" s="41">
        <f>AC7-AE7-AG7-AJ7-AK7-AL7-AM7-AN7-AP7-AQ7</f>
        <v>7499.5</v>
      </c>
      <c r="AS7" s="42">
        <f t="shared" ref="AS7:AS19" si="4">AF7+AH7+AI7</f>
        <v>66.5</v>
      </c>
      <c r="AT7" s="43">
        <f t="shared" ref="AT7:AT19" si="5">AS7-AQ7-AN7</f>
        <v>12.5</v>
      </c>
      <c r="AU7" s="44"/>
      <c r="AV7" s="209" t="s">
        <v>117</v>
      </c>
      <c r="AW7" s="210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64">
        <v>1908446135</v>
      </c>
      <c r="C8" s="34" t="s">
        <v>52</v>
      </c>
      <c r="D8" s="47">
        <v>8988</v>
      </c>
      <c r="E8" s="48"/>
      <c r="F8" s="47"/>
      <c r="G8" s="48"/>
      <c r="H8" s="48"/>
      <c r="I8" s="48"/>
      <c r="J8" s="48"/>
      <c r="K8" s="48">
        <v>10</v>
      </c>
      <c r="L8" s="48"/>
      <c r="M8" s="48">
        <v>20</v>
      </c>
      <c r="N8" s="48"/>
      <c r="O8" s="48"/>
      <c r="P8" s="48">
        <v>30</v>
      </c>
      <c r="Q8" s="164"/>
      <c r="R8" s="164"/>
      <c r="S8" s="164">
        <v>6</v>
      </c>
      <c r="T8" s="164"/>
      <c r="U8" s="164"/>
      <c r="V8" s="164"/>
      <c r="W8" s="164"/>
      <c r="X8" s="164"/>
      <c r="Y8" s="164"/>
      <c r="Z8" s="164"/>
      <c r="AA8" s="164"/>
      <c r="AB8" s="164"/>
      <c r="AC8" s="35">
        <f t="shared" ref="AC8:AC27" si="6">D8*1+E8*999+F8*499+G8*75+H8*50+I8*30+K8*20+L8*19+M8*10+P8*9+N8*10+J8*29+S8*191+V8*4744+W8*110+X8*450+Y8*110+Z8*191+AA8*182+AB8*182+U8*30+T8*350+R8*4+Q8*5+O8*9</f>
        <v>10804</v>
      </c>
      <c r="AD8" s="164">
        <f t="shared" si="0"/>
        <v>8988</v>
      </c>
      <c r="AE8" s="49">
        <f t="shared" si="1"/>
        <v>247.17</v>
      </c>
      <c r="AF8" s="49">
        <f t="shared" si="2"/>
        <v>85.385999999999996</v>
      </c>
      <c r="AG8" s="36">
        <f t="shared" ref="AG8:AG27" si="7">SUM(E8*999+F8*499+G8*75+H8*50+I8*30+K8*20+L8*19+M8*10+P8*9+N8*10+J8*29+R8*4+Q8*5+O8*9)*2.75%</f>
        <v>18.425000000000001</v>
      </c>
      <c r="AH8" s="49">
        <f t="shared" si="3"/>
        <v>6.3650000000000002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248.82</v>
      </c>
      <c r="AP8" s="51"/>
      <c r="AQ8" s="40">
        <v>95</v>
      </c>
      <c r="AR8" s="41">
        <f>AC8-AE8-AG8-AJ8-AK8-AL8-AM8-AN8-AP8-AQ8</f>
        <v>10443.405000000001</v>
      </c>
      <c r="AS8" s="52">
        <f t="shared" si="4"/>
        <v>91.750999999999991</v>
      </c>
      <c r="AT8" s="53">
        <f t="shared" si="5"/>
        <v>-3.2490000000000094</v>
      </c>
      <c r="AU8" s="5">
        <v>1000</v>
      </c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64">
        <v>1908446136</v>
      </c>
      <c r="C9" s="164" t="s">
        <v>53</v>
      </c>
      <c r="D9" s="47">
        <v>12393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70</v>
      </c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35">
        <f t="shared" si="6"/>
        <v>13023</v>
      </c>
      <c r="AD9" s="164">
        <f t="shared" si="0"/>
        <v>12393</v>
      </c>
      <c r="AE9" s="49">
        <f t="shared" si="1"/>
        <v>340.8075</v>
      </c>
      <c r="AF9" s="49">
        <f t="shared" si="2"/>
        <v>117.73349999999999</v>
      </c>
      <c r="AG9" s="36">
        <f t="shared" si="7"/>
        <v>17.324999999999999</v>
      </c>
      <c r="AH9" s="49">
        <f t="shared" si="3"/>
        <v>5.9849999999999994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342.73250000000002</v>
      </c>
      <c r="AP9" s="51"/>
      <c r="AQ9" s="40">
        <v>104</v>
      </c>
      <c r="AR9" s="41">
        <f t="shared" ref="AR9:AR27" si="10">AC9-AE9-AG9-AJ9-AK9-AL9-AM9-AN9-AP9-AQ9</f>
        <v>12560.867499999998</v>
      </c>
      <c r="AS9" s="52">
        <f t="shared" si="4"/>
        <v>123.71849999999999</v>
      </c>
      <c r="AT9" s="53">
        <f t="shared" si="5"/>
        <v>19.718499999999992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64">
        <v>1908446137</v>
      </c>
      <c r="C10" s="164" t="s">
        <v>54</v>
      </c>
      <c r="D10" s="47">
        <v>4075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64"/>
      <c r="R10" s="164"/>
      <c r="S10" s="164">
        <v>10</v>
      </c>
      <c r="T10" s="164"/>
      <c r="U10" s="164"/>
      <c r="V10" s="164"/>
      <c r="W10" s="164"/>
      <c r="X10" s="164"/>
      <c r="Y10" s="164"/>
      <c r="Z10" s="164">
        <v>2</v>
      </c>
      <c r="AA10" s="164"/>
      <c r="AB10" s="164"/>
      <c r="AC10" s="35">
        <f t="shared" si="6"/>
        <v>6367</v>
      </c>
      <c r="AD10" s="164">
        <f>D10*1</f>
        <v>4075</v>
      </c>
      <c r="AE10" s="49">
        <f>D10*2.75%</f>
        <v>112.0625</v>
      </c>
      <c r="AF10" s="49">
        <f>AD10*0.95%</f>
        <v>38.712499999999999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112.0625</v>
      </c>
      <c r="AP10" s="51"/>
      <c r="AQ10" s="40">
        <v>34</v>
      </c>
      <c r="AR10" s="41">
        <f t="shared" si="10"/>
        <v>6220.9375</v>
      </c>
      <c r="AS10" s="52">
        <f>AF10+AH10+AI10</f>
        <v>38.712499999999999</v>
      </c>
      <c r="AT10" s="53">
        <f>AS10-AQ10-AN10</f>
        <v>4.7124999999999986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64">
        <v>1908446138</v>
      </c>
      <c r="C11" s="57" t="s">
        <v>97</v>
      </c>
      <c r="D11" s="47">
        <v>3855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10</v>
      </c>
      <c r="N11" s="48"/>
      <c r="O11" s="58"/>
      <c r="P11" s="48">
        <v>400</v>
      </c>
      <c r="Q11" s="164"/>
      <c r="R11" s="164"/>
      <c r="S11" s="164">
        <v>5</v>
      </c>
      <c r="T11" s="164"/>
      <c r="U11" s="164"/>
      <c r="V11" s="164"/>
      <c r="W11" s="164"/>
      <c r="X11" s="164"/>
      <c r="Y11" s="164"/>
      <c r="Z11" s="164"/>
      <c r="AA11" s="164">
        <v>5</v>
      </c>
      <c r="AB11" s="164"/>
      <c r="AC11" s="35">
        <f t="shared" si="6"/>
        <v>10420</v>
      </c>
      <c r="AD11" s="164">
        <f t="shared" si="0"/>
        <v>3855</v>
      </c>
      <c r="AE11" s="49">
        <f t="shared" si="1"/>
        <v>106.0125</v>
      </c>
      <c r="AF11" s="49">
        <f t="shared" si="2"/>
        <v>36.622500000000002</v>
      </c>
      <c r="AG11" s="36">
        <f t="shared" si="7"/>
        <v>129.25</v>
      </c>
      <c r="AH11" s="49">
        <f t="shared" si="3"/>
        <v>44.65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118.66249999999999</v>
      </c>
      <c r="AP11" s="51"/>
      <c r="AQ11" s="40">
        <v>54</v>
      </c>
      <c r="AR11" s="41">
        <f t="shared" si="10"/>
        <v>10130.737499999999</v>
      </c>
      <c r="AS11" s="52">
        <f t="shared" si="4"/>
        <v>81.272500000000008</v>
      </c>
      <c r="AT11" s="53">
        <f t="shared" si="5"/>
        <v>27.272500000000008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64">
        <v>1908446139</v>
      </c>
      <c r="C12" s="164" t="s">
        <v>56</v>
      </c>
      <c r="D12" s="47">
        <v>5023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35">
        <f t="shared" si="6"/>
        <v>5023</v>
      </c>
      <c r="AD12" s="164">
        <f>D12*1</f>
        <v>5023</v>
      </c>
      <c r="AE12" s="49">
        <f>D12*2.75%</f>
        <v>138.13249999999999</v>
      </c>
      <c r="AF12" s="49">
        <f>AD12*0.95%</f>
        <v>47.718499999999999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138.13249999999999</v>
      </c>
      <c r="AP12" s="51"/>
      <c r="AQ12" s="40">
        <v>34</v>
      </c>
      <c r="AR12" s="41">
        <f t="shared" si="10"/>
        <v>4850.8675000000003</v>
      </c>
      <c r="AS12" s="52">
        <f>AF12+AH12+AI12</f>
        <v>47.718499999999999</v>
      </c>
      <c r="AT12" s="53">
        <f>AS12-AQ12-AN12</f>
        <v>13.718499999999999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64">
        <v>1908446140</v>
      </c>
      <c r="C13" s="164" t="s">
        <v>57</v>
      </c>
      <c r="D13" s="47">
        <v>4277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35">
        <f>D13*1+E13*999+F13*499+G13*75+H13*50+I13*30+K13*20+L13*19+M13*10+P13*9+N13*10+J13*29+S13*191+V13*4744+W13*110+X13*450+Y13*110+Z13*191+AA13*182+AB13*182+U13*30+T13*350+R13*4+Q13*5+O13*9</f>
        <v>4277</v>
      </c>
      <c r="AD13" s="164">
        <f t="shared" si="0"/>
        <v>4277</v>
      </c>
      <c r="AE13" s="49">
        <f t="shared" si="1"/>
        <v>117.61750000000001</v>
      </c>
      <c r="AF13" s="49">
        <f t="shared" si="2"/>
        <v>40.631499999999996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117.61750000000001</v>
      </c>
      <c r="AP13" s="51"/>
      <c r="AQ13" s="40">
        <v>31</v>
      </c>
      <c r="AR13" s="41">
        <f t="shared" si="10"/>
        <v>4128.3824999999997</v>
      </c>
      <c r="AS13" s="52">
        <f t="shared" si="4"/>
        <v>40.631499999999996</v>
      </c>
      <c r="AT13" s="53">
        <f>AS13-AQ13-AN13</f>
        <v>9.6314999999999955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64">
        <v>1908446141</v>
      </c>
      <c r="C14" s="164" t="s">
        <v>58</v>
      </c>
      <c r="D14" s="47">
        <v>12085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150</v>
      </c>
      <c r="N14" s="48"/>
      <c r="O14" s="48"/>
      <c r="P14" s="4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35">
        <f>D14*1+E14*999+F14*499+G14*75+H14*50+I14*30+K14*20+L14*19+M14*10+P14*9+N14*10+J14*29+S14*191+V14*4744+W14*110+X14*450+Y14*110+Z14*191+AA14*182+AB14*182+U14*30+T14*350+R14*4+Q14*5+O14*9</f>
        <v>15185</v>
      </c>
      <c r="AD14" s="164">
        <f t="shared" si="0"/>
        <v>12085</v>
      </c>
      <c r="AE14" s="49">
        <f t="shared" si="1"/>
        <v>332.33749999999998</v>
      </c>
      <c r="AF14" s="49">
        <f t="shared" si="2"/>
        <v>114.80749999999999</v>
      </c>
      <c r="AG14" s="36">
        <f t="shared" si="7"/>
        <v>85.25</v>
      </c>
      <c r="AH14" s="49">
        <f t="shared" si="3"/>
        <v>29.45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338.66250000000002</v>
      </c>
      <c r="AP14" s="51"/>
      <c r="AQ14" s="40">
        <v>117</v>
      </c>
      <c r="AR14" s="41">
        <f>AC14-AE14-AG14-AJ14-AK14-AL14-AM14-AN14-AP14-AQ14</f>
        <v>14650.4125</v>
      </c>
      <c r="AS14" s="52">
        <f t="shared" si="4"/>
        <v>144.25749999999999</v>
      </c>
      <c r="AT14" s="60">
        <f t="shared" si="5"/>
        <v>27.257499999999993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64">
        <v>1908446142</v>
      </c>
      <c r="C15" s="61" t="s">
        <v>59</v>
      </c>
      <c r="D15" s="47">
        <v>13052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50</v>
      </c>
      <c r="N15" s="48"/>
      <c r="O15" s="48"/>
      <c r="P15" s="48">
        <v>40</v>
      </c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35">
        <f t="shared" si="6"/>
        <v>14312</v>
      </c>
      <c r="AD15" s="164">
        <f t="shared" si="0"/>
        <v>13052</v>
      </c>
      <c r="AE15" s="49">
        <f t="shared" si="1"/>
        <v>358.93</v>
      </c>
      <c r="AF15" s="49">
        <f t="shared" si="2"/>
        <v>123.994</v>
      </c>
      <c r="AG15" s="36">
        <f t="shared" si="7"/>
        <v>34.65</v>
      </c>
      <c r="AH15" s="49">
        <f t="shared" si="3"/>
        <v>11.969999999999999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361.95499999999998</v>
      </c>
      <c r="AP15" s="51"/>
      <c r="AQ15" s="40">
        <v>120</v>
      </c>
      <c r="AR15" s="41">
        <f t="shared" si="10"/>
        <v>13798.42</v>
      </c>
      <c r="AS15" s="52">
        <f>AF15+AH15+AI15</f>
        <v>135.964</v>
      </c>
      <c r="AT15" s="53">
        <f>AS15-AQ15-AN15</f>
        <v>15.963999999999999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64">
        <v>1908446143</v>
      </c>
      <c r="C16" s="164" t="s">
        <v>60</v>
      </c>
      <c r="D16" s="47">
        <v>17781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64"/>
      <c r="R16" s="164"/>
      <c r="S16" s="164">
        <v>5</v>
      </c>
      <c r="T16" s="164"/>
      <c r="U16" s="164"/>
      <c r="V16" s="164"/>
      <c r="W16" s="164"/>
      <c r="X16" s="164"/>
      <c r="Y16" s="164"/>
      <c r="Z16" s="164"/>
      <c r="AA16" s="164">
        <v>5</v>
      </c>
      <c r="AB16" s="164"/>
      <c r="AC16" s="35">
        <f t="shared" si="6"/>
        <v>19646</v>
      </c>
      <c r="AD16" s="164">
        <f t="shared" si="0"/>
        <v>17781</v>
      </c>
      <c r="AE16" s="49">
        <f t="shared" si="1"/>
        <v>488.97750000000002</v>
      </c>
      <c r="AF16" s="49">
        <f t="shared" si="2"/>
        <v>168.9195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488.97750000000002</v>
      </c>
      <c r="AP16" s="51"/>
      <c r="AQ16" s="40">
        <v>137</v>
      </c>
      <c r="AR16" s="41">
        <f>AC16-AE16-AG16-AJ16-AK16-AL16-AM16-AN16-AP16-AQ16</f>
        <v>19020.022499999999</v>
      </c>
      <c r="AS16" s="52">
        <f t="shared" si="4"/>
        <v>168.9195</v>
      </c>
      <c r="AT16" s="53">
        <f t="shared" si="5"/>
        <v>31.919499999999999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64">
        <v>1908446144</v>
      </c>
      <c r="C17" s="61" t="s">
        <v>61</v>
      </c>
      <c r="D17" s="47">
        <v>7608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64"/>
      <c r="R17" s="164"/>
      <c r="S17" s="164">
        <v>13</v>
      </c>
      <c r="T17" s="164"/>
      <c r="U17" s="164"/>
      <c r="V17" s="164"/>
      <c r="W17" s="164"/>
      <c r="X17" s="164"/>
      <c r="Y17" s="164"/>
      <c r="Z17" s="164"/>
      <c r="AA17" s="164"/>
      <c r="AB17" s="164"/>
      <c r="AC17" s="35">
        <f t="shared" si="6"/>
        <v>11041</v>
      </c>
      <c r="AD17" s="164">
        <f>D17*1</f>
        <v>7608</v>
      </c>
      <c r="AE17" s="49">
        <f>D17*2.75%</f>
        <v>209.22</v>
      </c>
      <c r="AF17" s="49">
        <f>AD17*0.95%</f>
        <v>72.275999999999996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211.97</v>
      </c>
      <c r="AP17" s="51"/>
      <c r="AQ17" s="40">
        <v>105</v>
      </c>
      <c r="AR17" s="41">
        <f>AC17-AE17-AG17-AJ17-AK17-AL17-AM17-AN17-AP17-AQ17</f>
        <v>10700.655000000001</v>
      </c>
      <c r="AS17" s="52">
        <f>AF17+AH17+AI17</f>
        <v>81.301000000000002</v>
      </c>
      <c r="AT17" s="53">
        <f>AS17-AQ17-AN17</f>
        <v>-23.698999999999998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64">
        <v>1908446145</v>
      </c>
      <c r="C18" s="57" t="s">
        <v>98</v>
      </c>
      <c r="D18" s="47">
        <v>5349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35">
        <f t="shared" si="6"/>
        <v>5729</v>
      </c>
      <c r="AD18" s="164">
        <f>D18*1</f>
        <v>5349</v>
      </c>
      <c r="AE18" s="49">
        <f>D18*2.75%</f>
        <v>147.0975</v>
      </c>
      <c r="AF18" s="49">
        <f>AD18*0.95%</f>
        <v>50.8155</v>
      </c>
      <c r="AG18" s="36">
        <f t="shared" si="7"/>
        <v>10.45</v>
      </c>
      <c r="AH18" s="49">
        <f t="shared" si="3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148.19749999999999</v>
      </c>
      <c r="AP18" s="51"/>
      <c r="AQ18" s="40">
        <v>150</v>
      </c>
      <c r="AR18" s="41">
        <f t="shared" si="10"/>
        <v>5421.4525000000003</v>
      </c>
      <c r="AS18" s="52">
        <f>AF18+AH18+AI18</f>
        <v>54.4255</v>
      </c>
      <c r="AT18" s="53">
        <f>AS18-AQ18-AN18</f>
        <v>-95.5745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64">
        <v>1908446146</v>
      </c>
      <c r="C19" s="164" t="s">
        <v>63</v>
      </c>
      <c r="D19" s="47">
        <v>8921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50</v>
      </c>
      <c r="N19" s="48"/>
      <c r="O19" s="48"/>
      <c r="P19" s="4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>
        <v>5</v>
      </c>
      <c r="AB19" s="164"/>
      <c r="AC19" s="35">
        <f t="shared" si="6"/>
        <v>10931</v>
      </c>
      <c r="AD19" s="164">
        <f t="shared" si="0"/>
        <v>8921</v>
      </c>
      <c r="AE19" s="49">
        <f t="shared" si="1"/>
        <v>245.32750000000001</v>
      </c>
      <c r="AF19" s="49">
        <f t="shared" si="2"/>
        <v>84.749499999999998</v>
      </c>
      <c r="AG19" s="36">
        <f t="shared" si="7"/>
        <v>30.25</v>
      </c>
      <c r="AH19" s="49">
        <f t="shared" si="3"/>
        <v>10.45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247.5275</v>
      </c>
      <c r="AP19" s="51"/>
      <c r="AQ19" s="63">
        <v>170</v>
      </c>
      <c r="AR19" s="64">
        <f>AC19-AE19-AG19-AJ19-AK19-AL19-AM19-AN19-AP19-AQ19</f>
        <v>10485.422500000001</v>
      </c>
      <c r="AS19" s="52">
        <f t="shared" si="4"/>
        <v>95.1995</v>
      </c>
      <c r="AT19" s="52">
        <f t="shared" si="5"/>
        <v>-74.8005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64">
        <v>1908446147</v>
      </c>
      <c r="C20" s="164" t="s">
        <v>64</v>
      </c>
      <c r="D20" s="47">
        <v>7503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35">
        <f t="shared" si="6"/>
        <v>7503</v>
      </c>
      <c r="AD20" s="164">
        <f t="shared" si="0"/>
        <v>7503</v>
      </c>
      <c r="AE20" s="49">
        <f t="shared" si="1"/>
        <v>206.33250000000001</v>
      </c>
      <c r="AF20" s="49">
        <f t="shared" si="2"/>
        <v>71.278499999999994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206.33250000000001</v>
      </c>
      <c r="AP20" s="51"/>
      <c r="AQ20" s="63">
        <v>120</v>
      </c>
      <c r="AR20" s="64">
        <f>AC20-AE20-AG20-AJ20-AK20-AL20-AM20-AN20-AP20-AQ20</f>
        <v>7176.6674999999996</v>
      </c>
      <c r="AS20" s="52">
        <f>AF20+AH20+AI20</f>
        <v>71.278499999999994</v>
      </c>
      <c r="AT20" s="52">
        <f>AS20-AQ20-AN20</f>
        <v>-48.721500000000006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64">
        <v>1908446148</v>
      </c>
      <c r="C21" s="164" t="s">
        <v>59</v>
      </c>
      <c r="D21" s="47">
        <v>4265</v>
      </c>
      <c r="E21" s="48"/>
      <c r="F21" s="47"/>
      <c r="G21" s="48"/>
      <c r="H21" s="48"/>
      <c r="I21" s="48"/>
      <c r="J21" s="48"/>
      <c r="K21" s="48"/>
      <c r="L21" s="48"/>
      <c r="M21" s="48">
        <v>40</v>
      </c>
      <c r="N21" s="48"/>
      <c r="O21" s="48"/>
      <c r="P21" s="48">
        <v>100</v>
      </c>
      <c r="Q21" s="164"/>
      <c r="R21" s="164"/>
      <c r="S21" s="164">
        <v>2</v>
      </c>
      <c r="T21" s="164"/>
      <c r="U21" s="164"/>
      <c r="V21" s="164"/>
      <c r="W21" s="164"/>
      <c r="X21" s="164"/>
      <c r="Y21" s="164"/>
      <c r="Z21" s="164"/>
      <c r="AA21" s="164"/>
      <c r="AB21" s="164"/>
      <c r="AC21" s="35">
        <f t="shared" si="6"/>
        <v>5947</v>
      </c>
      <c r="AD21" s="164">
        <f t="shared" si="0"/>
        <v>4265</v>
      </c>
      <c r="AE21" s="49">
        <f t="shared" si="1"/>
        <v>117.28749999999999</v>
      </c>
      <c r="AF21" s="49">
        <f t="shared" si="2"/>
        <v>40.517499999999998</v>
      </c>
      <c r="AG21" s="36">
        <f t="shared" si="7"/>
        <v>35.75</v>
      </c>
      <c r="AH21" s="49">
        <f t="shared" si="3"/>
        <v>12.35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121.1375</v>
      </c>
      <c r="AP21" s="51"/>
      <c r="AQ21" s="63">
        <v>52</v>
      </c>
      <c r="AR21" s="65">
        <f t="shared" si="10"/>
        <v>5741.9624999999996</v>
      </c>
      <c r="AS21" s="52">
        <f t="shared" ref="AS21:AS27" si="11">AF21+AH21+AI21</f>
        <v>52.8675</v>
      </c>
      <c r="AT21" s="52">
        <f t="shared" ref="AT21:AT27" si="12">AS21-AQ21-AN21</f>
        <v>0.86749999999999972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64">
        <v>1908446149</v>
      </c>
      <c r="C22" s="66" t="s">
        <v>65</v>
      </c>
      <c r="D22" s="47">
        <v>18730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35">
        <f t="shared" si="6"/>
        <v>18730</v>
      </c>
      <c r="AD22" s="164">
        <f t="shared" si="0"/>
        <v>18730</v>
      </c>
      <c r="AE22" s="49">
        <f t="shared" si="1"/>
        <v>515.07500000000005</v>
      </c>
      <c r="AF22" s="49">
        <f t="shared" si="2"/>
        <v>177.935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515.07500000000005</v>
      </c>
      <c r="AP22" s="51"/>
      <c r="AQ22" s="63">
        <v>144</v>
      </c>
      <c r="AR22" s="65">
        <f>AC22-AE22-AG22-AJ22-AK22-AL22-AM22-AN22-AP22-AQ22</f>
        <v>18070.924999999999</v>
      </c>
      <c r="AS22" s="52">
        <f>AF22+AH22+AI22</f>
        <v>177.935</v>
      </c>
      <c r="AT22" s="52">
        <f>AS22-AQ22-AN22</f>
        <v>33.935000000000002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64">
        <v>1908446150</v>
      </c>
      <c r="C23" s="164" t="s">
        <v>66</v>
      </c>
      <c r="D23" s="47">
        <v>7348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35">
        <f t="shared" si="6"/>
        <v>7348</v>
      </c>
      <c r="AD23" s="164">
        <f t="shared" si="0"/>
        <v>7348</v>
      </c>
      <c r="AE23" s="49">
        <f t="shared" si="1"/>
        <v>202.07</v>
      </c>
      <c r="AF23" s="49">
        <f t="shared" si="2"/>
        <v>69.805999999999997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202.07</v>
      </c>
      <c r="AP23" s="51"/>
      <c r="AQ23" s="63">
        <v>70</v>
      </c>
      <c r="AR23" s="65">
        <f t="shared" si="10"/>
        <v>7075.93</v>
      </c>
      <c r="AS23" s="52">
        <f t="shared" si="11"/>
        <v>69.805999999999997</v>
      </c>
      <c r="AT23" s="52">
        <f t="shared" si="12"/>
        <v>-0.19400000000000261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64">
        <v>1908446151</v>
      </c>
      <c r="C24" s="164" t="s">
        <v>67</v>
      </c>
      <c r="D24" s="47">
        <v>16278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164"/>
      <c r="R24" s="164"/>
      <c r="S24" s="164">
        <v>5</v>
      </c>
      <c r="T24" s="164"/>
      <c r="U24" s="164"/>
      <c r="V24" s="164"/>
      <c r="W24" s="164"/>
      <c r="X24" s="164"/>
      <c r="Y24" s="164"/>
      <c r="Z24" s="164"/>
      <c r="AA24" s="164">
        <v>20</v>
      </c>
      <c r="AB24" s="164"/>
      <c r="AC24" s="35">
        <f t="shared" si="6"/>
        <v>22873</v>
      </c>
      <c r="AD24" s="164">
        <f t="shared" si="0"/>
        <v>16278</v>
      </c>
      <c r="AE24" s="49">
        <f t="shared" si="1"/>
        <v>447.64499999999998</v>
      </c>
      <c r="AF24" s="49">
        <f t="shared" si="2"/>
        <v>154.64099999999999</v>
      </c>
      <c r="AG24" s="36">
        <f t="shared" si="7"/>
        <v>55</v>
      </c>
      <c r="AH24" s="49">
        <f t="shared" si="3"/>
        <v>19</v>
      </c>
      <c r="AI24" s="49">
        <f t="shared" si="8"/>
        <v>0</v>
      </c>
      <c r="AJ24" s="164"/>
      <c r="AK24" s="164"/>
      <c r="AL24" s="67"/>
      <c r="AM24" s="67"/>
      <c r="AN24" s="37">
        <v>0</v>
      </c>
      <c r="AO24" s="38">
        <f t="shared" si="9"/>
        <v>451.77</v>
      </c>
      <c r="AP24" s="51"/>
      <c r="AQ24" s="63">
        <v>116</v>
      </c>
      <c r="AR24" s="65">
        <f t="shared" si="10"/>
        <v>22254.355</v>
      </c>
      <c r="AS24" s="52">
        <f t="shared" si="11"/>
        <v>173.64099999999999</v>
      </c>
      <c r="AT24" s="52">
        <f t="shared" si="12"/>
        <v>57.640999999999991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64">
        <v>1908446152</v>
      </c>
      <c r="C25" s="164" t="s">
        <v>68</v>
      </c>
      <c r="D25" s="47">
        <v>6272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35">
        <f t="shared" si="6"/>
        <v>6272</v>
      </c>
      <c r="AD25" s="164">
        <f t="shared" si="0"/>
        <v>6272</v>
      </c>
      <c r="AE25" s="49">
        <f t="shared" si="1"/>
        <v>172.48</v>
      </c>
      <c r="AF25" s="49">
        <f t="shared" si="2"/>
        <v>59.583999999999996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172.48</v>
      </c>
      <c r="AP25" s="51"/>
      <c r="AQ25" s="63">
        <v>60</v>
      </c>
      <c r="AR25" s="65">
        <f t="shared" si="10"/>
        <v>6039.52</v>
      </c>
      <c r="AS25" s="52">
        <f t="shared" si="11"/>
        <v>59.583999999999996</v>
      </c>
      <c r="AT25" s="52">
        <f t="shared" si="12"/>
        <v>-0.41600000000000392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64">
        <v>1908446153</v>
      </c>
      <c r="C26" s="68" t="s">
        <v>69</v>
      </c>
      <c r="D26" s="47">
        <v>8358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35">
        <f t="shared" si="6"/>
        <v>9258</v>
      </c>
      <c r="AD26" s="164">
        <f t="shared" si="0"/>
        <v>8358</v>
      </c>
      <c r="AE26" s="49">
        <f t="shared" si="1"/>
        <v>229.845</v>
      </c>
      <c r="AF26" s="49">
        <f t="shared" si="2"/>
        <v>79.400999999999996</v>
      </c>
      <c r="AG26" s="36">
        <f t="shared" si="7"/>
        <v>24.75</v>
      </c>
      <c r="AH26" s="49">
        <f t="shared" si="3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232.595</v>
      </c>
      <c r="AP26" s="51"/>
      <c r="AQ26" s="63">
        <v>83</v>
      </c>
      <c r="AR26" s="65">
        <f t="shared" si="10"/>
        <v>8920.4050000000007</v>
      </c>
      <c r="AS26" s="52">
        <f t="shared" si="11"/>
        <v>87.950999999999993</v>
      </c>
      <c r="AT26" s="52">
        <f t="shared" si="12"/>
        <v>4.9509999999999934</v>
      </c>
      <c r="AU26" s="5">
        <v>1000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64">
        <v>1908446154</v>
      </c>
      <c r="C27" s="164" t="s">
        <v>70</v>
      </c>
      <c r="D27" s="47">
        <v>5447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35">
        <f t="shared" si="6"/>
        <v>5447</v>
      </c>
      <c r="AD27" s="164">
        <f t="shared" si="0"/>
        <v>5447</v>
      </c>
      <c r="AE27" s="49">
        <f t="shared" si="1"/>
        <v>149.79249999999999</v>
      </c>
      <c r="AF27" s="49">
        <f t="shared" si="2"/>
        <v>51.746499999999997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149.79249999999999</v>
      </c>
      <c r="AP27" s="51"/>
      <c r="AQ27" s="63">
        <v>50</v>
      </c>
      <c r="AR27" s="65">
        <f t="shared" si="10"/>
        <v>5247.2075000000004</v>
      </c>
      <c r="AS27" s="52">
        <f t="shared" si="11"/>
        <v>51.746499999999997</v>
      </c>
      <c r="AT27" s="52">
        <f t="shared" si="12"/>
        <v>1.7464999999999975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1" t="s">
        <v>71</v>
      </c>
      <c r="B28" s="192"/>
      <c r="C28" s="192"/>
      <c r="D28" s="81">
        <f t="shared" ref="D28:K28" si="13">SUM(D7:D27)</f>
        <v>184608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240</v>
      </c>
      <c r="L28" s="81">
        <f t="shared" ref="L28:AT28" si="14">SUM(L7:L27)</f>
        <v>0</v>
      </c>
      <c r="M28" s="81">
        <f t="shared" si="14"/>
        <v>490</v>
      </c>
      <c r="N28" s="81">
        <f t="shared" si="14"/>
        <v>0</v>
      </c>
      <c r="O28" s="81">
        <f t="shared" si="14"/>
        <v>0</v>
      </c>
      <c r="P28" s="81">
        <f t="shared" si="14"/>
        <v>810</v>
      </c>
      <c r="Q28" s="81">
        <f t="shared" si="14"/>
        <v>0</v>
      </c>
      <c r="R28" s="81">
        <f t="shared" si="14"/>
        <v>0</v>
      </c>
      <c r="S28" s="81">
        <f t="shared" si="14"/>
        <v>46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37</v>
      </c>
      <c r="AB28" s="81">
        <f t="shared" si="14"/>
        <v>0</v>
      </c>
      <c r="AC28" s="82">
        <f t="shared" si="14"/>
        <v>217882</v>
      </c>
      <c r="AD28" s="82">
        <f t="shared" si="14"/>
        <v>184608</v>
      </c>
      <c r="AE28" s="82">
        <f t="shared" si="14"/>
        <v>5076.7199999999993</v>
      </c>
      <c r="AF28" s="82">
        <f t="shared" si="14"/>
        <v>1753.7759999999998</v>
      </c>
      <c r="AG28" s="82">
        <f t="shared" si="14"/>
        <v>467.22499999999997</v>
      </c>
      <c r="AH28" s="82">
        <f t="shared" si="14"/>
        <v>161.40500000000003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5119.0699999999988</v>
      </c>
      <c r="AP28" s="82">
        <f t="shared" si="14"/>
        <v>0</v>
      </c>
      <c r="AQ28" s="84">
        <f t="shared" si="14"/>
        <v>1900</v>
      </c>
      <c r="AR28" s="85">
        <f t="shared" si="14"/>
        <v>210438.05499999996</v>
      </c>
      <c r="AS28" s="85">
        <f t="shared" si="14"/>
        <v>1915.1809999999998</v>
      </c>
      <c r="AT28" s="85">
        <f t="shared" si="14"/>
        <v>15.180999999999933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3" t="s">
        <v>72</v>
      </c>
      <c r="B29" s="206"/>
      <c r="C29" s="194"/>
      <c r="D29" s="90">
        <f>D4+D5-D28</f>
        <v>549536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2670</v>
      </c>
      <c r="L29" s="90">
        <f t="shared" si="15"/>
        <v>0</v>
      </c>
      <c r="M29" s="90">
        <f t="shared" si="15"/>
        <v>1480</v>
      </c>
      <c r="N29" s="90">
        <f t="shared" si="15"/>
        <v>0</v>
      </c>
      <c r="O29" s="90">
        <f t="shared" si="15"/>
        <v>1200</v>
      </c>
      <c r="P29" s="90">
        <f t="shared" si="15"/>
        <v>580</v>
      </c>
      <c r="Q29" s="90">
        <f t="shared" si="15"/>
        <v>0</v>
      </c>
      <c r="R29" s="90">
        <f t="shared" si="15"/>
        <v>0</v>
      </c>
      <c r="S29" s="90">
        <f t="shared" si="15"/>
        <v>564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213</v>
      </c>
      <c r="AA29" s="90">
        <f t="shared" si="15"/>
        <v>102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9"/>
      <c r="E33" s="169"/>
      <c r="F33" s="169"/>
      <c r="G33" s="169"/>
      <c r="H33" s="169"/>
      <c r="I33" s="169"/>
      <c r="J33" s="169"/>
      <c r="K33" s="169"/>
      <c r="L33" s="113"/>
      <c r="M33" s="16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7"/>
      <c r="E34" s="167"/>
      <c r="F34" s="167"/>
      <c r="G34" s="167"/>
      <c r="H34" s="167"/>
      <c r="I34" s="167"/>
      <c r="J34" s="167"/>
      <c r="K34" s="167"/>
      <c r="L34" s="167"/>
      <c r="M34" s="16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7"/>
      <c r="E35" s="167"/>
      <c r="F35" s="167"/>
      <c r="G35" s="167"/>
      <c r="H35" s="167"/>
      <c r="I35" s="167"/>
      <c r="J35" s="167"/>
      <c r="K35" s="167"/>
      <c r="L35" s="167"/>
      <c r="M35" s="16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7"/>
      <c r="E36" s="167"/>
      <c r="F36" s="167"/>
      <c r="G36" s="167"/>
      <c r="H36" s="167"/>
      <c r="I36" s="167"/>
      <c r="J36" s="167"/>
      <c r="K36" s="167"/>
      <c r="L36" s="115"/>
      <c r="M36" s="169"/>
      <c r="O36" s="99"/>
      <c r="AR36" s="44"/>
      <c r="AS36" s="100"/>
      <c r="AT36" s="100"/>
    </row>
    <row r="37" spans="1:47" ht="15.75">
      <c r="A37" s="107"/>
      <c r="B37" s="107"/>
      <c r="C37" s="56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AR37" s="100"/>
      <c r="AS37" s="100"/>
      <c r="AT37" s="100"/>
    </row>
    <row r="38" spans="1:47" ht="15.75">
      <c r="A38" s="5"/>
      <c r="B38" s="5"/>
      <c r="C38" s="56"/>
      <c r="D38" s="167"/>
      <c r="E38" s="167"/>
      <c r="F38" s="167"/>
      <c r="G38" s="167"/>
      <c r="H38" s="167"/>
      <c r="I38" s="167"/>
      <c r="J38" s="167"/>
      <c r="K38" s="167"/>
      <c r="L38" s="115"/>
      <c r="M38" s="169"/>
      <c r="AR38" s="44"/>
      <c r="AS38" s="5"/>
      <c r="AT38" s="100"/>
    </row>
    <row r="39" spans="1:47" ht="15.75">
      <c r="A39" s="5"/>
      <c r="B39" s="5"/>
      <c r="C39" s="56"/>
      <c r="D39" s="168"/>
      <c r="E39" s="168"/>
      <c r="F39" s="168"/>
      <c r="G39" s="168"/>
      <c r="H39" s="168"/>
      <c r="I39" s="168"/>
      <c r="J39" s="168"/>
      <c r="K39" s="168"/>
      <c r="L39" s="16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0" priority="27" stopIfTrue="1" operator="greaterThan">
      <formula>0</formula>
    </cfRule>
  </conditionalFormatting>
  <conditionalFormatting sqref="AQ31">
    <cfRule type="cellIs" dxfId="79" priority="25" operator="greaterThan">
      <formula>$AQ$7:$AQ$18&lt;100</formula>
    </cfRule>
    <cfRule type="cellIs" dxfId="78" priority="26" operator="greaterThan">
      <formula>100</formula>
    </cfRule>
  </conditionalFormatting>
  <conditionalFormatting sqref="D29:J29 Q29:AB29 Q28:AA28 K4:P29">
    <cfRule type="cellIs" dxfId="77" priority="24" operator="equal">
      <formula>212030016606640</formula>
    </cfRule>
  </conditionalFormatting>
  <conditionalFormatting sqref="D29:J29 L29:AB29 L28:AA28 K4:K29">
    <cfRule type="cellIs" dxfId="76" priority="22" operator="equal">
      <formula>$K$4</formula>
    </cfRule>
    <cfRule type="cellIs" dxfId="75" priority="23" operator="equal">
      <formula>2120</formula>
    </cfRule>
  </conditionalFormatting>
  <conditionalFormatting sqref="D29:L29 M4:N29">
    <cfRule type="cellIs" dxfId="74" priority="20" operator="equal">
      <formula>$M$4</formula>
    </cfRule>
    <cfRule type="cellIs" dxfId="73" priority="21" operator="equal">
      <formula>300</formula>
    </cfRule>
  </conditionalFormatting>
  <conditionalFormatting sqref="O4:O29">
    <cfRule type="cellIs" dxfId="72" priority="18" operator="equal">
      <formula>$O$4</formula>
    </cfRule>
    <cfRule type="cellIs" dxfId="71" priority="19" operator="equal">
      <formula>1660</formula>
    </cfRule>
  </conditionalFormatting>
  <conditionalFormatting sqref="P4:P29">
    <cfRule type="cellIs" dxfId="70" priority="16" operator="equal">
      <formula>$P$4</formula>
    </cfRule>
    <cfRule type="cellIs" dxfId="69" priority="17" operator="equal">
      <formula>6640</formula>
    </cfRule>
  </conditionalFormatting>
  <conditionalFormatting sqref="AT6:AT28">
    <cfRule type="cellIs" dxfId="68" priority="15" operator="lessThan">
      <formula>0</formula>
    </cfRule>
  </conditionalFormatting>
  <conditionalFormatting sqref="AT7:AT18">
    <cfRule type="cellIs" dxfId="67" priority="12" operator="lessThan">
      <formula>0</formula>
    </cfRule>
    <cfRule type="cellIs" dxfId="66" priority="13" operator="lessThan">
      <formula>0</formula>
    </cfRule>
    <cfRule type="cellIs" dxfId="65" priority="14" operator="lessThan">
      <formula>0</formula>
    </cfRule>
  </conditionalFormatting>
  <conditionalFormatting sqref="L28:AA28 K4:K28">
    <cfRule type="cellIs" dxfId="64" priority="11" operator="equal">
      <formula>$K$4</formula>
    </cfRule>
  </conditionalFormatting>
  <conditionalFormatting sqref="D4 D6:D29">
    <cfRule type="cellIs" dxfId="63" priority="10" operator="equal">
      <formula>$D$4</formula>
    </cfRule>
  </conditionalFormatting>
  <conditionalFormatting sqref="S4:S29">
    <cfRule type="cellIs" dxfId="62" priority="9" operator="equal">
      <formula>$S$4</formula>
    </cfRule>
  </conditionalFormatting>
  <conditionalFormatting sqref="Z4:Z29">
    <cfRule type="cellIs" dxfId="61" priority="8" operator="equal">
      <formula>$Z$4</formula>
    </cfRule>
  </conditionalFormatting>
  <conditionalFormatting sqref="AA4:AA29">
    <cfRule type="cellIs" dxfId="60" priority="7" operator="equal">
      <formula>$AA$4</formula>
    </cfRule>
  </conditionalFormatting>
  <conditionalFormatting sqref="AB4:AB29">
    <cfRule type="cellIs" dxfId="59" priority="6" operator="equal">
      <formula>$AB$4</formula>
    </cfRule>
  </conditionalFormatting>
  <conditionalFormatting sqref="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topLeftCell="A16" workbookViewId="0">
      <selection activeCell="P34" sqref="P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128</v>
      </c>
      <c r="B3" s="187"/>
      <c r="C3" s="207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</row>
    <row r="4" spans="1:56">
      <c r="A4" s="189" t="s">
        <v>3</v>
      </c>
      <c r="B4" s="189"/>
      <c r="C4" s="180"/>
      <c r="D4" s="180">
        <v>549536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9">
        <v>2670</v>
      </c>
      <c r="L4" s="179">
        <v>0</v>
      </c>
      <c r="M4" s="189">
        <v>1480</v>
      </c>
      <c r="N4" s="189"/>
      <c r="O4" s="179">
        <v>1200</v>
      </c>
      <c r="P4" s="179">
        <v>580</v>
      </c>
      <c r="Q4" s="3">
        <v>0</v>
      </c>
      <c r="R4" s="3">
        <v>0</v>
      </c>
      <c r="S4" s="3">
        <v>564</v>
      </c>
      <c r="T4" s="3"/>
      <c r="U4" s="3"/>
      <c r="V4" s="3"/>
      <c r="W4" s="3"/>
      <c r="X4" s="3"/>
      <c r="Y4" s="3"/>
      <c r="Z4" s="3">
        <v>213</v>
      </c>
      <c r="AA4" s="3">
        <v>102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180"/>
      <c r="D5" s="180">
        <v>631001</v>
      </c>
      <c r="E5" s="180"/>
      <c r="F5" s="180"/>
      <c r="G5" s="180"/>
      <c r="H5" s="180"/>
      <c r="I5" s="180"/>
      <c r="J5" s="180"/>
      <c r="K5" s="171"/>
      <c r="L5" s="171"/>
      <c r="M5" s="171"/>
      <c r="N5" s="171"/>
      <c r="O5" s="171"/>
      <c r="P5" s="171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8">
        <v>1908446134</v>
      </c>
      <c r="C7" s="178" t="s">
        <v>51</v>
      </c>
      <c r="D7" s="32">
        <v>10227</v>
      </c>
      <c r="E7" s="33"/>
      <c r="F7" s="32"/>
      <c r="G7" s="33"/>
      <c r="H7" s="33"/>
      <c r="I7" s="33"/>
      <c r="J7" s="33"/>
      <c r="K7" s="33">
        <v>25</v>
      </c>
      <c r="L7" s="33"/>
      <c r="M7" s="33"/>
      <c r="N7" s="33"/>
      <c r="O7" s="33"/>
      <c r="P7" s="33"/>
      <c r="Q7" s="34"/>
      <c r="R7" s="34"/>
      <c r="S7" s="34">
        <v>10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12637</v>
      </c>
      <c r="AD7" s="34">
        <f t="shared" ref="AD7:AD27" si="0">D7*1</f>
        <v>10227</v>
      </c>
      <c r="AE7" s="36">
        <f t="shared" ref="AE7:AE27" si="1">D7*2.75%</f>
        <v>281.24250000000001</v>
      </c>
      <c r="AF7" s="36">
        <f t="shared" ref="AF7:AF27" si="2">AD7*0.95%</f>
        <v>97.156499999999994</v>
      </c>
      <c r="AG7" s="36">
        <f>SUM(E7*999+F7*499+G7*75+H7*50+I7*30+K7*20+L7*19+M7*10+P7*9+N7*10+J7*29+R7*4+Q7*5+O7*9)*2.8%</f>
        <v>13.999999999999998</v>
      </c>
      <c r="AH7" s="36">
        <f t="shared" ref="AH7:AH27" si="3">SUM(E7*999+F7*499+G7*75+H7*50+I7*30+J7*29+K7*20+L7*19+M7*10+N7*10+O7*9+P7*9+Q7*5+R7*4)*0.95%</f>
        <v>4.75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281.93</v>
      </c>
      <c r="AP7" s="39"/>
      <c r="AQ7" s="40">
        <v>82</v>
      </c>
      <c r="AR7" s="41">
        <f>AC7-AE7-AG7-AJ7-AK7-AL7-AM7-AN7-AP7-AQ7</f>
        <v>12259.7575</v>
      </c>
      <c r="AS7" s="42">
        <f t="shared" ref="AS7:AS19" si="4">AF7+AH7+AI7</f>
        <v>101.90649999999999</v>
      </c>
      <c r="AT7" s="43">
        <f t="shared" ref="AT7:AT19" si="5">AS7-AQ7-AN7</f>
        <v>19.906499999999994</v>
      </c>
      <c r="AU7" s="44">
        <v>-30</v>
      </c>
      <c r="AV7" s="209" t="s">
        <v>117</v>
      </c>
      <c r="AW7" s="210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8">
        <v>1908446135</v>
      </c>
      <c r="C8" s="34" t="s">
        <v>52</v>
      </c>
      <c r="D8" s="47">
        <v>6320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35">
        <f t="shared" ref="AC8:AC27" si="6">D8*1+E8*999+F8*499+G8*75+H8*50+I8*30+K8*20+L8*19+M8*10+P8*9+N8*10+J8*29+S8*191+V8*4744+W8*110+X8*450+Y8*110+Z8*191+AA8*182+AB8*182+U8*30+T8*350+R8*4+Q8*5+O8*9</f>
        <v>6420</v>
      </c>
      <c r="AD8" s="178">
        <f t="shared" si="0"/>
        <v>6320</v>
      </c>
      <c r="AE8" s="49">
        <f t="shared" si="1"/>
        <v>173.8</v>
      </c>
      <c r="AF8" s="49">
        <f t="shared" si="2"/>
        <v>60.04</v>
      </c>
      <c r="AG8" s="36">
        <f t="shared" ref="AG8:AG27" si="7">SUM(E8*999+F8*499+G8*75+H8*50+I8*30+K8*20+L8*19+M8*10+P8*9+N8*10+J8*29+R8*4+Q8*5+O8*9)*2.75%</f>
        <v>2.75</v>
      </c>
      <c r="AH8" s="49">
        <f t="shared" si="3"/>
        <v>0.95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174.07499999999999</v>
      </c>
      <c r="AP8" s="51"/>
      <c r="AQ8" s="40">
        <v>60</v>
      </c>
      <c r="AR8" s="41">
        <f>AC8-AE8-AG8-AJ8-AK8-AL8-AM8-AN8-AP8-AQ8</f>
        <v>6183.45</v>
      </c>
      <c r="AS8" s="52">
        <f t="shared" si="4"/>
        <v>60.99</v>
      </c>
      <c r="AT8" s="53">
        <f t="shared" si="5"/>
        <v>0.99000000000000199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8">
        <v>1908446136</v>
      </c>
      <c r="C9" s="178" t="s">
        <v>53</v>
      </c>
      <c r="D9" s="47">
        <v>15677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>
        <v>2</v>
      </c>
      <c r="AB9" s="178"/>
      <c r="AC9" s="35">
        <f t="shared" si="6"/>
        <v>16041</v>
      </c>
      <c r="AD9" s="178">
        <f t="shared" si="0"/>
        <v>15677</v>
      </c>
      <c r="AE9" s="49">
        <f t="shared" si="1"/>
        <v>431.11750000000001</v>
      </c>
      <c r="AF9" s="49">
        <f t="shared" si="2"/>
        <v>148.9315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431.11750000000001</v>
      </c>
      <c r="AP9" s="51"/>
      <c r="AQ9" s="40">
        <v>130</v>
      </c>
      <c r="AR9" s="41">
        <f t="shared" ref="AR9:AR27" si="10">AC9-AE9-AG9-AJ9-AK9-AL9-AM9-AN9-AP9-AQ9</f>
        <v>15479.8825</v>
      </c>
      <c r="AS9" s="52">
        <f t="shared" si="4"/>
        <v>148.9315</v>
      </c>
      <c r="AT9" s="53">
        <f t="shared" si="5"/>
        <v>18.9315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8">
        <v>1908446137</v>
      </c>
      <c r="C10" s="178" t="s">
        <v>54</v>
      </c>
      <c r="D10" s="47">
        <v>4219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8"/>
      <c r="R10" s="178"/>
      <c r="S10" s="178">
        <v>7</v>
      </c>
      <c r="T10" s="178"/>
      <c r="U10" s="178"/>
      <c r="V10" s="178"/>
      <c r="W10" s="178"/>
      <c r="X10" s="178"/>
      <c r="Y10" s="178"/>
      <c r="Z10" s="178"/>
      <c r="AA10" s="178"/>
      <c r="AB10" s="178"/>
      <c r="AC10" s="35">
        <f t="shared" si="6"/>
        <v>5556</v>
      </c>
      <c r="AD10" s="178">
        <f>D10*1</f>
        <v>4219</v>
      </c>
      <c r="AE10" s="49">
        <f>D10*2.75%</f>
        <v>116.02249999999999</v>
      </c>
      <c r="AF10" s="49">
        <f>AD10*0.95%</f>
        <v>40.080500000000001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116.02249999999999</v>
      </c>
      <c r="AP10" s="51"/>
      <c r="AQ10" s="40">
        <v>29</v>
      </c>
      <c r="AR10" s="41">
        <f t="shared" si="10"/>
        <v>5410.9775</v>
      </c>
      <c r="AS10" s="52">
        <f>AF10+AH10+AI10</f>
        <v>40.080500000000001</v>
      </c>
      <c r="AT10" s="53">
        <f>AS10-AQ10-AN10</f>
        <v>11.080500000000001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8">
        <v>1908446138</v>
      </c>
      <c r="C11" s="57" t="s">
        <v>97</v>
      </c>
      <c r="D11" s="47">
        <v>3802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8"/>
      <c r="R11" s="178"/>
      <c r="S11" s="178"/>
      <c r="T11" s="178"/>
      <c r="U11" s="178"/>
      <c r="V11" s="178"/>
      <c r="W11" s="178"/>
      <c r="X11" s="178"/>
      <c r="Y11" s="178"/>
      <c r="Z11" s="178">
        <v>1</v>
      </c>
      <c r="AA11" s="178"/>
      <c r="AB11" s="178"/>
      <c r="AC11" s="35">
        <f t="shared" si="6"/>
        <v>3993</v>
      </c>
      <c r="AD11" s="178">
        <f t="shared" si="0"/>
        <v>3802</v>
      </c>
      <c r="AE11" s="49">
        <f t="shared" si="1"/>
        <v>104.55500000000001</v>
      </c>
      <c r="AF11" s="49">
        <f t="shared" si="2"/>
        <v>36.119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104.55500000000001</v>
      </c>
      <c r="AP11" s="51"/>
      <c r="AQ11" s="40">
        <v>36</v>
      </c>
      <c r="AR11" s="41">
        <f t="shared" si="10"/>
        <v>3852.4450000000002</v>
      </c>
      <c r="AS11" s="52">
        <f t="shared" si="4"/>
        <v>36.119</v>
      </c>
      <c r="AT11" s="53">
        <f t="shared" si="5"/>
        <v>0.11899999999999977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8">
        <v>1908446139</v>
      </c>
      <c r="C12" s="178" t="s">
        <v>56</v>
      </c>
      <c r="D12" s="47">
        <v>5554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35">
        <f t="shared" si="6"/>
        <v>8554</v>
      </c>
      <c r="AD12" s="178">
        <f>D12*1</f>
        <v>5554</v>
      </c>
      <c r="AE12" s="49">
        <f>D12*2.75%</f>
        <v>152.73500000000001</v>
      </c>
      <c r="AF12" s="49">
        <f>AD12*0.95%</f>
        <v>52.762999999999998</v>
      </c>
      <c r="AG12" s="36">
        <f t="shared" si="7"/>
        <v>82.5</v>
      </c>
      <c r="AH12" s="49">
        <f t="shared" si="3"/>
        <v>28.5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158.23500000000001</v>
      </c>
      <c r="AP12" s="51"/>
      <c r="AQ12" s="40">
        <v>58</v>
      </c>
      <c r="AR12" s="41">
        <f t="shared" si="10"/>
        <v>8260.7649999999994</v>
      </c>
      <c r="AS12" s="52">
        <f>AF12+AH12+AI12</f>
        <v>81.263000000000005</v>
      </c>
      <c r="AT12" s="53">
        <f>AS12-AQ12-AN12</f>
        <v>23.263000000000005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8">
        <v>1908446140</v>
      </c>
      <c r="C13" s="178" t="s">
        <v>57</v>
      </c>
      <c r="D13" s="47">
        <v>5045</v>
      </c>
      <c r="E13" s="48"/>
      <c r="F13" s="47"/>
      <c r="G13" s="48"/>
      <c r="H13" s="48"/>
      <c r="I13" s="48"/>
      <c r="J13" s="48"/>
      <c r="K13" s="48">
        <v>50</v>
      </c>
      <c r="L13" s="48"/>
      <c r="M13" s="48">
        <v>50</v>
      </c>
      <c r="N13" s="48"/>
      <c r="O13" s="48"/>
      <c r="P13" s="4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35">
        <f>D13*1+E13*999+F13*499+G13*75+H13*50+I13*30+K13*20+L13*19+M13*10+P13*9+N13*10+J13*29+S13*191+V13*4744+W13*110+X13*450+Y13*110+Z13*191+AA13*182+AB13*182+U13*30+T13*350+R13*4+Q13*5+O13*9</f>
        <v>6545</v>
      </c>
      <c r="AD13" s="178">
        <f t="shared" si="0"/>
        <v>5045</v>
      </c>
      <c r="AE13" s="49">
        <f t="shared" si="1"/>
        <v>138.73750000000001</v>
      </c>
      <c r="AF13" s="49">
        <f t="shared" si="2"/>
        <v>47.927500000000002</v>
      </c>
      <c r="AG13" s="36">
        <f t="shared" si="7"/>
        <v>41.25</v>
      </c>
      <c r="AH13" s="49">
        <f t="shared" si="3"/>
        <v>14.25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141.48750000000001</v>
      </c>
      <c r="AP13" s="51"/>
      <c r="AQ13" s="40">
        <v>45</v>
      </c>
      <c r="AR13" s="41">
        <f t="shared" si="10"/>
        <v>6320.0124999999998</v>
      </c>
      <c r="AS13" s="52">
        <f t="shared" si="4"/>
        <v>62.177500000000002</v>
      </c>
      <c r="AT13" s="53">
        <f>AS13-AQ13-AN13</f>
        <v>17.177500000000002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8">
        <v>1908446141</v>
      </c>
      <c r="C14" s="178" t="s">
        <v>58</v>
      </c>
      <c r="D14" s="47">
        <v>13711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>
        <v>30</v>
      </c>
      <c r="P14" s="48">
        <v>20</v>
      </c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>
        <v>2</v>
      </c>
      <c r="AB14" s="178"/>
      <c r="AC14" s="35">
        <f>D14*1+E14*999+F14*499+G14*75+H14*50+I14*30+K14*20+L14*19+M14*10+P14*9+N14*10+J14*29+S14*191+V14*4744+W14*110+X14*450+Y14*110+Z14*191+AA14*182+AB14*182+U14*30+T14*350+R14*4+Q14*5+O14*9</f>
        <v>14525</v>
      </c>
      <c r="AD14" s="178">
        <f t="shared" si="0"/>
        <v>13711</v>
      </c>
      <c r="AE14" s="49">
        <f t="shared" si="1"/>
        <v>377.05250000000001</v>
      </c>
      <c r="AF14" s="49">
        <f t="shared" si="2"/>
        <v>130.25450000000001</v>
      </c>
      <c r="AG14" s="36">
        <f t="shared" si="7"/>
        <v>12.375</v>
      </c>
      <c r="AH14" s="49">
        <f t="shared" si="3"/>
        <v>4.2749999999999995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378.42750000000001</v>
      </c>
      <c r="AP14" s="51"/>
      <c r="AQ14" s="40">
        <v>110</v>
      </c>
      <c r="AR14" s="41">
        <f>AC14-AE14-AG14-AJ14-AK14-AL14-AM14-AN14-AP14-AQ14</f>
        <v>14025.5725</v>
      </c>
      <c r="AS14" s="52">
        <f t="shared" si="4"/>
        <v>134.52950000000001</v>
      </c>
      <c r="AT14" s="60">
        <f t="shared" si="5"/>
        <v>24.529500000000013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8">
        <v>1908446142</v>
      </c>
      <c r="C15" s="61" t="s">
        <v>59</v>
      </c>
      <c r="D15" s="47">
        <v>13914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70</v>
      </c>
      <c r="N15" s="48"/>
      <c r="O15" s="48">
        <v>20</v>
      </c>
      <c r="P15" s="48">
        <v>60</v>
      </c>
      <c r="Q15" s="178"/>
      <c r="R15" s="178"/>
      <c r="S15" s="178">
        <v>3</v>
      </c>
      <c r="T15" s="178"/>
      <c r="U15" s="178"/>
      <c r="V15" s="178"/>
      <c r="W15" s="178"/>
      <c r="X15" s="178"/>
      <c r="Y15" s="178"/>
      <c r="Z15" s="178"/>
      <c r="AA15" s="178"/>
      <c r="AB15" s="178"/>
      <c r="AC15" s="35">
        <f t="shared" si="6"/>
        <v>17507</v>
      </c>
      <c r="AD15" s="178">
        <f t="shared" si="0"/>
        <v>13914</v>
      </c>
      <c r="AE15" s="49">
        <f t="shared" si="1"/>
        <v>382.63499999999999</v>
      </c>
      <c r="AF15" s="49">
        <f t="shared" si="2"/>
        <v>132.18299999999999</v>
      </c>
      <c r="AG15" s="36">
        <f t="shared" si="7"/>
        <v>83.05</v>
      </c>
      <c r="AH15" s="49">
        <f t="shared" si="3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388.96</v>
      </c>
      <c r="AP15" s="51"/>
      <c r="AQ15" s="40">
        <v>125</v>
      </c>
      <c r="AR15" s="41">
        <f t="shared" si="10"/>
        <v>16916.315000000002</v>
      </c>
      <c r="AS15" s="52">
        <f>AF15+AH15+AI15</f>
        <v>160.87299999999999</v>
      </c>
      <c r="AT15" s="53">
        <f>AS15-AQ15-AN15</f>
        <v>35.87299999999999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8">
        <v>1908446143</v>
      </c>
      <c r="C16" s="178" t="s">
        <v>60</v>
      </c>
      <c r="D16" s="47">
        <v>9450</v>
      </c>
      <c r="E16" s="48"/>
      <c r="F16" s="47"/>
      <c r="G16" s="48"/>
      <c r="H16" s="48"/>
      <c r="I16" s="48"/>
      <c r="J16" s="48"/>
      <c r="K16" s="48">
        <v>100</v>
      </c>
      <c r="L16" s="48"/>
      <c r="M16" s="48">
        <v>100</v>
      </c>
      <c r="N16" s="48"/>
      <c r="O16" s="48"/>
      <c r="P16" s="48"/>
      <c r="Q16" s="178"/>
      <c r="R16" s="178"/>
      <c r="S16" s="178">
        <v>6</v>
      </c>
      <c r="T16" s="178"/>
      <c r="U16" s="178"/>
      <c r="V16" s="178"/>
      <c r="W16" s="178"/>
      <c r="X16" s="178"/>
      <c r="Y16" s="178"/>
      <c r="Z16" s="178"/>
      <c r="AA16" s="178"/>
      <c r="AB16" s="178"/>
      <c r="AC16" s="35">
        <f t="shared" si="6"/>
        <v>13596</v>
      </c>
      <c r="AD16" s="178">
        <f t="shared" si="0"/>
        <v>9450</v>
      </c>
      <c r="AE16" s="49">
        <f t="shared" si="1"/>
        <v>259.875</v>
      </c>
      <c r="AF16" s="49">
        <f t="shared" si="2"/>
        <v>89.774999999999991</v>
      </c>
      <c r="AG16" s="36">
        <f t="shared" si="7"/>
        <v>82.5</v>
      </c>
      <c r="AH16" s="49">
        <f t="shared" si="3"/>
        <v>28.5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265.375</v>
      </c>
      <c r="AP16" s="51"/>
      <c r="AQ16" s="40">
        <v>83</v>
      </c>
      <c r="AR16" s="41">
        <f>AC16-AE16-AG16-AJ16-AK16-AL16-AM16-AN16-AP16-AQ16</f>
        <v>13170.625</v>
      </c>
      <c r="AS16" s="52">
        <f t="shared" si="4"/>
        <v>118.27499999999999</v>
      </c>
      <c r="AT16" s="53">
        <f t="shared" si="5"/>
        <v>35.274999999999991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8">
        <v>1908446144</v>
      </c>
      <c r="C17" s="61" t="s">
        <v>61</v>
      </c>
      <c r="D17" s="47">
        <v>9559</v>
      </c>
      <c r="E17" s="48"/>
      <c r="F17" s="47"/>
      <c r="G17" s="48"/>
      <c r="H17" s="48"/>
      <c r="I17" s="48"/>
      <c r="J17" s="48"/>
      <c r="K17" s="48"/>
      <c r="L17" s="48"/>
      <c r="M17" s="48">
        <v>10</v>
      </c>
      <c r="N17" s="48"/>
      <c r="O17" s="48">
        <v>10</v>
      </c>
      <c r="P17" s="4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35">
        <f t="shared" si="6"/>
        <v>9749</v>
      </c>
      <c r="AD17" s="178">
        <f>D17*1</f>
        <v>9559</v>
      </c>
      <c r="AE17" s="49">
        <f>D17*2.75%</f>
        <v>262.8725</v>
      </c>
      <c r="AF17" s="49">
        <f>AD17*0.95%</f>
        <v>90.810500000000005</v>
      </c>
      <c r="AG17" s="36">
        <f t="shared" si="7"/>
        <v>5.2249999999999996</v>
      </c>
      <c r="AH17" s="49">
        <f t="shared" si="3"/>
        <v>1.8049999999999999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263.42250000000001</v>
      </c>
      <c r="AP17" s="51"/>
      <c r="AQ17" s="40">
        <v>70</v>
      </c>
      <c r="AR17" s="41">
        <f>AC17-AE17-AG17-AJ17-AK17-AL17-AM17-AN17-AP17-AQ17</f>
        <v>9410.9025000000001</v>
      </c>
      <c r="AS17" s="52">
        <f>AF17+AH17+AI17</f>
        <v>92.615500000000011</v>
      </c>
      <c r="AT17" s="53">
        <f>AS17-AQ17-AN17</f>
        <v>22.615500000000011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8">
        <v>1908446145</v>
      </c>
      <c r="C18" s="57" t="s">
        <v>98</v>
      </c>
      <c r="D18" s="47">
        <v>9152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8"/>
      <c r="R18" s="178"/>
      <c r="S18" s="178">
        <v>5</v>
      </c>
      <c r="T18" s="178"/>
      <c r="U18" s="178"/>
      <c r="V18" s="178"/>
      <c r="W18" s="178"/>
      <c r="X18" s="178"/>
      <c r="Y18" s="178"/>
      <c r="Z18" s="178"/>
      <c r="AA18" s="178"/>
      <c r="AB18" s="178"/>
      <c r="AC18" s="35">
        <f t="shared" si="6"/>
        <v>10107</v>
      </c>
      <c r="AD18" s="178">
        <f>D18*1</f>
        <v>9152</v>
      </c>
      <c r="AE18" s="49">
        <f>D18*2.75%</f>
        <v>251.68</v>
      </c>
      <c r="AF18" s="49">
        <f>AD18*0.95%</f>
        <v>86.944000000000003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251.68</v>
      </c>
      <c r="AP18" s="51"/>
      <c r="AQ18" s="40">
        <v>100</v>
      </c>
      <c r="AR18" s="41">
        <f t="shared" si="10"/>
        <v>9755.32</v>
      </c>
      <c r="AS18" s="52">
        <f>AF18+AH18+AI18</f>
        <v>86.944000000000003</v>
      </c>
      <c r="AT18" s="53">
        <f>AS18-AQ18-AN18</f>
        <v>-13.055999999999997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8">
        <v>1908446146</v>
      </c>
      <c r="C19" s="178" t="s">
        <v>63</v>
      </c>
      <c r="D19" s="47">
        <v>11036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35">
        <f t="shared" si="6"/>
        <v>11036</v>
      </c>
      <c r="AD19" s="178">
        <f t="shared" si="0"/>
        <v>11036</v>
      </c>
      <c r="AE19" s="49">
        <f t="shared" si="1"/>
        <v>303.49</v>
      </c>
      <c r="AF19" s="49">
        <f t="shared" si="2"/>
        <v>104.842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303.49</v>
      </c>
      <c r="AP19" s="51"/>
      <c r="AQ19" s="63">
        <v>172</v>
      </c>
      <c r="AR19" s="64">
        <f>AC19-AE19-AG19-AJ19-AK19-AL19-AM19-AN19-AP19-AQ19</f>
        <v>10560.51</v>
      </c>
      <c r="AS19" s="52">
        <f t="shared" si="4"/>
        <v>104.842</v>
      </c>
      <c r="AT19" s="52">
        <f t="shared" si="5"/>
        <v>-67.158000000000001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8">
        <v>1908446147</v>
      </c>
      <c r="C20" s="178" t="s">
        <v>64</v>
      </c>
      <c r="D20" s="47">
        <v>8838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8"/>
      <c r="R20" s="178"/>
      <c r="S20" s="178">
        <v>50</v>
      </c>
      <c r="T20" s="178"/>
      <c r="U20" s="178"/>
      <c r="V20" s="178"/>
      <c r="W20" s="178"/>
      <c r="X20" s="178"/>
      <c r="Y20" s="178"/>
      <c r="Z20" s="178"/>
      <c r="AA20" s="178"/>
      <c r="AB20" s="178"/>
      <c r="AC20" s="35">
        <f t="shared" si="6"/>
        <v>18388</v>
      </c>
      <c r="AD20" s="178">
        <f t="shared" si="0"/>
        <v>8838</v>
      </c>
      <c r="AE20" s="49">
        <f t="shared" si="1"/>
        <v>243.04499999999999</v>
      </c>
      <c r="AF20" s="49">
        <f t="shared" si="2"/>
        <v>83.960999999999999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243.04499999999999</v>
      </c>
      <c r="AP20" s="51"/>
      <c r="AQ20" s="63">
        <v>80</v>
      </c>
      <c r="AR20" s="64">
        <f>AC20-AE20-AG20-AJ20-AK20-AL20-AM20-AN20-AP20-AQ20</f>
        <v>18064.955000000002</v>
      </c>
      <c r="AS20" s="52">
        <f>AF20+AH20+AI20</f>
        <v>83.960999999999999</v>
      </c>
      <c r="AT20" s="52">
        <f>AS20-AQ20-AN20</f>
        <v>3.9609999999999985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8">
        <v>1908446148</v>
      </c>
      <c r="C21" s="178" t="s">
        <v>59</v>
      </c>
      <c r="D21" s="47">
        <v>4440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78"/>
      <c r="R21" s="178"/>
      <c r="S21" s="178">
        <v>2</v>
      </c>
      <c r="T21" s="178"/>
      <c r="U21" s="178"/>
      <c r="V21" s="178"/>
      <c r="W21" s="178"/>
      <c r="X21" s="178"/>
      <c r="Y21" s="178"/>
      <c r="Z21" s="178"/>
      <c r="AA21" s="178">
        <v>5</v>
      </c>
      <c r="AB21" s="178"/>
      <c r="AC21" s="35">
        <f t="shared" si="6"/>
        <v>5732</v>
      </c>
      <c r="AD21" s="178">
        <f t="shared" si="0"/>
        <v>4440</v>
      </c>
      <c r="AE21" s="49">
        <f t="shared" si="1"/>
        <v>122.1</v>
      </c>
      <c r="AF21" s="49">
        <f t="shared" si="2"/>
        <v>42.18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122.1</v>
      </c>
      <c r="AP21" s="51"/>
      <c r="AQ21" s="63">
        <v>42</v>
      </c>
      <c r="AR21" s="65">
        <f t="shared" si="10"/>
        <v>5567.9</v>
      </c>
      <c r="AS21" s="52">
        <f t="shared" ref="AS21:AS27" si="11">AF21+AH21+AI21</f>
        <v>42.18</v>
      </c>
      <c r="AT21" s="52">
        <f t="shared" ref="AT21:AT27" si="12">AS21-AQ21-AN21</f>
        <v>0.17999999999999972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8">
        <v>1908446149</v>
      </c>
      <c r="C22" s="66" t="s">
        <v>65</v>
      </c>
      <c r="D22" s="47">
        <v>10439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100</v>
      </c>
      <c r="N22" s="48"/>
      <c r="O22" s="48"/>
      <c r="P22" s="4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35">
        <f t="shared" si="6"/>
        <v>13439</v>
      </c>
      <c r="AD22" s="178">
        <f t="shared" si="0"/>
        <v>10439</v>
      </c>
      <c r="AE22" s="49">
        <f t="shared" si="1"/>
        <v>287.07249999999999</v>
      </c>
      <c r="AF22" s="49">
        <f t="shared" si="2"/>
        <v>99.170500000000004</v>
      </c>
      <c r="AG22" s="36">
        <f t="shared" si="7"/>
        <v>82.5</v>
      </c>
      <c r="AH22" s="49">
        <f t="shared" si="3"/>
        <v>28.5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292.57249999999999</v>
      </c>
      <c r="AP22" s="51"/>
      <c r="AQ22" s="63">
        <v>480</v>
      </c>
      <c r="AR22" s="65">
        <f>AC22-AE22-AG22-AJ22-AK22-AL22-AM22-AN22-AP22-AQ22</f>
        <v>12589.4275</v>
      </c>
      <c r="AS22" s="52">
        <f>AF22+AH22+AI22</f>
        <v>127.6705</v>
      </c>
      <c r="AT22" s="52">
        <f>AS22-AQ22-AN22</f>
        <v>-352.3295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8">
        <v>1908446150</v>
      </c>
      <c r="C23" s="178" t="s">
        <v>66</v>
      </c>
      <c r="D23" s="47">
        <v>7705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35">
        <f t="shared" si="6"/>
        <v>7705</v>
      </c>
      <c r="AD23" s="178">
        <f t="shared" si="0"/>
        <v>7705</v>
      </c>
      <c r="AE23" s="49">
        <f t="shared" si="1"/>
        <v>211.88749999999999</v>
      </c>
      <c r="AF23" s="49">
        <f t="shared" si="2"/>
        <v>73.197500000000005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211.88749999999999</v>
      </c>
      <c r="AP23" s="51"/>
      <c r="AQ23" s="63">
        <v>70</v>
      </c>
      <c r="AR23" s="65">
        <f t="shared" si="10"/>
        <v>7423.1125000000002</v>
      </c>
      <c r="AS23" s="52">
        <f t="shared" si="11"/>
        <v>73.197500000000005</v>
      </c>
      <c r="AT23" s="52">
        <f t="shared" si="12"/>
        <v>3.1975000000000051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8">
        <v>1908446151</v>
      </c>
      <c r="C24" s="178" t="s">
        <v>67</v>
      </c>
      <c r="D24" s="47">
        <v>10896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200</v>
      </c>
      <c r="N24" s="48"/>
      <c r="O24" s="48"/>
      <c r="P24" s="48"/>
      <c r="Q24" s="178"/>
      <c r="R24" s="178"/>
      <c r="S24" s="178">
        <v>5</v>
      </c>
      <c r="T24" s="178"/>
      <c r="U24" s="178"/>
      <c r="V24" s="178"/>
      <c r="W24" s="178"/>
      <c r="X24" s="178"/>
      <c r="Y24" s="178"/>
      <c r="Z24" s="178"/>
      <c r="AA24" s="178">
        <v>10</v>
      </c>
      <c r="AB24" s="178"/>
      <c r="AC24" s="35">
        <f t="shared" si="6"/>
        <v>16671</v>
      </c>
      <c r="AD24" s="178">
        <f t="shared" si="0"/>
        <v>10896</v>
      </c>
      <c r="AE24" s="49">
        <f t="shared" si="1"/>
        <v>299.64</v>
      </c>
      <c r="AF24" s="49">
        <f t="shared" si="2"/>
        <v>103.512</v>
      </c>
      <c r="AG24" s="36">
        <f t="shared" si="7"/>
        <v>82.5</v>
      </c>
      <c r="AH24" s="49">
        <f t="shared" si="3"/>
        <v>28.5</v>
      </c>
      <c r="AI24" s="49">
        <f t="shared" si="8"/>
        <v>0</v>
      </c>
      <c r="AJ24" s="178"/>
      <c r="AK24" s="178"/>
      <c r="AL24" s="67"/>
      <c r="AM24" s="67"/>
      <c r="AN24" s="37">
        <v>0</v>
      </c>
      <c r="AO24" s="38">
        <f t="shared" si="9"/>
        <v>306.51499999999999</v>
      </c>
      <c r="AP24" s="51"/>
      <c r="AQ24" s="63">
        <v>109</v>
      </c>
      <c r="AR24" s="65">
        <f t="shared" si="10"/>
        <v>16179.86</v>
      </c>
      <c r="AS24" s="52">
        <f t="shared" si="11"/>
        <v>132.012</v>
      </c>
      <c r="AT24" s="52">
        <f t="shared" si="12"/>
        <v>23.012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8">
        <v>1908446152</v>
      </c>
      <c r="C25" s="178" t="s">
        <v>68</v>
      </c>
      <c r="D25" s="47">
        <v>8423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35">
        <f t="shared" si="6"/>
        <v>8423</v>
      </c>
      <c r="AD25" s="178">
        <f t="shared" si="0"/>
        <v>8423</v>
      </c>
      <c r="AE25" s="49">
        <f t="shared" si="1"/>
        <v>231.63249999999999</v>
      </c>
      <c r="AF25" s="49">
        <f t="shared" si="2"/>
        <v>80.018500000000003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231.63249999999999</v>
      </c>
      <c r="AP25" s="51"/>
      <c r="AQ25" s="63">
        <v>80</v>
      </c>
      <c r="AR25" s="65">
        <f t="shared" si="10"/>
        <v>8111.3675000000003</v>
      </c>
      <c r="AS25" s="52">
        <f t="shared" si="11"/>
        <v>80.018500000000003</v>
      </c>
      <c r="AT25" s="52">
        <f t="shared" si="12"/>
        <v>1.850000000000307E-2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8">
        <v>1908446153</v>
      </c>
      <c r="C26" s="68" t="s">
        <v>69</v>
      </c>
      <c r="D26" s="47">
        <v>5147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8"/>
      <c r="R26" s="178"/>
      <c r="S26" s="178">
        <v>2</v>
      </c>
      <c r="T26" s="178"/>
      <c r="U26" s="178"/>
      <c r="V26" s="178"/>
      <c r="W26" s="178"/>
      <c r="X26" s="178"/>
      <c r="Y26" s="178"/>
      <c r="Z26" s="178"/>
      <c r="AA26" s="178"/>
      <c r="AB26" s="178"/>
      <c r="AC26" s="35">
        <f t="shared" si="6"/>
        <v>5529</v>
      </c>
      <c r="AD26" s="178">
        <f t="shared" si="0"/>
        <v>5147</v>
      </c>
      <c r="AE26" s="49">
        <f t="shared" si="1"/>
        <v>141.54249999999999</v>
      </c>
      <c r="AF26" s="49">
        <f t="shared" si="2"/>
        <v>48.896499999999996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141.54249999999999</v>
      </c>
      <c r="AP26" s="51"/>
      <c r="AQ26" s="63">
        <v>48</v>
      </c>
      <c r="AR26" s="65">
        <f t="shared" si="10"/>
        <v>5339.4575000000004</v>
      </c>
      <c r="AS26" s="52">
        <f t="shared" si="11"/>
        <v>48.896499999999996</v>
      </c>
      <c r="AT26" s="52">
        <f t="shared" si="12"/>
        <v>0.89649999999999608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8">
        <v>1908446154</v>
      </c>
      <c r="C27" s="178" t="s">
        <v>70</v>
      </c>
      <c r="D27" s="47">
        <v>5859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8"/>
      <c r="R27" s="178"/>
      <c r="S27" s="178">
        <v>7</v>
      </c>
      <c r="T27" s="178"/>
      <c r="U27" s="178"/>
      <c r="V27" s="178"/>
      <c r="W27" s="178"/>
      <c r="X27" s="178"/>
      <c r="Y27" s="178"/>
      <c r="Z27" s="178"/>
      <c r="AA27" s="178"/>
      <c r="AB27" s="178"/>
      <c r="AC27" s="35">
        <f t="shared" si="6"/>
        <v>7196</v>
      </c>
      <c r="AD27" s="178">
        <f t="shared" si="0"/>
        <v>5859</v>
      </c>
      <c r="AE27" s="49">
        <f t="shared" si="1"/>
        <v>161.1225</v>
      </c>
      <c r="AF27" s="49">
        <f t="shared" si="2"/>
        <v>55.660499999999999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161.1225</v>
      </c>
      <c r="AP27" s="51"/>
      <c r="AQ27" s="63">
        <v>50</v>
      </c>
      <c r="AR27" s="65">
        <f t="shared" si="10"/>
        <v>6984.8774999999996</v>
      </c>
      <c r="AS27" s="52">
        <f t="shared" si="11"/>
        <v>55.660499999999999</v>
      </c>
      <c r="AT27" s="52">
        <f t="shared" si="12"/>
        <v>5.660499999999999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1" t="s">
        <v>71</v>
      </c>
      <c r="B28" s="192"/>
      <c r="C28" s="192"/>
      <c r="D28" s="81">
        <f t="shared" ref="D28:K28" si="13">SUM(D7:D27)</f>
        <v>179413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505</v>
      </c>
      <c r="L28" s="81">
        <f t="shared" ref="L28:AT28" si="14">SUM(L7:L27)</f>
        <v>0</v>
      </c>
      <c r="M28" s="81">
        <f t="shared" si="14"/>
        <v>640</v>
      </c>
      <c r="N28" s="81">
        <f t="shared" si="14"/>
        <v>0</v>
      </c>
      <c r="O28" s="81">
        <f t="shared" si="14"/>
        <v>60</v>
      </c>
      <c r="P28" s="81">
        <f t="shared" si="14"/>
        <v>80</v>
      </c>
      <c r="Q28" s="81">
        <f t="shared" si="14"/>
        <v>0</v>
      </c>
      <c r="R28" s="81">
        <f t="shared" si="14"/>
        <v>0</v>
      </c>
      <c r="S28" s="81">
        <f t="shared" si="14"/>
        <v>97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19</v>
      </c>
      <c r="AB28" s="81">
        <f t="shared" si="14"/>
        <v>0</v>
      </c>
      <c r="AC28" s="82">
        <f t="shared" si="14"/>
        <v>219349</v>
      </c>
      <c r="AD28" s="82">
        <f t="shared" si="14"/>
        <v>179413</v>
      </c>
      <c r="AE28" s="82">
        <f t="shared" si="14"/>
        <v>4933.8574999999992</v>
      </c>
      <c r="AF28" s="82">
        <f t="shared" si="14"/>
        <v>1704.4234999999999</v>
      </c>
      <c r="AG28" s="82">
        <f t="shared" si="14"/>
        <v>488.65000000000003</v>
      </c>
      <c r="AH28" s="82">
        <f t="shared" si="14"/>
        <v>168.72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4969.1949999999997</v>
      </c>
      <c r="AP28" s="82">
        <f t="shared" si="14"/>
        <v>0</v>
      </c>
      <c r="AQ28" s="84">
        <f t="shared" si="14"/>
        <v>2059</v>
      </c>
      <c r="AR28" s="85">
        <f t="shared" si="14"/>
        <v>211867.49249999996</v>
      </c>
      <c r="AS28" s="85">
        <f t="shared" si="14"/>
        <v>1873.1434999999999</v>
      </c>
      <c r="AT28" s="85">
        <f t="shared" si="14"/>
        <v>-185.85649999999993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3" t="s">
        <v>72</v>
      </c>
      <c r="B29" s="206"/>
      <c r="C29" s="194"/>
      <c r="D29" s="90">
        <f>D4+D5-D28</f>
        <v>1001124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2165</v>
      </c>
      <c r="L29" s="90">
        <f t="shared" si="15"/>
        <v>0</v>
      </c>
      <c r="M29" s="90">
        <f t="shared" si="15"/>
        <v>840</v>
      </c>
      <c r="N29" s="90">
        <f t="shared" si="15"/>
        <v>0</v>
      </c>
      <c r="O29" s="90">
        <f t="shared" si="15"/>
        <v>1140</v>
      </c>
      <c r="P29" s="90">
        <f t="shared" si="15"/>
        <v>500</v>
      </c>
      <c r="Q29" s="90">
        <f t="shared" si="15"/>
        <v>0</v>
      </c>
      <c r="R29" s="90">
        <f t="shared" si="15"/>
        <v>0</v>
      </c>
      <c r="S29" s="90">
        <f t="shared" si="15"/>
        <v>467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83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83"/>
      <c r="E33" s="183"/>
      <c r="F33" s="183"/>
      <c r="G33" s="183"/>
      <c r="H33" s="183"/>
      <c r="I33" s="183"/>
      <c r="J33" s="183"/>
      <c r="K33" s="183"/>
      <c r="L33" s="113"/>
      <c r="M33" s="18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81"/>
      <c r="E34" s="181"/>
      <c r="F34" s="181"/>
      <c r="G34" s="181"/>
      <c r="H34" s="181"/>
      <c r="I34" s="181"/>
      <c r="J34" s="181"/>
      <c r="K34" s="181"/>
      <c r="L34" s="181"/>
      <c r="M34" s="18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81"/>
      <c r="E35" s="181"/>
      <c r="F35" s="181"/>
      <c r="G35" s="181"/>
      <c r="H35" s="181"/>
      <c r="I35" s="181"/>
      <c r="J35" s="181"/>
      <c r="K35" s="181"/>
      <c r="L35" s="181"/>
      <c r="M35" s="18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81"/>
      <c r="E36" s="181"/>
      <c r="F36" s="181"/>
      <c r="G36" s="181"/>
      <c r="H36" s="181"/>
      <c r="I36" s="181"/>
      <c r="J36" s="181"/>
      <c r="K36" s="181"/>
      <c r="L36" s="115"/>
      <c r="M36" s="183"/>
      <c r="O36" s="99"/>
      <c r="AR36" s="44"/>
      <c r="AS36" s="100"/>
      <c r="AT36" s="100"/>
    </row>
    <row r="37" spans="1:47" ht="15.75">
      <c r="A37" s="107"/>
      <c r="B37" s="107"/>
      <c r="C37" s="56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AR37" s="100"/>
      <c r="AS37" s="100"/>
      <c r="AT37" s="100"/>
    </row>
    <row r="38" spans="1:47" ht="15.75">
      <c r="A38" s="5"/>
      <c r="B38" s="5"/>
      <c r="C38" s="56"/>
      <c r="D38" s="181"/>
      <c r="E38" s="181"/>
      <c r="F38" s="181"/>
      <c r="G38" s="181"/>
      <c r="H38" s="181"/>
      <c r="I38" s="181"/>
      <c r="J38" s="181"/>
      <c r="K38" s="181"/>
      <c r="L38" s="115"/>
      <c r="M38" s="183"/>
      <c r="AR38" s="44"/>
      <c r="AS38" s="5"/>
      <c r="AT38" s="100"/>
    </row>
    <row r="39" spans="1:47" ht="15.75">
      <c r="A39" s="5"/>
      <c r="B39" s="5"/>
      <c r="C39" s="56"/>
      <c r="D39" s="182"/>
      <c r="E39" s="182"/>
      <c r="F39" s="182"/>
      <c r="G39" s="182"/>
      <c r="H39" s="182"/>
      <c r="I39" s="182"/>
      <c r="J39" s="182"/>
      <c r="K39" s="182"/>
      <c r="L39" s="18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6" priority="27" stopIfTrue="1" operator="greaterThan">
      <formula>0</formula>
    </cfRule>
  </conditionalFormatting>
  <conditionalFormatting sqref="AQ31">
    <cfRule type="cellIs" dxfId="25" priority="25" operator="greaterThan">
      <formula>$AQ$7:$AQ$18&lt;100</formula>
    </cfRule>
    <cfRule type="cellIs" dxfId="24" priority="26" operator="greaterThan">
      <formula>100</formula>
    </cfRule>
  </conditionalFormatting>
  <conditionalFormatting sqref="D29:J29 Q29:AB29 Q28:AA28 K4:P29">
    <cfRule type="cellIs" dxfId="23" priority="24" operator="equal">
      <formula>212030016606640</formula>
    </cfRule>
  </conditionalFormatting>
  <conditionalFormatting sqref="D29:J29 L29:AB29 L28:AA28 K4:K29">
    <cfRule type="cellIs" dxfId="22" priority="22" operator="equal">
      <formula>$K$4</formula>
    </cfRule>
    <cfRule type="cellIs" dxfId="21" priority="23" operator="equal">
      <formula>2120</formula>
    </cfRule>
  </conditionalFormatting>
  <conditionalFormatting sqref="D29:L29 M4:N29">
    <cfRule type="cellIs" dxfId="20" priority="20" operator="equal">
      <formula>$M$4</formula>
    </cfRule>
    <cfRule type="cellIs" dxfId="19" priority="21" operator="equal">
      <formula>300</formula>
    </cfRule>
  </conditionalFormatting>
  <conditionalFormatting sqref="O4:O29">
    <cfRule type="cellIs" dxfId="18" priority="18" operator="equal">
      <formula>$O$4</formula>
    </cfRule>
    <cfRule type="cellIs" dxfId="17" priority="19" operator="equal">
      <formula>1660</formula>
    </cfRule>
  </conditionalFormatting>
  <conditionalFormatting sqref="P4:P29">
    <cfRule type="cellIs" dxfId="16" priority="16" operator="equal">
      <formula>$P$4</formula>
    </cfRule>
    <cfRule type="cellIs" dxfId="15" priority="17" operator="equal">
      <formula>6640</formula>
    </cfRule>
  </conditionalFormatting>
  <conditionalFormatting sqref="AT6:AT28">
    <cfRule type="cellIs" dxfId="14" priority="15" operator="lessThan">
      <formula>0</formula>
    </cfRule>
  </conditionalFormatting>
  <conditionalFormatting sqref="AT7:AT18">
    <cfRule type="cellIs" dxfId="13" priority="12" operator="lessThan">
      <formula>0</formula>
    </cfRule>
    <cfRule type="cellIs" dxfId="12" priority="13" operator="lessThan">
      <formula>0</formula>
    </cfRule>
    <cfRule type="cellIs" dxfId="11" priority="14" operator="lessThan">
      <formula>0</formula>
    </cfRule>
  </conditionalFormatting>
  <conditionalFormatting sqref="L28:AA28 K4:K28">
    <cfRule type="cellIs" dxfId="10" priority="11" operator="equal">
      <formula>$K$4</formula>
    </cfRule>
  </conditionalFormatting>
  <conditionalFormatting sqref="D4 D6:D29">
    <cfRule type="cellIs" dxfId="9" priority="10" operator="equal">
      <formula>$D$4</formula>
    </cfRule>
  </conditionalFormatting>
  <conditionalFormatting sqref="S4:S29">
    <cfRule type="cellIs" dxfId="8" priority="9" operator="equal">
      <formula>$S$4</formula>
    </cfRule>
  </conditionalFormatting>
  <conditionalFormatting sqref="Z4:Z29">
    <cfRule type="cellIs" dxfId="7" priority="8" operator="equal">
      <formula>$Z$4</formula>
    </cfRule>
  </conditionalFormatting>
  <conditionalFormatting sqref="AA4:AA29">
    <cfRule type="cellIs" dxfId="6" priority="7" operator="equal">
      <formula>$AA$4</formula>
    </cfRule>
  </conditionalFormatting>
  <conditionalFormatting sqref="AB4:AB29">
    <cfRule type="cellIs" dxfId="5" priority="6" operator="equal">
      <formula>$AB$4</formula>
    </cfRule>
  </conditionalFormatting>
  <conditionalFormatting sqref="AB29">
    <cfRule type="cellIs" dxfId="4" priority="5" operator="equal">
      <formula>$AB$4</formula>
    </cfRule>
  </conditionalFormatting>
  <conditionalFormatting sqref="AT7:AT2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D5:AA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7" sqref="A27:XFD2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127</v>
      </c>
      <c r="B3" s="187"/>
      <c r="C3" s="207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</row>
    <row r="4" spans="1:56">
      <c r="A4" s="189" t="s">
        <v>3</v>
      </c>
      <c r="B4" s="189"/>
      <c r="C4" s="173"/>
      <c r="D4" s="173">
        <v>1001124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2">
        <v>2165</v>
      </c>
      <c r="L4" s="172">
        <v>0</v>
      </c>
      <c r="M4" s="189">
        <v>840</v>
      </c>
      <c r="N4" s="189"/>
      <c r="O4" s="172">
        <v>1140</v>
      </c>
      <c r="P4" s="172">
        <v>500</v>
      </c>
      <c r="Q4" s="3">
        <v>0</v>
      </c>
      <c r="R4" s="3">
        <v>0</v>
      </c>
      <c r="S4" s="3">
        <v>467</v>
      </c>
      <c r="T4" s="3"/>
      <c r="U4" s="3"/>
      <c r="V4" s="3"/>
      <c r="W4" s="3"/>
      <c r="X4" s="3"/>
      <c r="Y4" s="3"/>
      <c r="Z4" s="3">
        <v>212</v>
      </c>
      <c r="AA4" s="3">
        <v>83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173"/>
      <c r="D5" s="173"/>
      <c r="E5" s="173"/>
      <c r="F5" s="173"/>
      <c r="G5" s="173"/>
      <c r="H5" s="173"/>
      <c r="I5" s="173"/>
      <c r="J5" s="173"/>
      <c r="K5" s="171"/>
      <c r="L5" s="171"/>
      <c r="M5" s="171">
        <v>2000</v>
      </c>
      <c r="N5" s="171"/>
      <c r="O5" s="171"/>
      <c r="P5" s="171">
        <v>5000</v>
      </c>
      <c r="Q5" s="173"/>
      <c r="R5" s="173"/>
      <c r="S5" s="173">
        <v>500</v>
      </c>
      <c r="T5" s="173"/>
      <c r="U5" s="173"/>
      <c r="V5" s="173"/>
      <c r="W5" s="173"/>
      <c r="X5" s="173"/>
      <c r="Y5" s="173"/>
      <c r="Z5" s="173"/>
      <c r="AA5" s="173">
        <v>200</v>
      </c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4">
        <v>1908446134</v>
      </c>
      <c r="C7" s="174" t="s">
        <v>51</v>
      </c>
      <c r="D7" s="32">
        <v>8314</v>
      </c>
      <c r="E7" s="33"/>
      <c r="F7" s="32"/>
      <c r="G7" s="33"/>
      <c r="H7" s="33"/>
      <c r="I7" s="33"/>
      <c r="J7" s="33"/>
      <c r="K7" s="33">
        <v>35</v>
      </c>
      <c r="L7" s="33"/>
      <c r="M7" s="33">
        <v>50</v>
      </c>
      <c r="N7" s="33"/>
      <c r="O7" s="33"/>
      <c r="P7" s="33"/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10469</v>
      </c>
      <c r="AD7" s="34">
        <f t="shared" ref="AD7:AD27" si="0">D7*1</f>
        <v>8314</v>
      </c>
      <c r="AE7" s="36">
        <f t="shared" ref="AE7:AE27" si="1">D7*2.75%</f>
        <v>228.63499999999999</v>
      </c>
      <c r="AF7" s="36">
        <f t="shared" ref="AF7:AF27" si="2">AD7*0.95%</f>
        <v>78.983000000000004</v>
      </c>
      <c r="AG7" s="36">
        <f>SUM(E7*999+F7*499+G7*75+H7*50+I7*30+K7*20+L7*19+M7*10+P7*9+N7*10+J7*29+R7*4+Q7*5+O7*9)*2.8%</f>
        <v>33.599999999999994</v>
      </c>
      <c r="AH7" s="36">
        <f t="shared" ref="AH7:AH27" si="3">SUM(E7*999+F7*499+G7*75+H7*50+I7*30+J7*29+K7*20+L7*19+M7*10+N7*10+O7*9+P7*9+Q7*5+R7*4)*0.95%</f>
        <v>11.4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230.9725</v>
      </c>
      <c r="AP7" s="39"/>
      <c r="AQ7" s="40">
        <v>76</v>
      </c>
      <c r="AR7" s="41">
        <f>AC7-AE7-AG7-AJ7-AK7-AL7-AM7-AN7-AP7-AQ7</f>
        <v>10130.764999999999</v>
      </c>
      <c r="AS7" s="42">
        <f t="shared" ref="AS7:AS19" si="4">AF7+AH7+AI7</f>
        <v>90.38300000000001</v>
      </c>
      <c r="AT7" s="43">
        <f t="shared" ref="AT7:AT19" si="5">AS7-AQ7-AN7</f>
        <v>14.38300000000001</v>
      </c>
      <c r="AU7" s="44">
        <v>-30</v>
      </c>
      <c r="AV7" s="209" t="s">
        <v>117</v>
      </c>
      <c r="AW7" s="210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4">
        <v>1908446135</v>
      </c>
      <c r="C8" s="34" t="s">
        <v>52</v>
      </c>
      <c r="D8" s="47">
        <v>4720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35">
        <f t="shared" ref="AC8:AC27" si="6">D8*1+E8*999+F8*499+G8*75+H8*50+I8*30+K8*20+L8*19+M8*10+P8*9+N8*10+J8*29+S8*191+V8*4744+W8*110+X8*450+Y8*110+Z8*191+AA8*182+AB8*182+U8*30+T8*350+R8*4+Q8*5+O8*9</f>
        <v>4720</v>
      </c>
      <c r="AD8" s="174">
        <f t="shared" si="0"/>
        <v>4720</v>
      </c>
      <c r="AE8" s="49">
        <f t="shared" si="1"/>
        <v>129.80000000000001</v>
      </c>
      <c r="AF8" s="49">
        <f t="shared" si="2"/>
        <v>44.839999999999996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129.80000000000001</v>
      </c>
      <c r="AP8" s="51"/>
      <c r="AQ8" s="40">
        <v>80</v>
      </c>
      <c r="AR8" s="41">
        <f>AC8-AE8-AG8-AJ8-AK8-AL8-AM8-AN8-AP8-AQ8</f>
        <v>4510.2</v>
      </c>
      <c r="AS8" s="52">
        <f t="shared" si="4"/>
        <v>44.839999999999996</v>
      </c>
      <c r="AT8" s="53">
        <f t="shared" si="5"/>
        <v>-35.160000000000004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4">
        <v>1908446136</v>
      </c>
      <c r="C9" s="174" t="s">
        <v>53</v>
      </c>
      <c r="D9" s="47">
        <v>12060</v>
      </c>
      <c r="E9" s="48"/>
      <c r="F9" s="47"/>
      <c r="G9" s="48"/>
      <c r="H9" s="48"/>
      <c r="I9" s="48"/>
      <c r="J9" s="48"/>
      <c r="K9" s="48">
        <v>30</v>
      </c>
      <c r="L9" s="48"/>
      <c r="M9" s="48"/>
      <c r="N9" s="48"/>
      <c r="O9" s="48"/>
      <c r="P9" s="48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35">
        <f t="shared" si="6"/>
        <v>12660</v>
      </c>
      <c r="AD9" s="174">
        <f t="shared" si="0"/>
        <v>12060</v>
      </c>
      <c r="AE9" s="49">
        <f t="shared" si="1"/>
        <v>331.65</v>
      </c>
      <c r="AF9" s="49">
        <f t="shared" si="2"/>
        <v>114.57</v>
      </c>
      <c r="AG9" s="36">
        <f t="shared" si="7"/>
        <v>16.5</v>
      </c>
      <c r="AH9" s="49">
        <f t="shared" si="3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332.47500000000002</v>
      </c>
      <c r="AP9" s="51"/>
      <c r="AQ9" s="40">
        <v>101</v>
      </c>
      <c r="AR9" s="41">
        <f t="shared" ref="AR9:AR27" si="10">AC9-AE9-AG9-AJ9-AK9-AL9-AM9-AN9-AP9-AQ9</f>
        <v>12210.85</v>
      </c>
      <c r="AS9" s="52">
        <f t="shared" si="4"/>
        <v>120.27</v>
      </c>
      <c r="AT9" s="53">
        <f t="shared" si="5"/>
        <v>19.269999999999996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4">
        <v>1908446137</v>
      </c>
      <c r="C10" s="174" t="s">
        <v>54</v>
      </c>
      <c r="D10" s="47">
        <v>4732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>
        <v>20</v>
      </c>
      <c r="P10" s="48"/>
      <c r="Q10" s="174"/>
      <c r="R10" s="174"/>
      <c r="S10" s="174">
        <v>3</v>
      </c>
      <c r="T10" s="174"/>
      <c r="U10" s="174"/>
      <c r="V10" s="174"/>
      <c r="W10" s="174"/>
      <c r="X10" s="174"/>
      <c r="Y10" s="174"/>
      <c r="Z10" s="174"/>
      <c r="AA10" s="174"/>
      <c r="AB10" s="174"/>
      <c r="AC10" s="35">
        <f t="shared" si="6"/>
        <v>5485</v>
      </c>
      <c r="AD10" s="174">
        <f>D10*1</f>
        <v>4732</v>
      </c>
      <c r="AE10" s="49">
        <f>D10*2.75%</f>
        <v>130.13</v>
      </c>
      <c r="AF10" s="49">
        <f>AD10*0.95%</f>
        <v>44.954000000000001</v>
      </c>
      <c r="AG10" s="36">
        <f t="shared" si="7"/>
        <v>4.95</v>
      </c>
      <c r="AH10" s="49">
        <f t="shared" si="3"/>
        <v>1.71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130.68</v>
      </c>
      <c r="AP10" s="51"/>
      <c r="AQ10" s="40">
        <v>34</v>
      </c>
      <c r="AR10" s="41">
        <f t="shared" si="10"/>
        <v>5315.92</v>
      </c>
      <c r="AS10" s="52">
        <f>AF10+AH10+AI10</f>
        <v>46.664000000000001</v>
      </c>
      <c r="AT10" s="53">
        <f>AS10-AQ10-AN10</f>
        <v>12.664000000000001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4">
        <v>1908446138</v>
      </c>
      <c r="C11" s="57" t="s">
        <v>97</v>
      </c>
      <c r="D11" s="47">
        <v>3441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4"/>
      <c r="R11" s="174"/>
      <c r="S11" s="174">
        <v>4</v>
      </c>
      <c r="T11" s="174"/>
      <c r="U11" s="174"/>
      <c r="V11" s="174"/>
      <c r="W11" s="174"/>
      <c r="X11" s="174"/>
      <c r="Y11" s="174"/>
      <c r="Z11" s="174"/>
      <c r="AA11" s="174"/>
      <c r="AB11" s="174"/>
      <c r="AC11" s="35">
        <f t="shared" si="6"/>
        <v>4205</v>
      </c>
      <c r="AD11" s="174">
        <f t="shared" si="0"/>
        <v>3441</v>
      </c>
      <c r="AE11" s="49">
        <f t="shared" si="1"/>
        <v>94.627499999999998</v>
      </c>
      <c r="AF11" s="49">
        <f t="shared" si="2"/>
        <v>32.689500000000002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94.627499999999998</v>
      </c>
      <c r="AP11" s="51"/>
      <c r="AQ11" s="40">
        <v>40</v>
      </c>
      <c r="AR11" s="41">
        <f t="shared" si="10"/>
        <v>4070.3725000000004</v>
      </c>
      <c r="AS11" s="52">
        <f t="shared" si="4"/>
        <v>32.689500000000002</v>
      </c>
      <c r="AT11" s="53">
        <f t="shared" si="5"/>
        <v>-7.3104999999999976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4">
        <v>1908446139</v>
      </c>
      <c r="C12" s="174" t="s">
        <v>56</v>
      </c>
      <c r="D12" s="47">
        <v>5360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35">
        <f t="shared" si="6"/>
        <v>5360</v>
      </c>
      <c r="AD12" s="174">
        <f>D12*1</f>
        <v>5360</v>
      </c>
      <c r="AE12" s="49">
        <f>D12*2.75%</f>
        <v>147.4</v>
      </c>
      <c r="AF12" s="49">
        <f>AD12*0.95%</f>
        <v>50.92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147.4</v>
      </c>
      <c r="AP12" s="51"/>
      <c r="AQ12" s="40">
        <v>32</v>
      </c>
      <c r="AR12" s="41">
        <f t="shared" si="10"/>
        <v>5180.6000000000004</v>
      </c>
      <c r="AS12" s="52">
        <f>AF12+AH12+AI12</f>
        <v>50.92</v>
      </c>
      <c r="AT12" s="53">
        <f>AS12-AQ12-AN12</f>
        <v>18.920000000000002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4">
        <v>1908446140</v>
      </c>
      <c r="C13" s="174" t="s">
        <v>57</v>
      </c>
      <c r="D13" s="47">
        <v>4164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35">
        <f>D13*1+E13*999+F13*499+G13*75+H13*50+I13*30+K13*20+L13*19+M13*10+P13*9+N13*10+J13*29+S13*191+V13*4744+W13*110+X13*450+Y13*110+Z13*191+AA13*182+AB13*182+U13*30+T13*350+R13*4+Q13*5+O13*9</f>
        <v>4164</v>
      </c>
      <c r="AD13" s="174">
        <f t="shared" si="0"/>
        <v>4164</v>
      </c>
      <c r="AE13" s="49">
        <f t="shared" si="1"/>
        <v>114.51</v>
      </c>
      <c r="AF13" s="49">
        <f t="shared" si="2"/>
        <v>39.558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114.51</v>
      </c>
      <c r="AP13" s="51"/>
      <c r="AQ13" s="40">
        <v>39</v>
      </c>
      <c r="AR13" s="41">
        <f t="shared" si="10"/>
        <v>4010.49</v>
      </c>
      <c r="AS13" s="52">
        <f t="shared" si="4"/>
        <v>39.558</v>
      </c>
      <c r="AT13" s="53">
        <f>AS13-AQ13-AN13</f>
        <v>0.55799999999999983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4">
        <v>1908446141</v>
      </c>
      <c r="C14" s="174" t="s">
        <v>58</v>
      </c>
      <c r="D14" s="47">
        <v>16141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35">
        <f>D14*1+E14*999+F14*499+G14*75+H14*50+I14*30+K14*20+L14*19+M14*10+P14*9+N14*10+J14*29+S14*191+V14*4744+W14*110+X14*450+Y14*110+Z14*191+AA14*182+AB14*182+U14*30+T14*350+R14*4+Q14*5+O14*9</f>
        <v>16141</v>
      </c>
      <c r="AD14" s="174">
        <f t="shared" si="0"/>
        <v>16141</v>
      </c>
      <c r="AE14" s="49">
        <f t="shared" si="1"/>
        <v>443.8775</v>
      </c>
      <c r="AF14" s="49">
        <f t="shared" si="2"/>
        <v>153.33949999999999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443.8775</v>
      </c>
      <c r="AP14" s="51"/>
      <c r="AQ14" s="40">
        <v>127</v>
      </c>
      <c r="AR14" s="41">
        <f>AC14-AE14-AG14-AJ14-AK14-AL14-AM14-AN14-AP14-AQ14</f>
        <v>15570.122499999999</v>
      </c>
      <c r="AS14" s="52">
        <f t="shared" si="4"/>
        <v>153.33949999999999</v>
      </c>
      <c r="AT14" s="60">
        <f t="shared" si="5"/>
        <v>26.339499999999987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4">
        <v>1908446142</v>
      </c>
      <c r="C15" s="61" t="s">
        <v>59</v>
      </c>
      <c r="D15" s="47">
        <v>9557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35">
        <f t="shared" si="6"/>
        <v>9557</v>
      </c>
      <c r="AD15" s="174">
        <f t="shared" si="0"/>
        <v>9557</v>
      </c>
      <c r="AE15" s="49">
        <f t="shared" si="1"/>
        <v>262.8175</v>
      </c>
      <c r="AF15" s="49">
        <f t="shared" si="2"/>
        <v>90.791499999999999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262.8175</v>
      </c>
      <c r="AP15" s="51"/>
      <c r="AQ15" s="40">
        <v>90</v>
      </c>
      <c r="AR15" s="41">
        <f t="shared" si="10"/>
        <v>9204.1825000000008</v>
      </c>
      <c r="AS15" s="52">
        <f>AF15+AH15+AI15</f>
        <v>90.791499999999999</v>
      </c>
      <c r="AT15" s="53">
        <f>AS15-AQ15-AN15</f>
        <v>0.7914999999999992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4">
        <v>1908446143</v>
      </c>
      <c r="C16" s="174" t="s">
        <v>60</v>
      </c>
      <c r="D16" s="47">
        <v>19424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>
        <v>100</v>
      </c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35">
        <f t="shared" si="6"/>
        <v>20924</v>
      </c>
      <c r="AD16" s="174">
        <f t="shared" si="0"/>
        <v>19424</v>
      </c>
      <c r="AE16" s="49">
        <f t="shared" si="1"/>
        <v>534.16</v>
      </c>
      <c r="AF16" s="49">
        <f t="shared" si="2"/>
        <v>184.52799999999999</v>
      </c>
      <c r="AG16" s="36">
        <f t="shared" si="7"/>
        <v>41.25</v>
      </c>
      <c r="AH16" s="49">
        <f t="shared" si="3"/>
        <v>14.25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538.56000000000006</v>
      </c>
      <c r="AP16" s="51"/>
      <c r="AQ16" s="40">
        <v>128</v>
      </c>
      <c r="AR16" s="41">
        <f>AC16-AE16-AG16-AJ16-AK16-AL16-AM16-AN16-AP16-AQ16</f>
        <v>20220.59</v>
      </c>
      <c r="AS16" s="52">
        <f t="shared" si="4"/>
        <v>198.77799999999999</v>
      </c>
      <c r="AT16" s="53">
        <f t="shared" si="5"/>
        <v>70.777999999999992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4">
        <v>1908446144</v>
      </c>
      <c r="C17" s="61" t="s">
        <v>61</v>
      </c>
      <c r="D17" s="47">
        <v>3207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35">
        <f t="shared" si="6"/>
        <v>4707</v>
      </c>
      <c r="AD17" s="174">
        <f>D17*1</f>
        <v>3207</v>
      </c>
      <c r="AE17" s="49">
        <f>D17*2.75%</f>
        <v>88.192499999999995</v>
      </c>
      <c r="AF17" s="49">
        <f>AD17*0.95%</f>
        <v>30.4665</v>
      </c>
      <c r="AG17" s="36">
        <f t="shared" si="7"/>
        <v>41.25</v>
      </c>
      <c r="AH17" s="49">
        <f t="shared" si="3"/>
        <v>14.25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90.942499999999995</v>
      </c>
      <c r="AP17" s="51"/>
      <c r="AQ17" s="40">
        <v>47</v>
      </c>
      <c r="AR17" s="41">
        <f>AC17-AE17-AG17-AJ17-AK17-AL17-AM17-AN17-AP17-AQ17</f>
        <v>4530.5574999999999</v>
      </c>
      <c r="AS17" s="52">
        <f>AF17+AH17+AI17</f>
        <v>44.716499999999996</v>
      </c>
      <c r="AT17" s="53">
        <f>AS17-AQ17-AN17</f>
        <v>-2.2835000000000036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4">
        <v>1908446145</v>
      </c>
      <c r="C18" s="57" t="s">
        <v>98</v>
      </c>
      <c r="D18" s="47">
        <v>5143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/>
      <c r="P18" s="48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35">
        <f t="shared" si="6"/>
        <v>5243</v>
      </c>
      <c r="AD18" s="174">
        <f>D18*1</f>
        <v>5143</v>
      </c>
      <c r="AE18" s="49">
        <f>D18*2.75%</f>
        <v>141.4325</v>
      </c>
      <c r="AF18" s="49">
        <f>AD18*0.95%</f>
        <v>48.858499999999999</v>
      </c>
      <c r="AG18" s="36">
        <f t="shared" si="7"/>
        <v>2.75</v>
      </c>
      <c r="AH18" s="49">
        <f t="shared" si="3"/>
        <v>0.95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141.70750000000001</v>
      </c>
      <c r="AP18" s="51"/>
      <c r="AQ18" s="40">
        <v>148</v>
      </c>
      <c r="AR18" s="41">
        <f t="shared" si="10"/>
        <v>4950.8175000000001</v>
      </c>
      <c r="AS18" s="52">
        <f>AF18+AH18+AI18</f>
        <v>49.808500000000002</v>
      </c>
      <c r="AT18" s="53">
        <f>AS18-AQ18-AN18</f>
        <v>-98.191499999999991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4">
        <v>1908446146</v>
      </c>
      <c r="C19" s="174" t="s">
        <v>63</v>
      </c>
      <c r="D19" s="47">
        <v>9377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35">
        <f t="shared" si="6"/>
        <v>9377</v>
      </c>
      <c r="AD19" s="174">
        <f t="shared" si="0"/>
        <v>9377</v>
      </c>
      <c r="AE19" s="49">
        <f t="shared" si="1"/>
        <v>257.86750000000001</v>
      </c>
      <c r="AF19" s="49">
        <f t="shared" si="2"/>
        <v>89.081499999999991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257.86750000000001</v>
      </c>
      <c r="AP19" s="51"/>
      <c r="AQ19" s="63">
        <v>159</v>
      </c>
      <c r="AR19" s="64">
        <f>AC19-AE19-AG19-AJ19-AK19-AL19-AM19-AN19-AP19-AQ19</f>
        <v>8960.1324999999997</v>
      </c>
      <c r="AS19" s="52">
        <f t="shared" si="4"/>
        <v>89.081499999999991</v>
      </c>
      <c r="AT19" s="52">
        <f t="shared" si="5"/>
        <v>-69.918500000000009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4">
        <v>1908446147</v>
      </c>
      <c r="C20" s="174" t="s">
        <v>64</v>
      </c>
      <c r="D20" s="47">
        <v>6872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35">
        <f t="shared" si="6"/>
        <v>6872</v>
      </c>
      <c r="AD20" s="174">
        <f t="shared" si="0"/>
        <v>6872</v>
      </c>
      <c r="AE20" s="49">
        <f t="shared" si="1"/>
        <v>188.98</v>
      </c>
      <c r="AF20" s="49">
        <f t="shared" si="2"/>
        <v>65.283999999999992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188.98</v>
      </c>
      <c r="AP20" s="51"/>
      <c r="AQ20" s="63">
        <v>18</v>
      </c>
      <c r="AR20" s="64">
        <f>AC20-AE20-AG20-AJ20-AK20-AL20-AM20-AN20-AP20-AQ20</f>
        <v>6665.02</v>
      </c>
      <c r="AS20" s="52">
        <f>AF20+AH20+AI20</f>
        <v>65.283999999999992</v>
      </c>
      <c r="AT20" s="52">
        <f>AS20-AQ20-AN20</f>
        <v>47.283999999999992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4">
        <v>1908446148</v>
      </c>
      <c r="C21" s="174" t="s">
        <v>59</v>
      </c>
      <c r="D21" s="47">
        <v>3097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150</v>
      </c>
      <c r="Q21" s="174"/>
      <c r="R21" s="174"/>
      <c r="S21" s="174">
        <v>1</v>
      </c>
      <c r="T21" s="174"/>
      <c r="U21" s="174"/>
      <c r="V21" s="174"/>
      <c r="W21" s="174"/>
      <c r="X21" s="174"/>
      <c r="Y21" s="174"/>
      <c r="Z21" s="174"/>
      <c r="AA21" s="174">
        <v>1</v>
      </c>
      <c r="AB21" s="174"/>
      <c r="AC21" s="35">
        <f t="shared" si="6"/>
        <v>4820</v>
      </c>
      <c r="AD21" s="174">
        <f t="shared" si="0"/>
        <v>3097</v>
      </c>
      <c r="AE21" s="49">
        <f t="shared" si="1"/>
        <v>85.167500000000004</v>
      </c>
      <c r="AF21" s="49">
        <f t="shared" si="2"/>
        <v>29.421499999999998</v>
      </c>
      <c r="AG21" s="36">
        <f t="shared" si="7"/>
        <v>37.125</v>
      </c>
      <c r="AH21" s="49">
        <f t="shared" si="3"/>
        <v>12.824999999999999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89.292500000000004</v>
      </c>
      <c r="AP21" s="51"/>
      <c r="AQ21" s="63">
        <v>37</v>
      </c>
      <c r="AR21" s="65">
        <f t="shared" si="10"/>
        <v>4660.7075000000004</v>
      </c>
      <c r="AS21" s="52">
        <f t="shared" ref="AS21:AS27" si="11">AF21+AH21+AI21</f>
        <v>42.246499999999997</v>
      </c>
      <c r="AT21" s="52">
        <f t="shared" ref="AT21:AT27" si="12">AS21-AQ21-AN21</f>
        <v>5.2464999999999975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4">
        <v>1908446149</v>
      </c>
      <c r="C22" s="66" t="s">
        <v>65</v>
      </c>
      <c r="D22" s="47">
        <v>17486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35">
        <f t="shared" si="6"/>
        <v>17486</v>
      </c>
      <c r="AD22" s="174">
        <f t="shared" si="0"/>
        <v>17486</v>
      </c>
      <c r="AE22" s="49">
        <f t="shared" si="1"/>
        <v>480.86500000000001</v>
      </c>
      <c r="AF22" s="49">
        <f t="shared" si="2"/>
        <v>166.11699999999999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480.86500000000001</v>
      </c>
      <c r="AP22" s="51"/>
      <c r="AQ22" s="63">
        <v>150</v>
      </c>
      <c r="AR22" s="65">
        <f>AC22-AE22-AG22-AJ22-AK22-AL22-AM22-AN22-AP22-AQ22</f>
        <v>16855.134999999998</v>
      </c>
      <c r="AS22" s="52">
        <f>AF22+AH22+AI22</f>
        <v>166.11699999999999</v>
      </c>
      <c r="AT22" s="52">
        <f>AS22-AQ22-AN22</f>
        <v>16.11699999999999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4">
        <v>1908446150</v>
      </c>
      <c r="C23" s="174" t="s">
        <v>66</v>
      </c>
      <c r="D23" s="47">
        <v>6474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35">
        <f t="shared" si="6"/>
        <v>6474</v>
      </c>
      <c r="AD23" s="174">
        <f t="shared" si="0"/>
        <v>6474</v>
      </c>
      <c r="AE23" s="49">
        <f t="shared" si="1"/>
        <v>178.035</v>
      </c>
      <c r="AF23" s="49">
        <f t="shared" si="2"/>
        <v>61.503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178.035</v>
      </c>
      <c r="AP23" s="51"/>
      <c r="AQ23" s="63">
        <v>60</v>
      </c>
      <c r="AR23" s="65">
        <f t="shared" si="10"/>
        <v>6235.9650000000001</v>
      </c>
      <c r="AS23" s="52">
        <f t="shared" si="11"/>
        <v>61.503</v>
      </c>
      <c r="AT23" s="52">
        <f t="shared" si="12"/>
        <v>1.5030000000000001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4">
        <v>1908446151</v>
      </c>
      <c r="C24" s="174" t="s">
        <v>67</v>
      </c>
      <c r="D24" s="47">
        <v>16962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250</v>
      </c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>
        <v>5</v>
      </c>
      <c r="AB24" s="174"/>
      <c r="AC24" s="35">
        <f t="shared" si="6"/>
        <v>22122</v>
      </c>
      <c r="AD24" s="174">
        <f t="shared" si="0"/>
        <v>16962</v>
      </c>
      <c r="AE24" s="49">
        <f t="shared" si="1"/>
        <v>466.45499999999998</v>
      </c>
      <c r="AF24" s="49">
        <f t="shared" si="2"/>
        <v>161.13900000000001</v>
      </c>
      <c r="AG24" s="36">
        <f t="shared" si="7"/>
        <v>116.875</v>
      </c>
      <c r="AH24" s="49">
        <f t="shared" si="3"/>
        <v>40.375</v>
      </c>
      <c r="AI24" s="49">
        <f t="shared" si="8"/>
        <v>0</v>
      </c>
      <c r="AJ24" s="174"/>
      <c r="AK24" s="174"/>
      <c r="AL24" s="67"/>
      <c r="AM24" s="67"/>
      <c r="AN24" s="37">
        <v>0</v>
      </c>
      <c r="AO24" s="38">
        <f t="shared" si="9"/>
        <v>477.45499999999998</v>
      </c>
      <c r="AP24" s="51"/>
      <c r="AQ24" s="63">
        <v>118</v>
      </c>
      <c r="AR24" s="65">
        <f t="shared" si="10"/>
        <v>21420.67</v>
      </c>
      <c r="AS24" s="52">
        <f t="shared" si="11"/>
        <v>201.51400000000001</v>
      </c>
      <c r="AT24" s="52">
        <f t="shared" si="12"/>
        <v>83.51400000000001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4">
        <v>1908446152</v>
      </c>
      <c r="C25" s="174" t="s">
        <v>68</v>
      </c>
      <c r="D25" s="47">
        <v>5143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35">
        <f t="shared" si="6"/>
        <v>5143</v>
      </c>
      <c r="AD25" s="174">
        <f t="shared" si="0"/>
        <v>5143</v>
      </c>
      <c r="AE25" s="49">
        <f t="shared" si="1"/>
        <v>141.4325</v>
      </c>
      <c r="AF25" s="49">
        <f t="shared" si="2"/>
        <v>48.858499999999999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141.4325</v>
      </c>
      <c r="AP25" s="51"/>
      <c r="AQ25" s="63">
        <v>50</v>
      </c>
      <c r="AR25" s="65">
        <f t="shared" si="10"/>
        <v>4951.5675000000001</v>
      </c>
      <c r="AS25" s="52">
        <f t="shared" si="11"/>
        <v>48.858499999999999</v>
      </c>
      <c r="AT25" s="52">
        <f t="shared" si="12"/>
        <v>-1.1415000000000006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4">
        <v>1908446153</v>
      </c>
      <c r="C26" s="68" t="s">
        <v>69</v>
      </c>
      <c r="D26" s="47">
        <v>5909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4"/>
      <c r="R26" s="174"/>
      <c r="S26" s="174">
        <v>16</v>
      </c>
      <c r="T26" s="174"/>
      <c r="U26" s="174"/>
      <c r="V26" s="174"/>
      <c r="W26" s="174"/>
      <c r="X26" s="174"/>
      <c r="Y26" s="174"/>
      <c r="Z26" s="174"/>
      <c r="AA26" s="174">
        <v>2</v>
      </c>
      <c r="AB26" s="174"/>
      <c r="AC26" s="35">
        <f t="shared" si="6"/>
        <v>9329</v>
      </c>
      <c r="AD26" s="174">
        <f t="shared" si="0"/>
        <v>5909</v>
      </c>
      <c r="AE26" s="49">
        <f t="shared" si="1"/>
        <v>162.4975</v>
      </c>
      <c r="AF26" s="49">
        <f t="shared" si="2"/>
        <v>56.1355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162.4975</v>
      </c>
      <c r="AP26" s="51"/>
      <c r="AQ26" s="63">
        <v>56</v>
      </c>
      <c r="AR26" s="65">
        <f t="shared" si="10"/>
        <v>9110.5025000000005</v>
      </c>
      <c r="AS26" s="52">
        <f t="shared" si="11"/>
        <v>56.1355</v>
      </c>
      <c r="AT26" s="52">
        <f t="shared" si="12"/>
        <v>0.1355000000000004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4">
        <v>1908446154</v>
      </c>
      <c r="C27" s="174" t="s">
        <v>70</v>
      </c>
      <c r="D27" s="47">
        <v>7400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>
        <v>1</v>
      </c>
      <c r="AB27" s="174"/>
      <c r="AC27" s="35">
        <f t="shared" si="6"/>
        <v>7582</v>
      </c>
      <c r="AD27" s="174">
        <f t="shared" si="0"/>
        <v>7400</v>
      </c>
      <c r="AE27" s="49">
        <f t="shared" si="1"/>
        <v>203.5</v>
      </c>
      <c r="AF27" s="49">
        <f t="shared" si="2"/>
        <v>70.3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</v>
      </c>
      <c r="AP27" s="51"/>
      <c r="AQ27" s="63">
        <v>100</v>
      </c>
      <c r="AR27" s="65">
        <f t="shared" si="10"/>
        <v>7278.5</v>
      </c>
      <c r="AS27" s="52">
        <f t="shared" si="11"/>
        <v>70.3</v>
      </c>
      <c r="AT27" s="52">
        <f t="shared" si="12"/>
        <v>-29.700000000000003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91" t="s">
        <v>71</v>
      </c>
      <c r="B28" s="192"/>
      <c r="C28" s="192"/>
      <c r="D28" s="81">
        <f t="shared" ref="D28:K28" si="13">SUM(D7:D27)</f>
        <v>174983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165</v>
      </c>
      <c r="L28" s="81">
        <f t="shared" ref="L28:AT28" si="14">SUM(L7:L27)</f>
        <v>0</v>
      </c>
      <c r="M28" s="81">
        <f t="shared" si="14"/>
        <v>270</v>
      </c>
      <c r="N28" s="81">
        <f t="shared" si="14"/>
        <v>0</v>
      </c>
      <c r="O28" s="81">
        <f t="shared" si="14"/>
        <v>20</v>
      </c>
      <c r="P28" s="81">
        <f t="shared" si="14"/>
        <v>500</v>
      </c>
      <c r="Q28" s="81">
        <f t="shared" si="14"/>
        <v>0</v>
      </c>
      <c r="R28" s="81">
        <f t="shared" si="14"/>
        <v>0</v>
      </c>
      <c r="S28" s="81">
        <f t="shared" si="14"/>
        <v>29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9</v>
      </c>
      <c r="AB28" s="81">
        <f t="shared" si="14"/>
        <v>0</v>
      </c>
      <c r="AC28" s="82">
        <f t="shared" si="14"/>
        <v>192840</v>
      </c>
      <c r="AD28" s="82">
        <f t="shared" si="14"/>
        <v>174983</v>
      </c>
      <c r="AE28" s="82">
        <f t="shared" si="14"/>
        <v>4812.0325000000003</v>
      </c>
      <c r="AF28" s="82">
        <f t="shared" si="14"/>
        <v>1662.3385000000001</v>
      </c>
      <c r="AG28" s="82">
        <f t="shared" si="14"/>
        <v>294.3</v>
      </c>
      <c r="AH28" s="82">
        <f t="shared" si="14"/>
        <v>101.46000000000001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4838.2950000000001</v>
      </c>
      <c r="AP28" s="82">
        <f t="shared" si="14"/>
        <v>0</v>
      </c>
      <c r="AQ28" s="84">
        <f t="shared" si="14"/>
        <v>1690</v>
      </c>
      <c r="AR28" s="85">
        <f t="shared" si="14"/>
        <v>186043.66749999998</v>
      </c>
      <c r="AS28" s="85">
        <f t="shared" si="14"/>
        <v>1763.7984999999996</v>
      </c>
      <c r="AT28" s="85">
        <f t="shared" si="14"/>
        <v>73.798499999999976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93" t="s">
        <v>72</v>
      </c>
      <c r="B29" s="206"/>
      <c r="C29" s="194"/>
      <c r="D29" s="90">
        <f>D4+D5-D28</f>
        <v>826141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2000</v>
      </c>
      <c r="L29" s="90">
        <f t="shared" si="15"/>
        <v>0</v>
      </c>
      <c r="M29" s="90">
        <f t="shared" si="15"/>
        <v>2570</v>
      </c>
      <c r="N29" s="90">
        <f t="shared" si="15"/>
        <v>0</v>
      </c>
      <c r="O29" s="90">
        <f t="shared" si="15"/>
        <v>1120</v>
      </c>
      <c r="P29" s="90">
        <f t="shared" si="15"/>
        <v>5000</v>
      </c>
      <c r="Q29" s="90">
        <f t="shared" si="15"/>
        <v>0</v>
      </c>
      <c r="R29" s="90">
        <f t="shared" si="15"/>
        <v>0</v>
      </c>
      <c r="S29" s="90">
        <f t="shared" si="15"/>
        <v>938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274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77"/>
      <c r="E33" s="177"/>
      <c r="F33" s="177"/>
      <c r="G33" s="177"/>
      <c r="H33" s="177"/>
      <c r="I33" s="177"/>
      <c r="J33" s="177"/>
      <c r="K33" s="177"/>
      <c r="L33" s="113"/>
      <c r="M33" s="17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75"/>
      <c r="E34" s="175"/>
      <c r="F34" s="175"/>
      <c r="G34" s="175"/>
      <c r="H34" s="175"/>
      <c r="I34" s="175"/>
      <c r="J34" s="175"/>
      <c r="K34" s="175"/>
      <c r="L34" s="175"/>
      <c r="M34" s="17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75"/>
      <c r="E35" s="175"/>
      <c r="F35" s="175"/>
      <c r="G35" s="175"/>
      <c r="H35" s="175"/>
      <c r="I35" s="175"/>
      <c r="J35" s="175"/>
      <c r="K35" s="175"/>
      <c r="L35" s="175"/>
      <c r="M35" s="17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75"/>
      <c r="E36" s="175"/>
      <c r="F36" s="175"/>
      <c r="G36" s="175"/>
      <c r="H36" s="175"/>
      <c r="I36" s="175"/>
      <c r="J36" s="175"/>
      <c r="K36" s="175"/>
      <c r="L36" s="115"/>
      <c r="M36" s="177"/>
      <c r="O36" s="99"/>
      <c r="AR36" s="44"/>
      <c r="AS36" s="100"/>
      <c r="AT36" s="100"/>
    </row>
    <row r="37" spans="1:47" ht="15.75">
      <c r="A37" s="107"/>
      <c r="B37" s="107"/>
      <c r="C37" s="56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AR37" s="100"/>
      <c r="AS37" s="100"/>
      <c r="AT37" s="100"/>
    </row>
    <row r="38" spans="1:47" ht="15.75">
      <c r="A38" s="5"/>
      <c r="B38" s="5"/>
      <c r="C38" s="56"/>
      <c r="D38" s="175"/>
      <c r="E38" s="175"/>
      <c r="F38" s="175"/>
      <c r="G38" s="175"/>
      <c r="H38" s="175"/>
      <c r="I38" s="175"/>
      <c r="J38" s="175"/>
      <c r="K38" s="175"/>
      <c r="L38" s="115"/>
      <c r="M38" s="177"/>
      <c r="AR38" s="44"/>
      <c r="AS38" s="5"/>
      <c r="AT38" s="100"/>
    </row>
    <row r="39" spans="1:47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7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3" priority="27" stopIfTrue="1" operator="greaterThan">
      <formula>0</formula>
    </cfRule>
  </conditionalFormatting>
  <conditionalFormatting sqref="AQ31">
    <cfRule type="cellIs" dxfId="52" priority="25" operator="greaterThan">
      <formula>$AQ$7:$AQ$18&lt;100</formula>
    </cfRule>
    <cfRule type="cellIs" dxfId="51" priority="26" operator="greaterThan">
      <formula>100</formula>
    </cfRule>
  </conditionalFormatting>
  <conditionalFormatting sqref="D29:J29 Q29:AB29 Q28:AA28 K4:P29">
    <cfRule type="cellIs" dxfId="50" priority="24" operator="equal">
      <formula>212030016606640</formula>
    </cfRule>
  </conditionalFormatting>
  <conditionalFormatting sqref="D29:J29 L29:AB29 L28:AA28 K4:K29">
    <cfRule type="cellIs" dxfId="49" priority="22" operator="equal">
      <formula>$K$4</formula>
    </cfRule>
    <cfRule type="cellIs" dxfId="48" priority="23" operator="equal">
      <formula>2120</formula>
    </cfRule>
  </conditionalFormatting>
  <conditionalFormatting sqref="D29:L29 M4:N29">
    <cfRule type="cellIs" dxfId="47" priority="20" operator="equal">
      <formula>$M$4</formula>
    </cfRule>
    <cfRule type="cellIs" dxfId="46" priority="21" operator="equal">
      <formula>300</formula>
    </cfRule>
  </conditionalFormatting>
  <conditionalFormatting sqref="O4:O29">
    <cfRule type="cellIs" dxfId="45" priority="18" operator="equal">
      <formula>$O$4</formula>
    </cfRule>
    <cfRule type="cellIs" dxfId="44" priority="19" operator="equal">
      <formula>1660</formula>
    </cfRule>
  </conditionalFormatting>
  <conditionalFormatting sqref="P4:P29">
    <cfRule type="cellIs" dxfId="43" priority="16" operator="equal">
      <formula>$P$4</formula>
    </cfRule>
    <cfRule type="cellIs" dxfId="42" priority="17" operator="equal">
      <formula>6640</formula>
    </cfRule>
  </conditionalFormatting>
  <conditionalFormatting sqref="AT6:AT28">
    <cfRule type="cellIs" dxfId="41" priority="15" operator="lessThan">
      <formula>0</formula>
    </cfRule>
  </conditionalFormatting>
  <conditionalFormatting sqref="AT7:AT18">
    <cfRule type="cellIs" dxfId="40" priority="12" operator="lessThan">
      <formula>0</formula>
    </cfRule>
    <cfRule type="cellIs" dxfId="39" priority="13" operator="lessThan">
      <formula>0</formula>
    </cfRule>
    <cfRule type="cellIs" dxfId="38" priority="14" operator="lessThan">
      <formula>0</formula>
    </cfRule>
  </conditionalFormatting>
  <conditionalFormatting sqref="L28:AA28 K4:K28">
    <cfRule type="cellIs" dxfId="37" priority="11" operator="equal">
      <formula>$K$4</formula>
    </cfRule>
  </conditionalFormatting>
  <conditionalFormatting sqref="D4 D6:D29">
    <cfRule type="cellIs" dxfId="36" priority="10" operator="equal">
      <formula>$D$4</formula>
    </cfRule>
  </conditionalFormatting>
  <conditionalFormatting sqref="S4:S29">
    <cfRule type="cellIs" dxfId="35" priority="9" operator="equal">
      <formula>$S$4</formula>
    </cfRule>
  </conditionalFormatting>
  <conditionalFormatting sqref="Z4:Z29">
    <cfRule type="cellIs" dxfId="34" priority="8" operator="equal">
      <formula>$Z$4</formula>
    </cfRule>
  </conditionalFormatting>
  <conditionalFormatting sqref="AA4:AA29">
    <cfRule type="cellIs" dxfId="33" priority="7" operator="equal">
      <formula>$AA$4</formula>
    </cfRule>
  </conditionalFormatting>
  <conditionalFormatting sqref="AB4:AB29">
    <cfRule type="cellIs" dxfId="32" priority="6" operator="equal">
      <formula>$AB$4</formula>
    </cfRule>
  </conditionalFormatting>
  <conditionalFormatting sqref="AB29">
    <cfRule type="cellIs" dxfId="31" priority="5" operator="equal">
      <formula>$AB$4</formula>
    </cfRule>
  </conditionalFormatting>
  <conditionalFormatting sqref="AT7:AT28">
    <cfRule type="cellIs" dxfId="30" priority="2" operator="lessThan">
      <formula>0</formula>
    </cfRule>
    <cfRule type="cellIs" dxfId="29" priority="3" operator="lessThan">
      <formula>0</formula>
    </cfRule>
    <cfRule type="cellIs" dxfId="28" priority="4" operator="lessThan">
      <formula>0</formula>
    </cfRule>
  </conditionalFormatting>
  <conditionalFormatting sqref="D5:AA5">
    <cfRule type="cellIs" dxfId="27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87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89" t="s">
        <v>3</v>
      </c>
      <c r="B4" s="189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189">
        <v>1650</v>
      </c>
      <c r="N4" s="189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194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5" t="s">
        <v>73</v>
      </c>
      <c r="E32" s="195"/>
      <c r="F32" s="195"/>
      <c r="G32" s="195"/>
      <c r="H32" s="195"/>
      <c r="I32" s="195"/>
      <c r="J32" s="195"/>
      <c r="K32" s="195"/>
      <c r="L32" s="195"/>
      <c r="M32" s="195"/>
      <c r="O32" s="99"/>
      <c r="P32" s="44"/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199" t="s">
        <v>76</v>
      </c>
      <c r="E33" s="199"/>
      <c r="F33" s="199"/>
      <c r="G33" s="199"/>
      <c r="H33" s="199"/>
      <c r="I33" s="199"/>
      <c r="J33" s="199"/>
      <c r="K33" s="199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0" t="s">
        <v>77</v>
      </c>
      <c r="E34" s="200"/>
      <c r="F34" s="200"/>
      <c r="G34" s="200"/>
      <c r="H34" s="200"/>
      <c r="I34" s="200"/>
      <c r="J34" s="200"/>
      <c r="K34" s="200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7"/>
      <c r="E35" s="197"/>
      <c r="F35" s="197"/>
      <c r="G35" s="197"/>
      <c r="H35" s="197"/>
      <c r="I35" s="197"/>
      <c r="J35" s="197"/>
      <c r="K35" s="197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201" t="s">
        <v>78</v>
      </c>
      <c r="E36" s="201"/>
      <c r="F36" s="201"/>
      <c r="G36" s="201"/>
      <c r="H36" s="201"/>
      <c r="I36" s="201"/>
      <c r="J36" s="201"/>
      <c r="K36" s="201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199" t="s">
        <v>79</v>
      </c>
      <c r="E37" s="199"/>
      <c r="F37" s="199"/>
      <c r="G37" s="199"/>
      <c r="H37" s="199"/>
      <c r="I37" s="199"/>
      <c r="J37" s="199"/>
      <c r="K37" s="199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197" t="s">
        <v>81</v>
      </c>
      <c r="E38" s="197"/>
      <c r="F38" s="197"/>
      <c r="G38" s="197"/>
      <c r="H38" s="197"/>
      <c r="I38" s="197"/>
      <c r="J38" s="197"/>
      <c r="K38" s="197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97" t="s">
        <v>83</v>
      </c>
      <c r="E39" s="197"/>
      <c r="F39" s="197"/>
      <c r="G39" s="197"/>
      <c r="H39" s="197"/>
      <c r="I39" s="197"/>
      <c r="J39" s="197"/>
      <c r="K39" s="197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98" t="s">
        <v>85</v>
      </c>
      <c r="E40" s="198"/>
      <c r="F40" s="198"/>
      <c r="G40" s="198"/>
      <c r="H40" s="198"/>
      <c r="I40" s="198"/>
      <c r="J40" s="198"/>
      <c r="K40" s="198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03" priority="17" stopIfTrue="1" operator="greaterThan">
      <formula>0</formula>
    </cfRule>
  </conditionalFormatting>
  <conditionalFormatting sqref="AQ32">
    <cfRule type="cellIs" dxfId="502" priority="15" operator="greaterThan">
      <formula>$AQ$7:$AQ$18&lt;100</formula>
    </cfRule>
    <cfRule type="cellIs" dxfId="501" priority="16" operator="greaterThan">
      <formula>100</formula>
    </cfRule>
  </conditionalFormatting>
  <conditionalFormatting sqref="K4:P30 D30:J30 Q30:AB30">
    <cfRule type="cellIs" dxfId="500" priority="14" operator="equal">
      <formula>212030016606640</formula>
    </cfRule>
  </conditionalFormatting>
  <conditionalFormatting sqref="K4:K30 L29:P29 D30:J30 L30:AB30">
    <cfRule type="cellIs" dxfId="499" priority="12" operator="equal">
      <formula>$K$4</formula>
    </cfRule>
    <cfRule type="cellIs" dxfId="498" priority="13" operator="equal">
      <formula>2120</formula>
    </cfRule>
  </conditionalFormatting>
  <conditionalFormatting sqref="M4:N30 D30:L30">
    <cfRule type="cellIs" dxfId="497" priority="10" operator="equal">
      <formula>$M$4</formula>
    </cfRule>
    <cfRule type="cellIs" dxfId="496" priority="11" operator="equal">
      <formula>300</formula>
    </cfRule>
  </conditionalFormatting>
  <conditionalFormatting sqref="O4:O30">
    <cfRule type="cellIs" dxfId="495" priority="8" operator="equal">
      <formula>$O$4</formula>
    </cfRule>
    <cfRule type="cellIs" dxfId="494" priority="9" operator="equal">
      <formula>1660</formula>
    </cfRule>
  </conditionalFormatting>
  <conditionalFormatting sqref="P4:P30">
    <cfRule type="cellIs" dxfId="493" priority="6" operator="equal">
      <formula>$P$4</formula>
    </cfRule>
    <cfRule type="cellIs" dxfId="492" priority="7" operator="equal">
      <formula>6640</formula>
    </cfRule>
  </conditionalFormatting>
  <conditionalFormatting sqref="AT6:AT29">
    <cfRule type="cellIs" dxfId="491" priority="5" operator="lessThan">
      <formula>0</formula>
    </cfRule>
  </conditionalFormatting>
  <conditionalFormatting sqref="AT7:AT18">
    <cfRule type="cellIs" dxfId="490" priority="2" operator="lessThan">
      <formula>0</formula>
    </cfRule>
    <cfRule type="cellIs" dxfId="489" priority="3" operator="lessThan">
      <formula>0</formula>
    </cfRule>
    <cfRule type="cellIs" dxfId="488" priority="4" operator="lessThan">
      <formula>0</formula>
    </cfRule>
  </conditionalFormatting>
  <conditionalFormatting sqref="K4:K29 L29:P29">
    <cfRule type="cellIs" dxfId="487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15" sqref="P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88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89" t="s">
        <v>3</v>
      </c>
      <c r="B4" s="189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189">
        <v>1120</v>
      </c>
      <c r="N4" s="189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194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5" t="s">
        <v>73</v>
      </c>
      <c r="E32" s="195"/>
      <c r="F32" s="195"/>
      <c r="G32" s="195"/>
      <c r="H32" s="195"/>
      <c r="I32" s="195"/>
      <c r="J32" s="195"/>
      <c r="K32" s="195"/>
      <c r="L32" s="195"/>
      <c r="M32" s="195"/>
      <c r="O32" s="99"/>
      <c r="P32" s="44"/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199" t="s">
        <v>76</v>
      </c>
      <c r="E33" s="199"/>
      <c r="F33" s="199"/>
      <c r="G33" s="199"/>
      <c r="H33" s="199"/>
      <c r="I33" s="199"/>
      <c r="J33" s="199"/>
      <c r="K33" s="199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0" t="s">
        <v>77</v>
      </c>
      <c r="E34" s="200"/>
      <c r="F34" s="200"/>
      <c r="G34" s="200"/>
      <c r="H34" s="200"/>
      <c r="I34" s="200"/>
      <c r="J34" s="200"/>
      <c r="K34" s="200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7"/>
      <c r="E35" s="197"/>
      <c r="F35" s="197"/>
      <c r="G35" s="197"/>
      <c r="H35" s="197"/>
      <c r="I35" s="197"/>
      <c r="J35" s="197"/>
      <c r="K35" s="197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201" t="s">
        <v>78</v>
      </c>
      <c r="E36" s="201"/>
      <c r="F36" s="201"/>
      <c r="G36" s="201"/>
      <c r="H36" s="201"/>
      <c r="I36" s="201"/>
      <c r="J36" s="201"/>
      <c r="K36" s="201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199" t="s">
        <v>79</v>
      </c>
      <c r="E37" s="199"/>
      <c r="F37" s="199"/>
      <c r="G37" s="199"/>
      <c r="H37" s="199"/>
      <c r="I37" s="199"/>
      <c r="J37" s="199"/>
      <c r="K37" s="199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197" t="s">
        <v>81</v>
      </c>
      <c r="E38" s="197"/>
      <c r="F38" s="197"/>
      <c r="G38" s="197"/>
      <c r="H38" s="197"/>
      <c r="I38" s="197"/>
      <c r="J38" s="197"/>
      <c r="K38" s="197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197" t="s">
        <v>83</v>
      </c>
      <c r="E39" s="197"/>
      <c r="F39" s="197"/>
      <c r="G39" s="197"/>
      <c r="H39" s="197"/>
      <c r="I39" s="197"/>
      <c r="J39" s="197"/>
      <c r="K39" s="197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8" t="s">
        <v>85</v>
      </c>
      <c r="E40" s="198"/>
      <c r="F40" s="198"/>
      <c r="G40" s="198"/>
      <c r="H40" s="198"/>
      <c r="I40" s="198"/>
      <c r="J40" s="198"/>
      <c r="K40" s="198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86" priority="17" stopIfTrue="1" operator="greaterThan">
      <formula>0</formula>
    </cfRule>
  </conditionalFormatting>
  <conditionalFormatting sqref="AQ32">
    <cfRule type="cellIs" dxfId="485" priority="15" operator="greaterThan">
      <formula>$AQ$7:$AQ$18&lt;100</formula>
    </cfRule>
    <cfRule type="cellIs" dxfId="484" priority="16" operator="greaterThan">
      <formula>100</formula>
    </cfRule>
  </conditionalFormatting>
  <conditionalFormatting sqref="K4:P30 D30:J30 Q30:AB30">
    <cfRule type="cellIs" dxfId="483" priority="14" operator="equal">
      <formula>212030016606640</formula>
    </cfRule>
  </conditionalFormatting>
  <conditionalFormatting sqref="K4:K30 L29:P29 D30:J30 L30:AB30">
    <cfRule type="cellIs" dxfId="482" priority="12" operator="equal">
      <formula>$K$4</formula>
    </cfRule>
    <cfRule type="cellIs" dxfId="481" priority="13" operator="equal">
      <formula>2120</formula>
    </cfRule>
  </conditionalFormatting>
  <conditionalFormatting sqref="M4:N30 D30:L30">
    <cfRule type="cellIs" dxfId="480" priority="10" operator="equal">
      <formula>$M$4</formula>
    </cfRule>
    <cfRule type="cellIs" dxfId="479" priority="11" operator="equal">
      <formula>300</formula>
    </cfRule>
  </conditionalFormatting>
  <conditionalFormatting sqref="O4:O30">
    <cfRule type="cellIs" dxfId="478" priority="8" operator="equal">
      <formula>$O$4</formula>
    </cfRule>
    <cfRule type="cellIs" dxfId="477" priority="9" operator="equal">
      <formula>1660</formula>
    </cfRule>
  </conditionalFormatting>
  <conditionalFormatting sqref="P4:P30">
    <cfRule type="cellIs" dxfId="476" priority="6" operator="equal">
      <formula>$P$4</formula>
    </cfRule>
    <cfRule type="cellIs" dxfId="475" priority="7" operator="equal">
      <formula>6640</formula>
    </cfRule>
  </conditionalFormatting>
  <conditionalFormatting sqref="AT6:AT29">
    <cfRule type="cellIs" dxfId="474" priority="5" operator="lessThan">
      <formula>0</formula>
    </cfRule>
  </conditionalFormatting>
  <conditionalFormatting sqref="AT7:AT18">
    <cfRule type="cellIs" dxfId="473" priority="2" operator="lessThan">
      <formula>0</formula>
    </cfRule>
    <cfRule type="cellIs" dxfId="472" priority="3" operator="lessThan">
      <formula>0</formula>
    </cfRule>
    <cfRule type="cellIs" dxfId="471" priority="4" operator="lessThan">
      <formula>0</formula>
    </cfRule>
  </conditionalFormatting>
  <conditionalFormatting sqref="K4:K29 L29:P29">
    <cfRule type="cellIs" dxfId="470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8" sqref="M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90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89" t="s">
        <v>3</v>
      </c>
      <c r="B4" s="189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189">
        <v>310</v>
      </c>
      <c r="N4" s="189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194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5" t="s">
        <v>73</v>
      </c>
      <c r="E32" s="195"/>
      <c r="F32" s="195"/>
      <c r="G32" s="195"/>
      <c r="H32" s="195"/>
      <c r="I32" s="195"/>
      <c r="J32" s="195"/>
      <c r="K32" s="195"/>
      <c r="L32" s="195"/>
      <c r="M32" s="195"/>
      <c r="O32" s="99"/>
      <c r="P32" s="44"/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199" t="s">
        <v>76</v>
      </c>
      <c r="E33" s="199"/>
      <c r="F33" s="199"/>
      <c r="G33" s="199"/>
      <c r="H33" s="199"/>
      <c r="I33" s="199"/>
      <c r="J33" s="199"/>
      <c r="K33" s="199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0" t="s">
        <v>77</v>
      </c>
      <c r="E34" s="200"/>
      <c r="F34" s="200"/>
      <c r="G34" s="200"/>
      <c r="H34" s="200"/>
      <c r="I34" s="200"/>
      <c r="J34" s="200"/>
      <c r="K34" s="200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7"/>
      <c r="E35" s="197"/>
      <c r="F35" s="197"/>
      <c r="G35" s="197"/>
      <c r="H35" s="197"/>
      <c r="I35" s="197"/>
      <c r="J35" s="197"/>
      <c r="K35" s="197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201" t="s">
        <v>78</v>
      </c>
      <c r="E36" s="201"/>
      <c r="F36" s="201"/>
      <c r="G36" s="201"/>
      <c r="H36" s="201"/>
      <c r="I36" s="201"/>
      <c r="J36" s="201"/>
      <c r="K36" s="201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199" t="s">
        <v>79</v>
      </c>
      <c r="E37" s="199"/>
      <c r="F37" s="199"/>
      <c r="G37" s="199"/>
      <c r="H37" s="199"/>
      <c r="I37" s="199"/>
      <c r="J37" s="199"/>
      <c r="K37" s="199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197" t="s">
        <v>81</v>
      </c>
      <c r="E38" s="197"/>
      <c r="F38" s="197"/>
      <c r="G38" s="197"/>
      <c r="H38" s="197"/>
      <c r="I38" s="197"/>
      <c r="J38" s="197"/>
      <c r="K38" s="197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97" t="s">
        <v>83</v>
      </c>
      <c r="E39" s="197"/>
      <c r="F39" s="197"/>
      <c r="G39" s="197"/>
      <c r="H39" s="197"/>
      <c r="I39" s="197"/>
      <c r="J39" s="197"/>
      <c r="K39" s="197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8" t="s">
        <v>85</v>
      </c>
      <c r="E40" s="198"/>
      <c r="F40" s="198"/>
      <c r="G40" s="198"/>
      <c r="H40" s="198"/>
      <c r="I40" s="198"/>
      <c r="J40" s="198"/>
      <c r="K40" s="198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69" priority="17" stopIfTrue="1" operator="greaterThan">
      <formula>0</formula>
    </cfRule>
  </conditionalFormatting>
  <conditionalFormatting sqref="AQ32">
    <cfRule type="cellIs" dxfId="468" priority="15" operator="greaterThan">
      <formula>$AQ$7:$AQ$18&lt;100</formula>
    </cfRule>
    <cfRule type="cellIs" dxfId="467" priority="16" operator="greaterThan">
      <formula>100</formula>
    </cfRule>
  </conditionalFormatting>
  <conditionalFormatting sqref="K4:P30 D30:J30 Q30:AB30">
    <cfRule type="cellIs" dxfId="466" priority="14" operator="equal">
      <formula>212030016606640</formula>
    </cfRule>
  </conditionalFormatting>
  <conditionalFormatting sqref="K4:K30 L29:P29 D30:J30 L30:AB30">
    <cfRule type="cellIs" dxfId="465" priority="12" operator="equal">
      <formula>$K$4</formula>
    </cfRule>
    <cfRule type="cellIs" dxfId="464" priority="13" operator="equal">
      <formula>2120</formula>
    </cfRule>
  </conditionalFormatting>
  <conditionalFormatting sqref="M4:N30 D30:L30">
    <cfRule type="cellIs" dxfId="463" priority="10" operator="equal">
      <formula>$M$4</formula>
    </cfRule>
    <cfRule type="cellIs" dxfId="462" priority="11" operator="equal">
      <formula>300</formula>
    </cfRule>
  </conditionalFormatting>
  <conditionalFormatting sqref="O4:O30">
    <cfRule type="cellIs" dxfId="461" priority="8" operator="equal">
      <formula>$O$4</formula>
    </cfRule>
    <cfRule type="cellIs" dxfId="460" priority="9" operator="equal">
      <formula>1660</formula>
    </cfRule>
  </conditionalFormatting>
  <conditionalFormatting sqref="P4:P30">
    <cfRule type="cellIs" dxfId="459" priority="6" operator="equal">
      <formula>$P$4</formula>
    </cfRule>
    <cfRule type="cellIs" dxfId="458" priority="7" operator="equal">
      <formula>6640</formula>
    </cfRule>
  </conditionalFormatting>
  <conditionalFormatting sqref="AT6:AT29">
    <cfRule type="cellIs" dxfId="457" priority="5" operator="lessThan">
      <formula>0</formula>
    </cfRule>
  </conditionalFormatting>
  <conditionalFormatting sqref="AT7:AT18">
    <cfRule type="cellIs" dxfId="456" priority="2" operator="lessThan">
      <formula>0</formula>
    </cfRule>
    <cfRule type="cellIs" dxfId="455" priority="3" operator="lessThan">
      <formula>0</formula>
    </cfRule>
    <cfRule type="cellIs" dxfId="454" priority="4" operator="lessThan">
      <formula>0</formula>
    </cfRule>
  </conditionalFormatting>
  <conditionalFormatting sqref="K4:K29 L29:P29">
    <cfRule type="cellIs" dxfId="453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12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95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89" t="s">
        <v>3</v>
      </c>
      <c r="B4" s="189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189">
        <v>3620</v>
      </c>
      <c r="N4" s="189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194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5" t="s">
        <v>73</v>
      </c>
      <c r="E32" s="195"/>
      <c r="F32" s="195"/>
      <c r="G32" s="195"/>
      <c r="H32" s="195"/>
      <c r="I32" s="195"/>
      <c r="J32" s="195"/>
      <c r="K32" s="195"/>
      <c r="L32" s="195"/>
      <c r="M32" s="195"/>
      <c r="O32" s="99"/>
      <c r="P32" s="44"/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199" t="s">
        <v>76</v>
      </c>
      <c r="E33" s="199"/>
      <c r="F33" s="199"/>
      <c r="G33" s="199"/>
      <c r="H33" s="199"/>
      <c r="I33" s="199"/>
      <c r="J33" s="199"/>
      <c r="K33" s="199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0" t="s">
        <v>77</v>
      </c>
      <c r="E34" s="200"/>
      <c r="F34" s="200"/>
      <c r="G34" s="200"/>
      <c r="H34" s="200"/>
      <c r="I34" s="200"/>
      <c r="J34" s="200"/>
      <c r="K34" s="200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7"/>
      <c r="E35" s="197"/>
      <c r="F35" s="197"/>
      <c r="G35" s="197"/>
      <c r="H35" s="197"/>
      <c r="I35" s="197"/>
      <c r="J35" s="197"/>
      <c r="K35" s="197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201" t="s">
        <v>78</v>
      </c>
      <c r="E36" s="201"/>
      <c r="F36" s="201"/>
      <c r="G36" s="201"/>
      <c r="H36" s="201"/>
      <c r="I36" s="201"/>
      <c r="J36" s="201"/>
      <c r="K36" s="201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199" t="s">
        <v>79</v>
      </c>
      <c r="E37" s="199"/>
      <c r="F37" s="199"/>
      <c r="G37" s="199"/>
      <c r="H37" s="199"/>
      <c r="I37" s="199"/>
      <c r="J37" s="199"/>
      <c r="K37" s="199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197" t="s">
        <v>81</v>
      </c>
      <c r="E38" s="197"/>
      <c r="F38" s="197"/>
      <c r="G38" s="197"/>
      <c r="H38" s="197"/>
      <c r="I38" s="197"/>
      <c r="J38" s="197"/>
      <c r="K38" s="197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97" t="s">
        <v>83</v>
      </c>
      <c r="E39" s="197"/>
      <c r="F39" s="197"/>
      <c r="G39" s="197"/>
      <c r="H39" s="197"/>
      <c r="I39" s="197"/>
      <c r="J39" s="197"/>
      <c r="K39" s="197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8" t="s">
        <v>85</v>
      </c>
      <c r="E40" s="198"/>
      <c r="F40" s="198"/>
      <c r="G40" s="198"/>
      <c r="H40" s="198"/>
      <c r="I40" s="198"/>
      <c r="J40" s="198"/>
      <c r="K40" s="198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52" priority="17" stopIfTrue="1" operator="greaterThan">
      <formula>0</formula>
    </cfRule>
  </conditionalFormatting>
  <conditionalFormatting sqref="AQ32">
    <cfRule type="cellIs" dxfId="451" priority="15" operator="greaterThan">
      <formula>$AQ$7:$AQ$18&lt;100</formula>
    </cfRule>
    <cfRule type="cellIs" dxfId="450" priority="16" operator="greaterThan">
      <formula>100</formula>
    </cfRule>
  </conditionalFormatting>
  <conditionalFormatting sqref="K4:P30 D30:J30 Q30:AB30">
    <cfRule type="cellIs" dxfId="449" priority="14" operator="equal">
      <formula>212030016606640</formula>
    </cfRule>
  </conditionalFormatting>
  <conditionalFormatting sqref="K4:K30 L29:P29 D30:J30 L30:AB30">
    <cfRule type="cellIs" dxfId="448" priority="12" operator="equal">
      <formula>$K$4</formula>
    </cfRule>
    <cfRule type="cellIs" dxfId="447" priority="13" operator="equal">
      <formula>2120</formula>
    </cfRule>
  </conditionalFormatting>
  <conditionalFormatting sqref="M4:N30 D30:L30">
    <cfRule type="cellIs" dxfId="446" priority="10" operator="equal">
      <formula>$M$4</formula>
    </cfRule>
    <cfRule type="cellIs" dxfId="445" priority="11" operator="equal">
      <formula>300</formula>
    </cfRule>
  </conditionalFormatting>
  <conditionalFormatting sqref="O4:O30">
    <cfRule type="cellIs" dxfId="444" priority="8" operator="equal">
      <formula>$O$4</formula>
    </cfRule>
    <cfRule type="cellIs" dxfId="443" priority="9" operator="equal">
      <formula>1660</formula>
    </cfRule>
  </conditionalFormatting>
  <conditionalFormatting sqref="P4:P30">
    <cfRule type="cellIs" dxfId="442" priority="6" operator="equal">
      <formula>$P$4</formula>
    </cfRule>
    <cfRule type="cellIs" dxfId="441" priority="7" operator="equal">
      <formula>6640</formula>
    </cfRule>
  </conditionalFormatting>
  <conditionalFormatting sqref="AT6:AT29">
    <cfRule type="cellIs" dxfId="440" priority="5" operator="lessThan">
      <formula>0</formula>
    </cfRule>
  </conditionalFormatting>
  <conditionalFormatting sqref="AT7:AT18">
    <cfRule type="cellIs" dxfId="439" priority="2" operator="lessThan">
      <formula>0</formula>
    </cfRule>
    <cfRule type="cellIs" dxfId="438" priority="3" operator="lessThan">
      <formula>0</formula>
    </cfRule>
    <cfRule type="cellIs" dxfId="437" priority="4" operator="lessThan">
      <formula>0</formula>
    </cfRule>
  </conditionalFormatting>
  <conditionalFormatting sqref="K4:K29 L29:P29">
    <cfRule type="cellIs" dxfId="436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0" sqref="AA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99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89" t="s">
        <v>3</v>
      </c>
      <c r="B4" s="189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189">
        <v>2800</v>
      </c>
      <c r="N4" s="189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194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O32" s="99"/>
      <c r="P32" s="44"/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203"/>
      <c r="E33" s="203"/>
      <c r="F33" s="203"/>
      <c r="G33" s="203"/>
      <c r="H33" s="203"/>
      <c r="I33" s="203"/>
      <c r="J33" s="203"/>
      <c r="K33" s="203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3"/>
      <c r="E35" s="203"/>
      <c r="F35" s="203"/>
      <c r="G35" s="203"/>
      <c r="H35" s="203"/>
      <c r="I35" s="203"/>
      <c r="J35" s="203"/>
      <c r="K35" s="203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03"/>
      <c r="E36" s="203"/>
      <c r="F36" s="203"/>
      <c r="G36" s="203"/>
      <c r="H36" s="203"/>
      <c r="I36" s="203"/>
      <c r="J36" s="203"/>
      <c r="K36" s="203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203"/>
      <c r="E37" s="203"/>
      <c r="F37" s="203"/>
      <c r="G37" s="203"/>
      <c r="H37" s="203"/>
      <c r="I37" s="203"/>
      <c r="J37" s="203"/>
      <c r="K37" s="203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203"/>
      <c r="E38" s="203"/>
      <c r="F38" s="203"/>
      <c r="G38" s="203"/>
      <c r="H38" s="203"/>
      <c r="I38" s="203"/>
      <c r="J38" s="203"/>
      <c r="K38" s="203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03"/>
      <c r="E39" s="203"/>
      <c r="F39" s="203"/>
      <c r="G39" s="203"/>
      <c r="H39" s="203"/>
      <c r="I39" s="203"/>
      <c r="J39" s="203"/>
      <c r="K39" s="20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4"/>
      <c r="E40" s="204"/>
      <c r="F40" s="204"/>
      <c r="G40" s="204"/>
      <c r="H40" s="204"/>
      <c r="I40" s="204"/>
      <c r="J40" s="204"/>
      <c r="K40" s="204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35" priority="17" stopIfTrue="1" operator="greaterThan">
      <formula>0</formula>
    </cfRule>
  </conditionalFormatting>
  <conditionalFormatting sqref="AQ32">
    <cfRule type="cellIs" dxfId="434" priority="15" operator="greaterThan">
      <formula>$AQ$7:$AQ$18&lt;100</formula>
    </cfRule>
    <cfRule type="cellIs" dxfId="433" priority="16" operator="greaterThan">
      <formula>100</formula>
    </cfRule>
  </conditionalFormatting>
  <conditionalFormatting sqref="K4:P30 D30:J30 Q30:AB30">
    <cfRule type="cellIs" dxfId="432" priority="14" operator="equal">
      <formula>212030016606640</formula>
    </cfRule>
  </conditionalFormatting>
  <conditionalFormatting sqref="K4:K30 L29:P29 D30:J30 L30:AB30">
    <cfRule type="cellIs" dxfId="431" priority="12" operator="equal">
      <formula>$K$4</formula>
    </cfRule>
    <cfRule type="cellIs" dxfId="430" priority="13" operator="equal">
      <formula>2120</formula>
    </cfRule>
  </conditionalFormatting>
  <conditionalFormatting sqref="M4:N30 D30:L30">
    <cfRule type="cellIs" dxfId="429" priority="10" operator="equal">
      <formula>$M$4</formula>
    </cfRule>
    <cfRule type="cellIs" dxfId="428" priority="11" operator="equal">
      <formula>300</formula>
    </cfRule>
  </conditionalFormatting>
  <conditionalFormatting sqref="O4:O30">
    <cfRule type="cellIs" dxfId="427" priority="8" operator="equal">
      <formula>$O$4</formula>
    </cfRule>
    <cfRule type="cellIs" dxfId="426" priority="9" operator="equal">
      <formula>1660</formula>
    </cfRule>
  </conditionalFormatting>
  <conditionalFormatting sqref="P4:P30">
    <cfRule type="cellIs" dxfId="425" priority="6" operator="equal">
      <formula>$P$4</formula>
    </cfRule>
    <cfRule type="cellIs" dxfId="424" priority="7" operator="equal">
      <formula>6640</formula>
    </cfRule>
  </conditionalFormatting>
  <conditionalFormatting sqref="AT6:AT29">
    <cfRule type="cellIs" dxfId="423" priority="5" operator="lessThan">
      <formula>0</formula>
    </cfRule>
  </conditionalFormatting>
  <conditionalFormatting sqref="AT7:AT18">
    <cfRule type="cellIs" dxfId="422" priority="2" operator="lessThan">
      <formula>0</formula>
    </cfRule>
    <cfRule type="cellIs" dxfId="421" priority="3" operator="lessThan">
      <formula>0</formula>
    </cfRule>
    <cfRule type="cellIs" dxfId="420" priority="4" operator="lessThan">
      <formula>0</formula>
    </cfRule>
  </conditionalFormatting>
  <conditionalFormatting sqref="K4:K29 L29:P29">
    <cfRule type="cellIs" dxfId="419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101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89" t="s">
        <v>3</v>
      </c>
      <c r="B4" s="189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189">
        <v>1980</v>
      </c>
      <c r="N4" s="189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9" t="s">
        <v>4</v>
      </c>
      <c r="B5" s="189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91" t="s">
        <v>71</v>
      </c>
      <c r="B29" s="192"/>
      <c r="C29" s="192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93" t="s">
        <v>72</v>
      </c>
      <c r="B30" s="206"/>
      <c r="C30" s="194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O32" s="99"/>
      <c r="P32" s="44"/>
      <c r="Q32" s="5"/>
      <c r="R32" s="5"/>
      <c r="S32" s="5"/>
      <c r="AR32" s="196" t="s">
        <v>75</v>
      </c>
      <c r="AS32" s="196"/>
      <c r="AT32" s="196"/>
      <c r="AU32" s="100"/>
    </row>
    <row r="33" spans="1:48" ht="15.75">
      <c r="A33" s="5"/>
      <c r="B33" s="5"/>
      <c r="C33" s="56"/>
      <c r="D33" s="203"/>
      <c r="E33" s="203"/>
      <c r="F33" s="203"/>
      <c r="G33" s="203"/>
      <c r="H33" s="203"/>
      <c r="I33" s="203"/>
      <c r="J33" s="203"/>
      <c r="K33" s="203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203"/>
      <c r="E35" s="203"/>
      <c r="F35" s="203"/>
      <c r="G35" s="203"/>
      <c r="H35" s="203"/>
      <c r="I35" s="203"/>
      <c r="J35" s="203"/>
      <c r="K35" s="203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03"/>
      <c r="E36" s="203"/>
      <c r="F36" s="203"/>
      <c r="G36" s="203"/>
      <c r="H36" s="203"/>
      <c r="I36" s="203"/>
      <c r="J36" s="203"/>
      <c r="K36" s="203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203"/>
      <c r="E37" s="203"/>
      <c r="F37" s="203"/>
      <c r="G37" s="203"/>
      <c r="H37" s="203"/>
      <c r="I37" s="203"/>
      <c r="J37" s="203"/>
      <c r="K37" s="203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203"/>
      <c r="E38" s="203"/>
      <c r="F38" s="203"/>
      <c r="G38" s="203"/>
      <c r="H38" s="203"/>
      <c r="I38" s="203"/>
      <c r="J38" s="203"/>
      <c r="K38" s="203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03"/>
      <c r="E39" s="203"/>
      <c r="F39" s="203"/>
      <c r="G39" s="203"/>
      <c r="H39" s="203"/>
      <c r="I39" s="203"/>
      <c r="J39" s="203"/>
      <c r="K39" s="20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04"/>
      <c r="E40" s="204"/>
      <c r="F40" s="204"/>
      <c r="G40" s="204"/>
      <c r="H40" s="204"/>
      <c r="I40" s="204"/>
      <c r="J40" s="204"/>
      <c r="K40" s="204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18" priority="26" stopIfTrue="1" operator="greaterThan">
      <formula>0</formula>
    </cfRule>
  </conditionalFormatting>
  <conditionalFormatting sqref="AQ32">
    <cfRule type="cellIs" dxfId="417" priority="24" operator="greaterThan">
      <formula>$AQ$7:$AQ$18&lt;100</formula>
    </cfRule>
    <cfRule type="cellIs" dxfId="416" priority="25" operator="greaterThan">
      <formula>100</formula>
    </cfRule>
  </conditionalFormatting>
  <conditionalFormatting sqref="K4:P30 D30:J30 Q30:AB30">
    <cfRule type="cellIs" dxfId="415" priority="23" operator="equal">
      <formula>212030016606640</formula>
    </cfRule>
  </conditionalFormatting>
  <conditionalFormatting sqref="K4:K30 L29:P29 D30:J30 L30:AB30">
    <cfRule type="cellIs" dxfId="414" priority="21" operator="equal">
      <formula>$K$4</formula>
    </cfRule>
    <cfRule type="cellIs" dxfId="413" priority="22" operator="equal">
      <formula>2120</formula>
    </cfRule>
  </conditionalFormatting>
  <conditionalFormatting sqref="M4:N30 D30:L30">
    <cfRule type="cellIs" dxfId="412" priority="19" operator="equal">
      <formula>$M$4</formula>
    </cfRule>
    <cfRule type="cellIs" dxfId="411" priority="20" operator="equal">
      <formula>300</formula>
    </cfRule>
  </conditionalFormatting>
  <conditionalFormatting sqref="O4:O30">
    <cfRule type="cellIs" dxfId="410" priority="17" operator="equal">
      <formula>$O$4</formula>
    </cfRule>
    <cfRule type="cellIs" dxfId="409" priority="18" operator="equal">
      <formula>1660</formula>
    </cfRule>
  </conditionalFormatting>
  <conditionalFormatting sqref="P4:P30">
    <cfRule type="cellIs" dxfId="408" priority="15" operator="equal">
      <formula>$P$4</formula>
    </cfRule>
    <cfRule type="cellIs" dxfId="407" priority="16" operator="equal">
      <formula>6640</formula>
    </cfRule>
  </conditionalFormatting>
  <conditionalFormatting sqref="AT6:AT29">
    <cfRule type="cellIs" dxfId="406" priority="14" operator="lessThan">
      <formula>0</formula>
    </cfRule>
  </conditionalFormatting>
  <conditionalFormatting sqref="AT7:AT18">
    <cfRule type="cellIs" dxfId="405" priority="11" operator="lessThan">
      <formula>0</formula>
    </cfRule>
    <cfRule type="cellIs" dxfId="404" priority="12" operator="lessThan">
      <formula>0</formula>
    </cfRule>
    <cfRule type="cellIs" dxfId="403" priority="13" operator="lessThan">
      <formula>0</formula>
    </cfRule>
  </conditionalFormatting>
  <conditionalFormatting sqref="K4:K29 L29:P29">
    <cfRule type="cellIs" dxfId="402" priority="10" operator="equal">
      <formula>$K$4</formula>
    </cfRule>
  </conditionalFormatting>
  <conditionalFormatting sqref="D4:D30">
    <cfRule type="cellIs" dxfId="401" priority="9" operator="equal">
      <formula>$D$4</formula>
    </cfRule>
  </conditionalFormatting>
  <conditionalFormatting sqref="S4:S30">
    <cfRule type="cellIs" dxfId="400" priority="8" operator="equal">
      <formula>$S$4</formula>
    </cfRule>
  </conditionalFormatting>
  <conditionalFormatting sqref="Z4:Z30">
    <cfRule type="cellIs" dxfId="399" priority="7" operator="equal">
      <formula>$Z$4</formula>
    </cfRule>
  </conditionalFormatting>
  <conditionalFormatting sqref="AA4:AA30">
    <cfRule type="cellIs" dxfId="398" priority="6" operator="equal">
      <formula>$AA$4</formula>
    </cfRule>
  </conditionalFormatting>
  <conditionalFormatting sqref="AB4:AB30">
    <cfRule type="cellIs" dxfId="397" priority="5" operator="equal">
      <formula>$AB$4</formula>
    </cfRule>
  </conditionalFormatting>
  <conditionalFormatting sqref="AB30">
    <cfRule type="cellIs" dxfId="396" priority="4" operator="equal">
      <formula>$AB$4</formula>
    </cfRule>
  </conditionalFormatting>
  <conditionalFormatting sqref="AT7:AT29">
    <cfRule type="cellIs" dxfId="395" priority="1" operator="lessThan">
      <formula>0</formula>
    </cfRule>
    <cfRule type="cellIs" dxfId="394" priority="2" operator="lessThan">
      <formula>0</formula>
    </cfRule>
    <cfRule type="cellIs" dxfId="393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2021-01-26T17:07:41Z</dcterms:modified>
</cp:coreProperties>
</file>