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2" i="24" l="1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<sst xmlns="http://schemas.openxmlformats.org/spreadsheetml/2006/main" count="1517" uniqueCount="83">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</sst>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6" t="s">
        <v>39</v>
      </c>
      <c r="B29" s="97"/>
      <c r="C29" s="9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8"/>
      <c r="O4" s="108"/>
      <c r="P4" s="108"/>
      <c r="Q4" s="108"/>
      <c r="R4" s="108"/>
      <c r="S4" s="108"/>
      <c r="T4" s="108"/>
      <c r="U4" s="108"/>
      <c r="V4" s="108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6" t="s">
        <v>39</v>
      </c>
      <c r="B29" s="97"/>
      <c r="C29" s="9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6" t="s">
        <v>39</v>
      </c>
      <c r="B29" s="97"/>
      <c r="C29" s="9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3" t="s">
        <v>38</v>
      </c>
      <c r="B28" s="94"/>
      <c r="C28" s="9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6" t="s">
        <v>39</v>
      </c>
      <c r="B29" s="97"/>
      <c r="C29" s="9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6" t="s">
        <v>39</v>
      </c>
      <c r="B29" s="97"/>
      <c r="C29" s="9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6" t="s">
        <v>39</v>
      </c>
      <c r="B29" s="97"/>
      <c r="C29" s="9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6" t="s">
        <v>39</v>
      </c>
      <c r="B29" s="97"/>
      <c r="C29" s="9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6" t="s">
        <v>39</v>
      </c>
      <c r="B29" s="97"/>
      <c r="C29" s="9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6" t="s">
        <v>39</v>
      </c>
      <c r="B29" s="97"/>
      <c r="C29" s="9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activeCell="F28" sqref="F28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6" t="s">
        <v>39</v>
      </c>
      <c r="B29" s="97"/>
      <c r="C29" s="9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5" sqref="D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F20" sqref="F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22835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20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21775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19535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10129</v>
      </c>
      <c r="N7" s="24">
        <f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>D8+E8*20+F8*10+G8*9+H8*9</f>
        <v>5607</v>
      </c>
      <c r="N8" s="24">
        <f>D8+E8*20+F8*10+G8*9+H8*9+I8*191+J8*191+K8*182+L8*100</f>
        <v>5607</v>
      </c>
      <c r="O8" s="25">
        <f t="shared" ref="O8:O27" si="0">M8*2.75%</f>
        <v>154.1925</v>
      </c>
      <c r="P8" s="26"/>
      <c r="Q8" s="26">
        <v>80</v>
      </c>
      <c r="R8" s="24">
        <f>M8-(M8*2.75%)+I8*191+J8*191+K8*182+L8*100-Q8</f>
        <v>5372.8074999999999</v>
      </c>
      <c r="S8" s="25">
        <f t="shared" ref="S8:S27" si="1">M8*0.95%</f>
        <v>53.266500000000001</v>
      </c>
      <c r="T8" s="27">
        <f t="shared" ref="T8:T27" si="2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>D9+E9*20+F9*10+G9*9+H9*9</f>
        <v>16602</v>
      </c>
      <c r="N9" s="24">
        <f>D9+E9*20+F9*10+G9*9+H9*9+I9*191+J9*191+K9*182+L9*100</f>
        <v>18276</v>
      </c>
      <c r="O9" s="25">
        <f t="shared" si="0"/>
        <v>456.55500000000001</v>
      </c>
      <c r="P9" s="26"/>
      <c r="Q9" s="26">
        <v>120</v>
      </c>
      <c r="R9" s="24">
        <f>M9-(M9*2.75%)+I9*191+J9*191+K9*182+L9*100-Q9</f>
        <v>17699.445</v>
      </c>
      <c r="S9" s="25">
        <f t="shared" si="1"/>
        <v>157.71899999999999</v>
      </c>
      <c r="T9" s="27">
        <f t="shared" si="2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>D10+E10*20+F10*10+G10*9+H10*9</f>
        <v>4007</v>
      </c>
      <c r="N10" s="24">
        <f>D10+E10*20+F10*10+G10*9+H10*9+I10*191+J10*191+K10*182+L10*100</f>
        <v>4007</v>
      </c>
      <c r="O10" s="25">
        <f t="shared" si="0"/>
        <v>110.1925</v>
      </c>
      <c r="P10" s="26"/>
      <c r="Q10" s="26">
        <v>16</v>
      </c>
      <c r="R10" s="24">
        <f>M10-(M10*2.75%)+I10*191+J10*191+K10*182+L10*100-Q10</f>
        <v>3880.8074999999999</v>
      </c>
      <c r="S10" s="25">
        <f t="shared" si="1"/>
        <v>38.066499999999998</v>
      </c>
      <c r="T10" s="27">
        <f t="shared" si="2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>D11+E11*20+F11*10+G11*9+H11*9</f>
        <v>5008</v>
      </c>
      <c r="N11" s="24">
        <f>D11+E11*20+F11*10+G11*9+H11*9+I11*191+J11*191+K11*182+L11*100</f>
        <v>5008</v>
      </c>
      <c r="O11" s="25">
        <f t="shared" si="0"/>
        <v>137.72</v>
      </c>
      <c r="P11" s="26"/>
      <c r="Q11" s="26">
        <v>21</v>
      </c>
      <c r="R11" s="24">
        <f>M11-(M11*2.75%)+I11*191+J11*191+K11*182+L11*100-Q11</f>
        <v>4849.28</v>
      </c>
      <c r="S11" s="25">
        <f t="shared" si="1"/>
        <v>47.576000000000001</v>
      </c>
      <c r="T11" s="27">
        <f t="shared" si="2"/>
        <v>26.576000000000001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4367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>D12+E12*20+F12*10+G12*9+H12*9</f>
        <v>5237</v>
      </c>
      <c r="N12" s="24">
        <f>D12+E12*20+F12*10+G12*9+H12*9+I12*191+J12*191+K12*182+L12*100</f>
        <v>5237</v>
      </c>
      <c r="O12" s="25">
        <f t="shared" si="0"/>
        <v>144.01750000000001</v>
      </c>
      <c r="P12" s="26"/>
      <c r="Q12" s="26">
        <v>32</v>
      </c>
      <c r="R12" s="24">
        <f>M12-(M12*2.75%)+I12*191+J12*191+K12*182+L12*100-Q12</f>
        <v>5060.9825000000001</v>
      </c>
      <c r="S12" s="25">
        <f t="shared" si="1"/>
        <v>49.7515</v>
      </c>
      <c r="T12" s="27">
        <f t="shared" si="2"/>
        <v>17.7515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>D13+E13*20+F13*10+G13*9+H13*9</f>
        <v>5108</v>
      </c>
      <c r="N13" s="24">
        <f>D13+E13*20+F13*10+G13*9+H13*9+I13*191+J13*191+K13*182+L13*100</f>
        <v>5108</v>
      </c>
      <c r="O13" s="25">
        <f t="shared" si="0"/>
        <v>140.47</v>
      </c>
      <c r="P13" s="26"/>
      <c r="Q13" s="26">
        <v>2</v>
      </c>
      <c r="R13" s="24">
        <f>M13-(M13*2.75%)+I13*191+J13*191+K13*182+L13*100-Q13</f>
        <v>4965.53</v>
      </c>
      <c r="S13" s="25">
        <f t="shared" si="1"/>
        <v>48.525999999999996</v>
      </c>
      <c r="T13" s="27">
        <f t="shared" si="2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>D14+E14*20+F14*10+G14*9+H14*9</f>
        <v>8264</v>
      </c>
      <c r="N14" s="24">
        <f>D14+E14*20+F14*10+G14*9+H14*9+I14*191+J14*191+K14*182+L14*100</f>
        <v>10129</v>
      </c>
      <c r="O14" s="25">
        <f t="shared" si="0"/>
        <v>227.26</v>
      </c>
      <c r="P14" s="26">
        <v>1000</v>
      </c>
      <c r="Q14" s="26">
        <v>152</v>
      </c>
      <c r="R14" s="24">
        <f>M14-(M14*2.75%)+I14*191+J14*191+K14*182+L14*100-Q14</f>
        <v>9749.74</v>
      </c>
      <c r="S14" s="25">
        <f t="shared" si="1"/>
        <v>78.507999999999996</v>
      </c>
      <c r="T14" s="27">
        <f t="shared" si="2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>D15+E15*20+F15*10+G15*9+H15*9</f>
        <v>12477</v>
      </c>
      <c r="N15" s="24">
        <f>D15+E15*20+F15*10+G15*9+H15*9+I15*191+J15*191+K15*182+L15*100</f>
        <v>13814</v>
      </c>
      <c r="O15" s="25">
        <f t="shared" si="0"/>
        <v>343.11750000000001</v>
      </c>
      <c r="P15" s="26">
        <v>28830</v>
      </c>
      <c r="Q15" s="26">
        <v>120</v>
      </c>
      <c r="R15" s="24">
        <f>M15-(M15*2.75%)+I15*191+J15*191+K15*182+L15*100-Q15</f>
        <v>13350.8825</v>
      </c>
      <c r="S15" s="25">
        <f t="shared" si="1"/>
        <v>118.53149999999999</v>
      </c>
      <c r="T15" s="27">
        <f t="shared" si="2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>D16+E16*20+F16*10+G16*9+H16*9</f>
        <v>15487</v>
      </c>
      <c r="N16" s="24">
        <f>D16+E16*20+F16*10+G16*9+H16*9+I16*191+J16*191+K16*182+L16*100</f>
        <v>15487</v>
      </c>
      <c r="O16" s="25">
        <f t="shared" si="0"/>
        <v>425.89249999999998</v>
      </c>
      <c r="P16" s="26"/>
      <c r="Q16" s="26">
        <v>106</v>
      </c>
      <c r="R16" s="24">
        <f>M16-(M16*2.75%)+I16*191+J16*191+K16*182+L16*100-Q16</f>
        <v>14955.1075</v>
      </c>
      <c r="S16" s="25">
        <f t="shared" si="1"/>
        <v>147.12649999999999</v>
      </c>
      <c r="T16" s="27">
        <f t="shared" si="2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>D17+E17*20+F17*10+G17*9+H17*9</f>
        <v>11756</v>
      </c>
      <c r="N17" s="24">
        <f>D17+E17*20+F17*10+G17*9+H17*9+I17*191+J17*191+K17*182+L17*100</f>
        <v>11756</v>
      </c>
      <c r="O17" s="25">
        <f t="shared" si="0"/>
        <v>323.29000000000002</v>
      </c>
      <c r="P17" s="26"/>
      <c r="Q17" s="26">
        <v>100</v>
      </c>
      <c r="R17" s="24">
        <f>M17-(M17*2.75%)+I17*191+J17*191+K17*182+L17*100-Q17</f>
        <v>11332.71</v>
      </c>
      <c r="S17" s="25">
        <f t="shared" si="1"/>
        <v>111.682</v>
      </c>
      <c r="T17" s="27">
        <f t="shared" si="2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>D18+E18*20+F18*10+G18*9+H18*9</f>
        <v>10000</v>
      </c>
      <c r="N18" s="24">
        <f>D18+E18*20+F18*10+G18*9+H18*9+I18*191+J18*191+K18*182+L18*100</f>
        <v>10000</v>
      </c>
      <c r="O18" s="25">
        <f t="shared" si="0"/>
        <v>275</v>
      </c>
      <c r="P18" s="26"/>
      <c r="Q18" s="26">
        <v>100</v>
      </c>
      <c r="R18" s="24">
        <f>M18-(M18*2.75%)+I18*191+J18*191+K18*182+L18*100-Q18</f>
        <v>9625</v>
      </c>
      <c r="S18" s="25">
        <f t="shared" si="1"/>
        <v>95</v>
      </c>
      <c r="T18" s="27">
        <f t="shared" si="2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>D19+E19*20+F19*10+G19*9+H19*9</f>
        <v>8907</v>
      </c>
      <c r="N19" s="24">
        <f>D19+E19*20+F19*10+G19*9+H19*9+I19*191+J19*191+K19*182+L19*100</f>
        <v>10244</v>
      </c>
      <c r="O19" s="25">
        <f t="shared" si="0"/>
        <v>244.9425</v>
      </c>
      <c r="P19" s="26"/>
      <c r="Q19" s="26">
        <v>100</v>
      </c>
      <c r="R19" s="24">
        <f>M19-(M19*2.75%)+I19*191+J19*191+K19*182+L19*100-Q19</f>
        <v>9899.0575000000008</v>
      </c>
      <c r="S19" s="25">
        <f t="shared" si="1"/>
        <v>84.616500000000002</v>
      </c>
      <c r="T19" s="27">
        <f t="shared" si="2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>D20+E20*20+F20*10+G20*9+H20*9</f>
        <v>7251</v>
      </c>
      <c r="N20" s="24">
        <f>D20+E20*20+F20*10+G20*9+H20*9+I20*191+J20*191+K20*182+L20*100</f>
        <v>9116</v>
      </c>
      <c r="O20" s="25">
        <f t="shared" si="0"/>
        <v>199.4025</v>
      </c>
      <c r="P20" s="26"/>
      <c r="Q20" s="26">
        <v>120</v>
      </c>
      <c r="R20" s="24">
        <f>M20-(M20*2.75%)+I20*191+J20*191+K20*182+L20*100-Q20</f>
        <v>8796.5974999999999</v>
      </c>
      <c r="S20" s="25">
        <f t="shared" si="1"/>
        <v>68.884500000000003</v>
      </c>
      <c r="T20" s="27">
        <f t="shared" si="2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>D21+E21*20+F21*10+G21*9+H21*9</f>
        <v>5096</v>
      </c>
      <c r="N21" s="24">
        <f>D21+E21*20+F21*10+G21*9+H21*9+I21*191+J21*191+K21*182+L21*100</f>
        <v>5096</v>
      </c>
      <c r="O21" s="25">
        <f t="shared" si="0"/>
        <v>140.14000000000001</v>
      </c>
      <c r="P21" s="26"/>
      <c r="Q21" s="26">
        <v>20</v>
      </c>
      <c r="R21" s="24">
        <f>M21-(M21*2.75%)+I21*191+J21*191+K21*182+L21*100-Q21</f>
        <v>4935.8599999999997</v>
      </c>
      <c r="S21" s="25">
        <f t="shared" si="1"/>
        <v>48.411999999999999</v>
      </c>
      <c r="T21" s="27">
        <f t="shared" si="2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>D22+E22*20+F22*10+G22*9+H22*9</f>
        <v>17632</v>
      </c>
      <c r="N22" s="24">
        <f>D22+E22*20+F22*10+G22*9+H22*9+I22*191+J22*191+K22*182+L22*100</f>
        <v>19542</v>
      </c>
      <c r="O22" s="25">
        <f t="shared" si="0"/>
        <v>484.88</v>
      </c>
      <c r="P22" s="26">
        <v>4000</v>
      </c>
      <c r="Q22" s="26">
        <v>150</v>
      </c>
      <c r="R22" s="24">
        <f>M22-(M22*2.75%)+I22*191+J22*191+K22*182+L22*100-Q22</f>
        <v>18907.12</v>
      </c>
      <c r="S22" s="25">
        <f t="shared" si="1"/>
        <v>167.50399999999999</v>
      </c>
      <c r="T22" s="27">
        <f t="shared" si="2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>D23+E23*20+F23*10+G23*9+H23*9</f>
        <v>7142</v>
      </c>
      <c r="N23" s="24">
        <f>D23+E23*20+F23*10+G23*9+H23*9+I23*191+J23*191+K23*182+L23*100</f>
        <v>7142</v>
      </c>
      <c r="O23" s="25">
        <f t="shared" si="0"/>
        <v>196.405</v>
      </c>
      <c r="P23" s="26"/>
      <c r="Q23" s="26">
        <v>70</v>
      </c>
      <c r="R23" s="24">
        <f>M23-(M23*2.75%)+I23*191+J23*191+K23*182+L23*100-Q23</f>
        <v>6875.5950000000003</v>
      </c>
      <c r="S23" s="25">
        <f t="shared" si="1"/>
        <v>67.849000000000004</v>
      </c>
      <c r="T23" s="27">
        <f t="shared" si="2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>D24+E24*20+F24*10+G24*9+H24*9</f>
        <v>17787</v>
      </c>
      <c r="N24" s="24">
        <f>D24+E24*20+F24*10+G24*9+H24*9+I24*191+J24*191+K24*182+L24*100</f>
        <v>17787</v>
      </c>
      <c r="O24" s="25">
        <f t="shared" si="0"/>
        <v>489.14249999999998</v>
      </c>
      <c r="P24" s="26">
        <v>445</v>
      </c>
      <c r="Q24" s="26">
        <v>118</v>
      </c>
      <c r="R24" s="24">
        <f>M24-(M24*2.75%)+I24*191+J24*191+K24*182+L24*100-Q24</f>
        <v>17179.857499999998</v>
      </c>
      <c r="S24" s="25">
        <f t="shared" si="1"/>
        <v>168.97649999999999</v>
      </c>
      <c r="T24" s="27">
        <f t="shared" si="2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>D25+E25*20+F25*10+G25*9+H25*9</f>
        <v>6069</v>
      </c>
      <c r="N25" s="24">
        <f>D25+E25*20+F25*10+G25*9+H25*9+I25*191+J25*191+K25*182+L25*100</f>
        <v>6069</v>
      </c>
      <c r="O25" s="25">
        <f t="shared" si="0"/>
        <v>166.89750000000001</v>
      </c>
      <c r="P25" s="26"/>
      <c r="Q25" s="26">
        <v>83</v>
      </c>
      <c r="R25" s="24">
        <f>M25-(M25*2.75%)+I25*191+J25*191+K25*182+L25*100-Q25</f>
        <v>5819.1025</v>
      </c>
      <c r="S25" s="25">
        <f t="shared" si="1"/>
        <v>57.655499999999996</v>
      </c>
      <c r="T25" s="27">
        <f t="shared" si="2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>D26+E26*20+F26*10+G26*9+H26*9</f>
        <v>2471</v>
      </c>
      <c r="N26" s="24">
        <f>D26+E26*20+F26*10+G26*9+H26*9+I26*191+J26*191+K26*182+L26*100</f>
        <v>2471</v>
      </c>
      <c r="O26" s="25">
        <f t="shared" si="0"/>
        <v>67.952500000000001</v>
      </c>
      <c r="P26" s="26"/>
      <c r="Q26" s="26">
        <v>3</v>
      </c>
      <c r="R26" s="24">
        <f>M26-(M26*2.75%)+I26*191+J26*191+K26*182+L26*100-Q26</f>
        <v>2400.0475000000001</v>
      </c>
      <c r="S26" s="25">
        <f t="shared" si="1"/>
        <v>23.474499999999999</v>
      </c>
      <c r="T26" s="27">
        <f t="shared" si="2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>D27+E27*20+F27*10+G27*9+H27*9</f>
        <v>7916</v>
      </c>
      <c r="N27" s="40">
        <f>D27+E27*20+F27*10+G27*9+H27*9+I27*191+J27*191+K27*182+L27*100</f>
        <v>11736</v>
      </c>
      <c r="O27" s="25">
        <f t="shared" si="0"/>
        <v>217.69</v>
      </c>
      <c r="P27" s="41"/>
      <c r="Q27" s="41">
        <v>100</v>
      </c>
      <c r="R27" s="24">
        <f>M27-(M27*2.75%)+I27*191+J27*191+K27*182+L27*100-Q27</f>
        <v>11418.310000000001</v>
      </c>
      <c r="S27" s="42">
        <f t="shared" si="1"/>
        <v>75.201999999999998</v>
      </c>
      <c r="T27" s="43">
        <f t="shared" si="2"/>
        <v>-24.798000000000002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3">SUM(D7:D27)</f>
        <v>181913</v>
      </c>
      <c r="E28" s="45">
        <f t="shared" si="3"/>
        <v>100</v>
      </c>
      <c r="F28" s="45">
        <f t="shared" ref="F28:T28" si="4">SUM(F7:F27)</f>
        <v>190</v>
      </c>
      <c r="G28" s="45">
        <f t="shared" si="4"/>
        <v>30</v>
      </c>
      <c r="H28" s="45">
        <f t="shared" si="4"/>
        <v>430</v>
      </c>
      <c r="I28" s="45">
        <f t="shared" si="4"/>
        <v>61</v>
      </c>
      <c r="J28" s="45">
        <f t="shared" si="4"/>
        <v>2</v>
      </c>
      <c r="K28" s="45">
        <f t="shared" si="4"/>
        <v>15</v>
      </c>
      <c r="L28" s="45">
        <f t="shared" si="4"/>
        <v>0</v>
      </c>
      <c r="M28" s="45">
        <f t="shared" si="4"/>
        <v>189953</v>
      </c>
      <c r="N28" s="45">
        <f t="shared" si="4"/>
        <v>204716</v>
      </c>
      <c r="O28" s="46">
        <f t="shared" si="4"/>
        <v>5223.7075000000004</v>
      </c>
      <c r="P28" s="45">
        <f t="shared" si="4"/>
        <v>36275</v>
      </c>
      <c r="Q28" s="45">
        <f t="shared" si="4"/>
        <v>1713</v>
      </c>
      <c r="R28" s="45">
        <f t="shared" si="4"/>
        <v>197779.29249999995</v>
      </c>
      <c r="S28" s="45">
        <f t="shared" si="4"/>
        <v>1804.5535000000004</v>
      </c>
      <c r="T28" s="47">
        <f t="shared" si="4"/>
        <v>91.553499999999957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5">E4+E5-E28</f>
        <v>4780</v>
      </c>
      <c r="F29" s="48">
        <f t="shared" si="5"/>
        <v>11480</v>
      </c>
      <c r="G29" s="48">
        <f t="shared" si="5"/>
        <v>170</v>
      </c>
      <c r="H29" s="48">
        <f t="shared" si="5"/>
        <v>19105</v>
      </c>
      <c r="I29" s="48">
        <f t="shared" si="5"/>
        <v>1255</v>
      </c>
      <c r="J29" s="48">
        <f t="shared" si="5"/>
        <v>546</v>
      </c>
      <c r="K29" s="48">
        <f t="shared" si="5"/>
        <v>286</v>
      </c>
      <c r="L29" s="48">
        <f t="shared" si="5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531556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19105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531556</v>
      </c>
      <c r="E4" s="2">
        <f>'25'!E29</f>
        <v>4780</v>
      </c>
      <c r="F4" s="2">
        <f>'25'!F29</f>
        <v>11480</v>
      </c>
      <c r="G4" s="2">
        <f>'25'!G29</f>
        <v>170</v>
      </c>
      <c r="H4" s="2">
        <f>'25'!H29</f>
        <v>19105</v>
      </c>
      <c r="I4" s="2">
        <f>'25'!I29</f>
        <v>1255</v>
      </c>
      <c r="J4" s="2">
        <f>'25'!J29</f>
        <v>546</v>
      </c>
      <c r="K4" s="2">
        <f>'25'!K29</f>
        <v>286</v>
      </c>
      <c r="L4" s="2">
        <f>'25'!L29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531556</v>
      </c>
      <c r="E4" s="2">
        <f>'26'!E29</f>
        <v>4780</v>
      </c>
      <c r="F4" s="2">
        <f>'26'!F29</f>
        <v>11480</v>
      </c>
      <c r="G4" s="2">
        <f>'26'!G29</f>
        <v>170</v>
      </c>
      <c r="H4" s="2">
        <f>'26'!H29</f>
        <v>19105</v>
      </c>
      <c r="I4" s="2">
        <f>'26'!I29</f>
        <v>1255</v>
      </c>
      <c r="J4" s="2">
        <f>'26'!J29</f>
        <v>546</v>
      </c>
      <c r="K4" s="2">
        <f>'26'!K29</f>
        <v>286</v>
      </c>
      <c r="L4" s="2">
        <f>'26'!L29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531556</v>
      </c>
      <c r="E4" s="2">
        <f>'27'!E29</f>
        <v>4780</v>
      </c>
      <c r="F4" s="2">
        <f>'27'!F29</f>
        <v>11480</v>
      </c>
      <c r="G4" s="2">
        <f>'27'!G29</f>
        <v>170</v>
      </c>
      <c r="H4" s="2">
        <f>'27'!H29</f>
        <v>19105</v>
      </c>
      <c r="I4" s="2">
        <f>'27'!I29</f>
        <v>1255</v>
      </c>
      <c r="J4" s="2">
        <f>'27'!J29</f>
        <v>546</v>
      </c>
      <c r="K4" s="2">
        <f>'27'!K29</f>
        <v>286</v>
      </c>
      <c r="L4" s="2">
        <f>'27'!L29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531556</v>
      </c>
      <c r="E4" s="2">
        <f>'28'!E29</f>
        <v>4780</v>
      </c>
      <c r="F4" s="2">
        <f>'28'!F29</f>
        <v>11480</v>
      </c>
      <c r="G4" s="2">
        <f>'28'!G29</f>
        <v>170</v>
      </c>
      <c r="H4" s="2">
        <f>'28'!H29</f>
        <v>19105</v>
      </c>
      <c r="I4" s="2">
        <f>'28'!I29</f>
        <v>1255</v>
      </c>
      <c r="J4" s="2">
        <f>'28'!J29</f>
        <v>546</v>
      </c>
      <c r="K4" s="2">
        <f>'28'!K29</f>
        <v>286</v>
      </c>
      <c r="L4" s="2">
        <f>'28'!L29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6" t="s">
        <v>39</v>
      </c>
      <c r="B29" s="97"/>
      <c r="C29" s="9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531556</v>
      </c>
      <c r="E4" s="2">
        <f>'29'!E29</f>
        <v>4780</v>
      </c>
      <c r="F4" s="2">
        <f>'29'!F29</f>
        <v>11480</v>
      </c>
      <c r="G4" s="2">
        <f>'29'!G29</f>
        <v>170</v>
      </c>
      <c r="H4" s="2">
        <f>'29'!H29</f>
        <v>19105</v>
      </c>
      <c r="I4" s="2">
        <f>'29'!I29</f>
        <v>1255</v>
      </c>
      <c r="J4" s="2">
        <f>'29'!J29</f>
        <v>546</v>
      </c>
      <c r="K4" s="2">
        <f>'29'!K29</f>
        <v>286</v>
      </c>
      <c r="L4" s="2">
        <f>'29'!L29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531556</v>
      </c>
      <c r="E4" s="2">
        <f>'30'!E29</f>
        <v>4780</v>
      </c>
      <c r="F4" s="2">
        <f>'30'!F29</f>
        <v>11480</v>
      </c>
      <c r="G4" s="2">
        <f>'30'!G29</f>
        <v>170</v>
      </c>
      <c r="H4" s="2">
        <f>'30'!H29</f>
        <v>19105</v>
      </c>
      <c r="I4" s="2">
        <f>'30'!I29</f>
        <v>1255</v>
      </c>
      <c r="J4" s="2">
        <f>'30'!J29</f>
        <v>546</v>
      </c>
      <c r="K4" s="2">
        <f>'30'!K29</f>
        <v>286</v>
      </c>
      <c r="L4" s="2">
        <f>'30'!L29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66</v>
      </c>
      <c r="B3" s="104"/>
      <c r="C3" s="105" t="s">
        <v>73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8"/>
      <c r="O4" s="108"/>
      <c r="P4" s="108"/>
      <c r="Q4" s="108"/>
      <c r="R4" s="108"/>
      <c r="S4" s="108"/>
      <c r="T4" s="108"/>
    </row>
    <row r="5" spans="1:20" ht="15.75" thickBot="1" x14ac:dyDescent="0.3">
      <c r="A5" s="107" t="s">
        <v>2</v>
      </c>
      <c r="B5" s="11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5103419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249994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264444</v>
      </c>
      <c r="N7" s="71">
        <f>D7+E7*20+F7*10+G7*9+H7*9+I7*191+J7*191+K7*182+L7*100</f>
        <v>284591</v>
      </c>
      <c r="O7" s="72">
        <f>M7*2.75%</f>
        <v>7272.21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1786</v>
      </c>
      <c r="R7" s="71">
        <f>M7-(M7*2.75%)+I7*191+J7*191+K7*182+L7*100-Q7</f>
        <v>275532.79000000004</v>
      </c>
      <c r="S7" s="72">
        <f>M7*0.95%</f>
        <v>2512.2179999999998</v>
      </c>
      <c r="T7" s="74">
        <f>S7-Q7</f>
        <v>726.21799999999985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147348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157698</v>
      </c>
      <c r="N8" s="24">
        <f t="shared" ref="N8:N27" si="1">D8+E8*20+F8*10+G8*9+H8*9+I8*191+J8*191+K8*182+L8*100</f>
        <v>161810</v>
      </c>
      <c r="O8" s="25">
        <f t="shared" ref="O8:O27" si="2">M8*2.75%</f>
        <v>4336.6949999999997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1964</v>
      </c>
      <c r="R8" s="24">
        <f t="shared" ref="R8:R27" si="3">M8-(M8*2.75%)+I8*191+J8*191+K8*182+L8*100-Q8</f>
        <v>155509.30499999999</v>
      </c>
      <c r="S8" s="25">
        <f t="shared" ref="S8:S27" si="4">M8*0.95%</f>
        <v>1498.1309999999999</v>
      </c>
      <c r="T8" s="27">
        <f t="shared" ref="T8:T27" si="5">S8-Q8</f>
        <v>-465.86900000000014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424528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461358</v>
      </c>
      <c r="N9" s="24">
        <f t="shared" si="1"/>
        <v>480525</v>
      </c>
      <c r="O9" s="25">
        <f t="shared" si="2"/>
        <v>12687.344999999999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2889</v>
      </c>
      <c r="R9" s="24">
        <f t="shared" si="3"/>
        <v>464948.65500000003</v>
      </c>
      <c r="S9" s="25">
        <f t="shared" si="4"/>
        <v>4382.9009999999998</v>
      </c>
      <c r="T9" s="27">
        <f t="shared" si="5"/>
        <v>1493.9009999999998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116220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121340</v>
      </c>
      <c r="N10" s="24">
        <f t="shared" si="1"/>
        <v>134510</v>
      </c>
      <c r="O10" s="25">
        <f t="shared" si="2"/>
        <v>3336.85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481</v>
      </c>
      <c r="R10" s="24">
        <f t="shared" si="3"/>
        <v>130692.15</v>
      </c>
      <c r="S10" s="25">
        <f t="shared" si="4"/>
        <v>1152.73</v>
      </c>
      <c r="T10" s="27">
        <f t="shared" si="5"/>
        <v>671.73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197470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214720</v>
      </c>
      <c r="N11" s="24">
        <f t="shared" si="1"/>
        <v>240545</v>
      </c>
      <c r="O11" s="25">
        <f t="shared" si="2"/>
        <v>5904.8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713</v>
      </c>
      <c r="R11" s="24">
        <f t="shared" si="3"/>
        <v>233927.2</v>
      </c>
      <c r="S11" s="25">
        <f t="shared" si="4"/>
        <v>2039.84</v>
      </c>
      <c r="T11" s="27">
        <f t="shared" si="5"/>
        <v>1326.84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113246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116246</v>
      </c>
      <c r="N12" s="24">
        <f t="shared" si="1"/>
        <v>118976</v>
      </c>
      <c r="O12" s="25">
        <f t="shared" si="2"/>
        <v>3196.7649999999999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588</v>
      </c>
      <c r="R12" s="24">
        <f t="shared" si="3"/>
        <v>115191.235</v>
      </c>
      <c r="S12" s="25">
        <f t="shared" si="4"/>
        <v>1104.337</v>
      </c>
      <c r="T12" s="27">
        <f t="shared" si="5"/>
        <v>516.33699999999999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134252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137852</v>
      </c>
      <c r="N13" s="24">
        <f t="shared" si="1"/>
        <v>139762</v>
      </c>
      <c r="O13" s="25">
        <f t="shared" si="2"/>
        <v>3790.93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37</v>
      </c>
      <c r="R13" s="24">
        <f t="shared" si="3"/>
        <v>135934.07</v>
      </c>
      <c r="S13" s="25">
        <f t="shared" si="4"/>
        <v>1309.5940000000001</v>
      </c>
      <c r="T13" s="27">
        <f t="shared" si="5"/>
        <v>1272.5940000000001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311417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329097</v>
      </c>
      <c r="N14" s="24">
        <f t="shared" si="1"/>
        <v>337849</v>
      </c>
      <c r="O14" s="25">
        <f t="shared" si="2"/>
        <v>9050.1674999999996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3143</v>
      </c>
      <c r="R14" s="24">
        <f t="shared" si="3"/>
        <v>325655.83250000002</v>
      </c>
      <c r="S14" s="25">
        <f t="shared" si="4"/>
        <v>3126.4214999999999</v>
      </c>
      <c r="T14" s="27">
        <f t="shared" si="5"/>
        <v>-16.578500000000076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394019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416159</v>
      </c>
      <c r="N15" s="24">
        <f t="shared" si="1"/>
        <v>434787</v>
      </c>
      <c r="O15" s="25">
        <f t="shared" si="2"/>
        <v>11444.372499999999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3147</v>
      </c>
      <c r="R15" s="24">
        <f t="shared" si="3"/>
        <v>420195.6275</v>
      </c>
      <c r="S15" s="25">
        <f t="shared" si="4"/>
        <v>3953.5104999999999</v>
      </c>
      <c r="T15" s="27">
        <f t="shared" si="5"/>
        <v>806.51049999999987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325058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490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354698</v>
      </c>
      <c r="N16" s="24">
        <f t="shared" si="1"/>
        <v>386217</v>
      </c>
      <c r="O16" s="25">
        <f t="shared" si="2"/>
        <v>9754.1949999999997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2550</v>
      </c>
      <c r="R16" s="24">
        <f t="shared" si="3"/>
        <v>373912.80499999999</v>
      </c>
      <c r="S16" s="25">
        <f t="shared" si="4"/>
        <v>3369.6309999999999</v>
      </c>
      <c r="T16" s="27">
        <f t="shared" si="5"/>
        <v>819.63099999999986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209963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227933</v>
      </c>
      <c r="N17" s="24">
        <f t="shared" si="1"/>
        <v>248235</v>
      </c>
      <c r="O17" s="25">
        <f t="shared" si="2"/>
        <v>6268.1575000000003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1575</v>
      </c>
      <c r="R17" s="24">
        <f t="shared" si="3"/>
        <v>240391.8425</v>
      </c>
      <c r="S17" s="25">
        <f t="shared" si="4"/>
        <v>2165.3634999999999</v>
      </c>
      <c r="T17" s="27">
        <f t="shared" si="5"/>
        <v>590.36349999999993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210581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215031</v>
      </c>
      <c r="N18" s="24">
        <f t="shared" si="1"/>
        <v>229396</v>
      </c>
      <c r="O18" s="25">
        <f t="shared" si="2"/>
        <v>5913.3525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2855</v>
      </c>
      <c r="R18" s="24">
        <f t="shared" si="3"/>
        <v>220627.64749999999</v>
      </c>
      <c r="S18" s="25">
        <f t="shared" si="4"/>
        <v>2042.7945</v>
      </c>
      <c r="T18" s="27">
        <f t="shared" si="5"/>
        <v>-812.20550000000003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229976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280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244796</v>
      </c>
      <c r="N19" s="24">
        <f t="shared" si="1"/>
        <v>265298</v>
      </c>
      <c r="O19" s="25">
        <f t="shared" si="2"/>
        <v>6731.89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2000</v>
      </c>
      <c r="R19" s="24">
        <f t="shared" si="3"/>
        <v>256566.11</v>
      </c>
      <c r="S19" s="25">
        <f t="shared" si="4"/>
        <v>2325.5619999999999</v>
      </c>
      <c r="T19" s="27">
        <f t="shared" si="5"/>
        <v>325.5619999999999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149243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154633</v>
      </c>
      <c r="N20" s="24">
        <f t="shared" si="1"/>
        <v>165594</v>
      </c>
      <c r="O20" s="25">
        <f t="shared" si="2"/>
        <v>4252.4075000000003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2032</v>
      </c>
      <c r="R20" s="24">
        <f t="shared" si="3"/>
        <v>159309.5925</v>
      </c>
      <c r="S20" s="25">
        <f t="shared" si="4"/>
        <v>1469.0135</v>
      </c>
      <c r="T20" s="27">
        <f t="shared" si="5"/>
        <v>-562.98649999999998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149344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155284</v>
      </c>
      <c r="N21" s="24">
        <f t="shared" si="1"/>
        <v>173002</v>
      </c>
      <c r="O21" s="25">
        <f t="shared" si="2"/>
        <v>4270.3100000000004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445</v>
      </c>
      <c r="R21" s="24">
        <f t="shared" si="3"/>
        <v>168286.69</v>
      </c>
      <c r="S21" s="25">
        <f t="shared" si="4"/>
        <v>1475.1979999999999</v>
      </c>
      <c r="T21" s="27">
        <f t="shared" si="5"/>
        <v>1030.1979999999999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385043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411443</v>
      </c>
      <c r="N22" s="24">
        <f t="shared" si="1"/>
        <v>437632</v>
      </c>
      <c r="O22" s="25">
        <f t="shared" si="2"/>
        <v>11314.682500000001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2550</v>
      </c>
      <c r="R22" s="24">
        <f t="shared" si="3"/>
        <v>423767.3175</v>
      </c>
      <c r="S22" s="25">
        <f t="shared" si="4"/>
        <v>3908.7084999999997</v>
      </c>
      <c r="T22" s="27">
        <f t="shared" si="5"/>
        <v>1358.7084999999997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160648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167248</v>
      </c>
      <c r="N23" s="24">
        <f t="shared" si="1"/>
        <v>179663</v>
      </c>
      <c r="O23" s="25">
        <f t="shared" si="2"/>
        <v>4599.32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1320</v>
      </c>
      <c r="R23" s="24">
        <f t="shared" si="3"/>
        <v>173743.68</v>
      </c>
      <c r="S23" s="25">
        <f t="shared" si="4"/>
        <v>1588.856</v>
      </c>
      <c r="T23" s="27">
        <f t="shared" si="5"/>
        <v>268.85599999999999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503632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520762</v>
      </c>
      <c r="N24" s="24">
        <f t="shared" si="1"/>
        <v>554964</v>
      </c>
      <c r="O24" s="25">
        <f t="shared" si="2"/>
        <v>14320.955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2547</v>
      </c>
      <c r="R24" s="24">
        <f t="shared" si="3"/>
        <v>538096.04499999993</v>
      </c>
      <c r="S24" s="25">
        <f t="shared" si="4"/>
        <v>4947.2389999999996</v>
      </c>
      <c r="T24" s="27">
        <f t="shared" si="5"/>
        <v>2400.2389999999996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181255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192005</v>
      </c>
      <c r="N25" s="24">
        <f t="shared" si="1"/>
        <v>210716</v>
      </c>
      <c r="O25" s="25">
        <f t="shared" si="2"/>
        <v>5280.1374999999998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1762</v>
      </c>
      <c r="R25" s="24">
        <f t="shared" si="3"/>
        <v>203673.86249999999</v>
      </c>
      <c r="S25" s="25">
        <f t="shared" si="4"/>
        <v>1824.0474999999999</v>
      </c>
      <c r="T25" s="27">
        <f t="shared" si="5"/>
        <v>62.0474999999999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193961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204301</v>
      </c>
      <c r="N26" s="24">
        <f t="shared" si="1"/>
        <v>227122</v>
      </c>
      <c r="O26" s="25">
        <f t="shared" si="2"/>
        <v>5618.2775000000001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1564</v>
      </c>
      <c r="R26" s="24">
        <f t="shared" si="3"/>
        <v>219939.7225</v>
      </c>
      <c r="S26" s="25">
        <f t="shared" si="4"/>
        <v>1940.8595</v>
      </c>
      <c r="T26" s="27">
        <f t="shared" si="5"/>
        <v>376.85950000000003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211793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211793</v>
      </c>
      <c r="N27" s="40">
        <f t="shared" si="1"/>
        <v>241162</v>
      </c>
      <c r="O27" s="25">
        <f t="shared" si="2"/>
        <v>5824.3074999999999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2400</v>
      </c>
      <c r="R27" s="24">
        <f t="shared" si="3"/>
        <v>232937.6925</v>
      </c>
      <c r="S27" s="42">
        <f t="shared" si="4"/>
        <v>2012.0335</v>
      </c>
      <c r="T27" s="43">
        <f t="shared" si="5"/>
        <v>-387.9665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4998991</v>
      </c>
      <c r="E28" s="45">
        <f t="shared" si="6"/>
        <v>2845</v>
      </c>
      <c r="F28" s="45">
        <f t="shared" ref="F28:T28" si="7">SUM(F7:F27)</f>
        <v>5420</v>
      </c>
      <c r="G28" s="45">
        <f t="shared" si="7"/>
        <v>1880</v>
      </c>
      <c r="H28" s="45">
        <f t="shared" si="7"/>
        <v>16870</v>
      </c>
      <c r="I28" s="45">
        <f t="shared" si="7"/>
        <v>1488</v>
      </c>
      <c r="J28" s="45">
        <f t="shared" si="7"/>
        <v>95</v>
      </c>
      <c r="K28" s="45">
        <f t="shared" si="7"/>
        <v>391</v>
      </c>
      <c r="L28" s="45">
        <f t="shared" si="7"/>
        <v>0</v>
      </c>
      <c r="M28" s="45">
        <f t="shared" si="7"/>
        <v>5278841</v>
      </c>
      <c r="N28" s="45">
        <f t="shared" si="7"/>
        <v>5652356</v>
      </c>
      <c r="O28" s="46">
        <f t="shared" si="7"/>
        <v>145168.12749999997</v>
      </c>
      <c r="P28" s="45">
        <f t="shared" si="7"/>
        <v>0</v>
      </c>
      <c r="Q28" s="45">
        <f t="shared" si="7"/>
        <v>38348</v>
      </c>
      <c r="R28" s="45">
        <f t="shared" si="7"/>
        <v>5468839.8724999996</v>
      </c>
      <c r="S28" s="45">
        <f t="shared" si="7"/>
        <v>50148.989499999996</v>
      </c>
      <c r="T28" s="47">
        <f t="shared" si="7"/>
        <v>11800.989499999998</v>
      </c>
    </row>
    <row r="29" spans="1:20" ht="15.75" thickBot="1" x14ac:dyDescent="0.3">
      <c r="A29" s="96" t="s">
        <v>39</v>
      </c>
      <c r="B29" s="97"/>
      <c r="C29" s="98"/>
      <c r="D29" s="48">
        <f>D4+D5-D28</f>
        <v>531556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19105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8" t="s">
        <v>56</v>
      </c>
      <c r="B1" s="119"/>
      <c r="C1" s="119"/>
      <c r="D1" s="12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14450</v>
      </c>
      <c r="D3" s="53">
        <f>B3-C3</f>
        <v>45550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10350</v>
      </c>
      <c r="D4" s="53">
        <f t="shared" ref="D4:D23" si="0">B4-C4</f>
        <v>24650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36830</v>
      </c>
      <c r="D5" s="53">
        <f t="shared" si="0"/>
        <v>38170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5120</v>
      </c>
      <c r="D6" s="53">
        <f t="shared" si="0"/>
        <v>24880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17250</v>
      </c>
      <c r="D7" s="53">
        <f t="shared" si="0"/>
        <v>17750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17680</v>
      </c>
      <c r="D10" s="53">
        <f t="shared" si="0"/>
        <v>52320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22140</v>
      </c>
      <c r="D11" s="53">
        <f t="shared" si="0"/>
        <v>47860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29640</v>
      </c>
      <c r="D12" s="53">
        <f t="shared" si="0"/>
        <v>40360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17970</v>
      </c>
      <c r="D13" s="53">
        <f t="shared" si="0"/>
        <v>37030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14820</v>
      </c>
      <c r="D15" s="53">
        <f t="shared" si="0"/>
        <v>40180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5390</v>
      </c>
      <c r="D16" s="53">
        <f t="shared" si="0"/>
        <v>24610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26400</v>
      </c>
      <c r="D18" s="53">
        <f t="shared" si="0"/>
        <v>48600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17130</v>
      </c>
      <c r="D20" s="53">
        <f t="shared" si="0"/>
        <v>57870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279850</v>
      </c>
      <c r="D24" s="58">
        <f t="shared" si="1"/>
        <v>720150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9" t="s">
        <v>57</v>
      </c>
      <c r="B3" s="109"/>
      <c r="C3" s="110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1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1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6" t="s">
        <v>39</v>
      </c>
      <c r="B29" s="97"/>
      <c r="C29" s="9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6" t="s">
        <v>39</v>
      </c>
      <c r="B29" s="97"/>
      <c r="C29" s="9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6" t="s">
        <v>39</v>
      </c>
      <c r="B29" s="97"/>
      <c r="C29" s="9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2021-08-24T16:24:18Z</dcterms:modified>
</cp:coreProperties>
</file>