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10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10" l="1"/>
  <c r="U28" i="9" l="1"/>
  <c r="U28" i="7" l="1"/>
  <c r="R24" i="6" l="1"/>
  <c r="R26" i="6"/>
  <c r="D28" i="3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L28" i="33" s="1"/>
  <c r="L29" i="33" s="1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M27" i="33" s="1"/>
  <c r="S27" i="33" s="1"/>
  <c r="D7" i="33"/>
  <c r="P28" i="33"/>
  <c r="G28" i="33"/>
  <c r="G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N28" i="24" s="1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V26" i="10" s="1"/>
  <c r="N25" i="10"/>
  <c r="M25" i="10"/>
  <c r="S25" i="10" s="1"/>
  <c r="T25" i="10" s="1"/>
  <c r="N24" i="10"/>
  <c r="M24" i="10"/>
  <c r="R24" i="10" s="1"/>
  <c r="V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V26" i="9" s="1"/>
  <c r="N25" i="9"/>
  <c r="M25" i="9"/>
  <c r="S25" i="9" s="1"/>
  <c r="T25" i="9" s="1"/>
  <c r="N24" i="9"/>
  <c r="M24" i="9"/>
  <c r="R24" i="9" s="1"/>
  <c r="V24" i="9" s="1"/>
  <c r="N23" i="9"/>
  <c r="M23" i="9"/>
  <c r="S23" i="9" s="1"/>
  <c r="T23" i="9" s="1"/>
  <c r="O22" i="9"/>
  <c r="N22" i="9"/>
  <c r="M22" i="9"/>
  <c r="R22" i="9" s="1"/>
  <c r="V22" i="9" s="1"/>
  <c r="N21" i="9"/>
  <c r="M21" i="9"/>
  <c r="S21" i="9" s="1"/>
  <c r="T21" i="9" s="1"/>
  <c r="N20" i="9"/>
  <c r="M20" i="9"/>
  <c r="R20" i="9" s="1"/>
  <c r="V20" i="9" s="1"/>
  <c r="N19" i="9"/>
  <c r="M19" i="9"/>
  <c r="S19" i="9" s="1"/>
  <c r="T19" i="9" s="1"/>
  <c r="N18" i="9"/>
  <c r="M18" i="9"/>
  <c r="R18" i="9" s="1"/>
  <c r="V18" i="9" s="1"/>
  <c r="N17" i="9"/>
  <c r="M17" i="9"/>
  <c r="S17" i="9" s="1"/>
  <c r="T17" i="9" s="1"/>
  <c r="N16" i="9"/>
  <c r="M16" i="9"/>
  <c r="R16" i="9" s="1"/>
  <c r="V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N28" i="11" l="1"/>
  <c r="O26" i="10"/>
  <c r="N28" i="10"/>
  <c r="M18" i="33"/>
  <c r="E28" i="33"/>
  <c r="E29" i="33" s="1"/>
  <c r="O24" i="9"/>
  <c r="O16" i="9"/>
  <c r="H29" i="9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4" i="33"/>
  <c r="N28" i="9"/>
  <c r="N28" i="8"/>
  <c r="N28" i="7"/>
  <c r="O27" i="6"/>
  <c r="R27" i="6"/>
  <c r="O25" i="6"/>
  <c r="O23" i="6"/>
  <c r="R23" i="6"/>
  <c r="M15" i="33"/>
  <c r="S15" i="33" s="1"/>
  <c r="T15" i="33" s="1"/>
  <c r="O22" i="6"/>
  <c r="R22" i="6"/>
  <c r="M26" i="33"/>
  <c r="R26" i="33" s="1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F28" i="33"/>
  <c r="F29" i="33" s="1"/>
  <c r="I28" i="33"/>
  <c r="I29" i="33" s="1"/>
  <c r="N9" i="33"/>
  <c r="N12" i="33"/>
  <c r="K28" i="33"/>
  <c r="K29" i="33" s="1"/>
  <c r="R18" i="33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O14" i="11"/>
  <c r="R16" i="1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O8" i="11"/>
  <c r="R22" i="11"/>
  <c r="O22" i="11"/>
  <c r="R24" i="1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R14" i="33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O18" i="33"/>
  <c r="J29" i="33"/>
  <c r="D28" i="33"/>
  <c r="D29" i="33" s="1"/>
  <c r="O14" i="33"/>
  <c r="M7" i="33"/>
  <c r="S7" i="33" s="1"/>
  <c r="T7" i="33" s="1"/>
  <c r="N7" i="33"/>
  <c r="R27" i="33"/>
  <c r="S14" i="33"/>
  <c r="T14" i="33" s="1"/>
  <c r="S18" i="33"/>
  <c r="T18" i="33" s="1"/>
  <c r="O27" i="33"/>
  <c r="R20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V7" i="9" s="1"/>
  <c r="R9" i="9"/>
  <c r="V9" i="9" s="1"/>
  <c r="R11" i="9"/>
  <c r="V11" i="9" s="1"/>
  <c r="R13" i="9"/>
  <c r="V13" i="9" s="1"/>
  <c r="R15" i="9"/>
  <c r="V15" i="9" s="1"/>
  <c r="R17" i="9"/>
  <c r="V17" i="9" s="1"/>
  <c r="R19" i="9"/>
  <c r="V19" i="9" s="1"/>
  <c r="R21" i="9"/>
  <c r="V21" i="9" s="1"/>
  <c r="R23" i="9"/>
  <c r="V23" i="9" s="1"/>
  <c r="R25" i="9"/>
  <c r="V25" i="9" s="1"/>
  <c r="R27" i="9"/>
  <c r="V27" i="9" s="1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V8" i="9" s="1"/>
  <c r="R10" i="9"/>
  <c r="V10" i="9" s="1"/>
  <c r="R12" i="9"/>
  <c r="V12" i="9" s="1"/>
  <c r="R14" i="9"/>
  <c r="V14" i="9" s="1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26" i="33" l="1"/>
  <c r="T26" i="33" s="1"/>
  <c r="O26" i="33"/>
  <c r="V28" i="10"/>
  <c r="S12" i="33"/>
  <c r="T12" i="33" s="1"/>
  <c r="V28" i="9"/>
  <c r="R11" i="33"/>
  <c r="O15" i="33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<sst xmlns="http://schemas.openxmlformats.org/spreadsheetml/2006/main" count="1507" uniqueCount="65">
  <si>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</si>
  <si>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</si>
  <si>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</si>
  <si>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</si>
  <si>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</si>
  <si>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</si>
  <si>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</si>
  <si>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</si>
  <si>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</si>
  <si>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</si>
  <si>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</si>
  <si>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</si>
  <si>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</si>
  <si>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</si>
  <si>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</si>
  <si>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</si>
  <si>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</si>
  <si>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</si>
  <si>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</si>
  <si>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</si>
  <si>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</si>
  <si>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</si>
  <si>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</si>
  <si>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</si>
  <si>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</si>
  <si>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</si>
  <si>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</si>
  <si>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</si>
  <si>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</si>
  <si>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</si>
  <si>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</si>
  <si>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</si>
  <si>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</si>
  <si>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</si>
  <si>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</si>
  <si>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</si>
  <si>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</si>
  <si>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</si>
  <si>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</si>
  <si>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</si>
  <si>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</si>
  <si>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</si>
  <si>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</si>
  <si>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</si>
  <si>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</si>
  <si>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</si>
  <si>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</si>
  <si>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</si>
  <si>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</si>
  <si>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</si>
  <si>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</si>
  <si>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</si>
  <si>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</si>
  <si>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</si>
  <si>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</si>
  <si>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</si>
  <si>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</si>
  <si>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</si>
  <si>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</si>
  <si>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</si>
  <si>
    <t>Date:09/5/21</t>
  </si>
  <si>
    <t>comm</t>
  </si>
  <si>
    <t>Date:10/05/21</t>
  </si>
  <si>
    <t>Commi</t>
  </si>
  <si>
    <t>Date:11.05.2021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</si>
</sst>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2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1" priority="43" operator="equal">
      <formula>212030016606640</formula>
    </cfRule>
  </conditionalFormatting>
  <conditionalFormatting sqref="D29 E4:E6 E28:K29">
    <cfRule type="cellIs" dxfId="1380" priority="41" operator="equal">
      <formula>$E$4</formula>
    </cfRule>
    <cfRule type="cellIs" dxfId="1379" priority="42" operator="equal">
      <formula>2120</formula>
    </cfRule>
  </conditionalFormatting>
  <conditionalFormatting sqref="D29:E29 F4:F6 F28:F29">
    <cfRule type="cellIs" dxfId="1378" priority="39" operator="equal">
      <formula>$F$4</formula>
    </cfRule>
    <cfRule type="cellIs" dxfId="1377" priority="40" operator="equal">
      <formula>300</formula>
    </cfRule>
  </conditionalFormatting>
  <conditionalFormatting sqref="G4:G6 G28:G29">
    <cfRule type="cellIs" dxfId="1376" priority="37" operator="equal">
      <formula>$G$4</formula>
    </cfRule>
    <cfRule type="cellIs" dxfId="1375" priority="38" operator="equal">
      <formula>1660</formula>
    </cfRule>
  </conditionalFormatting>
  <conditionalFormatting sqref="H4:H6 H28:H29">
    <cfRule type="cellIs" dxfId="1374" priority="35" operator="equal">
      <formula>$H$4</formula>
    </cfRule>
    <cfRule type="cellIs" dxfId="1373" priority="36" operator="equal">
      <formula>6640</formula>
    </cfRule>
  </conditionalFormatting>
  <conditionalFormatting sqref="T6:T28">
    <cfRule type="cellIs" dxfId="1372" priority="34" operator="lessThan">
      <formula>0</formula>
    </cfRule>
  </conditionalFormatting>
  <conditionalFormatting sqref="T7:T27">
    <cfRule type="cellIs" dxfId="1371" priority="31" operator="lessThan">
      <formula>0</formula>
    </cfRule>
    <cfRule type="cellIs" dxfId="1370" priority="32" operator="lessThan">
      <formula>0</formula>
    </cfRule>
    <cfRule type="cellIs" dxfId="1369" priority="33" operator="lessThan">
      <formula>0</formula>
    </cfRule>
  </conditionalFormatting>
  <conditionalFormatting sqref="E4:E6 E28:K28">
    <cfRule type="cellIs" dxfId="1368" priority="30" operator="equal">
      <formula>$E$4</formula>
    </cfRule>
  </conditionalFormatting>
  <conditionalFormatting sqref="D28:D29 D6 D4:M4">
    <cfRule type="cellIs" dxfId="1367" priority="29" operator="equal">
      <formula>$D$4</formula>
    </cfRule>
  </conditionalFormatting>
  <conditionalFormatting sqref="I4:I6 I28:I29">
    <cfRule type="cellIs" dxfId="1366" priority="28" operator="equal">
      <formula>$I$4</formula>
    </cfRule>
  </conditionalFormatting>
  <conditionalFormatting sqref="J4:J6 J28:J29">
    <cfRule type="cellIs" dxfId="1365" priority="27" operator="equal">
      <formula>$J$4</formula>
    </cfRule>
  </conditionalFormatting>
  <conditionalFormatting sqref="K4:K6 K28:K29">
    <cfRule type="cellIs" dxfId="1364" priority="26" operator="equal">
      <formula>$K$4</formula>
    </cfRule>
  </conditionalFormatting>
  <conditionalFormatting sqref="M4:M6">
    <cfRule type="cellIs" dxfId="1363" priority="25" operator="equal">
      <formula>$L$4</formula>
    </cfRule>
  </conditionalFormatting>
  <conditionalFormatting sqref="T7:T28">
    <cfRule type="cellIs" dxfId="1362" priority="22" operator="lessThan">
      <formula>0</formula>
    </cfRule>
    <cfRule type="cellIs" dxfId="1361" priority="23" operator="lessThan">
      <formula>0</formula>
    </cfRule>
    <cfRule type="cellIs" dxfId="1360" priority="24" operator="lessThan">
      <formula>0</formula>
    </cfRule>
  </conditionalFormatting>
  <conditionalFormatting sqref="D5:K5">
    <cfRule type="cellIs" dxfId="1359" priority="21" operator="greaterThan">
      <formula>0</formula>
    </cfRule>
  </conditionalFormatting>
  <conditionalFormatting sqref="T6:T28">
    <cfRule type="cellIs" dxfId="1358" priority="20" operator="lessThan">
      <formula>0</formula>
    </cfRule>
  </conditionalFormatting>
  <conditionalFormatting sqref="T7:T27">
    <cfRule type="cellIs" dxfId="1357" priority="17" operator="lessThan">
      <formula>0</formula>
    </cfRule>
    <cfRule type="cellIs" dxfId="1356" priority="18" operator="lessThan">
      <formula>0</formula>
    </cfRule>
    <cfRule type="cellIs" dxfId="1355" priority="19" operator="lessThan">
      <formula>0</formula>
    </cfRule>
  </conditionalFormatting>
  <conditionalFormatting sqref="T7:T28">
    <cfRule type="cellIs" dxfId="1354" priority="14" operator="lessThan">
      <formula>0</formula>
    </cfRule>
    <cfRule type="cellIs" dxfId="1353" priority="15" operator="lessThan">
      <formula>0</formula>
    </cfRule>
    <cfRule type="cellIs" dxfId="1352" priority="16" operator="lessThan">
      <formula>0</formula>
    </cfRule>
  </conditionalFormatting>
  <conditionalFormatting sqref="D5:K5">
    <cfRule type="cellIs" dxfId="1351" priority="13" operator="greaterThan">
      <formula>0</formula>
    </cfRule>
  </conditionalFormatting>
  <conditionalFormatting sqref="L4 L6 L28:L29">
    <cfRule type="cellIs" dxfId="1350" priority="12" operator="equal">
      <formula>$L$4</formula>
    </cfRule>
  </conditionalFormatting>
  <conditionalFormatting sqref="D7:S7">
    <cfRule type="cellIs" dxfId="1349" priority="11" operator="greaterThan">
      <formula>0</formula>
    </cfRule>
  </conditionalFormatting>
  <conditionalFormatting sqref="D9:S9">
    <cfRule type="cellIs" dxfId="1348" priority="10" operator="greaterThan">
      <formula>0</formula>
    </cfRule>
  </conditionalFormatting>
  <conditionalFormatting sqref="D11:S11">
    <cfRule type="cellIs" dxfId="1347" priority="9" operator="greaterThan">
      <formula>0</formula>
    </cfRule>
  </conditionalFormatting>
  <conditionalFormatting sqref="D13:S13">
    <cfRule type="cellIs" dxfId="1346" priority="8" operator="greaterThan">
      <formula>0</formula>
    </cfRule>
  </conditionalFormatting>
  <conditionalFormatting sqref="D15:S15">
    <cfRule type="cellIs" dxfId="1345" priority="7" operator="greaterThan">
      <formula>0</formula>
    </cfRule>
  </conditionalFormatting>
  <conditionalFormatting sqref="D17:S17">
    <cfRule type="cellIs" dxfId="1344" priority="6" operator="greaterThan">
      <formula>0</formula>
    </cfRule>
  </conditionalFormatting>
  <conditionalFormatting sqref="D19:S19">
    <cfRule type="cellIs" dxfId="1343" priority="5" operator="greaterThan">
      <formula>0</formula>
    </cfRule>
  </conditionalFormatting>
  <conditionalFormatting sqref="D21:S21">
    <cfRule type="cellIs" dxfId="1342" priority="4" operator="greaterThan">
      <formula>0</formula>
    </cfRule>
  </conditionalFormatting>
  <conditionalFormatting sqref="D23:S23">
    <cfRule type="cellIs" dxfId="1341" priority="3" operator="greaterThan">
      <formula>0</formula>
    </cfRule>
  </conditionalFormatting>
  <conditionalFormatting sqref="D25:S25">
    <cfRule type="cellIs" dxfId="1340" priority="2" operator="greaterThan">
      <formula>0</formula>
    </cfRule>
  </conditionalFormatting>
  <conditionalFormatting sqref="D27:S27">
    <cfRule type="cellIs" dxfId="1339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2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2" ht="18.75" x14ac:dyDescent="0.25">
      <c r="A3" s="83" t="s">
        <v>62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95"/>
      <c r="N3" s="95"/>
      <c r="O3" s="95"/>
      <c r="P3" s="95"/>
      <c r="Q3" s="95"/>
      <c r="R3" s="95"/>
      <c r="S3" s="95"/>
      <c r="T3" s="95"/>
    </row>
    <row r="4" spans="1:22" x14ac:dyDescent="0.25">
      <c r="A4" s="87" t="s">
        <v>1</v>
      </c>
      <c r="B4" s="87"/>
      <c r="C4" s="1"/>
      <c r="D4" s="2">
        <f>'9'!D29</f>
        <v>833283</v>
      </c>
      <c r="E4" s="2">
        <f>'9'!E29</f>
        <v>1485</v>
      </c>
      <c r="F4" s="2">
        <f>'9'!F29</f>
        <v>12980</v>
      </c>
      <c r="G4" s="2">
        <f>'9'!G29</f>
        <v>0</v>
      </c>
      <c r="H4" s="2">
        <f>'9'!H29</f>
        <v>42660</v>
      </c>
      <c r="I4" s="2">
        <f>'9'!I29</f>
        <v>1246</v>
      </c>
      <c r="J4" s="2">
        <f>'9'!J29</f>
        <v>335</v>
      </c>
      <c r="K4" s="2">
        <f>'9'!K29</f>
        <v>484</v>
      </c>
      <c r="L4" s="2">
        <f>'9'!L29</f>
        <v>0</v>
      </c>
      <c r="M4" s="3"/>
      <c r="N4" s="91"/>
      <c r="O4" s="92"/>
      <c r="P4" s="92"/>
      <c r="Q4" s="92"/>
      <c r="R4" s="92"/>
      <c r="S4" s="92"/>
      <c r="T4" s="92"/>
      <c r="U4" s="92"/>
      <c r="V4" s="93"/>
    </row>
    <row r="5" spans="1:22" x14ac:dyDescent="0.25">
      <c r="A5" s="87" t="s">
        <v>2</v>
      </c>
      <c r="B5" s="87"/>
      <c r="C5" s="1"/>
      <c r="D5" s="1">
        <v>1038961</v>
      </c>
      <c r="E5" s="4"/>
      <c r="F5" s="4"/>
      <c r="G5" s="4"/>
      <c r="H5" s="4"/>
      <c r="I5" s="1"/>
      <c r="J5" s="1"/>
      <c r="K5" s="1"/>
      <c r="L5" s="1"/>
      <c r="M5" s="5"/>
      <c r="N5" s="91"/>
      <c r="O5" s="92"/>
      <c r="P5" s="92"/>
      <c r="Q5" s="92"/>
      <c r="R5" s="92"/>
      <c r="S5" s="92"/>
      <c r="T5" s="92"/>
      <c r="U5" s="92"/>
      <c r="V5" s="9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72" t="s">
        <v>16</v>
      </c>
      <c r="O6" s="17" t="s">
        <v>17</v>
      </c>
      <c r="P6" s="72" t="s">
        <v>18</v>
      </c>
      <c r="Q6" s="72" t="s">
        <v>19</v>
      </c>
      <c r="R6" s="72" t="s">
        <v>20</v>
      </c>
      <c r="S6" s="17" t="s">
        <v>21</v>
      </c>
      <c r="T6" s="18" t="s">
        <v>22</v>
      </c>
      <c r="U6" s="18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90000</v>
      </c>
      <c r="E7" s="22">
        <v>100</v>
      </c>
      <c r="F7" s="22">
        <v>40</v>
      </c>
      <c r="G7" s="22"/>
      <c r="H7" s="22">
        <v>160</v>
      </c>
      <c r="I7" s="23">
        <v>6</v>
      </c>
      <c r="J7" s="23"/>
      <c r="K7" s="23">
        <v>7</v>
      </c>
      <c r="L7" s="23"/>
      <c r="M7" s="20">
        <f>D7+E7*20+F7*10+G7*9+H7*9</f>
        <v>93840</v>
      </c>
      <c r="N7" s="24">
        <f>D7+E7*20+F7*10+G7*9+H7*9+I7*191+J7*191+K7*182+L7*100</f>
        <v>96260</v>
      </c>
      <c r="O7" s="25">
        <f>M7*2.75%</f>
        <v>2580.6</v>
      </c>
      <c r="P7" s="26"/>
      <c r="Q7" s="26">
        <v>200</v>
      </c>
      <c r="R7" s="24">
        <f>M7-(M7*2.75%)+I7*191+J7*191+K7*182+L7*100-Q7</f>
        <v>93479.4</v>
      </c>
      <c r="S7" s="25">
        <f>M7*0.95%</f>
        <v>891.48</v>
      </c>
      <c r="T7" s="27">
        <f>S7-Q7</f>
        <v>691.48</v>
      </c>
      <c r="U7" s="68">
        <v>765</v>
      </c>
      <c r="V7" s="70">
        <f>R7-U7</f>
        <v>92714.4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16103</v>
      </c>
      <c r="E8" s="30"/>
      <c r="F8" s="30"/>
      <c r="G8" s="30"/>
      <c r="H8" s="30">
        <v>50</v>
      </c>
      <c r="I8" s="20">
        <v>3</v>
      </c>
      <c r="J8" s="20"/>
      <c r="K8" s="20">
        <v>3</v>
      </c>
      <c r="L8" s="20"/>
      <c r="M8" s="20">
        <f t="shared" ref="M8:M27" si="0">D8+E8*20+F8*10+G8*9+H8*9</f>
        <v>16553</v>
      </c>
      <c r="N8" s="24">
        <f t="shared" ref="N8:N27" si="1">D8+E8*20+F8*10+G8*9+H8*9+I8*191+J8*191+K8*182+L8*100</f>
        <v>17672</v>
      </c>
      <c r="O8" s="25">
        <f t="shared" ref="O8:O27" si="2">M8*2.75%</f>
        <v>455.20749999999998</v>
      </c>
      <c r="P8" s="26"/>
      <c r="Q8" s="26">
        <v>109</v>
      </c>
      <c r="R8" s="24">
        <f t="shared" ref="R8:R27" si="3">M8-(M8*2.75%)+I8*191+J8*191+K8*182+L8*100-Q8</f>
        <v>17107.7925</v>
      </c>
      <c r="S8" s="25">
        <f t="shared" ref="S8:S27" si="4">M8*0.95%</f>
        <v>157.2535</v>
      </c>
      <c r="T8" s="27">
        <f t="shared" ref="T8:T27" si="5">S8-Q8</f>
        <v>48.253500000000003</v>
      </c>
      <c r="U8" s="68">
        <v>108</v>
      </c>
      <c r="V8" s="70">
        <f t="shared" ref="V8:V27" si="6">R8-U8</f>
        <v>16999.7925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33152</v>
      </c>
      <c r="E9" s="30">
        <v>80</v>
      </c>
      <c r="F9" s="30">
        <v>50</v>
      </c>
      <c r="G9" s="30"/>
      <c r="H9" s="30">
        <v>170</v>
      </c>
      <c r="I9" s="20"/>
      <c r="J9" s="20"/>
      <c r="K9" s="20">
        <v>5</v>
      </c>
      <c r="L9" s="20"/>
      <c r="M9" s="20">
        <f t="shared" si="0"/>
        <v>36782</v>
      </c>
      <c r="N9" s="24">
        <f t="shared" si="1"/>
        <v>37692</v>
      </c>
      <c r="O9" s="25">
        <f t="shared" si="2"/>
        <v>1011.505</v>
      </c>
      <c r="P9" s="26"/>
      <c r="Q9" s="26">
        <v>198</v>
      </c>
      <c r="R9" s="24">
        <f t="shared" si="3"/>
        <v>36482.495000000003</v>
      </c>
      <c r="S9" s="25">
        <f t="shared" si="4"/>
        <v>349.42899999999997</v>
      </c>
      <c r="T9" s="27">
        <f t="shared" si="5"/>
        <v>151.42899999999997</v>
      </c>
      <c r="U9" s="68">
        <v>252</v>
      </c>
      <c r="V9" s="70">
        <f t="shared" si="6"/>
        <v>36230.495000000003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8212</v>
      </c>
      <c r="E10" s="30">
        <v>10</v>
      </c>
      <c r="F10" s="30">
        <v>20</v>
      </c>
      <c r="G10" s="30"/>
      <c r="H10" s="30">
        <v>30</v>
      </c>
      <c r="I10" s="20">
        <v>5</v>
      </c>
      <c r="J10" s="20"/>
      <c r="K10" s="20">
        <v>5</v>
      </c>
      <c r="L10" s="20"/>
      <c r="M10" s="20">
        <f t="shared" si="0"/>
        <v>8882</v>
      </c>
      <c r="N10" s="24">
        <f t="shared" si="1"/>
        <v>10747</v>
      </c>
      <c r="O10" s="25">
        <f t="shared" si="2"/>
        <v>244.255</v>
      </c>
      <c r="P10" s="26"/>
      <c r="Q10" s="26">
        <v>29</v>
      </c>
      <c r="R10" s="24">
        <f t="shared" si="3"/>
        <v>10473.745000000001</v>
      </c>
      <c r="S10" s="25">
        <f t="shared" si="4"/>
        <v>84.379000000000005</v>
      </c>
      <c r="T10" s="27">
        <f t="shared" si="5"/>
        <v>55.379000000000005</v>
      </c>
      <c r="U10" s="68">
        <v>54</v>
      </c>
      <c r="V10" s="70">
        <f t="shared" si="6"/>
        <v>10419.745000000001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8887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8887</v>
      </c>
      <c r="N11" s="24">
        <f t="shared" si="1"/>
        <v>11943</v>
      </c>
      <c r="O11" s="25">
        <f t="shared" si="2"/>
        <v>244.39250000000001</v>
      </c>
      <c r="P11" s="26"/>
      <c r="Q11" s="26">
        <v>48</v>
      </c>
      <c r="R11" s="24">
        <f t="shared" si="3"/>
        <v>11650.6075</v>
      </c>
      <c r="S11" s="25">
        <f t="shared" si="4"/>
        <v>84.426500000000004</v>
      </c>
      <c r="T11" s="27">
        <f t="shared" si="5"/>
        <v>36.426500000000004</v>
      </c>
      <c r="U11" s="68">
        <v>45</v>
      </c>
      <c r="V11" s="70">
        <f t="shared" si="6"/>
        <v>11605.6075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12000</v>
      </c>
      <c r="N12" s="24">
        <f t="shared" si="1"/>
        <v>12955</v>
      </c>
      <c r="O12" s="25">
        <f t="shared" si="2"/>
        <v>330</v>
      </c>
      <c r="P12" s="26"/>
      <c r="Q12" s="26">
        <v>41</v>
      </c>
      <c r="R12" s="24">
        <f t="shared" si="3"/>
        <v>12584</v>
      </c>
      <c r="S12" s="25">
        <f t="shared" si="4"/>
        <v>114</v>
      </c>
      <c r="T12" s="27">
        <f t="shared" si="5"/>
        <v>73</v>
      </c>
      <c r="U12" s="68">
        <v>99</v>
      </c>
      <c r="V12" s="70">
        <f t="shared" si="6"/>
        <v>12485</v>
      </c>
    </row>
    <row r="13" spans="1:22" ht="15.75" x14ac:dyDescent="0.25">
      <c r="A13" s="28">
        <v>7</v>
      </c>
      <c r="B13" s="20">
        <v>1908446140</v>
      </c>
      <c r="C13" s="20">
        <v>5</v>
      </c>
      <c r="D13" s="29">
        <v>8363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8363</v>
      </c>
      <c r="N13" s="24">
        <f t="shared" si="1"/>
        <v>8363</v>
      </c>
      <c r="O13" s="25">
        <f t="shared" si="2"/>
        <v>229.98249999999999</v>
      </c>
      <c r="P13" s="26"/>
      <c r="Q13" s="26">
        <v>55</v>
      </c>
      <c r="R13" s="24">
        <f t="shared" si="3"/>
        <v>8078.0174999999999</v>
      </c>
      <c r="S13" s="25">
        <f t="shared" si="4"/>
        <v>79.448499999999996</v>
      </c>
      <c r="T13" s="27">
        <f t="shared" si="5"/>
        <v>24.448499999999996</v>
      </c>
      <c r="U13" s="68">
        <v>54</v>
      </c>
      <c r="V13" s="70">
        <f t="shared" si="6"/>
        <v>8024.0174999999999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59507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59507</v>
      </c>
      <c r="N14" s="24">
        <f t="shared" si="1"/>
        <v>59507</v>
      </c>
      <c r="O14" s="25">
        <f t="shared" si="2"/>
        <v>1636.4425000000001</v>
      </c>
      <c r="P14" s="26"/>
      <c r="Q14" s="26">
        <v>171</v>
      </c>
      <c r="R14" s="24">
        <f t="shared" si="3"/>
        <v>57699.557500000003</v>
      </c>
      <c r="S14" s="25">
        <f t="shared" si="4"/>
        <v>565.31650000000002</v>
      </c>
      <c r="T14" s="27">
        <f t="shared" si="5"/>
        <v>394.31650000000002</v>
      </c>
      <c r="U14" s="68">
        <v>450</v>
      </c>
      <c r="V14" s="70">
        <f t="shared" si="6"/>
        <v>57249.557500000003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38592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38592</v>
      </c>
      <c r="N15" s="24">
        <f t="shared" si="1"/>
        <v>38956</v>
      </c>
      <c r="O15" s="25">
        <f t="shared" si="2"/>
        <v>1061.28</v>
      </c>
      <c r="P15" s="26"/>
      <c r="Q15" s="26">
        <v>220</v>
      </c>
      <c r="R15" s="24">
        <f t="shared" si="3"/>
        <v>37674.720000000001</v>
      </c>
      <c r="S15" s="25">
        <f t="shared" si="4"/>
        <v>366.62399999999997</v>
      </c>
      <c r="T15" s="27">
        <f t="shared" si="5"/>
        <v>146.62399999999997</v>
      </c>
      <c r="U15" s="68">
        <v>225</v>
      </c>
      <c r="V15" s="70">
        <f t="shared" si="6"/>
        <v>37449.72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43120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43120</v>
      </c>
      <c r="N16" s="24">
        <f t="shared" si="1"/>
        <v>43120</v>
      </c>
      <c r="O16" s="25">
        <f t="shared" si="2"/>
        <v>1185.8</v>
      </c>
      <c r="P16" s="26"/>
      <c r="Q16" s="26">
        <v>500</v>
      </c>
      <c r="R16" s="24">
        <f t="shared" si="3"/>
        <v>41434.199999999997</v>
      </c>
      <c r="S16" s="25">
        <f t="shared" si="4"/>
        <v>409.64</v>
      </c>
      <c r="T16" s="27">
        <f t="shared" si="5"/>
        <v>-90.360000000000014</v>
      </c>
      <c r="U16" s="68">
        <v>315</v>
      </c>
      <c r="V16" s="70">
        <f t="shared" si="6"/>
        <v>41119.199999999997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50274</v>
      </c>
      <c r="E17" s="30"/>
      <c r="F17" s="30"/>
      <c r="G17" s="30"/>
      <c r="H17" s="30">
        <v>200</v>
      </c>
      <c r="I17" s="20">
        <v>5</v>
      </c>
      <c r="J17" s="20"/>
      <c r="K17" s="20">
        <v>5</v>
      </c>
      <c r="L17" s="20"/>
      <c r="M17" s="20">
        <f t="shared" si="0"/>
        <v>52074</v>
      </c>
      <c r="N17" s="24">
        <f t="shared" si="1"/>
        <v>53939</v>
      </c>
      <c r="O17" s="25">
        <f t="shared" si="2"/>
        <v>1432.0350000000001</v>
      </c>
      <c r="P17" s="26"/>
      <c r="Q17" s="26">
        <v>250</v>
      </c>
      <c r="R17" s="24">
        <f t="shared" si="3"/>
        <v>52256.964999999997</v>
      </c>
      <c r="S17" s="25">
        <f t="shared" si="4"/>
        <v>494.70299999999997</v>
      </c>
      <c r="T17" s="27">
        <f t="shared" si="5"/>
        <v>244.70299999999997</v>
      </c>
      <c r="U17" s="68">
        <v>450</v>
      </c>
      <c r="V17" s="70">
        <f t="shared" si="6"/>
        <v>51806.964999999997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55368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55368</v>
      </c>
      <c r="N18" s="24">
        <f t="shared" si="1"/>
        <v>55368</v>
      </c>
      <c r="O18" s="25">
        <f t="shared" si="2"/>
        <v>1522.6200000000001</v>
      </c>
      <c r="P18" s="26"/>
      <c r="Q18" s="26">
        <v>100</v>
      </c>
      <c r="R18" s="24">
        <f t="shared" si="3"/>
        <v>53745.38</v>
      </c>
      <c r="S18" s="25">
        <f t="shared" si="4"/>
        <v>525.99599999999998</v>
      </c>
      <c r="T18" s="27">
        <f t="shared" si="5"/>
        <v>425.99599999999998</v>
      </c>
      <c r="U18" s="68">
        <v>450</v>
      </c>
      <c r="V18" s="70">
        <f t="shared" si="6"/>
        <v>53295.38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35351</v>
      </c>
      <c r="E19" s="30"/>
      <c r="F19" s="30">
        <v>100</v>
      </c>
      <c r="G19" s="30"/>
      <c r="H19" s="30">
        <v>250</v>
      </c>
      <c r="I19" s="20">
        <v>10</v>
      </c>
      <c r="J19" s="20"/>
      <c r="K19" s="20">
        <v>5</v>
      </c>
      <c r="L19" s="20"/>
      <c r="M19" s="20">
        <f t="shared" si="0"/>
        <v>38601</v>
      </c>
      <c r="N19" s="24">
        <f t="shared" si="1"/>
        <v>41421</v>
      </c>
      <c r="O19" s="25">
        <f t="shared" si="2"/>
        <v>1061.5274999999999</v>
      </c>
      <c r="P19" s="26"/>
      <c r="Q19" s="26">
        <v>570</v>
      </c>
      <c r="R19" s="24">
        <f t="shared" si="3"/>
        <v>39789.472500000003</v>
      </c>
      <c r="S19" s="25">
        <f t="shared" si="4"/>
        <v>366.70949999999999</v>
      </c>
      <c r="T19" s="27">
        <f t="shared" si="5"/>
        <v>-203.29050000000001</v>
      </c>
      <c r="U19" s="68">
        <v>297</v>
      </c>
      <c r="V19" s="70">
        <f t="shared" si="6"/>
        <v>39492.472500000003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17019</v>
      </c>
      <c r="E20" s="30">
        <v>10</v>
      </c>
      <c r="F20" s="30">
        <v>50</v>
      </c>
      <c r="G20" s="30"/>
      <c r="H20" s="30">
        <v>140</v>
      </c>
      <c r="I20" s="20">
        <v>3</v>
      </c>
      <c r="J20" s="20"/>
      <c r="K20" s="20">
        <v>15</v>
      </c>
      <c r="L20" s="20"/>
      <c r="M20" s="20">
        <f t="shared" si="0"/>
        <v>18979</v>
      </c>
      <c r="N20" s="24">
        <f t="shared" si="1"/>
        <v>22282</v>
      </c>
      <c r="O20" s="25">
        <f t="shared" si="2"/>
        <v>521.92250000000001</v>
      </c>
      <c r="P20" s="26"/>
      <c r="Q20" s="26">
        <v>120</v>
      </c>
      <c r="R20" s="24">
        <f t="shared" si="3"/>
        <v>21640.077499999999</v>
      </c>
      <c r="S20" s="25">
        <f t="shared" si="4"/>
        <v>180.3005</v>
      </c>
      <c r="T20" s="27">
        <f t="shared" si="5"/>
        <v>60.3005</v>
      </c>
      <c r="U20" s="68">
        <v>121</v>
      </c>
      <c r="V20" s="70">
        <f t="shared" si="6"/>
        <v>21519.077499999999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11238</v>
      </c>
      <c r="E21" s="30"/>
      <c r="F21" s="30">
        <v>20</v>
      </c>
      <c r="G21" s="30"/>
      <c r="H21" s="30">
        <v>10</v>
      </c>
      <c r="I21" s="20">
        <v>6</v>
      </c>
      <c r="J21" s="20"/>
      <c r="K21" s="20"/>
      <c r="L21" s="20"/>
      <c r="M21" s="20">
        <f t="shared" si="0"/>
        <v>11528</v>
      </c>
      <c r="N21" s="24">
        <f t="shared" si="1"/>
        <v>12674</v>
      </c>
      <c r="O21" s="25">
        <f t="shared" si="2"/>
        <v>317.02</v>
      </c>
      <c r="P21" s="26"/>
      <c r="Q21" s="26"/>
      <c r="R21" s="24">
        <f t="shared" si="3"/>
        <v>12356.98</v>
      </c>
      <c r="S21" s="25">
        <f t="shared" si="4"/>
        <v>109.51599999999999</v>
      </c>
      <c r="T21" s="27">
        <f t="shared" si="5"/>
        <v>109.51599999999999</v>
      </c>
      <c r="U21" s="68">
        <v>81</v>
      </c>
      <c r="V21" s="70">
        <f t="shared" si="6"/>
        <v>12275.98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59639</v>
      </c>
      <c r="E22" s="30"/>
      <c r="F22" s="30">
        <v>10</v>
      </c>
      <c r="G22" s="20"/>
      <c r="H22" s="30">
        <v>100</v>
      </c>
      <c r="I22" s="20">
        <v>17</v>
      </c>
      <c r="J22" s="20"/>
      <c r="K22" s="20">
        <v>7</v>
      </c>
      <c r="L22" s="20"/>
      <c r="M22" s="20">
        <f t="shared" si="0"/>
        <v>60639</v>
      </c>
      <c r="N22" s="24">
        <f t="shared" si="1"/>
        <v>65160</v>
      </c>
      <c r="O22" s="25">
        <f t="shared" si="2"/>
        <v>1667.5725</v>
      </c>
      <c r="P22" s="26"/>
      <c r="Q22" s="26">
        <v>150</v>
      </c>
      <c r="R22" s="24">
        <f t="shared" si="3"/>
        <v>63342.427499999998</v>
      </c>
      <c r="S22" s="25">
        <f t="shared" si="4"/>
        <v>576.07050000000004</v>
      </c>
      <c r="T22" s="27">
        <f t="shared" si="5"/>
        <v>426.07050000000004</v>
      </c>
      <c r="U22" s="68">
        <v>459</v>
      </c>
      <c r="V22" s="70">
        <f t="shared" si="6"/>
        <v>62883.427499999998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23427</v>
      </c>
      <c r="E23" s="30">
        <v>170</v>
      </c>
      <c r="F23" s="30">
        <v>200</v>
      </c>
      <c r="G23" s="30"/>
      <c r="H23" s="30">
        <v>300</v>
      </c>
      <c r="I23" s="20"/>
      <c r="J23" s="20"/>
      <c r="K23" s="20"/>
      <c r="L23" s="20"/>
      <c r="M23" s="20">
        <f t="shared" si="0"/>
        <v>31527</v>
      </c>
      <c r="N23" s="24">
        <f t="shared" si="1"/>
        <v>31527</v>
      </c>
      <c r="O23" s="25">
        <f t="shared" si="2"/>
        <v>866.99249999999995</v>
      </c>
      <c r="P23" s="26"/>
      <c r="Q23" s="26">
        <v>190</v>
      </c>
      <c r="R23" s="24">
        <f t="shared" si="3"/>
        <v>30470.0075</v>
      </c>
      <c r="S23" s="25">
        <f t="shared" si="4"/>
        <v>299.50650000000002</v>
      </c>
      <c r="T23" s="27">
        <f t="shared" si="5"/>
        <v>109.50650000000002</v>
      </c>
      <c r="U23" s="68">
        <v>171</v>
      </c>
      <c r="V23" s="70">
        <f t="shared" si="6"/>
        <v>30299.0075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52879</v>
      </c>
      <c r="E24" s="30">
        <v>30</v>
      </c>
      <c r="F24" s="30">
        <v>40</v>
      </c>
      <c r="G24" s="30"/>
      <c r="H24" s="30">
        <v>120</v>
      </c>
      <c r="I24" s="20"/>
      <c r="J24" s="20"/>
      <c r="K24" s="20">
        <v>6</v>
      </c>
      <c r="L24" s="20"/>
      <c r="M24" s="20">
        <f t="shared" si="0"/>
        <v>54959</v>
      </c>
      <c r="N24" s="24">
        <f t="shared" si="1"/>
        <v>56051</v>
      </c>
      <c r="O24" s="25">
        <f t="shared" si="2"/>
        <v>1511.3724999999999</v>
      </c>
      <c r="P24" s="26"/>
      <c r="Q24" s="26">
        <v>152</v>
      </c>
      <c r="R24" s="24">
        <f t="shared" si="3"/>
        <v>54387.627500000002</v>
      </c>
      <c r="S24" s="25">
        <f t="shared" si="4"/>
        <v>522.1105</v>
      </c>
      <c r="T24" s="27">
        <f t="shared" si="5"/>
        <v>370.1105</v>
      </c>
      <c r="U24" s="68">
        <v>468</v>
      </c>
      <c r="V24" s="70">
        <f t="shared" si="6"/>
        <v>53919.627500000002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28265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28265</v>
      </c>
      <c r="N25" s="24">
        <f t="shared" si="1"/>
        <v>28647</v>
      </c>
      <c r="O25" s="25">
        <f t="shared" si="2"/>
        <v>777.28750000000002</v>
      </c>
      <c r="P25" s="26"/>
      <c r="Q25" s="26">
        <v>200</v>
      </c>
      <c r="R25" s="24">
        <f t="shared" si="3"/>
        <v>27669.712500000001</v>
      </c>
      <c r="S25" s="25">
        <f t="shared" si="4"/>
        <v>268.51749999999998</v>
      </c>
      <c r="T25" s="27">
        <f t="shared" si="5"/>
        <v>68.517499999999984</v>
      </c>
      <c r="U25" s="68">
        <v>225</v>
      </c>
      <c r="V25" s="70">
        <f t="shared" si="6"/>
        <v>27444.712500000001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29625</v>
      </c>
      <c r="E26" s="29">
        <v>100</v>
      </c>
      <c r="F26" s="30">
        <v>200</v>
      </c>
      <c r="G26" s="30"/>
      <c r="H26" s="30">
        <v>400</v>
      </c>
      <c r="I26" s="20"/>
      <c r="J26" s="20"/>
      <c r="K26" s="20">
        <v>5</v>
      </c>
      <c r="L26" s="20"/>
      <c r="M26" s="20">
        <f t="shared" si="0"/>
        <v>37225</v>
      </c>
      <c r="N26" s="24">
        <f t="shared" si="1"/>
        <v>38135</v>
      </c>
      <c r="O26" s="25">
        <f t="shared" si="2"/>
        <v>1023.6875</v>
      </c>
      <c r="P26" s="26"/>
      <c r="Q26" s="26">
        <v>130</v>
      </c>
      <c r="R26" s="24">
        <f t="shared" si="3"/>
        <v>36981.3125</v>
      </c>
      <c r="S26" s="25">
        <f t="shared" si="4"/>
        <v>353.63749999999999</v>
      </c>
      <c r="T26" s="27">
        <f t="shared" si="5"/>
        <v>223.63749999999999</v>
      </c>
      <c r="U26" s="68">
        <v>252</v>
      </c>
      <c r="V26" s="70">
        <f t="shared" si="6"/>
        <v>36729.3125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47154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47154</v>
      </c>
      <c r="N27" s="24">
        <f t="shared" si="1"/>
        <v>47154</v>
      </c>
      <c r="O27" s="25">
        <f t="shared" si="2"/>
        <v>1296.7349999999999</v>
      </c>
      <c r="P27" s="26"/>
      <c r="Q27" s="26">
        <v>120</v>
      </c>
      <c r="R27" s="24">
        <f t="shared" si="3"/>
        <v>45737.264999999999</v>
      </c>
      <c r="S27" s="25">
        <f t="shared" si="4"/>
        <v>447.96299999999997</v>
      </c>
      <c r="T27" s="27">
        <f t="shared" si="5"/>
        <v>327.96299999999997</v>
      </c>
      <c r="U27" s="68">
        <v>378</v>
      </c>
      <c r="V27" s="70">
        <f t="shared" si="6"/>
        <v>45359.264999999999</v>
      </c>
    </row>
    <row r="28" spans="1:22" ht="16.5" thickBot="1" x14ac:dyDescent="0.3">
      <c r="A28" s="73" t="s">
        <v>44</v>
      </c>
      <c r="B28" s="74"/>
      <c r="C28" s="75"/>
      <c r="D28" s="44">
        <f t="shared" ref="D28:E28" si="7">SUM(D7:D27)</f>
        <v>728175</v>
      </c>
      <c r="E28" s="45">
        <f t="shared" si="7"/>
        <v>500</v>
      </c>
      <c r="F28" s="45">
        <f t="shared" ref="F28:V28" si="8">SUM(F7:F27)</f>
        <v>730</v>
      </c>
      <c r="G28" s="45">
        <f t="shared" si="8"/>
        <v>0</v>
      </c>
      <c r="H28" s="45">
        <f t="shared" si="8"/>
        <v>1930</v>
      </c>
      <c r="I28" s="45">
        <f t="shared" si="8"/>
        <v>78</v>
      </c>
      <c r="J28" s="45">
        <f t="shared" si="8"/>
        <v>0</v>
      </c>
      <c r="K28" s="45">
        <f t="shared" si="8"/>
        <v>65</v>
      </c>
      <c r="L28" s="45">
        <f t="shared" si="8"/>
        <v>0</v>
      </c>
      <c r="M28" s="61">
        <f t="shared" si="8"/>
        <v>762845</v>
      </c>
      <c r="N28" s="61">
        <f t="shared" si="8"/>
        <v>789573</v>
      </c>
      <c r="O28" s="62">
        <f t="shared" si="8"/>
        <v>20978.237500000003</v>
      </c>
      <c r="P28" s="61">
        <f t="shared" si="8"/>
        <v>0</v>
      </c>
      <c r="Q28" s="61">
        <f t="shared" si="8"/>
        <v>3553</v>
      </c>
      <c r="R28" s="61">
        <f t="shared" si="8"/>
        <v>765041.76249999995</v>
      </c>
      <c r="S28" s="61">
        <f t="shared" si="8"/>
        <v>7247.0274999999983</v>
      </c>
      <c r="T28" s="61">
        <f t="shared" si="8"/>
        <v>3694.0275000000001</v>
      </c>
      <c r="U28" s="61">
        <f t="shared" si="8"/>
        <v>5719</v>
      </c>
      <c r="V28" s="61">
        <f t="shared" si="8"/>
        <v>759322.76249999995</v>
      </c>
    </row>
    <row r="29" spans="1:22" ht="15.75" thickBot="1" x14ac:dyDescent="0.3">
      <c r="A29" s="76" t="s">
        <v>45</v>
      </c>
      <c r="B29" s="77"/>
      <c r="C29" s="78"/>
      <c r="D29" s="48">
        <f>D4+D5-D28</f>
        <v>1144069</v>
      </c>
      <c r="E29" s="48">
        <f t="shared" ref="E29:L29" si="9">E4+E5-E28</f>
        <v>985</v>
      </c>
      <c r="F29" s="48">
        <f t="shared" si="9"/>
        <v>12250</v>
      </c>
      <c r="G29" s="48">
        <f t="shared" si="9"/>
        <v>0</v>
      </c>
      <c r="H29" s="48">
        <f t="shared" si="9"/>
        <v>40730</v>
      </c>
      <c r="I29" s="48">
        <f t="shared" si="9"/>
        <v>1168</v>
      </c>
      <c r="J29" s="48">
        <f t="shared" si="9"/>
        <v>335</v>
      </c>
      <c r="K29" s="48">
        <f t="shared" si="9"/>
        <v>419</v>
      </c>
      <c r="L29" s="48">
        <f t="shared" si="9"/>
        <v>0</v>
      </c>
      <c r="M29" s="96"/>
      <c r="N29" s="97"/>
      <c r="O29" s="97"/>
      <c r="P29" s="97"/>
      <c r="Q29" s="97"/>
      <c r="R29" s="97"/>
      <c r="S29" s="97"/>
      <c r="T29" s="97"/>
      <c r="U29" s="97"/>
      <c r="V29" s="98"/>
    </row>
    <row r="30" spans="1:22" x14ac:dyDescent="0.25">
      <c r="A30" s="49"/>
      <c r="B30" s="49"/>
      <c r="C30" s="50"/>
      <c r="D30" s="49"/>
      <c r="E30" s="51">
        <v>60</v>
      </c>
      <c r="F30" s="51"/>
      <c r="G30" s="51"/>
      <c r="H30" s="51">
        <v>130</v>
      </c>
      <c r="I30" s="50">
        <v>-6</v>
      </c>
      <c r="J30" s="50"/>
      <c r="K30" s="50">
        <v>8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1" priority="63" operator="equal">
      <formula>212030016606640</formula>
    </cfRule>
  </conditionalFormatting>
  <conditionalFormatting sqref="D29 E4:E6 E28:K29">
    <cfRule type="cellIs" dxfId="990" priority="61" operator="equal">
      <formula>$E$4</formula>
    </cfRule>
    <cfRule type="cellIs" dxfId="989" priority="62" operator="equal">
      <formula>2120</formula>
    </cfRule>
  </conditionalFormatting>
  <conditionalFormatting sqref="D29:E29 F4:F6 F28:F29">
    <cfRule type="cellIs" dxfId="988" priority="59" operator="equal">
      <formula>$F$4</formula>
    </cfRule>
    <cfRule type="cellIs" dxfId="987" priority="60" operator="equal">
      <formula>300</formula>
    </cfRule>
  </conditionalFormatting>
  <conditionalFormatting sqref="G4:G6 G28:G29">
    <cfRule type="cellIs" dxfId="986" priority="57" operator="equal">
      <formula>$G$4</formula>
    </cfRule>
    <cfRule type="cellIs" dxfId="985" priority="58" operator="equal">
      <formula>1660</formula>
    </cfRule>
  </conditionalFormatting>
  <conditionalFormatting sqref="H4:H6 H28:H29">
    <cfRule type="cellIs" dxfId="984" priority="55" operator="equal">
      <formula>$H$4</formula>
    </cfRule>
    <cfRule type="cellIs" dxfId="983" priority="56" operator="equal">
      <formula>6640</formula>
    </cfRule>
  </conditionalFormatting>
  <conditionalFormatting sqref="T6:T28 U28:V28">
    <cfRule type="cellIs" dxfId="982" priority="54" operator="lessThan">
      <formula>0</formula>
    </cfRule>
  </conditionalFormatting>
  <conditionalFormatting sqref="T7:T27">
    <cfRule type="cellIs" dxfId="981" priority="51" operator="lessThan">
      <formula>0</formula>
    </cfRule>
    <cfRule type="cellIs" dxfId="980" priority="52" operator="lessThan">
      <formula>0</formula>
    </cfRule>
    <cfRule type="cellIs" dxfId="979" priority="53" operator="lessThan">
      <formula>0</formula>
    </cfRule>
  </conditionalFormatting>
  <conditionalFormatting sqref="E4:E6 E28:K28">
    <cfRule type="cellIs" dxfId="978" priority="50" operator="equal">
      <formula>$E$4</formula>
    </cfRule>
  </conditionalFormatting>
  <conditionalFormatting sqref="D28:D29 D6 D4:M4">
    <cfRule type="cellIs" dxfId="977" priority="49" operator="equal">
      <formula>$D$4</formula>
    </cfRule>
  </conditionalFormatting>
  <conditionalFormatting sqref="I4:I6 I28:I29">
    <cfRule type="cellIs" dxfId="976" priority="48" operator="equal">
      <formula>$I$4</formula>
    </cfRule>
  </conditionalFormatting>
  <conditionalFormatting sqref="J4:J6 J28:J29">
    <cfRule type="cellIs" dxfId="975" priority="47" operator="equal">
      <formula>$J$4</formula>
    </cfRule>
  </conditionalFormatting>
  <conditionalFormatting sqref="K4:K6 K28:K29">
    <cfRule type="cellIs" dxfId="974" priority="46" operator="equal">
      <formula>$K$4</formula>
    </cfRule>
  </conditionalFormatting>
  <conditionalFormatting sqref="M4:M6">
    <cfRule type="cellIs" dxfId="973" priority="45" operator="equal">
      <formula>$L$4</formula>
    </cfRule>
  </conditionalFormatting>
  <conditionalFormatting sqref="T7:T28 U28:V28">
    <cfRule type="cellIs" dxfId="972" priority="42" operator="lessThan">
      <formula>0</formula>
    </cfRule>
    <cfRule type="cellIs" dxfId="971" priority="43" operator="lessThan">
      <formula>0</formula>
    </cfRule>
    <cfRule type="cellIs" dxfId="970" priority="44" operator="lessThan">
      <formula>0</formula>
    </cfRule>
  </conditionalFormatting>
  <conditionalFormatting sqref="D5:K5">
    <cfRule type="cellIs" dxfId="969" priority="41" operator="greaterThan">
      <formula>0</formula>
    </cfRule>
  </conditionalFormatting>
  <conditionalFormatting sqref="T6:T28 U28:V28">
    <cfRule type="cellIs" dxfId="968" priority="40" operator="lessThan">
      <formula>0</formula>
    </cfRule>
  </conditionalFormatting>
  <conditionalFormatting sqref="T7:T27">
    <cfRule type="cellIs" dxfId="967" priority="37" operator="lessThan">
      <formula>0</formula>
    </cfRule>
    <cfRule type="cellIs" dxfId="966" priority="38" operator="lessThan">
      <formula>0</formula>
    </cfRule>
    <cfRule type="cellIs" dxfId="965" priority="39" operator="lessThan">
      <formula>0</formula>
    </cfRule>
  </conditionalFormatting>
  <conditionalFormatting sqref="T7:T28 U28:V28">
    <cfRule type="cellIs" dxfId="964" priority="34" operator="lessThan">
      <formula>0</formula>
    </cfRule>
    <cfRule type="cellIs" dxfId="963" priority="35" operator="lessThan">
      <formula>0</formula>
    </cfRule>
    <cfRule type="cellIs" dxfId="962" priority="36" operator="lessThan">
      <formula>0</formula>
    </cfRule>
  </conditionalFormatting>
  <conditionalFormatting sqref="D5:K5">
    <cfRule type="cellIs" dxfId="961" priority="33" operator="greaterThan">
      <formula>0</formula>
    </cfRule>
  </conditionalFormatting>
  <conditionalFormatting sqref="L4 L6 L28:L29">
    <cfRule type="cellIs" dxfId="960" priority="32" operator="equal">
      <formula>$L$4</formula>
    </cfRule>
  </conditionalFormatting>
  <conditionalFormatting sqref="D7:S7">
    <cfRule type="cellIs" dxfId="959" priority="31" operator="greaterThan">
      <formula>0</formula>
    </cfRule>
  </conditionalFormatting>
  <conditionalFormatting sqref="D9:S9">
    <cfRule type="cellIs" dxfId="958" priority="30" operator="greaterThan">
      <formula>0</formula>
    </cfRule>
  </conditionalFormatting>
  <conditionalFormatting sqref="D11:S11">
    <cfRule type="cellIs" dxfId="957" priority="29" operator="greaterThan">
      <formula>0</formula>
    </cfRule>
  </conditionalFormatting>
  <conditionalFormatting sqref="D13:S13">
    <cfRule type="cellIs" dxfId="956" priority="28" operator="greaterThan">
      <formula>0</formula>
    </cfRule>
  </conditionalFormatting>
  <conditionalFormatting sqref="D15:S15">
    <cfRule type="cellIs" dxfId="955" priority="27" operator="greaterThan">
      <formula>0</formula>
    </cfRule>
  </conditionalFormatting>
  <conditionalFormatting sqref="D17:S17">
    <cfRule type="cellIs" dxfId="954" priority="26" operator="greaterThan">
      <formula>0</formula>
    </cfRule>
  </conditionalFormatting>
  <conditionalFormatting sqref="D19:S19">
    <cfRule type="cellIs" dxfId="953" priority="25" operator="greaterThan">
      <formula>0</formula>
    </cfRule>
  </conditionalFormatting>
  <conditionalFormatting sqref="D21:S21">
    <cfRule type="cellIs" dxfId="952" priority="24" operator="greaterThan">
      <formula>0</formula>
    </cfRule>
  </conditionalFormatting>
  <conditionalFormatting sqref="D23:S23">
    <cfRule type="cellIs" dxfId="951" priority="23" operator="greaterThan">
      <formula>0</formula>
    </cfRule>
  </conditionalFormatting>
  <conditionalFormatting sqref="D25:S25">
    <cfRule type="cellIs" dxfId="950" priority="22" operator="greaterThan">
      <formula>0</formula>
    </cfRule>
  </conditionalFormatting>
  <conditionalFormatting sqref="D27:S27">
    <cfRule type="cellIs" dxfId="949" priority="21" operator="greaterThan">
      <formula>0</formula>
    </cfRule>
  </conditionalFormatting>
  <conditionalFormatting sqref="U6">
    <cfRule type="cellIs" dxfId="948" priority="20" operator="lessThan">
      <formula>0</formula>
    </cfRule>
  </conditionalFormatting>
  <conditionalFormatting sqref="U6">
    <cfRule type="cellIs" dxfId="947" priority="19" operator="lessThan">
      <formula>0</formula>
    </cfRule>
  </conditionalFormatting>
  <conditionalFormatting sqref="V6">
    <cfRule type="cellIs" dxfId="946" priority="18" operator="lessThan">
      <formula>0</formula>
    </cfRule>
  </conditionalFormatting>
  <conditionalFormatting sqref="V6">
    <cfRule type="cellIs" dxfId="945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H23" sqref="H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64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'10'!D29</f>
        <v>1144069</v>
      </c>
      <c r="E4" s="2">
        <f>'10'!E29</f>
        <v>985</v>
      </c>
      <c r="F4" s="2">
        <f>'10'!F29</f>
        <v>12250</v>
      </c>
      <c r="G4" s="2">
        <f>'10'!G29</f>
        <v>0</v>
      </c>
      <c r="H4" s="2">
        <f>'10'!H29</f>
        <v>40730</v>
      </c>
      <c r="I4" s="2">
        <f>'10'!I29</f>
        <v>1168</v>
      </c>
      <c r="J4" s="2">
        <f>'10'!J29</f>
        <v>335</v>
      </c>
      <c r="K4" s="2">
        <f>'10'!K29</f>
        <v>419</v>
      </c>
      <c r="L4" s="2">
        <f>'10'!L29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</v>
      </c>
      <c r="N13" s="24">
        <f t="shared" si="1"/>
        <v>5</v>
      </c>
      <c r="O13" s="25">
        <f t="shared" si="2"/>
        <v>0.13750000000000001</v>
      </c>
      <c r="P13" s="26"/>
      <c r="Q13" s="26"/>
      <c r="R13" s="24">
        <f t="shared" si="3"/>
        <v>4.8624999999999998</v>
      </c>
      <c r="S13" s="25">
        <f t="shared" si="4"/>
        <v>4.7500000000000001E-2</v>
      </c>
      <c r="T13" s="27">
        <f t="shared" si="5"/>
        <v>4.7500000000000001E-2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1474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1474</v>
      </c>
      <c r="N15" s="24">
        <f t="shared" si="1"/>
        <v>1474</v>
      </c>
      <c r="O15" s="25">
        <f t="shared" si="2"/>
        <v>40.535000000000004</v>
      </c>
      <c r="P15" s="26"/>
      <c r="Q15" s="26"/>
      <c r="R15" s="24">
        <f t="shared" si="3"/>
        <v>1433.4649999999999</v>
      </c>
      <c r="S15" s="25">
        <f t="shared" si="4"/>
        <v>14.003</v>
      </c>
      <c r="T15" s="27">
        <f t="shared" si="5"/>
        <v>14.003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1479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1479</v>
      </c>
      <c r="N28" s="45">
        <f t="shared" si="7"/>
        <v>1479</v>
      </c>
      <c r="O28" s="46">
        <f t="shared" si="7"/>
        <v>40.672500000000007</v>
      </c>
      <c r="P28" s="45">
        <f t="shared" si="7"/>
        <v>0</v>
      </c>
      <c r="Q28" s="45">
        <f t="shared" si="7"/>
        <v>0</v>
      </c>
      <c r="R28" s="45">
        <f t="shared" si="7"/>
        <v>1438.3274999999999</v>
      </c>
      <c r="S28" s="45">
        <f t="shared" si="7"/>
        <v>14.0505</v>
      </c>
      <c r="T28" s="47">
        <f t="shared" si="7"/>
        <v>14.0505</v>
      </c>
    </row>
    <row r="29" spans="1:20" ht="15.75" thickBot="1" x14ac:dyDescent="0.3">
      <c r="A29" s="76" t="s">
        <v>45</v>
      </c>
      <c r="B29" s="77"/>
      <c r="C29" s="78"/>
      <c r="D29" s="48">
        <f>D4+D5-D28</f>
        <v>1142590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'11'!D29</f>
        <v>1142590</v>
      </c>
      <c r="E4" s="2">
        <f>'11'!E29</f>
        <v>985</v>
      </c>
      <c r="F4" s="2">
        <f>'11'!F29</f>
        <v>12250</v>
      </c>
      <c r="G4" s="2">
        <f>'11'!G29</f>
        <v>0</v>
      </c>
      <c r="H4" s="2">
        <f>'11'!H29</f>
        <v>40730</v>
      </c>
      <c r="I4" s="2">
        <f>'11'!I29</f>
        <v>1168</v>
      </c>
      <c r="J4" s="2">
        <f>'11'!J29</f>
        <v>335</v>
      </c>
      <c r="K4" s="2">
        <f>'11'!K29</f>
        <v>419</v>
      </c>
      <c r="L4" s="2">
        <f>'11'!L29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1142590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'12'!D29</f>
        <v>1142590</v>
      </c>
      <c r="E4" s="2">
        <f>'12'!E29</f>
        <v>985</v>
      </c>
      <c r="F4" s="2">
        <f>'12'!F29</f>
        <v>12250</v>
      </c>
      <c r="G4" s="2">
        <f>'12'!G29</f>
        <v>0</v>
      </c>
      <c r="H4" s="2">
        <f>'12'!H29</f>
        <v>40730</v>
      </c>
      <c r="I4" s="2">
        <f>'12'!I29</f>
        <v>1168</v>
      </c>
      <c r="J4" s="2">
        <f>'12'!J29</f>
        <v>335</v>
      </c>
      <c r="K4" s="2">
        <f>'12'!K29</f>
        <v>419</v>
      </c>
      <c r="L4" s="2">
        <f>'12'!L29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1142590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'13'!D29</f>
        <v>1142590</v>
      </c>
      <c r="E4" s="2">
        <f>'13'!E29</f>
        <v>985</v>
      </c>
      <c r="F4" s="2">
        <f>'13'!F29</f>
        <v>12250</v>
      </c>
      <c r="G4" s="2">
        <f>'13'!G29</f>
        <v>0</v>
      </c>
      <c r="H4" s="2">
        <f>'13'!H29</f>
        <v>40730</v>
      </c>
      <c r="I4" s="2">
        <f>'13'!I29</f>
        <v>1168</v>
      </c>
      <c r="J4" s="2">
        <f>'13'!J29</f>
        <v>335</v>
      </c>
      <c r="K4" s="2">
        <f>'13'!K29</f>
        <v>419</v>
      </c>
      <c r="L4" s="2">
        <f>'13'!L29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1142590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'14'!D29</f>
        <v>1142590</v>
      </c>
      <c r="E4" s="2">
        <f>'14'!E29</f>
        <v>985</v>
      </c>
      <c r="F4" s="2">
        <f>'14'!F29</f>
        <v>12250</v>
      </c>
      <c r="G4" s="2">
        <f>'14'!G29</f>
        <v>0</v>
      </c>
      <c r="H4" s="2">
        <f>'14'!H29</f>
        <v>40730</v>
      </c>
      <c r="I4" s="2">
        <f>'14'!I29</f>
        <v>1168</v>
      </c>
      <c r="J4" s="2">
        <f>'14'!J29</f>
        <v>335</v>
      </c>
      <c r="K4" s="2">
        <f>'14'!K29</f>
        <v>419</v>
      </c>
      <c r="L4" s="2">
        <f>'14'!L29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1142590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'15'!D29</f>
        <v>1142590</v>
      </c>
      <c r="E4" s="2">
        <f>'15'!E29</f>
        <v>985</v>
      </c>
      <c r="F4" s="2">
        <f>'15'!F29</f>
        <v>12250</v>
      </c>
      <c r="G4" s="2">
        <f>'15'!G29</f>
        <v>0</v>
      </c>
      <c r="H4" s="2">
        <f>'15'!H29</f>
        <v>40730</v>
      </c>
      <c r="I4" s="2">
        <f>'15'!I29</f>
        <v>1168</v>
      </c>
      <c r="J4" s="2">
        <f>'15'!J29</f>
        <v>335</v>
      </c>
      <c r="K4" s="2">
        <f>'15'!K29</f>
        <v>419</v>
      </c>
      <c r="L4" s="2">
        <f>'15'!L29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1142590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'16'!D29</f>
        <v>1142590</v>
      </c>
      <c r="E4" s="2">
        <f>'16'!E29</f>
        <v>985</v>
      </c>
      <c r="F4" s="2">
        <f>'16'!F29</f>
        <v>12250</v>
      </c>
      <c r="G4" s="2">
        <f>'16'!G29</f>
        <v>0</v>
      </c>
      <c r="H4" s="2">
        <f>'16'!H29</f>
        <v>40730</v>
      </c>
      <c r="I4" s="2">
        <f>'16'!I29</f>
        <v>1168</v>
      </c>
      <c r="J4" s="2">
        <f>'16'!J29</f>
        <v>335</v>
      </c>
      <c r="K4" s="2">
        <f>'16'!K29</f>
        <v>419</v>
      </c>
      <c r="L4" s="2">
        <f>'16'!L29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1142590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'17'!D29</f>
        <v>1142590</v>
      </c>
      <c r="E4" s="2">
        <f>'17'!E29</f>
        <v>985</v>
      </c>
      <c r="F4" s="2">
        <f>'17'!F29</f>
        <v>12250</v>
      </c>
      <c r="G4" s="2">
        <f>'17'!G29</f>
        <v>0</v>
      </c>
      <c r="H4" s="2">
        <f>'17'!H29</f>
        <v>40730</v>
      </c>
      <c r="I4" s="2">
        <f>'17'!I29</f>
        <v>1168</v>
      </c>
      <c r="J4" s="2">
        <f>'17'!J29</f>
        <v>335</v>
      </c>
      <c r="K4" s="2">
        <f>'17'!K29</f>
        <v>419</v>
      </c>
      <c r="L4" s="2">
        <f>'17'!L29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1142590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'18'!D29</f>
        <v>1142590</v>
      </c>
      <c r="E4" s="2">
        <f>'18'!E29</f>
        <v>985</v>
      </c>
      <c r="F4" s="2">
        <f>'18'!F29</f>
        <v>12250</v>
      </c>
      <c r="G4" s="2">
        <f>'18'!G29</f>
        <v>0</v>
      </c>
      <c r="H4" s="2">
        <f>'18'!H29</f>
        <v>40730</v>
      </c>
      <c r="I4" s="2">
        <f>'18'!I29</f>
        <v>1168</v>
      </c>
      <c r="J4" s="2">
        <f>'18'!J29</f>
        <v>335</v>
      </c>
      <c r="K4" s="2">
        <f>'18'!K29</f>
        <v>419</v>
      </c>
      <c r="L4" s="2">
        <f>'18'!L29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1142590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6" sqref="D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1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1" ht="18.75" x14ac:dyDescent="0.25">
      <c r="A3" s="83" t="s">
        <v>48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1" x14ac:dyDescent="0.25">
      <c r="A4" s="87" t="s">
        <v>1</v>
      </c>
      <c r="B4" s="87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88"/>
      <c r="O4" s="88"/>
      <c r="P4" s="88"/>
      <c r="Q4" s="88"/>
      <c r="R4" s="88"/>
      <c r="S4" s="88"/>
      <c r="T4" s="88"/>
    </row>
    <row r="5" spans="1:21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99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76" t="s">
        <v>45</v>
      </c>
      <c r="B29" s="77"/>
      <c r="C29" s="7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38" priority="44" operator="equal">
      <formula>212030016606640</formula>
    </cfRule>
  </conditionalFormatting>
  <conditionalFormatting sqref="D29 E28:K29 E4 E6">
    <cfRule type="cellIs" dxfId="1337" priority="42" operator="equal">
      <formula>$E$4</formula>
    </cfRule>
    <cfRule type="cellIs" dxfId="1336" priority="43" operator="equal">
      <formula>2120</formula>
    </cfRule>
  </conditionalFormatting>
  <conditionalFormatting sqref="D29:E29 F28:F29 F4 F6">
    <cfRule type="cellIs" dxfId="1335" priority="40" operator="equal">
      <formula>$F$4</formula>
    </cfRule>
    <cfRule type="cellIs" dxfId="1334" priority="41" operator="equal">
      <formula>300</formula>
    </cfRule>
  </conditionalFormatting>
  <conditionalFormatting sqref="G28:G29 G4 G6">
    <cfRule type="cellIs" dxfId="1333" priority="38" operator="equal">
      <formula>$G$4</formula>
    </cfRule>
    <cfRule type="cellIs" dxfId="1332" priority="39" operator="equal">
      <formula>1660</formula>
    </cfRule>
  </conditionalFormatting>
  <conditionalFormatting sqref="H28:H29 H4 H6">
    <cfRule type="cellIs" dxfId="1331" priority="36" operator="equal">
      <formula>$H$4</formula>
    </cfRule>
    <cfRule type="cellIs" dxfId="1330" priority="37" operator="equal">
      <formula>6640</formula>
    </cfRule>
  </conditionalFormatting>
  <conditionalFormatting sqref="T6:T28">
    <cfRule type="cellIs" dxfId="1329" priority="35" operator="lessThan">
      <formula>0</formula>
    </cfRule>
  </conditionalFormatting>
  <conditionalFormatting sqref="T7:T27">
    <cfRule type="cellIs" dxfId="1328" priority="32" operator="lessThan">
      <formula>0</formula>
    </cfRule>
    <cfRule type="cellIs" dxfId="1327" priority="33" operator="lessThan">
      <formula>0</formula>
    </cfRule>
    <cfRule type="cellIs" dxfId="1326" priority="34" operator="lessThan">
      <formula>0</formula>
    </cfRule>
  </conditionalFormatting>
  <conditionalFormatting sqref="E28:K28 E4 E6">
    <cfRule type="cellIs" dxfId="1325" priority="31" operator="equal">
      <formula>$E$4</formula>
    </cfRule>
  </conditionalFormatting>
  <conditionalFormatting sqref="D28:D29 D4:K4 M4 D6">
    <cfRule type="cellIs" dxfId="1324" priority="30" operator="equal">
      <formula>$D$4</formula>
    </cfRule>
  </conditionalFormatting>
  <conditionalFormatting sqref="I28:I29 I4 I6">
    <cfRule type="cellIs" dxfId="1323" priority="29" operator="equal">
      <formula>$I$4</formula>
    </cfRule>
  </conditionalFormatting>
  <conditionalFormatting sqref="J28:J29 J4 J6">
    <cfRule type="cellIs" dxfId="1322" priority="28" operator="equal">
      <formula>$J$4</formula>
    </cfRule>
  </conditionalFormatting>
  <conditionalFormatting sqref="K28:K29 K4 K6">
    <cfRule type="cellIs" dxfId="1321" priority="27" operator="equal">
      <formula>$K$4</formula>
    </cfRule>
  </conditionalFormatting>
  <conditionalFormatting sqref="M4:M6">
    <cfRule type="cellIs" dxfId="1320" priority="26" operator="equal">
      <formula>$L$4</formula>
    </cfRule>
  </conditionalFormatting>
  <conditionalFormatting sqref="T7:T28">
    <cfRule type="cellIs" dxfId="1319" priority="23" operator="lessThan">
      <formula>0</formula>
    </cfRule>
    <cfRule type="cellIs" dxfId="1318" priority="24" operator="lessThan">
      <formula>0</formula>
    </cfRule>
    <cfRule type="cellIs" dxfId="1317" priority="25" operator="lessThan">
      <formula>0</formula>
    </cfRule>
  </conditionalFormatting>
  <conditionalFormatting sqref="T6:T28">
    <cfRule type="cellIs" dxfId="1316" priority="21" operator="lessThan">
      <formula>0</formula>
    </cfRule>
  </conditionalFormatting>
  <conditionalFormatting sqref="T7:T27">
    <cfRule type="cellIs" dxfId="1315" priority="18" operator="lessThan">
      <formula>0</formula>
    </cfRule>
    <cfRule type="cellIs" dxfId="1314" priority="19" operator="lessThan">
      <formula>0</formula>
    </cfRule>
    <cfRule type="cellIs" dxfId="1313" priority="20" operator="lessThan">
      <formula>0</formula>
    </cfRule>
  </conditionalFormatting>
  <conditionalFormatting sqref="T7:T28">
    <cfRule type="cellIs" dxfId="1312" priority="15" operator="lessThan">
      <formula>0</formula>
    </cfRule>
    <cfRule type="cellIs" dxfId="1311" priority="16" operator="lessThan">
      <formula>0</formula>
    </cfRule>
    <cfRule type="cellIs" dxfId="1310" priority="17" operator="lessThan">
      <formula>0</formula>
    </cfRule>
  </conditionalFormatting>
  <conditionalFormatting sqref="L4 L6 L28:L29">
    <cfRule type="cellIs" dxfId="1309" priority="13" operator="equal">
      <formula>$L$4</formula>
    </cfRule>
  </conditionalFormatting>
  <conditionalFormatting sqref="D7:S7">
    <cfRule type="cellIs" dxfId="1308" priority="12" operator="greaterThan">
      <formula>0</formula>
    </cfRule>
  </conditionalFormatting>
  <conditionalFormatting sqref="D9:S9">
    <cfRule type="cellIs" dxfId="1307" priority="11" operator="greaterThan">
      <formula>0</formula>
    </cfRule>
  </conditionalFormatting>
  <conditionalFormatting sqref="D11:S11">
    <cfRule type="cellIs" dxfId="1306" priority="10" operator="greaterThan">
      <formula>0</formula>
    </cfRule>
  </conditionalFormatting>
  <conditionalFormatting sqref="D13:S13">
    <cfRule type="cellIs" dxfId="1305" priority="9" operator="greaterThan">
      <formula>0</formula>
    </cfRule>
  </conditionalFormatting>
  <conditionalFormatting sqref="D15:S15">
    <cfRule type="cellIs" dxfId="1304" priority="8" operator="greaterThan">
      <formula>0</formula>
    </cfRule>
  </conditionalFormatting>
  <conditionalFormatting sqref="D17:S17">
    <cfRule type="cellIs" dxfId="1303" priority="7" operator="greaterThan">
      <formula>0</formula>
    </cfRule>
  </conditionalFormatting>
  <conditionalFormatting sqref="D19:S19">
    <cfRule type="cellIs" dxfId="1302" priority="6" operator="greaterThan">
      <formula>0</formula>
    </cfRule>
  </conditionalFormatting>
  <conditionalFormatting sqref="D21:S21">
    <cfRule type="cellIs" dxfId="1301" priority="5" operator="greaterThan">
      <formula>0</formula>
    </cfRule>
  </conditionalFormatting>
  <conditionalFormatting sqref="D23:S23">
    <cfRule type="cellIs" dxfId="1300" priority="4" operator="greaterThan">
      <formula>0</formula>
    </cfRule>
  </conditionalFormatting>
  <conditionalFormatting sqref="D25:S25">
    <cfRule type="cellIs" dxfId="1299" priority="3" operator="greaterThan">
      <formula>0</formula>
    </cfRule>
  </conditionalFormatting>
  <conditionalFormatting sqref="D27:S27">
    <cfRule type="cellIs" dxfId="1298" priority="2" operator="greaterThan">
      <formula>0</formula>
    </cfRule>
  </conditionalFormatting>
  <conditionalFormatting sqref="D5:L5">
    <cfRule type="cellIs" dxfId="1297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'19'!D29</f>
        <v>1142590</v>
      </c>
      <c r="E4" s="2">
        <f>'19'!E29</f>
        <v>985</v>
      </c>
      <c r="F4" s="2">
        <f>'19'!F29</f>
        <v>12250</v>
      </c>
      <c r="G4" s="2">
        <f>'19'!G29</f>
        <v>0</v>
      </c>
      <c r="H4" s="2">
        <f>'19'!H29</f>
        <v>40730</v>
      </c>
      <c r="I4" s="2">
        <f>'19'!I29</f>
        <v>1168</v>
      </c>
      <c r="J4" s="2">
        <f>'19'!J29</f>
        <v>335</v>
      </c>
      <c r="K4" s="2">
        <f>'19'!K29</f>
        <v>419</v>
      </c>
      <c r="L4" s="2">
        <f>'19'!L29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1142590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'20'!D29</f>
        <v>1142590</v>
      </c>
      <c r="E4" s="2">
        <f>'20'!E29</f>
        <v>985</v>
      </c>
      <c r="F4" s="2">
        <f>'20'!F29</f>
        <v>12250</v>
      </c>
      <c r="G4" s="2">
        <f>'20'!G29</f>
        <v>0</v>
      </c>
      <c r="H4" s="2">
        <f>'20'!H29</f>
        <v>40730</v>
      </c>
      <c r="I4" s="2">
        <f>'20'!I29</f>
        <v>1168</v>
      </c>
      <c r="J4" s="2">
        <f>'20'!J29</f>
        <v>335</v>
      </c>
      <c r="K4" s="2">
        <f>'20'!K29</f>
        <v>419</v>
      </c>
      <c r="L4" s="2">
        <f>'20'!L29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1142590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'21'!D29</f>
        <v>1142590</v>
      </c>
      <c r="E4" s="2">
        <f>'21'!E29</f>
        <v>985</v>
      </c>
      <c r="F4" s="2">
        <f>'21'!F29</f>
        <v>12250</v>
      </c>
      <c r="G4" s="2">
        <f>'21'!G29</f>
        <v>0</v>
      </c>
      <c r="H4" s="2">
        <f>'21'!H29</f>
        <v>40730</v>
      </c>
      <c r="I4" s="2">
        <f>'21'!I29</f>
        <v>1168</v>
      </c>
      <c r="J4" s="2">
        <f>'21'!J29</f>
        <v>335</v>
      </c>
      <c r="K4" s="2">
        <f>'21'!K29</f>
        <v>419</v>
      </c>
      <c r="L4" s="2">
        <f>'21'!L29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1142590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'22'!D29</f>
        <v>1142590</v>
      </c>
      <c r="E4" s="2">
        <f>'22'!E29</f>
        <v>985</v>
      </c>
      <c r="F4" s="2">
        <f>'22'!F29</f>
        <v>12250</v>
      </c>
      <c r="G4" s="2">
        <f>'22'!G29</f>
        <v>0</v>
      </c>
      <c r="H4" s="2">
        <f>'22'!H29</f>
        <v>40730</v>
      </c>
      <c r="I4" s="2">
        <f>'22'!I29</f>
        <v>1168</v>
      </c>
      <c r="J4" s="2">
        <f>'22'!J29</f>
        <v>335</v>
      </c>
      <c r="K4" s="2">
        <f>'22'!K29</f>
        <v>419</v>
      </c>
      <c r="L4" s="2">
        <f>'22'!L29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1142590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'23'!D29</f>
        <v>1142590</v>
      </c>
      <c r="E4" s="2">
        <f>'23'!E29</f>
        <v>985</v>
      </c>
      <c r="F4" s="2">
        <f>'23'!F29</f>
        <v>12250</v>
      </c>
      <c r="G4" s="2">
        <f>'23'!G29</f>
        <v>0</v>
      </c>
      <c r="H4" s="2">
        <f>'23'!H29</f>
        <v>40730</v>
      </c>
      <c r="I4" s="2">
        <f>'23'!I29</f>
        <v>1168</v>
      </c>
      <c r="J4" s="2">
        <f>'23'!J29</f>
        <v>335</v>
      </c>
      <c r="K4" s="2">
        <f>'23'!K29</f>
        <v>419</v>
      </c>
      <c r="L4" s="2">
        <f>'23'!L29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1142590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'24'!D29</f>
        <v>1142590</v>
      </c>
      <c r="E4" s="2">
        <f>'24'!E29</f>
        <v>985</v>
      </c>
      <c r="F4" s="2">
        <f>'24'!F29</f>
        <v>12250</v>
      </c>
      <c r="G4" s="2">
        <f>'24'!G29</f>
        <v>0</v>
      </c>
      <c r="H4" s="2">
        <f>'24'!H29</f>
        <v>40730</v>
      </c>
      <c r="I4" s="2">
        <f>'24'!I29</f>
        <v>1168</v>
      </c>
      <c r="J4" s="2">
        <f>'24'!J29</f>
        <v>335</v>
      </c>
      <c r="K4" s="2">
        <f>'24'!K29</f>
        <v>419</v>
      </c>
      <c r="L4" s="2">
        <f>'24'!L29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1142590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'25'!D29</f>
        <v>1142590</v>
      </c>
      <c r="E4" s="2">
        <f>'25'!E29</f>
        <v>985</v>
      </c>
      <c r="F4" s="2">
        <f>'25'!F29</f>
        <v>12250</v>
      </c>
      <c r="G4" s="2">
        <f>'25'!G29</f>
        <v>0</v>
      </c>
      <c r="H4" s="2">
        <f>'25'!H29</f>
        <v>40730</v>
      </c>
      <c r="I4" s="2">
        <f>'25'!I29</f>
        <v>1168</v>
      </c>
      <c r="J4" s="2">
        <f>'25'!J29</f>
        <v>335</v>
      </c>
      <c r="K4" s="2">
        <f>'25'!K29</f>
        <v>419</v>
      </c>
      <c r="L4" s="2">
        <f>'25'!L29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1142590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'26'!D29</f>
        <v>1142590</v>
      </c>
      <c r="E4" s="2">
        <f>'26'!E29</f>
        <v>985</v>
      </c>
      <c r="F4" s="2">
        <f>'26'!F29</f>
        <v>12250</v>
      </c>
      <c r="G4" s="2">
        <f>'26'!G29</f>
        <v>0</v>
      </c>
      <c r="H4" s="2">
        <f>'26'!H29</f>
        <v>40730</v>
      </c>
      <c r="I4" s="2">
        <f>'26'!I29</f>
        <v>1168</v>
      </c>
      <c r="J4" s="2">
        <f>'26'!J29</f>
        <v>335</v>
      </c>
      <c r="K4" s="2">
        <f>'26'!K29</f>
        <v>419</v>
      </c>
      <c r="L4" s="2">
        <f>'26'!L29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1142590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'27'!D29</f>
        <v>1142590</v>
      </c>
      <c r="E4" s="2">
        <f>'27'!E29</f>
        <v>985</v>
      </c>
      <c r="F4" s="2">
        <f>'27'!F29</f>
        <v>12250</v>
      </c>
      <c r="G4" s="2">
        <f>'27'!G29</f>
        <v>0</v>
      </c>
      <c r="H4" s="2">
        <f>'27'!H29</f>
        <v>40730</v>
      </c>
      <c r="I4" s="2">
        <f>'27'!I29</f>
        <v>1168</v>
      </c>
      <c r="J4" s="2">
        <f>'27'!J29</f>
        <v>335</v>
      </c>
      <c r="K4" s="2">
        <f>'27'!K29</f>
        <v>419</v>
      </c>
      <c r="L4" s="2">
        <f>'27'!L29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1142590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'28'!D29</f>
        <v>1142590</v>
      </c>
      <c r="E4" s="2">
        <f>'28'!E29</f>
        <v>985</v>
      </c>
      <c r="F4" s="2">
        <f>'28'!F29</f>
        <v>12250</v>
      </c>
      <c r="G4" s="2">
        <f>'28'!G29</f>
        <v>0</v>
      </c>
      <c r="H4" s="2">
        <f>'28'!H29</f>
        <v>40730</v>
      </c>
      <c r="I4" s="2">
        <f>'28'!I29</f>
        <v>1168</v>
      </c>
      <c r="J4" s="2">
        <f>'28'!J29</f>
        <v>335</v>
      </c>
      <c r="K4" s="2">
        <f>'28'!K29</f>
        <v>419</v>
      </c>
      <c r="L4" s="2">
        <f>'28'!L29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1142590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53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55">
        <v>28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73" t="s">
        <v>44</v>
      </c>
      <c r="B28" s="74"/>
      <c r="C28" s="75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76" t="s">
        <v>45</v>
      </c>
      <c r="B29" s="77"/>
      <c r="C29" s="7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6" priority="43" operator="equal">
      <formula>212030016606640</formula>
    </cfRule>
  </conditionalFormatting>
  <conditionalFormatting sqref="D29 E4:E6 E28:K29">
    <cfRule type="cellIs" dxfId="1295" priority="41" operator="equal">
      <formula>$E$4</formula>
    </cfRule>
    <cfRule type="cellIs" dxfId="1294" priority="42" operator="equal">
      <formula>2120</formula>
    </cfRule>
  </conditionalFormatting>
  <conditionalFormatting sqref="D29:E29 F4:F6 F28:F29">
    <cfRule type="cellIs" dxfId="1293" priority="39" operator="equal">
      <formula>$F$4</formula>
    </cfRule>
    <cfRule type="cellIs" dxfId="1292" priority="40" operator="equal">
      <formula>300</formula>
    </cfRule>
  </conditionalFormatting>
  <conditionalFormatting sqref="G4:G6 G28:G29">
    <cfRule type="cellIs" dxfId="1291" priority="37" operator="equal">
      <formula>$G$4</formula>
    </cfRule>
    <cfRule type="cellIs" dxfId="1290" priority="38" operator="equal">
      <formula>1660</formula>
    </cfRule>
  </conditionalFormatting>
  <conditionalFormatting sqref="H4:H6 H28:H29">
    <cfRule type="cellIs" dxfId="1289" priority="35" operator="equal">
      <formula>$H$4</formula>
    </cfRule>
    <cfRule type="cellIs" dxfId="1288" priority="36" operator="equal">
      <formula>6640</formula>
    </cfRule>
  </conditionalFormatting>
  <conditionalFormatting sqref="T6:T28">
    <cfRule type="cellIs" dxfId="1287" priority="34" operator="lessThan">
      <formula>0</formula>
    </cfRule>
  </conditionalFormatting>
  <conditionalFormatting sqref="T7:T27">
    <cfRule type="cellIs" dxfId="1286" priority="31" operator="lessThan">
      <formula>0</formula>
    </cfRule>
    <cfRule type="cellIs" dxfId="1285" priority="32" operator="lessThan">
      <formula>0</formula>
    </cfRule>
    <cfRule type="cellIs" dxfId="1284" priority="33" operator="lessThan">
      <formula>0</formula>
    </cfRule>
  </conditionalFormatting>
  <conditionalFormatting sqref="E4:E6 E28:K28">
    <cfRule type="cellIs" dxfId="1283" priority="30" operator="equal">
      <formula>$E$4</formula>
    </cfRule>
  </conditionalFormatting>
  <conditionalFormatting sqref="D28:D29 D6 D4:M4">
    <cfRule type="cellIs" dxfId="1282" priority="29" operator="equal">
      <formula>$D$4</formula>
    </cfRule>
  </conditionalFormatting>
  <conditionalFormatting sqref="I4:I6 I28:I29">
    <cfRule type="cellIs" dxfId="1281" priority="28" operator="equal">
      <formula>$I$4</formula>
    </cfRule>
  </conditionalFormatting>
  <conditionalFormatting sqref="J4:J6 J28:J29">
    <cfRule type="cellIs" dxfId="1280" priority="27" operator="equal">
      <formula>$J$4</formula>
    </cfRule>
  </conditionalFormatting>
  <conditionalFormatting sqref="K4:K6 K28:K29">
    <cfRule type="cellIs" dxfId="1279" priority="26" operator="equal">
      <formula>$K$4</formula>
    </cfRule>
  </conditionalFormatting>
  <conditionalFormatting sqref="M4:M6">
    <cfRule type="cellIs" dxfId="1278" priority="25" operator="equal">
      <formula>$L$4</formula>
    </cfRule>
  </conditionalFormatting>
  <conditionalFormatting sqref="T7:T28">
    <cfRule type="cellIs" dxfId="1277" priority="22" operator="lessThan">
      <formula>0</formula>
    </cfRule>
    <cfRule type="cellIs" dxfId="1276" priority="23" operator="lessThan">
      <formula>0</formula>
    </cfRule>
    <cfRule type="cellIs" dxfId="1275" priority="24" operator="lessThan">
      <formula>0</formula>
    </cfRule>
  </conditionalFormatting>
  <conditionalFormatting sqref="D5:K5">
    <cfRule type="cellIs" dxfId="1274" priority="21" operator="greaterThan">
      <formula>0</formula>
    </cfRule>
  </conditionalFormatting>
  <conditionalFormatting sqref="T6:T28">
    <cfRule type="cellIs" dxfId="1273" priority="20" operator="lessThan">
      <formula>0</formula>
    </cfRule>
  </conditionalFormatting>
  <conditionalFormatting sqref="T7:T27">
    <cfRule type="cellIs" dxfId="1272" priority="17" operator="lessThan">
      <formula>0</formula>
    </cfRule>
    <cfRule type="cellIs" dxfId="1271" priority="18" operator="lessThan">
      <formula>0</formula>
    </cfRule>
    <cfRule type="cellIs" dxfId="1270" priority="19" operator="lessThan">
      <formula>0</formula>
    </cfRule>
  </conditionalFormatting>
  <conditionalFormatting sqref="T7:T28">
    <cfRule type="cellIs" dxfId="1269" priority="14" operator="lessThan">
      <formula>0</formula>
    </cfRule>
    <cfRule type="cellIs" dxfId="1268" priority="15" operator="lessThan">
      <formula>0</formula>
    </cfRule>
    <cfRule type="cellIs" dxfId="1267" priority="16" operator="lessThan">
      <formula>0</formula>
    </cfRule>
  </conditionalFormatting>
  <conditionalFormatting sqref="D5:K5">
    <cfRule type="cellIs" dxfId="1266" priority="13" operator="greaterThan">
      <formula>0</formula>
    </cfRule>
  </conditionalFormatting>
  <conditionalFormatting sqref="L4 L6 L28:L29">
    <cfRule type="cellIs" dxfId="1265" priority="12" operator="equal">
      <formula>$L$4</formula>
    </cfRule>
  </conditionalFormatting>
  <conditionalFormatting sqref="D7:S7">
    <cfRule type="cellIs" dxfId="1264" priority="11" operator="greaterThan">
      <formula>0</formula>
    </cfRule>
  </conditionalFormatting>
  <conditionalFormatting sqref="D9:S9">
    <cfRule type="cellIs" dxfId="1263" priority="10" operator="greaterThan">
      <formula>0</formula>
    </cfRule>
  </conditionalFormatting>
  <conditionalFormatting sqref="D11:S11">
    <cfRule type="cellIs" dxfId="1262" priority="9" operator="greaterThan">
      <formula>0</formula>
    </cfRule>
  </conditionalFormatting>
  <conditionalFormatting sqref="D13:S13">
    <cfRule type="cellIs" dxfId="1261" priority="8" operator="greaterThan">
      <formula>0</formula>
    </cfRule>
  </conditionalFormatting>
  <conditionalFormatting sqref="D15:S15">
    <cfRule type="cellIs" dxfId="1260" priority="7" operator="greaterThan">
      <formula>0</formula>
    </cfRule>
  </conditionalFormatting>
  <conditionalFormatting sqref="D17:S17">
    <cfRule type="cellIs" dxfId="1259" priority="6" operator="greaterThan">
      <formula>0</formula>
    </cfRule>
  </conditionalFormatting>
  <conditionalFormatting sqref="D19:S19">
    <cfRule type="cellIs" dxfId="1258" priority="5" operator="greaterThan">
      <formula>0</formula>
    </cfRule>
  </conditionalFormatting>
  <conditionalFormatting sqref="D21:S21">
    <cfRule type="cellIs" dxfId="1257" priority="4" operator="greaterThan">
      <formula>0</formula>
    </cfRule>
  </conditionalFormatting>
  <conditionalFormatting sqref="D23:S23">
    <cfRule type="cellIs" dxfId="1256" priority="3" operator="greaterThan">
      <formula>0</formula>
    </cfRule>
  </conditionalFormatting>
  <conditionalFormatting sqref="D25:S25">
    <cfRule type="cellIs" dxfId="1255" priority="2" operator="greaterThan">
      <formula>0</formula>
    </cfRule>
  </conditionalFormatting>
  <conditionalFormatting sqref="D27:S27">
    <cfRule type="cellIs" dxfId="1254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'29'!D29</f>
        <v>1142590</v>
      </c>
      <c r="E4" s="2">
        <f>'29'!E29</f>
        <v>985</v>
      </c>
      <c r="F4" s="2">
        <f>'29'!F29</f>
        <v>12250</v>
      </c>
      <c r="G4" s="2">
        <f>'29'!G29</f>
        <v>0</v>
      </c>
      <c r="H4" s="2">
        <f>'29'!H29</f>
        <v>40730</v>
      </c>
      <c r="I4" s="2">
        <f>'29'!I29</f>
        <v>1168</v>
      </c>
      <c r="J4" s="2">
        <f>'29'!J29</f>
        <v>335</v>
      </c>
      <c r="K4" s="2">
        <f>'29'!K29</f>
        <v>419</v>
      </c>
      <c r="L4" s="2">
        <f>'29'!L29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1142590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'30'!D29</f>
        <v>1142590</v>
      </c>
      <c r="E4" s="2">
        <f>'30'!E29</f>
        <v>985</v>
      </c>
      <c r="F4" s="2">
        <f>'30'!F29</f>
        <v>12250</v>
      </c>
      <c r="G4" s="2">
        <f>'30'!G29</f>
        <v>0</v>
      </c>
      <c r="H4" s="2">
        <f>'30'!H29</f>
        <v>40730</v>
      </c>
      <c r="I4" s="2">
        <f>'30'!I29</f>
        <v>1168</v>
      </c>
      <c r="J4" s="2">
        <f>'30'!J29</f>
        <v>335</v>
      </c>
      <c r="K4" s="2">
        <f>'30'!K29</f>
        <v>419</v>
      </c>
      <c r="L4" s="2">
        <f>'30'!L29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1142590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G12" sqref="G1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/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2651483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5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151377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220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350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720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79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5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12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165757</v>
      </c>
      <c r="N7" s="24">
        <f>D7+E7*20+F7*10+G7*9+H7*9+I7*191+J7*191+K7*182+L7*100</f>
        <v>183985</v>
      </c>
      <c r="O7" s="25">
        <f>M7*2.75%</f>
        <v>4558.3175000000001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769</v>
      </c>
      <c r="R7" s="24">
        <f>M7-(M7*2.75%)+I7*191+J7*191+K7*182+L7*100-Q7</f>
        <v>178657.6825</v>
      </c>
      <c r="S7" s="25">
        <f>M7*0.95%</f>
        <v>1574.6914999999999</v>
      </c>
      <c r="T7" s="27">
        <f>S7-Q7</f>
        <v>805.69149999999991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71175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150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150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58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11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74025</v>
      </c>
      <c r="N8" s="24">
        <f t="shared" ref="N8:N27" si="1">D8+E8*20+F8*10+G8*9+H8*9+I8*191+J8*191+K8*182+L8*100</f>
        <v>87105</v>
      </c>
      <c r="O8" s="25">
        <f t="shared" ref="O8:O27" si="2">M8*2.75%</f>
        <v>2035.6875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723</v>
      </c>
      <c r="R8" s="24">
        <f t="shared" ref="R8:R27" si="3">M8-(M8*2.75%)+I8*191+J8*191+K8*182+L8*100-Q8</f>
        <v>84346.3125</v>
      </c>
      <c r="S8" s="25">
        <f t="shared" ref="S8:S27" si="4">M8*0.95%</f>
        <v>703.23749999999995</v>
      </c>
      <c r="T8" s="27">
        <f t="shared" ref="T8:T27" si="5">S8-Q8</f>
        <v>-19.762500000000045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160847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170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380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980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32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7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176867</v>
      </c>
      <c r="N9" s="24">
        <f t="shared" si="1"/>
        <v>184253</v>
      </c>
      <c r="O9" s="25">
        <f t="shared" si="2"/>
        <v>4863.8424999999997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1271</v>
      </c>
      <c r="R9" s="24">
        <f t="shared" si="3"/>
        <v>178118.1575</v>
      </c>
      <c r="S9" s="25">
        <f t="shared" si="4"/>
        <v>1680.2365</v>
      </c>
      <c r="T9" s="27">
        <f t="shared" si="5"/>
        <v>409.23649999999998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47924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100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24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18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49224</v>
      </c>
      <c r="N10" s="24">
        <f t="shared" si="1"/>
        <v>58039</v>
      </c>
      <c r="O10" s="25">
        <f t="shared" si="2"/>
        <v>1353.66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240</v>
      </c>
      <c r="R10" s="24">
        <f t="shared" si="3"/>
        <v>56445.34</v>
      </c>
      <c r="S10" s="25">
        <f t="shared" si="4"/>
        <v>467.62799999999999</v>
      </c>
      <c r="T10" s="27">
        <f t="shared" si="5"/>
        <v>227.62799999999999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50193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400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770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1350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75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13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78043</v>
      </c>
      <c r="N11" s="24">
        <f t="shared" si="1"/>
        <v>95234</v>
      </c>
      <c r="O11" s="25">
        <f t="shared" si="2"/>
        <v>2146.1824999999999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316</v>
      </c>
      <c r="R11" s="24">
        <f t="shared" si="3"/>
        <v>92771.817500000005</v>
      </c>
      <c r="S11" s="25">
        <f t="shared" si="4"/>
        <v>741.4085</v>
      </c>
      <c r="T11" s="27">
        <f t="shared" si="5"/>
        <v>425.4085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66167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15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15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70067</v>
      </c>
      <c r="N12" s="24">
        <f t="shared" si="1"/>
        <v>75662</v>
      </c>
      <c r="O12" s="25">
        <f t="shared" si="2"/>
        <v>1926.8425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281</v>
      </c>
      <c r="R12" s="24">
        <f t="shared" si="3"/>
        <v>73454.157500000001</v>
      </c>
      <c r="S12" s="25">
        <f t="shared" si="4"/>
        <v>665.63649999999996</v>
      </c>
      <c r="T12" s="27">
        <f t="shared" si="5"/>
        <v>384.63649999999996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45405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210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47295</v>
      </c>
      <c r="N13" s="24">
        <f t="shared" si="1"/>
        <v>49205</v>
      </c>
      <c r="O13" s="25">
        <f t="shared" si="2"/>
        <v>1300.6125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421</v>
      </c>
      <c r="R13" s="24">
        <f t="shared" si="3"/>
        <v>47483.387499999997</v>
      </c>
      <c r="S13" s="25">
        <f t="shared" si="4"/>
        <v>449.30250000000001</v>
      </c>
      <c r="T13" s="27">
        <f t="shared" si="5"/>
        <v>28.302500000000009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185304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350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350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1950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25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213354</v>
      </c>
      <c r="N14" s="24">
        <f t="shared" si="1"/>
        <v>218286</v>
      </c>
      <c r="O14" s="25">
        <f t="shared" si="2"/>
        <v>5867.2349999999997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1313</v>
      </c>
      <c r="R14" s="24">
        <f t="shared" si="3"/>
        <v>211105.76500000001</v>
      </c>
      <c r="S14" s="25">
        <f t="shared" si="4"/>
        <v>2026.8630000000001</v>
      </c>
      <c r="T14" s="27">
        <f t="shared" si="5"/>
        <v>713.86300000000006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167915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190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140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630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43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17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178785</v>
      </c>
      <c r="N15" s="24">
        <f t="shared" si="1"/>
        <v>190092</v>
      </c>
      <c r="O15" s="25">
        <f t="shared" si="2"/>
        <v>4916.5874999999996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1440</v>
      </c>
      <c r="R15" s="24">
        <f t="shared" si="3"/>
        <v>183735.41250000001</v>
      </c>
      <c r="S15" s="25">
        <f t="shared" si="4"/>
        <v>1698.4575</v>
      </c>
      <c r="T15" s="27">
        <f t="shared" si="5"/>
        <v>258.45749999999998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163567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170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540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15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2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172327</v>
      </c>
      <c r="N16" s="24">
        <f t="shared" si="1"/>
        <v>175556</v>
      </c>
      <c r="O16" s="25">
        <f t="shared" si="2"/>
        <v>4738.9925000000003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1315</v>
      </c>
      <c r="R16" s="24">
        <f t="shared" si="3"/>
        <v>169502.00750000001</v>
      </c>
      <c r="S16" s="25">
        <f t="shared" si="4"/>
        <v>1637.1064999999999</v>
      </c>
      <c r="T16" s="27">
        <f t="shared" si="5"/>
        <v>322.10649999999987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80531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100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400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750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36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5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93281</v>
      </c>
      <c r="N17" s="24">
        <f t="shared" si="1"/>
        <v>101067</v>
      </c>
      <c r="O17" s="25">
        <f t="shared" si="2"/>
        <v>2565.2275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633</v>
      </c>
      <c r="R17" s="24">
        <f t="shared" si="3"/>
        <v>97868.772500000006</v>
      </c>
      <c r="S17" s="25">
        <f t="shared" si="4"/>
        <v>886.16949999999997</v>
      </c>
      <c r="T17" s="27">
        <f t="shared" si="5"/>
        <v>253.16949999999997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136894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142964</v>
      </c>
      <c r="N18" s="24">
        <f t="shared" si="1"/>
        <v>143692</v>
      </c>
      <c r="O18" s="25">
        <f t="shared" si="2"/>
        <v>3931.51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1500</v>
      </c>
      <c r="R18" s="24">
        <f t="shared" si="3"/>
        <v>138260.49</v>
      </c>
      <c r="S18" s="25">
        <f t="shared" si="4"/>
        <v>1358.1579999999999</v>
      </c>
      <c r="T18" s="27">
        <f t="shared" si="5"/>
        <v>-141.8420000000001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118136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110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320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630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70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25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129206</v>
      </c>
      <c r="N19" s="24">
        <f t="shared" si="1"/>
        <v>147126</v>
      </c>
      <c r="O19" s="25">
        <f t="shared" si="2"/>
        <v>3553.165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1760</v>
      </c>
      <c r="R19" s="24">
        <f t="shared" si="3"/>
        <v>141812.83500000002</v>
      </c>
      <c r="S19" s="25">
        <f t="shared" si="4"/>
        <v>1227.4569999999999</v>
      </c>
      <c r="T19" s="27">
        <f t="shared" si="5"/>
        <v>-532.54300000000012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77726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110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150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390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13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38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84936</v>
      </c>
      <c r="N20" s="24">
        <f t="shared" si="1"/>
        <v>94335</v>
      </c>
      <c r="O20" s="25">
        <f t="shared" si="2"/>
        <v>2335.7400000000002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961</v>
      </c>
      <c r="R20" s="24">
        <f t="shared" si="3"/>
        <v>91038.26</v>
      </c>
      <c r="S20" s="25">
        <f t="shared" si="4"/>
        <v>806.89199999999994</v>
      </c>
      <c r="T20" s="27">
        <f t="shared" si="5"/>
        <v>-154.10800000000006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48754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70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16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50384</v>
      </c>
      <c r="N21" s="24">
        <f t="shared" si="1"/>
        <v>54350</v>
      </c>
      <c r="O21" s="25">
        <f t="shared" si="2"/>
        <v>1385.56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77</v>
      </c>
      <c r="R21" s="24">
        <f t="shared" si="3"/>
        <v>52887.44</v>
      </c>
      <c r="S21" s="25">
        <f t="shared" si="4"/>
        <v>478.64799999999997</v>
      </c>
      <c r="T21" s="27">
        <f t="shared" si="5"/>
        <v>401.64799999999997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176789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520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530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600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84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33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197889</v>
      </c>
      <c r="N22" s="24">
        <f t="shared" si="1"/>
        <v>219939</v>
      </c>
      <c r="O22" s="25">
        <f t="shared" si="2"/>
        <v>5441.9475000000002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1050</v>
      </c>
      <c r="R22" s="24">
        <f t="shared" si="3"/>
        <v>213447.05249999999</v>
      </c>
      <c r="S22" s="25">
        <f t="shared" si="4"/>
        <v>1879.9455</v>
      </c>
      <c r="T22" s="27">
        <f t="shared" si="5"/>
        <v>829.94550000000004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83185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170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10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91285</v>
      </c>
      <c r="N23" s="24">
        <f t="shared" si="1"/>
        <v>93195</v>
      </c>
      <c r="O23" s="25">
        <f t="shared" si="2"/>
        <v>2510.3375000000001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760</v>
      </c>
      <c r="R23" s="24">
        <f t="shared" si="3"/>
        <v>89924.662500000006</v>
      </c>
      <c r="S23" s="25">
        <f t="shared" si="4"/>
        <v>867.20749999999998</v>
      </c>
      <c r="T23" s="27">
        <f t="shared" si="5"/>
        <v>107.20749999999998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172443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510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700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2420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80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11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211423</v>
      </c>
      <c r="N24" s="24">
        <f t="shared" si="1"/>
        <v>228705</v>
      </c>
      <c r="O24" s="25">
        <f t="shared" si="2"/>
        <v>5814.1324999999997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1038</v>
      </c>
      <c r="R24" s="24">
        <f t="shared" si="3"/>
        <v>221852.86749999999</v>
      </c>
      <c r="S24" s="25">
        <f t="shared" si="4"/>
        <v>2008.5184999999999</v>
      </c>
      <c r="T24" s="27">
        <f t="shared" si="5"/>
        <v>970.5184999999999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72695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140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110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720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51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83075</v>
      </c>
      <c r="N25" s="24">
        <f t="shared" si="1"/>
        <v>94726</v>
      </c>
      <c r="O25" s="25">
        <f t="shared" si="2"/>
        <v>2284.5625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801</v>
      </c>
      <c r="R25" s="24">
        <f t="shared" si="3"/>
        <v>91640.4375</v>
      </c>
      <c r="S25" s="25">
        <f t="shared" si="4"/>
        <v>789.21249999999998</v>
      </c>
      <c r="T25" s="27">
        <f t="shared" si="5"/>
        <v>-11.787500000000023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81733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330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640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900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15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102833</v>
      </c>
      <c r="N26" s="24">
        <f t="shared" si="1"/>
        <v>107518</v>
      </c>
      <c r="O26" s="25">
        <f t="shared" si="2"/>
        <v>2827.9074999999998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933</v>
      </c>
      <c r="R26" s="24">
        <f t="shared" si="3"/>
        <v>103757.0925</v>
      </c>
      <c r="S26" s="25">
        <f t="shared" si="4"/>
        <v>976.9135</v>
      </c>
      <c r="T26" s="27">
        <f t="shared" si="5"/>
        <v>43.913499999999999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103802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65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15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103802</v>
      </c>
      <c r="N27" s="40">
        <f t="shared" si="1"/>
        <v>118947</v>
      </c>
      <c r="O27" s="25">
        <f t="shared" si="2"/>
        <v>2854.5549999999998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1320</v>
      </c>
      <c r="R27" s="24">
        <f t="shared" si="3"/>
        <v>114772.44500000001</v>
      </c>
      <c r="S27" s="42">
        <f t="shared" si="4"/>
        <v>986.11900000000003</v>
      </c>
      <c r="T27" s="43">
        <f t="shared" si="5"/>
        <v>-333.88099999999997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2262562</v>
      </c>
      <c r="E28" s="45">
        <f t="shared" si="6"/>
        <v>3620</v>
      </c>
      <c r="F28" s="45">
        <f t="shared" ref="F28:T28" si="7">SUM(F7:F27)</f>
        <v>5730</v>
      </c>
      <c r="G28" s="45">
        <f t="shared" si="7"/>
        <v>0</v>
      </c>
      <c r="H28" s="45">
        <f t="shared" si="7"/>
        <v>13840</v>
      </c>
      <c r="I28" s="45">
        <f t="shared" si="7"/>
        <v>792</v>
      </c>
      <c r="J28" s="45">
        <f t="shared" si="7"/>
        <v>21</v>
      </c>
      <c r="K28" s="45">
        <f t="shared" si="7"/>
        <v>266</v>
      </c>
      <c r="L28" s="45">
        <f t="shared" si="7"/>
        <v>5</v>
      </c>
      <c r="M28" s="45">
        <f t="shared" si="7"/>
        <v>2516822</v>
      </c>
      <c r="N28" s="45">
        <f t="shared" si="7"/>
        <v>2721017</v>
      </c>
      <c r="O28" s="46">
        <f t="shared" si="7"/>
        <v>69212.604999999996</v>
      </c>
      <c r="P28" s="45">
        <f t="shared" si="7"/>
        <v>0</v>
      </c>
      <c r="Q28" s="45">
        <f t="shared" si="7"/>
        <v>18922</v>
      </c>
      <c r="R28" s="45">
        <f t="shared" si="7"/>
        <v>2632882.3949999996</v>
      </c>
      <c r="S28" s="45">
        <f t="shared" si="7"/>
        <v>23909.808999999997</v>
      </c>
      <c r="T28" s="47">
        <f t="shared" si="7"/>
        <v>4987.8089999999993</v>
      </c>
    </row>
    <row r="29" spans="1:20" ht="15.75" thickBot="1" x14ac:dyDescent="0.3">
      <c r="A29" s="76" t="s">
        <v>45</v>
      </c>
      <c r="B29" s="77"/>
      <c r="C29" s="78"/>
      <c r="D29" s="48">
        <f>D4+D5-D28</f>
        <v>1142590</v>
      </c>
      <c r="E29" s="48">
        <f t="shared" ref="E29:L29" si="8">E4+E5-E28</f>
        <v>985</v>
      </c>
      <c r="F29" s="48">
        <f t="shared" si="8"/>
        <v>12250</v>
      </c>
      <c r="G29" s="48">
        <f t="shared" si="8"/>
        <v>0</v>
      </c>
      <c r="H29" s="48">
        <f t="shared" si="8"/>
        <v>40730</v>
      </c>
      <c r="I29" s="48">
        <f t="shared" si="8"/>
        <v>1168</v>
      </c>
      <c r="J29" s="48">
        <f t="shared" si="8"/>
        <v>335</v>
      </c>
      <c r="K29" s="48">
        <f t="shared" si="8"/>
        <v>419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54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6944</v>
      </c>
      <c r="N7" s="24">
        <f>D7+E7*20+F7*10+G7*9+H7*9+I7*191+J7*191+K7*182+L7*100</f>
        <v>6944</v>
      </c>
      <c r="O7" s="25">
        <f>M7*2.75%</f>
        <v>190.96</v>
      </c>
      <c r="P7" s="26"/>
      <c r="Q7" s="26">
        <v>63</v>
      </c>
      <c r="R7" s="24">
        <f>M7-(M7*2.75%)+I7*191+J7*191+K7*182+L7*100-Q7</f>
        <v>6690.04</v>
      </c>
      <c r="S7" s="25">
        <f>M7*0.95%</f>
        <v>65.968000000000004</v>
      </c>
      <c r="T7" s="27">
        <f>S7-Q7</f>
        <v>2.9680000000000035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960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222105</v>
      </c>
      <c r="N28" s="45">
        <f t="shared" si="7"/>
        <v>237879</v>
      </c>
      <c r="O28" s="46">
        <f t="shared" si="7"/>
        <v>6107.8874999999989</v>
      </c>
      <c r="P28" s="45">
        <f t="shared" si="7"/>
        <v>0</v>
      </c>
      <c r="Q28" s="45">
        <f t="shared" si="7"/>
        <v>1947</v>
      </c>
      <c r="R28" s="45">
        <f t="shared" si="7"/>
        <v>229824.11249999996</v>
      </c>
      <c r="S28" s="45">
        <f t="shared" si="7"/>
        <v>2109.9974999999999</v>
      </c>
      <c r="T28" s="47">
        <f t="shared" si="7"/>
        <v>162.9975</v>
      </c>
    </row>
    <row r="29" spans="1:20" ht="15.75" thickBot="1" x14ac:dyDescent="0.3">
      <c r="A29" s="76" t="s">
        <v>45</v>
      </c>
      <c r="B29" s="77"/>
      <c r="C29" s="78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3" priority="43" operator="equal">
      <formula>212030016606640</formula>
    </cfRule>
  </conditionalFormatting>
  <conditionalFormatting sqref="D29 E4:E6 E28:K29">
    <cfRule type="cellIs" dxfId="1252" priority="41" operator="equal">
      <formula>$E$4</formula>
    </cfRule>
    <cfRule type="cellIs" dxfId="1251" priority="42" operator="equal">
      <formula>2120</formula>
    </cfRule>
  </conditionalFormatting>
  <conditionalFormatting sqref="D29:E29 F4:F6 F28:F29">
    <cfRule type="cellIs" dxfId="1250" priority="39" operator="equal">
      <formula>$F$4</formula>
    </cfRule>
    <cfRule type="cellIs" dxfId="1249" priority="40" operator="equal">
      <formula>300</formula>
    </cfRule>
  </conditionalFormatting>
  <conditionalFormatting sqref="G4:G6 G28:G29">
    <cfRule type="cellIs" dxfId="1248" priority="37" operator="equal">
      <formula>$G$4</formula>
    </cfRule>
    <cfRule type="cellIs" dxfId="1247" priority="38" operator="equal">
      <formula>1660</formula>
    </cfRule>
  </conditionalFormatting>
  <conditionalFormatting sqref="H4:H6 H28:H29">
    <cfRule type="cellIs" dxfId="1246" priority="35" operator="equal">
      <formula>$H$4</formula>
    </cfRule>
    <cfRule type="cellIs" dxfId="1245" priority="36" operator="equal">
      <formula>6640</formula>
    </cfRule>
  </conditionalFormatting>
  <conditionalFormatting sqref="T6:T28">
    <cfRule type="cellIs" dxfId="1244" priority="34" operator="lessThan">
      <formula>0</formula>
    </cfRule>
  </conditionalFormatting>
  <conditionalFormatting sqref="T7:T27">
    <cfRule type="cellIs" dxfId="1243" priority="31" operator="lessThan">
      <formula>0</formula>
    </cfRule>
    <cfRule type="cellIs" dxfId="1242" priority="32" operator="lessThan">
      <formula>0</formula>
    </cfRule>
    <cfRule type="cellIs" dxfId="1241" priority="33" operator="lessThan">
      <formula>0</formula>
    </cfRule>
  </conditionalFormatting>
  <conditionalFormatting sqref="E4:E6 E28:K28">
    <cfRule type="cellIs" dxfId="1240" priority="30" operator="equal">
      <formula>$E$4</formula>
    </cfRule>
  </conditionalFormatting>
  <conditionalFormatting sqref="D28:D29 D6 D4:M4">
    <cfRule type="cellIs" dxfId="1239" priority="29" operator="equal">
      <formula>$D$4</formula>
    </cfRule>
  </conditionalFormatting>
  <conditionalFormatting sqref="I4:I6 I28:I29">
    <cfRule type="cellIs" dxfId="1238" priority="28" operator="equal">
      <formula>$I$4</formula>
    </cfRule>
  </conditionalFormatting>
  <conditionalFormatting sqref="J4:J6 J28:J29">
    <cfRule type="cellIs" dxfId="1237" priority="27" operator="equal">
      <formula>$J$4</formula>
    </cfRule>
  </conditionalFormatting>
  <conditionalFormatting sqref="K4:K6 K28:K29">
    <cfRule type="cellIs" dxfId="1236" priority="26" operator="equal">
      <formula>$K$4</formula>
    </cfRule>
  </conditionalFormatting>
  <conditionalFormatting sqref="M4:M6">
    <cfRule type="cellIs" dxfId="1235" priority="25" operator="equal">
      <formula>$L$4</formula>
    </cfRule>
  </conditionalFormatting>
  <conditionalFormatting sqref="T7:T28">
    <cfRule type="cellIs" dxfId="1234" priority="22" operator="lessThan">
      <formula>0</formula>
    </cfRule>
    <cfRule type="cellIs" dxfId="1233" priority="23" operator="lessThan">
      <formula>0</formula>
    </cfRule>
    <cfRule type="cellIs" dxfId="1232" priority="24" operator="lessThan">
      <formula>0</formula>
    </cfRule>
  </conditionalFormatting>
  <conditionalFormatting sqref="D5:K5">
    <cfRule type="cellIs" dxfId="1231" priority="21" operator="greaterThan">
      <formula>0</formula>
    </cfRule>
  </conditionalFormatting>
  <conditionalFormatting sqref="T6:T28">
    <cfRule type="cellIs" dxfId="1230" priority="20" operator="lessThan">
      <formula>0</formula>
    </cfRule>
  </conditionalFormatting>
  <conditionalFormatting sqref="T7:T27">
    <cfRule type="cellIs" dxfId="1229" priority="17" operator="lessThan">
      <formula>0</formula>
    </cfRule>
    <cfRule type="cellIs" dxfId="1228" priority="18" operator="lessThan">
      <formula>0</formula>
    </cfRule>
    <cfRule type="cellIs" dxfId="1227" priority="19" operator="lessThan">
      <formula>0</formula>
    </cfRule>
  </conditionalFormatting>
  <conditionalFormatting sqref="T7:T28">
    <cfRule type="cellIs" dxfId="1226" priority="14" operator="lessThan">
      <formula>0</formula>
    </cfRule>
    <cfRule type="cellIs" dxfId="1225" priority="15" operator="lessThan">
      <formula>0</formula>
    </cfRule>
    <cfRule type="cellIs" dxfId="1224" priority="16" operator="lessThan">
      <formula>0</formula>
    </cfRule>
  </conditionalFormatting>
  <conditionalFormatting sqref="D5:K5">
    <cfRule type="cellIs" dxfId="1223" priority="13" operator="greaterThan">
      <formula>0</formula>
    </cfRule>
  </conditionalFormatting>
  <conditionalFormatting sqref="L4 L6 L28:L29">
    <cfRule type="cellIs" dxfId="1222" priority="12" operator="equal">
      <formula>$L$4</formula>
    </cfRule>
  </conditionalFormatting>
  <conditionalFormatting sqref="D7:S7">
    <cfRule type="cellIs" dxfId="1221" priority="11" operator="greaterThan">
      <formula>0</formula>
    </cfRule>
  </conditionalFormatting>
  <conditionalFormatting sqref="D9:S9">
    <cfRule type="cellIs" dxfId="1220" priority="10" operator="greaterThan">
      <formula>0</formula>
    </cfRule>
  </conditionalFormatting>
  <conditionalFormatting sqref="D11:S11">
    <cfRule type="cellIs" dxfId="1219" priority="9" operator="greaterThan">
      <formula>0</formula>
    </cfRule>
  </conditionalFormatting>
  <conditionalFormatting sqref="D13:S13">
    <cfRule type="cellIs" dxfId="1218" priority="8" operator="greaterThan">
      <formula>0</formula>
    </cfRule>
  </conditionalFormatting>
  <conditionalFormatting sqref="D15:S15">
    <cfRule type="cellIs" dxfId="1217" priority="7" operator="greaterThan">
      <formula>0</formula>
    </cfRule>
  </conditionalFormatting>
  <conditionalFormatting sqref="D17:S17">
    <cfRule type="cellIs" dxfId="1216" priority="6" operator="greaterThan">
      <formula>0</formula>
    </cfRule>
  </conditionalFormatting>
  <conditionalFormatting sqref="D19:S19">
    <cfRule type="cellIs" dxfId="1215" priority="5" operator="greaterThan">
      <formula>0</formula>
    </cfRule>
  </conditionalFormatting>
  <conditionalFormatting sqref="D21:S21">
    <cfRule type="cellIs" dxfId="1214" priority="4" operator="greaterThan">
      <formula>0</formula>
    </cfRule>
  </conditionalFormatting>
  <conditionalFormatting sqref="D23:S23">
    <cfRule type="cellIs" dxfId="1213" priority="3" operator="greaterThan">
      <formula>0</formula>
    </cfRule>
  </conditionalFormatting>
  <conditionalFormatting sqref="D25:S25">
    <cfRule type="cellIs" dxfId="1212" priority="2" operator="greaterThan">
      <formula>0</formula>
    </cfRule>
  </conditionalFormatting>
  <conditionalFormatting sqref="D27:S27">
    <cfRule type="cellIs" dxfId="121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55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'4'!D29</f>
        <v>691205</v>
      </c>
      <c r="E4" s="2">
        <f>'4'!E29</f>
        <v>3695</v>
      </c>
      <c r="F4" s="2">
        <f>'4'!F29</f>
        <v>16450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14647</v>
      </c>
      <c r="N7" s="24">
        <f>D7+E7*20+F7*10+G7*9+H7*9+I7*191+J7*191+K7*182+L7*100</f>
        <v>15220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14710.2075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43</v>
      </c>
      <c r="L28" s="45">
        <f t="shared" si="7"/>
        <v>0</v>
      </c>
      <c r="M28" s="45">
        <f t="shared" si="7"/>
        <v>231609</v>
      </c>
      <c r="N28" s="45">
        <f t="shared" si="7"/>
        <v>251277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242828.75249999997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76" t="s">
        <v>45</v>
      </c>
      <c r="B29" s="77"/>
      <c r="C29" s="78"/>
      <c r="D29" s="48">
        <f>D4+D5-D28</f>
        <v>496666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0" priority="43" operator="equal">
      <formula>212030016606640</formula>
    </cfRule>
  </conditionalFormatting>
  <conditionalFormatting sqref="D29 E4:E6 E28:K29">
    <cfRule type="cellIs" dxfId="1209" priority="41" operator="equal">
      <formula>$E$4</formula>
    </cfRule>
    <cfRule type="cellIs" dxfId="1208" priority="42" operator="equal">
      <formula>2120</formula>
    </cfRule>
  </conditionalFormatting>
  <conditionalFormatting sqref="D29:E29 F4:F6 F28:F29">
    <cfRule type="cellIs" dxfId="1207" priority="39" operator="equal">
      <formula>$F$4</formula>
    </cfRule>
    <cfRule type="cellIs" dxfId="1206" priority="40" operator="equal">
      <formula>300</formula>
    </cfRule>
  </conditionalFormatting>
  <conditionalFormatting sqref="G4:G6 G28:G29">
    <cfRule type="cellIs" dxfId="1205" priority="37" operator="equal">
      <formula>$G$4</formula>
    </cfRule>
    <cfRule type="cellIs" dxfId="1204" priority="38" operator="equal">
      <formula>1660</formula>
    </cfRule>
  </conditionalFormatting>
  <conditionalFormatting sqref="H4:H6 H28:H29">
    <cfRule type="cellIs" dxfId="1203" priority="35" operator="equal">
      <formula>$H$4</formula>
    </cfRule>
    <cfRule type="cellIs" dxfId="1202" priority="36" operator="equal">
      <formula>6640</formula>
    </cfRule>
  </conditionalFormatting>
  <conditionalFormatting sqref="T6:T28">
    <cfRule type="cellIs" dxfId="1201" priority="34" operator="lessThan">
      <formula>0</formula>
    </cfRule>
  </conditionalFormatting>
  <conditionalFormatting sqref="T7:T27">
    <cfRule type="cellIs" dxfId="1200" priority="31" operator="lessThan">
      <formula>0</formula>
    </cfRule>
    <cfRule type="cellIs" dxfId="1199" priority="32" operator="lessThan">
      <formula>0</formula>
    </cfRule>
    <cfRule type="cellIs" dxfId="1198" priority="33" operator="lessThan">
      <formula>0</formula>
    </cfRule>
  </conditionalFormatting>
  <conditionalFormatting sqref="E4:E6 E28:K28">
    <cfRule type="cellIs" dxfId="1197" priority="30" operator="equal">
      <formula>$E$4</formula>
    </cfRule>
  </conditionalFormatting>
  <conditionalFormatting sqref="D28:D29 D6 D4:M4">
    <cfRule type="cellIs" dxfId="1196" priority="29" operator="equal">
      <formula>$D$4</formula>
    </cfRule>
  </conditionalFormatting>
  <conditionalFormatting sqref="I4:I6 I28:I29">
    <cfRule type="cellIs" dxfId="1195" priority="28" operator="equal">
      <formula>$I$4</formula>
    </cfRule>
  </conditionalFormatting>
  <conditionalFormatting sqref="J4:J6 J28:J29">
    <cfRule type="cellIs" dxfId="1194" priority="27" operator="equal">
      <formula>$J$4</formula>
    </cfRule>
  </conditionalFormatting>
  <conditionalFormatting sqref="K4:K6 K28:K29">
    <cfRule type="cellIs" dxfId="1193" priority="26" operator="equal">
      <formula>$K$4</formula>
    </cfRule>
  </conditionalFormatting>
  <conditionalFormatting sqref="M4:M6">
    <cfRule type="cellIs" dxfId="1192" priority="25" operator="equal">
      <formula>$L$4</formula>
    </cfRule>
  </conditionalFormatting>
  <conditionalFormatting sqref="T7:T28">
    <cfRule type="cellIs" dxfId="1191" priority="22" operator="lessThan">
      <formula>0</formula>
    </cfRule>
    <cfRule type="cellIs" dxfId="1190" priority="23" operator="lessThan">
      <formula>0</formula>
    </cfRule>
    <cfRule type="cellIs" dxfId="1189" priority="24" operator="lessThan">
      <formula>0</formula>
    </cfRule>
  </conditionalFormatting>
  <conditionalFormatting sqref="D5:K5">
    <cfRule type="cellIs" dxfId="1188" priority="21" operator="greaterThan">
      <formula>0</formula>
    </cfRule>
  </conditionalFormatting>
  <conditionalFormatting sqref="T6:T28">
    <cfRule type="cellIs" dxfId="1187" priority="20" operator="lessThan">
      <formula>0</formula>
    </cfRule>
  </conditionalFormatting>
  <conditionalFormatting sqref="T7:T27">
    <cfRule type="cellIs" dxfId="1186" priority="17" operator="lessThan">
      <formula>0</formula>
    </cfRule>
    <cfRule type="cellIs" dxfId="1185" priority="18" operator="lessThan">
      <formula>0</formula>
    </cfRule>
    <cfRule type="cellIs" dxfId="1184" priority="19" operator="lessThan">
      <formula>0</formula>
    </cfRule>
  </conditionalFormatting>
  <conditionalFormatting sqref="T7:T28">
    <cfRule type="cellIs" dxfId="1183" priority="14" operator="lessThan">
      <formula>0</formula>
    </cfRule>
    <cfRule type="cellIs" dxfId="1182" priority="15" operator="lessThan">
      <formula>0</formula>
    </cfRule>
    <cfRule type="cellIs" dxfId="1181" priority="16" operator="lessThan">
      <formula>0</formula>
    </cfRule>
  </conditionalFormatting>
  <conditionalFormatting sqref="D5:K5">
    <cfRule type="cellIs" dxfId="1180" priority="13" operator="greaterThan">
      <formula>0</formula>
    </cfRule>
  </conditionalFormatting>
  <conditionalFormatting sqref="L4 L6 L28:L29">
    <cfRule type="cellIs" dxfId="1179" priority="12" operator="equal">
      <formula>$L$4</formula>
    </cfRule>
  </conditionalFormatting>
  <conditionalFormatting sqref="D7:S7">
    <cfRule type="cellIs" dxfId="1178" priority="11" operator="greaterThan">
      <formula>0</formula>
    </cfRule>
  </conditionalFormatting>
  <conditionalFormatting sqref="D9:S9">
    <cfRule type="cellIs" dxfId="1177" priority="10" operator="greaterThan">
      <formula>0</formula>
    </cfRule>
  </conditionalFormatting>
  <conditionalFormatting sqref="D11:S11">
    <cfRule type="cellIs" dxfId="1176" priority="9" operator="greaterThan">
      <formula>0</formula>
    </cfRule>
  </conditionalFormatting>
  <conditionalFormatting sqref="D13:S13">
    <cfRule type="cellIs" dxfId="1175" priority="8" operator="greaterThan">
      <formula>0</formula>
    </cfRule>
  </conditionalFormatting>
  <conditionalFormatting sqref="D15:S15">
    <cfRule type="cellIs" dxfId="1174" priority="7" operator="greaterThan">
      <formula>0</formula>
    </cfRule>
  </conditionalFormatting>
  <conditionalFormatting sqref="D17:S17">
    <cfRule type="cellIs" dxfId="1173" priority="6" operator="greaterThan">
      <formula>0</formula>
    </cfRule>
  </conditionalFormatting>
  <conditionalFormatting sqref="D19:S19">
    <cfRule type="cellIs" dxfId="1172" priority="5" operator="greaterThan">
      <formula>0</formula>
    </cfRule>
  </conditionalFormatting>
  <conditionalFormatting sqref="D21:S21">
    <cfRule type="cellIs" dxfId="1171" priority="4" operator="greaterThan">
      <formula>0</formula>
    </cfRule>
  </conditionalFormatting>
  <conditionalFormatting sqref="D23:S23">
    <cfRule type="cellIs" dxfId="1170" priority="3" operator="greaterThan">
      <formula>0</formula>
    </cfRule>
  </conditionalFormatting>
  <conditionalFormatting sqref="D25:S25">
    <cfRule type="cellIs" dxfId="1169" priority="2" operator="greaterThan">
      <formula>0</formula>
    </cfRule>
  </conditionalFormatting>
  <conditionalFormatting sqref="D27:S27">
    <cfRule type="cellIs" dxfId="1168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2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2" ht="18.75" x14ac:dyDescent="0.25">
      <c r="A3" s="89" t="s">
        <v>56</v>
      </c>
      <c r="B3" s="90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2" x14ac:dyDescent="0.25">
      <c r="A4" s="87" t="s">
        <v>1</v>
      </c>
      <c r="B4" s="87"/>
      <c r="C4" s="1"/>
      <c r="D4" s="2">
        <f>'5'!D29</f>
        <v>496666</v>
      </c>
      <c r="E4" s="2">
        <f>'5'!E29</f>
        <v>3365</v>
      </c>
      <c r="F4" s="2">
        <f>'5'!F29</f>
        <v>15590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85</v>
      </c>
      <c r="L4" s="2">
        <f>'5'!L29</f>
        <v>0</v>
      </c>
      <c r="M4" s="3"/>
      <c r="N4" s="88"/>
      <c r="O4" s="88"/>
      <c r="P4" s="88"/>
      <c r="Q4" s="88"/>
      <c r="R4" s="88"/>
      <c r="S4" s="88"/>
      <c r="T4" s="88"/>
    </row>
    <row r="5" spans="1:22" x14ac:dyDescent="0.25">
      <c r="A5" s="87" t="s">
        <v>2</v>
      </c>
      <c r="B5" s="87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7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 t="shared" si="3"/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76" t="s">
        <v>45</v>
      </c>
      <c r="B29" s="77"/>
      <c r="C29" s="78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7" priority="43" operator="equal">
      <formula>212030016606640</formula>
    </cfRule>
  </conditionalFormatting>
  <conditionalFormatting sqref="D29 E4:E6 E28:K29">
    <cfRule type="cellIs" dxfId="1166" priority="41" operator="equal">
      <formula>$E$4</formula>
    </cfRule>
    <cfRule type="cellIs" dxfId="1165" priority="42" operator="equal">
      <formula>2120</formula>
    </cfRule>
  </conditionalFormatting>
  <conditionalFormatting sqref="D29:E29 F4:F6 F28:F29">
    <cfRule type="cellIs" dxfId="1164" priority="39" operator="equal">
      <formula>$F$4</formula>
    </cfRule>
    <cfRule type="cellIs" dxfId="1163" priority="40" operator="equal">
      <formula>300</formula>
    </cfRule>
  </conditionalFormatting>
  <conditionalFormatting sqref="G4:G6 G28:G29">
    <cfRule type="cellIs" dxfId="1162" priority="37" operator="equal">
      <formula>$G$4</formula>
    </cfRule>
    <cfRule type="cellIs" dxfId="1161" priority="38" operator="equal">
      <formula>1660</formula>
    </cfRule>
  </conditionalFormatting>
  <conditionalFormatting sqref="H4:H6 H28:H29">
    <cfRule type="cellIs" dxfId="1160" priority="35" operator="equal">
      <formula>$H$4</formula>
    </cfRule>
    <cfRule type="cellIs" dxfId="1159" priority="36" operator="equal">
      <formula>6640</formula>
    </cfRule>
  </conditionalFormatting>
  <conditionalFormatting sqref="T6:T28">
    <cfRule type="cellIs" dxfId="1158" priority="34" operator="lessThan">
      <formula>0</formula>
    </cfRule>
  </conditionalFormatting>
  <conditionalFormatting sqref="T7:T27">
    <cfRule type="cellIs" dxfId="1157" priority="31" operator="lessThan">
      <formula>0</formula>
    </cfRule>
    <cfRule type="cellIs" dxfId="1156" priority="32" operator="lessThan">
      <formula>0</formula>
    </cfRule>
    <cfRule type="cellIs" dxfId="1155" priority="33" operator="lessThan">
      <formula>0</formula>
    </cfRule>
  </conditionalFormatting>
  <conditionalFormatting sqref="E4:E6 E28:K28">
    <cfRule type="cellIs" dxfId="1154" priority="30" operator="equal">
      <formula>$E$4</formula>
    </cfRule>
  </conditionalFormatting>
  <conditionalFormatting sqref="D28:D29 D6 D4:M4">
    <cfRule type="cellIs" dxfId="1153" priority="29" operator="equal">
      <formula>$D$4</formula>
    </cfRule>
  </conditionalFormatting>
  <conditionalFormatting sqref="I4:I6 I28:I29">
    <cfRule type="cellIs" dxfId="1152" priority="28" operator="equal">
      <formula>$I$4</formula>
    </cfRule>
  </conditionalFormatting>
  <conditionalFormatting sqref="J4:J6 J28:J29">
    <cfRule type="cellIs" dxfId="1151" priority="27" operator="equal">
      <formula>$J$4</formula>
    </cfRule>
  </conditionalFormatting>
  <conditionalFormatting sqref="K4:K6 K28:K29">
    <cfRule type="cellIs" dxfId="1150" priority="26" operator="equal">
      <formula>$K$4</formula>
    </cfRule>
  </conditionalFormatting>
  <conditionalFormatting sqref="M4:M6">
    <cfRule type="cellIs" dxfId="1149" priority="25" operator="equal">
      <formula>$L$4</formula>
    </cfRule>
  </conditionalFormatting>
  <conditionalFormatting sqref="T7:T28">
    <cfRule type="cellIs" dxfId="1148" priority="22" operator="lessThan">
      <formula>0</formula>
    </cfRule>
    <cfRule type="cellIs" dxfId="1147" priority="23" operator="lessThan">
      <formula>0</formula>
    </cfRule>
    <cfRule type="cellIs" dxfId="1146" priority="24" operator="lessThan">
      <formula>0</formula>
    </cfRule>
  </conditionalFormatting>
  <conditionalFormatting sqref="D5:K5">
    <cfRule type="cellIs" dxfId="1145" priority="21" operator="greaterThan">
      <formula>0</formula>
    </cfRule>
  </conditionalFormatting>
  <conditionalFormatting sqref="T6:T28">
    <cfRule type="cellIs" dxfId="1144" priority="20" operator="lessThan">
      <formula>0</formula>
    </cfRule>
  </conditionalFormatting>
  <conditionalFormatting sqref="T7:T27">
    <cfRule type="cellIs" dxfId="1143" priority="17" operator="lessThan">
      <formula>0</formula>
    </cfRule>
    <cfRule type="cellIs" dxfId="1142" priority="18" operator="lessThan">
      <formula>0</formula>
    </cfRule>
    <cfRule type="cellIs" dxfId="1141" priority="19" operator="lessThan">
      <formula>0</formula>
    </cfRule>
  </conditionalFormatting>
  <conditionalFormatting sqref="T7:T28">
    <cfRule type="cellIs" dxfId="1140" priority="14" operator="lessThan">
      <formula>0</formula>
    </cfRule>
    <cfRule type="cellIs" dxfId="1139" priority="15" operator="lessThan">
      <formula>0</formula>
    </cfRule>
    <cfRule type="cellIs" dxfId="1138" priority="16" operator="lessThan">
      <formula>0</formula>
    </cfRule>
  </conditionalFormatting>
  <conditionalFormatting sqref="D5:K5">
    <cfRule type="cellIs" dxfId="1137" priority="13" operator="greaterThan">
      <formula>0</formula>
    </cfRule>
  </conditionalFormatting>
  <conditionalFormatting sqref="L4 L6 L28:L29">
    <cfRule type="cellIs" dxfId="1136" priority="12" operator="equal">
      <formula>$L$4</formula>
    </cfRule>
  </conditionalFormatting>
  <conditionalFormatting sqref="D7:S7">
    <cfRule type="cellIs" dxfId="1135" priority="11" operator="greaterThan">
      <formula>0</formula>
    </cfRule>
  </conditionalFormatting>
  <conditionalFormatting sqref="D9:S9">
    <cfRule type="cellIs" dxfId="1134" priority="10" operator="greaterThan">
      <formula>0</formula>
    </cfRule>
  </conditionalFormatting>
  <conditionalFormatting sqref="D11:S11">
    <cfRule type="cellIs" dxfId="1133" priority="9" operator="greaterThan">
      <formula>0</formula>
    </cfRule>
  </conditionalFormatting>
  <conditionalFormatting sqref="D13:S13">
    <cfRule type="cellIs" dxfId="1132" priority="8" operator="greaterThan">
      <formula>0</formula>
    </cfRule>
  </conditionalFormatting>
  <conditionalFormatting sqref="D15:S15">
    <cfRule type="cellIs" dxfId="1131" priority="7" operator="greaterThan">
      <formula>0</formula>
    </cfRule>
  </conditionalFormatting>
  <conditionalFormatting sqref="D17:S17">
    <cfRule type="cellIs" dxfId="1130" priority="6" operator="greaterThan">
      <formula>0</formula>
    </cfRule>
  </conditionalFormatting>
  <conditionalFormatting sqref="D19:S19">
    <cfRule type="cellIs" dxfId="1129" priority="5" operator="greaterThan">
      <formula>0</formula>
    </cfRule>
  </conditionalFormatting>
  <conditionalFormatting sqref="D21:S21 R22:R27">
    <cfRule type="cellIs" dxfId="1128" priority="4" operator="greaterThan">
      <formula>0</formula>
    </cfRule>
  </conditionalFormatting>
  <conditionalFormatting sqref="D23:Q23 S23">
    <cfRule type="cellIs" dxfId="1127" priority="3" operator="greaterThan">
      <formula>0</formula>
    </cfRule>
  </conditionalFormatting>
  <conditionalFormatting sqref="D25:Q25 S25">
    <cfRule type="cellIs" dxfId="1126" priority="2" operator="greaterThan">
      <formula>0</formula>
    </cfRule>
  </conditionalFormatting>
  <conditionalFormatting sqref="D27:Q27 S27">
    <cfRule type="cellIs" dxfId="1125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D27" sqref="D27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2" ht="16.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2" ht="18.75" x14ac:dyDescent="0.25">
      <c r="A3" s="83" t="s">
        <v>57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2" ht="15.75" customHeight="1" x14ac:dyDescent="0.25">
      <c r="A4" s="87" t="s">
        <v>1</v>
      </c>
      <c r="B4" s="87"/>
      <c r="C4" s="1"/>
      <c r="D4" s="2">
        <f>'6'!D29</f>
        <v>399629</v>
      </c>
      <c r="E4" s="2">
        <f>'6'!E29</f>
        <v>2835</v>
      </c>
      <c r="F4" s="2">
        <f>'6'!F29</f>
        <v>14910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68</v>
      </c>
      <c r="L4" s="2">
        <f>'6'!L29</f>
        <v>0</v>
      </c>
      <c r="M4" s="3"/>
      <c r="N4" s="91"/>
      <c r="O4" s="92"/>
      <c r="P4" s="92"/>
      <c r="Q4" s="92"/>
      <c r="R4" s="92"/>
      <c r="S4" s="92"/>
      <c r="T4" s="92"/>
      <c r="U4" s="92"/>
      <c r="V4" s="93"/>
    </row>
    <row r="5" spans="1:22" ht="15.75" customHeight="1" x14ac:dyDescent="0.25">
      <c r="A5" s="87" t="s">
        <v>2</v>
      </c>
      <c r="B5" s="87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91"/>
      <c r="O5" s="92"/>
      <c r="P5" s="92"/>
      <c r="Q5" s="92"/>
      <c r="R5" s="92"/>
      <c r="S5" s="92"/>
      <c r="T5" s="92"/>
      <c r="U5" s="92"/>
      <c r="V5" s="9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6241</v>
      </c>
      <c r="N27" s="24">
        <f t="shared" si="2"/>
        <v>6241</v>
      </c>
      <c r="O27" s="25">
        <f t="shared" si="3"/>
        <v>171.6275</v>
      </c>
      <c r="P27" s="26"/>
      <c r="Q27" s="26">
        <v>100</v>
      </c>
      <c r="R27" s="24">
        <f t="shared" si="4"/>
        <v>5969.3725000000004</v>
      </c>
      <c r="S27" s="25">
        <f t="shared" si="5"/>
        <v>59.289499999999997</v>
      </c>
      <c r="T27" s="27">
        <f t="shared" si="6"/>
        <v>-40.710500000000003</v>
      </c>
      <c r="U27" s="59"/>
      <c r="V27" s="63">
        <f t="shared" si="7"/>
        <v>5969.3725000000004</v>
      </c>
    </row>
    <row r="28" spans="1:22" ht="16.5" thickBot="1" x14ac:dyDescent="0.3">
      <c r="A28" s="73" t="s">
        <v>44</v>
      </c>
      <c r="B28" s="74"/>
      <c r="C28" s="75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750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281019</v>
      </c>
      <c r="N28" s="61">
        <f t="shared" si="9"/>
        <v>298892</v>
      </c>
      <c r="O28" s="62">
        <f t="shared" si="9"/>
        <v>7728.0224999999991</v>
      </c>
      <c r="P28" s="61">
        <f t="shared" si="9"/>
        <v>0</v>
      </c>
      <c r="Q28" s="61">
        <f t="shared" si="9"/>
        <v>2156</v>
      </c>
      <c r="R28" s="61">
        <f t="shared" si="9"/>
        <v>289007.97750000004</v>
      </c>
      <c r="S28" s="61">
        <f t="shared" si="9"/>
        <v>2669.6804999999999</v>
      </c>
      <c r="T28" s="61">
        <f t="shared" si="9"/>
        <v>513.68050000000005</v>
      </c>
      <c r="U28" s="61">
        <f t="shared" si="9"/>
        <v>986</v>
      </c>
      <c r="V28" s="61">
        <f t="shared" si="9"/>
        <v>288021.97750000004</v>
      </c>
    </row>
    <row r="29" spans="1:22" thickBot="1" x14ac:dyDescent="0.3">
      <c r="A29" s="76" t="s">
        <v>45</v>
      </c>
      <c r="B29" s="77"/>
      <c r="C29" s="78"/>
      <c r="D29" s="48">
        <f>D4+D5-D28</f>
        <v>1181212</v>
      </c>
      <c r="E29" s="48">
        <f t="shared" ref="E29:L29" si="10">E4+E5-E28</f>
        <v>2325</v>
      </c>
      <c r="F29" s="48">
        <f t="shared" si="10"/>
        <v>14160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559</v>
      </c>
      <c r="L29" s="48">
        <f t="shared" si="10"/>
        <v>0</v>
      </c>
      <c r="M29" s="94"/>
      <c r="N29" s="94"/>
      <c r="O29" s="94"/>
      <c r="P29" s="94"/>
      <c r="Q29" s="94"/>
      <c r="R29" s="94"/>
      <c r="S29" s="94"/>
      <c r="T29" s="94"/>
      <c r="U29" s="94"/>
      <c r="V29" s="9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24" priority="63" operator="equal">
      <formula>212030016606640</formula>
    </cfRule>
  </conditionalFormatting>
  <conditionalFormatting sqref="D29 E4:E6 E28:K29">
    <cfRule type="cellIs" dxfId="1123" priority="61" operator="equal">
      <formula>$E$4</formula>
    </cfRule>
    <cfRule type="cellIs" dxfId="1122" priority="62" operator="equal">
      <formula>2120</formula>
    </cfRule>
  </conditionalFormatting>
  <conditionalFormatting sqref="D29:E29 F4:F6 F28:F29">
    <cfRule type="cellIs" dxfId="1121" priority="59" operator="equal">
      <formula>$F$4</formula>
    </cfRule>
    <cfRule type="cellIs" dxfId="1120" priority="60" operator="equal">
      <formula>300</formula>
    </cfRule>
  </conditionalFormatting>
  <conditionalFormatting sqref="G4:G6 G28:G29">
    <cfRule type="cellIs" dxfId="1119" priority="57" operator="equal">
      <formula>$G$4</formula>
    </cfRule>
    <cfRule type="cellIs" dxfId="1118" priority="58" operator="equal">
      <formula>1660</formula>
    </cfRule>
  </conditionalFormatting>
  <conditionalFormatting sqref="H4:H6 H28:H29">
    <cfRule type="cellIs" dxfId="1117" priority="55" operator="equal">
      <formula>$H$4</formula>
    </cfRule>
    <cfRule type="cellIs" dxfId="1116" priority="56" operator="equal">
      <formula>6640</formula>
    </cfRule>
  </conditionalFormatting>
  <conditionalFormatting sqref="T6:T28 U28:V28">
    <cfRule type="cellIs" dxfId="1115" priority="54" operator="lessThan">
      <formula>0</formula>
    </cfRule>
  </conditionalFormatting>
  <conditionalFormatting sqref="T7:T27">
    <cfRule type="cellIs" dxfId="1114" priority="51" operator="lessThan">
      <formula>0</formula>
    </cfRule>
    <cfRule type="cellIs" dxfId="1113" priority="52" operator="lessThan">
      <formula>0</formula>
    </cfRule>
    <cfRule type="cellIs" dxfId="1112" priority="53" operator="lessThan">
      <formula>0</formula>
    </cfRule>
  </conditionalFormatting>
  <conditionalFormatting sqref="E4:E6 E28:K28">
    <cfRule type="cellIs" dxfId="1111" priority="50" operator="equal">
      <formula>$E$4</formula>
    </cfRule>
  </conditionalFormatting>
  <conditionalFormatting sqref="D28:D29 D6 D4:M4">
    <cfRule type="cellIs" dxfId="1110" priority="49" operator="equal">
      <formula>$D$4</formula>
    </cfRule>
  </conditionalFormatting>
  <conditionalFormatting sqref="I4:I6 I28:I29">
    <cfRule type="cellIs" dxfId="1109" priority="48" operator="equal">
      <formula>$I$4</formula>
    </cfRule>
  </conditionalFormatting>
  <conditionalFormatting sqref="J4:J6 J28:J29">
    <cfRule type="cellIs" dxfId="1108" priority="47" operator="equal">
      <formula>$J$4</formula>
    </cfRule>
  </conditionalFormatting>
  <conditionalFormatting sqref="K4:K6 K28:K29">
    <cfRule type="cellIs" dxfId="1107" priority="46" operator="equal">
      <formula>$K$4</formula>
    </cfRule>
  </conditionalFormatting>
  <conditionalFormatting sqref="M4:M6">
    <cfRule type="cellIs" dxfId="1106" priority="45" operator="equal">
      <formula>$L$4</formula>
    </cfRule>
  </conditionalFormatting>
  <conditionalFormatting sqref="T7:T28 U28:V28">
    <cfRule type="cellIs" dxfId="1105" priority="42" operator="lessThan">
      <formula>0</formula>
    </cfRule>
    <cfRule type="cellIs" dxfId="1104" priority="43" operator="lessThan">
      <formula>0</formula>
    </cfRule>
    <cfRule type="cellIs" dxfId="1103" priority="44" operator="lessThan">
      <formula>0</formula>
    </cfRule>
  </conditionalFormatting>
  <conditionalFormatting sqref="D5:K5">
    <cfRule type="cellIs" dxfId="1102" priority="41" operator="greaterThan">
      <formula>0</formula>
    </cfRule>
  </conditionalFormatting>
  <conditionalFormatting sqref="T6:T28 U28:V28">
    <cfRule type="cellIs" dxfId="1101" priority="40" operator="lessThan">
      <formula>0</formula>
    </cfRule>
  </conditionalFormatting>
  <conditionalFormatting sqref="T7:T27">
    <cfRule type="cellIs" dxfId="1100" priority="37" operator="lessThan">
      <formula>0</formula>
    </cfRule>
    <cfRule type="cellIs" dxfId="1099" priority="38" operator="lessThan">
      <formula>0</formula>
    </cfRule>
    <cfRule type="cellIs" dxfId="1098" priority="39" operator="lessThan">
      <formula>0</formula>
    </cfRule>
  </conditionalFormatting>
  <conditionalFormatting sqref="T7:T28 U28:V28">
    <cfRule type="cellIs" dxfId="1097" priority="34" operator="lessThan">
      <formula>0</formula>
    </cfRule>
    <cfRule type="cellIs" dxfId="1096" priority="35" operator="lessThan">
      <formula>0</formula>
    </cfRule>
    <cfRule type="cellIs" dxfId="1095" priority="36" operator="lessThan">
      <formula>0</formula>
    </cfRule>
  </conditionalFormatting>
  <conditionalFormatting sqref="D5:K5">
    <cfRule type="cellIs" dxfId="1094" priority="33" operator="greaterThan">
      <formula>0</formula>
    </cfRule>
  </conditionalFormatting>
  <conditionalFormatting sqref="L4 L6 L28:L29">
    <cfRule type="cellIs" dxfId="1093" priority="32" operator="equal">
      <formula>$L$4</formula>
    </cfRule>
  </conditionalFormatting>
  <conditionalFormatting sqref="D7:S7">
    <cfRule type="cellIs" dxfId="1092" priority="31" operator="greaterThan">
      <formula>0</formula>
    </cfRule>
  </conditionalFormatting>
  <conditionalFormatting sqref="D9:S9">
    <cfRule type="cellIs" dxfId="1091" priority="30" operator="greaterThan">
      <formula>0</formula>
    </cfRule>
  </conditionalFormatting>
  <conditionalFormatting sqref="D11:S11">
    <cfRule type="cellIs" dxfId="1090" priority="29" operator="greaterThan">
      <formula>0</formula>
    </cfRule>
  </conditionalFormatting>
  <conditionalFormatting sqref="D13:S13">
    <cfRule type="cellIs" dxfId="1089" priority="28" operator="greaterThan">
      <formula>0</formula>
    </cfRule>
  </conditionalFormatting>
  <conditionalFormatting sqref="D15:S15">
    <cfRule type="cellIs" dxfId="1088" priority="27" operator="greaterThan">
      <formula>0</formula>
    </cfRule>
  </conditionalFormatting>
  <conditionalFormatting sqref="D17:S17">
    <cfRule type="cellIs" dxfId="1087" priority="26" operator="greaterThan">
      <formula>0</formula>
    </cfRule>
  </conditionalFormatting>
  <conditionalFormatting sqref="D19:S19">
    <cfRule type="cellIs" dxfId="1086" priority="25" operator="greaterThan">
      <formula>0</formula>
    </cfRule>
  </conditionalFormatting>
  <conditionalFormatting sqref="D21:S21">
    <cfRule type="cellIs" dxfId="1085" priority="24" operator="greaterThan">
      <formula>0</formula>
    </cfRule>
  </conditionalFormatting>
  <conditionalFormatting sqref="D23:S23">
    <cfRule type="cellIs" dxfId="1084" priority="23" operator="greaterThan">
      <formula>0</formula>
    </cfRule>
  </conditionalFormatting>
  <conditionalFormatting sqref="D25:S25">
    <cfRule type="cellIs" dxfId="1083" priority="22" operator="greaterThan">
      <formula>0</formula>
    </cfRule>
  </conditionalFormatting>
  <conditionalFormatting sqref="D27:S27">
    <cfRule type="cellIs" dxfId="1082" priority="21" operator="greaterThan">
      <formula>0</formula>
    </cfRule>
  </conditionalFormatting>
  <conditionalFormatting sqref="U6">
    <cfRule type="cellIs" dxfId="1081" priority="20" operator="lessThan">
      <formula>0</formula>
    </cfRule>
  </conditionalFormatting>
  <conditionalFormatting sqref="U6">
    <cfRule type="cellIs" dxfId="1080" priority="19" operator="lessThan">
      <formula>0</formula>
    </cfRule>
  </conditionalFormatting>
  <conditionalFormatting sqref="V6">
    <cfRule type="cellIs" dxfId="1079" priority="18" operator="lessThan">
      <formula>0</formula>
    </cfRule>
  </conditionalFormatting>
  <conditionalFormatting sqref="V6">
    <cfRule type="cellIs" dxfId="1078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'7'!D29</f>
        <v>1181212</v>
      </c>
      <c r="E4" s="2">
        <f>'7'!E29</f>
        <v>2325</v>
      </c>
      <c r="F4" s="2">
        <f>'7'!F29</f>
        <v>14160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559</v>
      </c>
      <c r="L4" s="2">
        <f>'7'!L29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7" priority="43" operator="equal">
      <formula>212030016606640</formula>
    </cfRule>
  </conditionalFormatting>
  <conditionalFormatting sqref="D29 E4:E6 E28:K29">
    <cfRule type="cellIs" dxfId="1076" priority="41" operator="equal">
      <formula>$E$4</formula>
    </cfRule>
    <cfRule type="cellIs" dxfId="1075" priority="42" operator="equal">
      <formula>2120</formula>
    </cfRule>
  </conditionalFormatting>
  <conditionalFormatting sqref="D29:E29 F4:F6 F28:F29">
    <cfRule type="cellIs" dxfId="1074" priority="39" operator="equal">
      <formula>$F$4</formula>
    </cfRule>
    <cfRule type="cellIs" dxfId="1073" priority="40" operator="equal">
      <formula>300</formula>
    </cfRule>
  </conditionalFormatting>
  <conditionalFormatting sqref="G4:G6 G28:G29">
    <cfRule type="cellIs" dxfId="1072" priority="37" operator="equal">
      <formula>$G$4</formula>
    </cfRule>
    <cfRule type="cellIs" dxfId="1071" priority="38" operator="equal">
      <formula>1660</formula>
    </cfRule>
  </conditionalFormatting>
  <conditionalFormatting sqref="H4:H6 H28:H29">
    <cfRule type="cellIs" dxfId="1070" priority="35" operator="equal">
      <formula>$H$4</formula>
    </cfRule>
    <cfRule type="cellIs" dxfId="1069" priority="36" operator="equal">
      <formula>6640</formula>
    </cfRule>
  </conditionalFormatting>
  <conditionalFormatting sqref="T6:T28">
    <cfRule type="cellIs" dxfId="1068" priority="34" operator="lessThan">
      <formula>0</formula>
    </cfRule>
  </conditionalFormatting>
  <conditionalFormatting sqref="T7:T27">
    <cfRule type="cellIs" dxfId="1067" priority="31" operator="lessThan">
      <formula>0</formula>
    </cfRule>
    <cfRule type="cellIs" dxfId="1066" priority="32" operator="lessThan">
      <formula>0</formula>
    </cfRule>
    <cfRule type="cellIs" dxfId="1065" priority="33" operator="lessThan">
      <formula>0</formula>
    </cfRule>
  </conditionalFormatting>
  <conditionalFormatting sqref="E4:E6 E28:K28">
    <cfRule type="cellIs" dxfId="1064" priority="30" operator="equal">
      <formula>$E$4</formula>
    </cfRule>
  </conditionalFormatting>
  <conditionalFormatting sqref="D28:D29 D6 D4:M4">
    <cfRule type="cellIs" dxfId="1063" priority="29" operator="equal">
      <formula>$D$4</formula>
    </cfRule>
  </conditionalFormatting>
  <conditionalFormatting sqref="I4:I6 I28:I29">
    <cfRule type="cellIs" dxfId="1062" priority="28" operator="equal">
      <formula>$I$4</formula>
    </cfRule>
  </conditionalFormatting>
  <conditionalFormatting sqref="J4:J6 J28:J29">
    <cfRule type="cellIs" dxfId="1061" priority="27" operator="equal">
      <formula>$J$4</formula>
    </cfRule>
  </conditionalFormatting>
  <conditionalFormatting sqref="K4:K6 K28:K29">
    <cfRule type="cellIs" dxfId="1060" priority="26" operator="equal">
      <formula>$K$4</formula>
    </cfRule>
  </conditionalFormatting>
  <conditionalFormatting sqref="M4:M6">
    <cfRule type="cellIs" dxfId="1059" priority="25" operator="equal">
      <formula>$L$4</formula>
    </cfRule>
  </conditionalFormatting>
  <conditionalFormatting sqref="T7:T28">
    <cfRule type="cellIs" dxfId="1058" priority="22" operator="lessThan">
      <formula>0</formula>
    </cfRule>
    <cfRule type="cellIs" dxfId="1057" priority="23" operator="lessThan">
      <formula>0</formula>
    </cfRule>
    <cfRule type="cellIs" dxfId="1056" priority="24" operator="lessThan">
      <formula>0</formula>
    </cfRule>
  </conditionalFormatting>
  <conditionalFormatting sqref="D5:K5">
    <cfRule type="cellIs" dxfId="1055" priority="21" operator="greaterThan">
      <formula>0</formula>
    </cfRule>
  </conditionalFormatting>
  <conditionalFormatting sqref="T6:T28">
    <cfRule type="cellIs" dxfId="1054" priority="20" operator="lessThan">
      <formula>0</formula>
    </cfRule>
  </conditionalFormatting>
  <conditionalFormatting sqref="T7:T27">
    <cfRule type="cellIs" dxfId="1053" priority="17" operator="lessThan">
      <formula>0</formula>
    </cfRule>
    <cfRule type="cellIs" dxfId="1052" priority="18" operator="lessThan">
      <formula>0</formula>
    </cfRule>
    <cfRule type="cellIs" dxfId="1051" priority="19" operator="lessThan">
      <formula>0</formula>
    </cfRule>
  </conditionalFormatting>
  <conditionalFormatting sqref="T7:T28">
    <cfRule type="cellIs" dxfId="1050" priority="14" operator="lessThan">
      <formula>0</formula>
    </cfRule>
    <cfRule type="cellIs" dxfId="1049" priority="15" operator="lessThan">
      <formula>0</formula>
    </cfRule>
    <cfRule type="cellIs" dxfId="1048" priority="16" operator="lessThan">
      <formula>0</formula>
    </cfRule>
  </conditionalFormatting>
  <conditionalFormatting sqref="D5:K5">
    <cfRule type="cellIs" dxfId="1047" priority="13" operator="greaterThan">
      <formula>0</formula>
    </cfRule>
  </conditionalFormatting>
  <conditionalFormatting sqref="L4 L6 L28:L29">
    <cfRule type="cellIs" dxfId="1046" priority="12" operator="equal">
      <formula>$L$4</formula>
    </cfRule>
  </conditionalFormatting>
  <conditionalFormatting sqref="D7:S7">
    <cfRule type="cellIs" dxfId="1045" priority="11" operator="greaterThan">
      <formula>0</formula>
    </cfRule>
  </conditionalFormatting>
  <conditionalFormatting sqref="D9:S9">
    <cfRule type="cellIs" dxfId="1044" priority="10" operator="greaterThan">
      <formula>0</formula>
    </cfRule>
  </conditionalFormatting>
  <conditionalFormatting sqref="D11:S11">
    <cfRule type="cellIs" dxfId="1043" priority="9" operator="greaterThan">
      <formula>0</formula>
    </cfRule>
  </conditionalFormatting>
  <conditionalFormatting sqref="D13:S13">
    <cfRule type="cellIs" dxfId="1042" priority="8" operator="greaterThan">
      <formula>0</formula>
    </cfRule>
  </conditionalFormatting>
  <conditionalFormatting sqref="D15:S15">
    <cfRule type="cellIs" dxfId="1041" priority="7" operator="greaterThan">
      <formula>0</formula>
    </cfRule>
  </conditionalFormatting>
  <conditionalFormatting sqref="D17:S17">
    <cfRule type="cellIs" dxfId="1040" priority="6" operator="greaterThan">
      <formula>0</formula>
    </cfRule>
  </conditionalFormatting>
  <conditionalFormatting sqref="D19:S19">
    <cfRule type="cellIs" dxfId="1039" priority="5" operator="greaterThan">
      <formula>0</formula>
    </cfRule>
  </conditionalFormatting>
  <conditionalFormatting sqref="D21:S21">
    <cfRule type="cellIs" dxfId="1038" priority="4" operator="greaterThan">
      <formula>0</formula>
    </cfRule>
  </conditionalFormatting>
  <conditionalFormatting sqref="D23:S23">
    <cfRule type="cellIs" dxfId="1037" priority="3" operator="greaterThan">
      <formula>0</formula>
    </cfRule>
  </conditionalFormatting>
  <conditionalFormatting sqref="D25:S25">
    <cfRule type="cellIs" dxfId="1036" priority="2" operator="greaterThan">
      <formula>0</formula>
    </cfRule>
  </conditionalFormatting>
  <conditionalFormatting sqref="D27:S27">
    <cfRule type="cellIs" dxfId="1035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140625" customWidth="1"/>
  </cols>
  <sheetData>
    <row r="1" spans="1:23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3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3" ht="18.75" x14ac:dyDescent="0.25">
      <c r="A3" s="83" t="s">
        <v>60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3" x14ac:dyDescent="0.25">
      <c r="A4" s="87" t="s">
        <v>1</v>
      </c>
      <c r="B4" s="87"/>
      <c r="C4" s="1"/>
      <c r="D4" s="2">
        <f>'8'!D29</f>
        <v>1181212</v>
      </c>
      <c r="E4" s="2">
        <f>'8'!E29</f>
        <v>2325</v>
      </c>
      <c r="F4" s="2">
        <f>'8'!F29</f>
        <v>14160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559</v>
      </c>
      <c r="L4" s="2">
        <f>'8'!L29</f>
        <v>0</v>
      </c>
      <c r="M4" s="3"/>
      <c r="N4" s="91"/>
      <c r="O4" s="92"/>
      <c r="P4" s="92"/>
      <c r="Q4" s="92"/>
      <c r="R4" s="92"/>
      <c r="S4" s="92"/>
      <c r="T4" s="92"/>
      <c r="U4" s="92"/>
      <c r="V4" s="93"/>
    </row>
    <row r="5" spans="1:23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>
        <v>5</v>
      </c>
      <c r="K5" s="1"/>
      <c r="L5" s="1"/>
      <c r="M5" s="5"/>
      <c r="N5" s="91"/>
      <c r="O5" s="92"/>
      <c r="P5" s="92"/>
      <c r="Q5" s="92"/>
      <c r="R5" s="92"/>
      <c r="S5" s="92"/>
      <c r="T5" s="92"/>
      <c r="U5" s="92"/>
      <c r="V5" s="93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4" t="s">
        <v>61</v>
      </c>
      <c r="V6" s="17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12846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12846</v>
      </c>
      <c r="N7" s="24">
        <f>D7+E7*20+F7*10+G7*9+H7*9+I7*191+J7*191+K7*182+L7*100</f>
        <v>12846</v>
      </c>
      <c r="O7" s="25">
        <f>M7*2.75%</f>
        <v>353.26499999999999</v>
      </c>
      <c r="P7" s="26"/>
      <c r="Q7" s="26">
        <v>90</v>
      </c>
      <c r="R7" s="24">
        <f>M7-(M7*2.75%)+I7*191+J7*191+K7*182+L7*100-Q7</f>
        <v>12402.735000000001</v>
      </c>
      <c r="S7" s="25">
        <f>M7*0.95%</f>
        <v>122.03699999999999</v>
      </c>
      <c r="T7" s="66">
        <f>S7-Q7</f>
        <v>32.036999999999992</v>
      </c>
      <c r="U7" s="68">
        <v>63</v>
      </c>
      <c r="V7" s="70">
        <f>R7-U7</f>
        <v>12339.735000000001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18053</v>
      </c>
      <c r="E8" s="30"/>
      <c r="F8" s="30">
        <v>50</v>
      </c>
      <c r="G8" s="30"/>
      <c r="H8" s="30"/>
      <c r="I8" s="20"/>
      <c r="J8" s="20"/>
      <c r="K8" s="20">
        <v>3</v>
      </c>
      <c r="L8" s="20"/>
      <c r="M8" s="20">
        <f t="shared" ref="M8:M27" si="0">D8+E8*20+F8*10+G8*9+H8*9</f>
        <v>18553</v>
      </c>
      <c r="N8" s="24">
        <f t="shared" ref="N8:N27" si="1">D8+E8*20+F8*10+G8*9+H8*9+I8*191+J8*191+K8*182+L8*100</f>
        <v>19099</v>
      </c>
      <c r="O8" s="25">
        <f t="shared" ref="O8:O27" si="2">M8*2.75%</f>
        <v>510.20749999999998</v>
      </c>
      <c r="P8" s="26"/>
      <c r="Q8" s="26">
        <v>145</v>
      </c>
      <c r="R8" s="24">
        <f t="shared" ref="R8:R27" si="3">M8-(M8*2.75%)+I8*191+J8*191+K8*182+L8*100-Q8</f>
        <v>18443.7925</v>
      </c>
      <c r="S8" s="25">
        <f t="shared" ref="S8:S27" si="4">M8*0.95%</f>
        <v>176.2535</v>
      </c>
      <c r="T8" s="66">
        <f t="shared" ref="T8:T27" si="5">S8-Q8</f>
        <v>31.253500000000003</v>
      </c>
      <c r="U8" s="68">
        <v>144</v>
      </c>
      <c r="V8" s="70">
        <f t="shared" ref="V8:V27" si="6">R8-U8</f>
        <v>18299.7925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27611</v>
      </c>
      <c r="E9" s="30"/>
      <c r="F9" s="30">
        <v>50</v>
      </c>
      <c r="G9" s="30"/>
      <c r="H9" s="30">
        <v>180</v>
      </c>
      <c r="I9" s="20"/>
      <c r="J9" s="20"/>
      <c r="K9" s="20"/>
      <c r="L9" s="20"/>
      <c r="M9" s="20">
        <f t="shared" si="0"/>
        <v>29731</v>
      </c>
      <c r="N9" s="24">
        <f t="shared" si="1"/>
        <v>29731</v>
      </c>
      <c r="O9" s="25">
        <f t="shared" si="2"/>
        <v>817.60249999999996</v>
      </c>
      <c r="P9" s="26"/>
      <c r="Q9" s="26">
        <v>196</v>
      </c>
      <c r="R9" s="24">
        <f t="shared" si="3"/>
        <v>28717.397499999999</v>
      </c>
      <c r="S9" s="25">
        <f t="shared" si="4"/>
        <v>282.44450000000001</v>
      </c>
      <c r="T9" s="66">
        <f t="shared" si="5"/>
        <v>86.444500000000005</v>
      </c>
      <c r="U9" s="68">
        <v>198</v>
      </c>
      <c r="V9" s="70">
        <f t="shared" si="6"/>
        <v>28519.397499999999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7826</v>
      </c>
      <c r="E10" s="30"/>
      <c r="F10" s="30"/>
      <c r="G10" s="30"/>
      <c r="H10" s="30"/>
      <c r="I10" s="20">
        <v>2</v>
      </c>
      <c r="J10" s="20"/>
      <c r="K10" s="20">
        <v>7</v>
      </c>
      <c r="L10" s="20"/>
      <c r="M10" s="20">
        <f t="shared" si="0"/>
        <v>7826</v>
      </c>
      <c r="N10" s="24">
        <f t="shared" si="1"/>
        <v>9482</v>
      </c>
      <c r="O10" s="25">
        <f t="shared" si="2"/>
        <v>215.215</v>
      </c>
      <c r="P10" s="26"/>
      <c r="Q10" s="26">
        <v>31</v>
      </c>
      <c r="R10" s="24">
        <f t="shared" si="3"/>
        <v>9235.7849999999999</v>
      </c>
      <c r="S10" s="25">
        <f t="shared" si="4"/>
        <v>74.346999999999994</v>
      </c>
      <c r="T10" s="66">
        <f t="shared" si="5"/>
        <v>43.346999999999994</v>
      </c>
      <c r="U10" s="68">
        <v>36</v>
      </c>
      <c r="V10" s="70">
        <f t="shared" si="6"/>
        <v>9199.7849999999999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6875</v>
      </c>
      <c r="E11" s="30">
        <v>200</v>
      </c>
      <c r="F11" s="30">
        <v>200</v>
      </c>
      <c r="G11" s="32"/>
      <c r="H11" s="30">
        <v>500</v>
      </c>
      <c r="I11" s="20"/>
      <c r="J11" s="20"/>
      <c r="K11" s="20"/>
      <c r="L11" s="20"/>
      <c r="M11" s="20">
        <f t="shared" si="0"/>
        <v>17375</v>
      </c>
      <c r="N11" s="24">
        <f t="shared" si="1"/>
        <v>17375</v>
      </c>
      <c r="O11" s="25">
        <f t="shared" si="2"/>
        <v>477.8125</v>
      </c>
      <c r="P11" s="26"/>
      <c r="Q11" s="26">
        <v>41</v>
      </c>
      <c r="R11" s="24">
        <f t="shared" si="3"/>
        <v>16856.1875</v>
      </c>
      <c r="S11" s="25">
        <f t="shared" si="4"/>
        <v>165.0625</v>
      </c>
      <c r="T11" s="66">
        <f t="shared" si="5"/>
        <v>124.0625</v>
      </c>
      <c r="U11" s="68">
        <v>36</v>
      </c>
      <c r="V11" s="70">
        <f t="shared" si="6"/>
        <v>16820.1875</v>
      </c>
      <c r="W11">
        <v>90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13901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13901</v>
      </c>
      <c r="N12" s="24">
        <f t="shared" si="1"/>
        <v>13901</v>
      </c>
      <c r="O12" s="25">
        <f t="shared" si="2"/>
        <v>382.27749999999997</v>
      </c>
      <c r="P12" s="26">
        <v>100</v>
      </c>
      <c r="Q12" s="26">
        <v>40</v>
      </c>
      <c r="R12" s="24">
        <f t="shared" si="3"/>
        <v>13478.7225</v>
      </c>
      <c r="S12" s="25">
        <f t="shared" si="4"/>
        <v>132.05949999999999</v>
      </c>
      <c r="T12" s="66">
        <f t="shared" si="5"/>
        <v>92.059499999999986</v>
      </c>
      <c r="U12" s="68">
        <v>108</v>
      </c>
      <c r="V12" s="70">
        <f t="shared" si="6"/>
        <v>13370.7225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8107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8107</v>
      </c>
      <c r="N13" s="24">
        <f t="shared" si="1"/>
        <v>8107</v>
      </c>
      <c r="O13" s="25">
        <f t="shared" si="2"/>
        <v>222.9425</v>
      </c>
      <c r="P13" s="26"/>
      <c r="Q13" s="26">
        <v>56</v>
      </c>
      <c r="R13" s="24">
        <f t="shared" si="3"/>
        <v>7828.0574999999999</v>
      </c>
      <c r="S13" s="25">
        <f t="shared" si="4"/>
        <v>77.016499999999994</v>
      </c>
      <c r="T13" s="66">
        <f t="shared" si="5"/>
        <v>21.016499999999994</v>
      </c>
      <c r="U13" s="68">
        <v>18</v>
      </c>
      <c r="V13" s="70">
        <f t="shared" si="6"/>
        <v>7810.0574999999999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48142</v>
      </c>
      <c r="E14" s="30"/>
      <c r="F14" s="30"/>
      <c r="G14" s="30"/>
      <c r="H14" s="30"/>
      <c r="I14" s="20"/>
      <c r="J14" s="20"/>
      <c r="K14" s="20">
        <v>25</v>
      </c>
      <c r="L14" s="20"/>
      <c r="M14" s="20">
        <f t="shared" si="0"/>
        <v>48142</v>
      </c>
      <c r="N14" s="24">
        <f t="shared" si="1"/>
        <v>52692</v>
      </c>
      <c r="O14" s="25">
        <f t="shared" si="2"/>
        <v>1323.905</v>
      </c>
      <c r="P14" s="26"/>
      <c r="Q14" s="26">
        <v>180</v>
      </c>
      <c r="R14" s="24">
        <f t="shared" si="3"/>
        <v>51188.095000000001</v>
      </c>
      <c r="S14" s="25">
        <f t="shared" si="4"/>
        <v>457.34899999999999</v>
      </c>
      <c r="T14" s="66">
        <f t="shared" si="5"/>
        <v>277.34899999999999</v>
      </c>
      <c r="U14" s="68">
        <v>369</v>
      </c>
      <c r="V14" s="70">
        <f t="shared" si="6"/>
        <v>50819.095000000001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24219</v>
      </c>
      <c r="E15" s="30">
        <v>90</v>
      </c>
      <c r="F15" s="30">
        <v>30</v>
      </c>
      <c r="G15" s="30"/>
      <c r="H15" s="30">
        <v>50</v>
      </c>
      <c r="I15" s="20"/>
      <c r="J15" s="20"/>
      <c r="K15" s="20"/>
      <c r="L15" s="20"/>
      <c r="M15" s="20">
        <f t="shared" si="0"/>
        <v>26769</v>
      </c>
      <c r="N15" s="24">
        <f t="shared" si="1"/>
        <v>26769</v>
      </c>
      <c r="O15" s="25">
        <f t="shared" si="2"/>
        <v>736.14750000000004</v>
      </c>
      <c r="P15" s="26"/>
      <c r="Q15" s="26">
        <v>180</v>
      </c>
      <c r="R15" s="24">
        <f t="shared" si="3"/>
        <v>25852.852500000001</v>
      </c>
      <c r="S15" s="25">
        <f t="shared" si="4"/>
        <v>254.30549999999999</v>
      </c>
      <c r="T15" s="66">
        <f t="shared" si="5"/>
        <v>74.305499999999995</v>
      </c>
      <c r="U15" s="68">
        <v>108</v>
      </c>
      <c r="V15" s="70">
        <f t="shared" si="6"/>
        <v>25744.852500000001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29917</v>
      </c>
      <c r="E16" s="30">
        <v>60</v>
      </c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33117</v>
      </c>
      <c r="N16" s="24">
        <f t="shared" si="1"/>
        <v>33117</v>
      </c>
      <c r="O16" s="25">
        <f t="shared" si="2"/>
        <v>910.71749999999997</v>
      </c>
      <c r="P16" s="26"/>
      <c r="Q16" s="26">
        <v>137</v>
      </c>
      <c r="R16" s="24">
        <f t="shared" si="3"/>
        <v>32069.282500000001</v>
      </c>
      <c r="S16" s="25">
        <f t="shared" si="4"/>
        <v>314.61149999999998</v>
      </c>
      <c r="T16" s="66">
        <f t="shared" si="5"/>
        <v>177.61149999999998</v>
      </c>
      <c r="U16" s="68">
        <v>189</v>
      </c>
      <c r="V16" s="70">
        <f t="shared" si="6"/>
        <v>31880.282500000001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4748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7648</v>
      </c>
      <c r="N17" s="24">
        <f t="shared" si="1"/>
        <v>7648</v>
      </c>
      <c r="O17" s="25">
        <f t="shared" si="2"/>
        <v>210.32</v>
      </c>
      <c r="P17" s="26"/>
      <c r="Q17" s="26">
        <v>58</v>
      </c>
      <c r="R17" s="24">
        <f t="shared" si="3"/>
        <v>7379.68</v>
      </c>
      <c r="S17" s="25">
        <f t="shared" si="4"/>
        <v>72.655999999999992</v>
      </c>
      <c r="T17" s="66">
        <f t="shared" si="5"/>
        <v>14.655999999999992</v>
      </c>
      <c r="U17" s="68"/>
      <c r="V17" s="70">
        <f t="shared" si="6"/>
        <v>7379.68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19456</v>
      </c>
      <c r="E18" s="30">
        <v>80</v>
      </c>
      <c r="F18" s="30">
        <v>150</v>
      </c>
      <c r="G18" s="30"/>
      <c r="H18" s="30">
        <v>330</v>
      </c>
      <c r="I18" s="20"/>
      <c r="J18" s="20"/>
      <c r="K18" s="20"/>
      <c r="L18" s="20"/>
      <c r="M18" s="20">
        <f t="shared" si="0"/>
        <v>25526</v>
      </c>
      <c r="N18" s="24">
        <f t="shared" si="1"/>
        <v>25526</v>
      </c>
      <c r="O18" s="25">
        <f t="shared" si="2"/>
        <v>701.96500000000003</v>
      </c>
      <c r="P18" s="26"/>
      <c r="Q18" s="26">
        <v>180</v>
      </c>
      <c r="R18" s="24">
        <f t="shared" si="3"/>
        <v>24644.035</v>
      </c>
      <c r="S18" s="25">
        <f t="shared" si="4"/>
        <v>242.49699999999999</v>
      </c>
      <c r="T18" s="66">
        <f t="shared" si="5"/>
        <v>62.496999999999986</v>
      </c>
      <c r="U18" s="68">
        <v>180</v>
      </c>
      <c r="V18" s="70">
        <f t="shared" si="6"/>
        <v>24464.035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15950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15950</v>
      </c>
      <c r="N19" s="24">
        <f t="shared" si="1"/>
        <v>15950</v>
      </c>
      <c r="O19" s="25">
        <f t="shared" si="2"/>
        <v>438.625</v>
      </c>
      <c r="P19" s="26"/>
      <c r="Q19" s="26">
        <v>170</v>
      </c>
      <c r="R19" s="24">
        <f t="shared" si="3"/>
        <v>15341.375</v>
      </c>
      <c r="S19" s="25">
        <f t="shared" si="4"/>
        <v>151.52500000000001</v>
      </c>
      <c r="T19" s="66">
        <f t="shared" si="5"/>
        <v>-18.474999999999994</v>
      </c>
      <c r="U19" s="68">
        <v>117</v>
      </c>
      <c r="V19" s="70">
        <f t="shared" si="6"/>
        <v>15224.375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11447</v>
      </c>
      <c r="E20" s="30"/>
      <c r="F20" s="30"/>
      <c r="G20" s="30"/>
      <c r="H20" s="30"/>
      <c r="I20" s="20">
        <v>5</v>
      </c>
      <c r="J20" s="20"/>
      <c r="K20" s="20">
        <v>10</v>
      </c>
      <c r="L20" s="20"/>
      <c r="M20" s="20">
        <f t="shared" si="0"/>
        <v>11447</v>
      </c>
      <c r="N20" s="24">
        <f t="shared" si="1"/>
        <v>14222</v>
      </c>
      <c r="O20" s="25">
        <f t="shared" si="2"/>
        <v>314.79250000000002</v>
      </c>
      <c r="P20" s="26"/>
      <c r="Q20" s="26">
        <v>120</v>
      </c>
      <c r="R20" s="24">
        <f t="shared" si="3"/>
        <v>13787.2075</v>
      </c>
      <c r="S20" s="25">
        <f t="shared" si="4"/>
        <v>108.7465</v>
      </c>
      <c r="T20" s="66">
        <f t="shared" si="5"/>
        <v>-11.253500000000003</v>
      </c>
      <c r="U20" s="68">
        <v>72</v>
      </c>
      <c r="V20" s="70">
        <f t="shared" si="6"/>
        <v>13715.2075</v>
      </c>
    </row>
    <row r="21" spans="1:23" ht="15.75" x14ac:dyDescent="0.25">
      <c r="A21" s="28">
        <v>15</v>
      </c>
      <c r="B21" s="20">
        <v>1908446148</v>
      </c>
      <c r="C21" s="20" t="s">
        <v>51</v>
      </c>
      <c r="D21" s="29">
        <v>3141</v>
      </c>
      <c r="E21" s="30"/>
      <c r="F21" s="30"/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3411</v>
      </c>
      <c r="N21" s="24">
        <f t="shared" si="1"/>
        <v>4321</v>
      </c>
      <c r="O21" s="25">
        <f t="shared" si="2"/>
        <v>93.802499999999995</v>
      </c>
      <c r="P21" s="26"/>
      <c r="Q21" s="26">
        <v>17</v>
      </c>
      <c r="R21" s="24">
        <f t="shared" si="3"/>
        <v>4210.1975000000002</v>
      </c>
      <c r="S21" s="25">
        <f t="shared" si="4"/>
        <v>32.404499999999999</v>
      </c>
      <c r="T21" s="66">
        <f t="shared" si="5"/>
        <v>15.404499999999999</v>
      </c>
      <c r="U21" s="68"/>
      <c r="V21" s="70">
        <f t="shared" si="6"/>
        <v>4210.1975000000002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25826</v>
      </c>
      <c r="E22" s="30"/>
      <c r="F22" s="30"/>
      <c r="G22" s="20"/>
      <c r="H22" s="30"/>
      <c r="I22" s="20">
        <v>25</v>
      </c>
      <c r="J22" s="20"/>
      <c r="K22" s="20">
        <v>25</v>
      </c>
      <c r="L22" s="20"/>
      <c r="M22" s="20">
        <f t="shared" si="0"/>
        <v>25826</v>
      </c>
      <c r="N22" s="24">
        <f t="shared" si="1"/>
        <v>35151</v>
      </c>
      <c r="O22" s="25">
        <f t="shared" si="2"/>
        <v>710.21500000000003</v>
      </c>
      <c r="P22" s="26"/>
      <c r="Q22" s="26">
        <v>150</v>
      </c>
      <c r="R22" s="24">
        <f t="shared" si="3"/>
        <v>34290.785000000003</v>
      </c>
      <c r="S22" s="25">
        <f t="shared" si="4"/>
        <v>245.34699999999998</v>
      </c>
      <c r="T22" s="66">
        <f t="shared" si="5"/>
        <v>95.34699999999998</v>
      </c>
      <c r="U22" s="68">
        <v>108</v>
      </c>
      <c r="V22" s="70">
        <f t="shared" si="6"/>
        <v>34182.785000000003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11457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11457</v>
      </c>
      <c r="N23" s="24">
        <f t="shared" si="1"/>
        <v>11457</v>
      </c>
      <c r="O23" s="25">
        <f t="shared" si="2"/>
        <v>315.0675</v>
      </c>
      <c r="P23" s="26"/>
      <c r="Q23" s="26">
        <v>100</v>
      </c>
      <c r="R23" s="24">
        <f t="shared" si="3"/>
        <v>11041.932500000001</v>
      </c>
      <c r="S23" s="25">
        <f t="shared" si="4"/>
        <v>108.8415</v>
      </c>
      <c r="T23" s="66">
        <f t="shared" si="5"/>
        <v>8.8414999999999964</v>
      </c>
      <c r="U23" s="68">
        <v>54</v>
      </c>
      <c r="V23" s="70">
        <f t="shared" si="6"/>
        <v>10987.932500000001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28682</v>
      </c>
      <c r="E24" s="30">
        <v>300</v>
      </c>
      <c r="F24" s="30">
        <v>500</v>
      </c>
      <c r="G24" s="30"/>
      <c r="H24" s="30">
        <v>1500</v>
      </c>
      <c r="I24" s="20"/>
      <c r="J24" s="20"/>
      <c r="K24" s="20"/>
      <c r="L24" s="20"/>
      <c r="M24" s="20">
        <f t="shared" si="0"/>
        <v>53182</v>
      </c>
      <c r="N24" s="24">
        <f t="shared" si="1"/>
        <v>53182</v>
      </c>
      <c r="O24" s="25">
        <f t="shared" si="2"/>
        <v>1462.5050000000001</v>
      </c>
      <c r="P24" s="26"/>
      <c r="Q24" s="26">
        <v>143</v>
      </c>
      <c r="R24" s="24">
        <f t="shared" si="3"/>
        <v>51576.495000000003</v>
      </c>
      <c r="S24" s="25">
        <f t="shared" si="4"/>
        <v>505.22899999999998</v>
      </c>
      <c r="T24" s="66">
        <f t="shared" si="5"/>
        <v>362.22899999999998</v>
      </c>
      <c r="U24" s="68">
        <v>144</v>
      </c>
      <c r="V24" s="70">
        <f t="shared" si="6"/>
        <v>51432.495000000003</v>
      </c>
      <c r="W24">
        <v>282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6808</v>
      </c>
      <c r="E25" s="30">
        <v>20</v>
      </c>
      <c r="F25" s="30">
        <v>20</v>
      </c>
      <c r="G25" s="30"/>
      <c r="H25" s="30">
        <v>270</v>
      </c>
      <c r="I25" s="20">
        <v>10</v>
      </c>
      <c r="J25" s="20"/>
      <c r="K25" s="20"/>
      <c r="L25" s="20"/>
      <c r="M25" s="20">
        <f t="shared" si="0"/>
        <v>9838</v>
      </c>
      <c r="N25" s="24">
        <f t="shared" si="1"/>
        <v>11748</v>
      </c>
      <c r="O25" s="25">
        <f t="shared" si="2"/>
        <v>270.54500000000002</v>
      </c>
      <c r="P25" s="26"/>
      <c r="Q25" s="26">
        <v>85</v>
      </c>
      <c r="R25" s="24">
        <f t="shared" si="3"/>
        <v>11392.455</v>
      </c>
      <c r="S25" s="25">
        <f t="shared" si="4"/>
        <v>93.460999999999999</v>
      </c>
      <c r="T25" s="66">
        <f t="shared" si="5"/>
        <v>8.4609999999999985</v>
      </c>
      <c r="U25" s="68">
        <v>36</v>
      </c>
      <c r="V25" s="70">
        <f t="shared" si="6"/>
        <v>11356.455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14910</v>
      </c>
      <c r="E26" s="29">
        <v>40</v>
      </c>
      <c r="F26" s="30">
        <v>60</v>
      </c>
      <c r="G26" s="30"/>
      <c r="H26" s="30"/>
      <c r="I26" s="20"/>
      <c r="J26" s="20"/>
      <c r="K26" s="20"/>
      <c r="L26" s="20"/>
      <c r="M26" s="20">
        <f t="shared" si="0"/>
        <v>16310</v>
      </c>
      <c r="N26" s="24">
        <f t="shared" si="1"/>
        <v>16310</v>
      </c>
      <c r="O26" s="25">
        <f t="shared" si="2"/>
        <v>448.52499999999998</v>
      </c>
      <c r="P26" s="26"/>
      <c r="Q26" s="26">
        <v>128</v>
      </c>
      <c r="R26" s="24">
        <f t="shared" si="3"/>
        <v>15733.475</v>
      </c>
      <c r="S26" s="25">
        <f t="shared" si="4"/>
        <v>154.94499999999999</v>
      </c>
      <c r="T26" s="66">
        <f t="shared" si="5"/>
        <v>26.944999999999993</v>
      </c>
      <c r="U26" s="68">
        <v>63</v>
      </c>
      <c r="V26" s="70">
        <f t="shared" si="6"/>
        <v>15670.475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8007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8007</v>
      </c>
      <c r="N27" s="40">
        <f t="shared" si="1"/>
        <v>8007</v>
      </c>
      <c r="O27" s="42">
        <f t="shared" si="2"/>
        <v>220.1925</v>
      </c>
      <c r="P27" s="41"/>
      <c r="Q27" s="41">
        <v>100</v>
      </c>
      <c r="R27" s="40">
        <f t="shared" si="3"/>
        <v>7686.8074999999999</v>
      </c>
      <c r="S27" s="42">
        <f t="shared" si="4"/>
        <v>76.066500000000005</v>
      </c>
      <c r="T27" s="67">
        <f t="shared" si="5"/>
        <v>-23.933499999999995</v>
      </c>
      <c r="U27" s="69">
        <v>18</v>
      </c>
      <c r="V27" s="71">
        <f t="shared" si="6"/>
        <v>7668.8074999999999</v>
      </c>
    </row>
    <row r="28" spans="1:23" ht="16.5" thickBot="1" x14ac:dyDescent="0.3">
      <c r="A28" s="73" t="s">
        <v>44</v>
      </c>
      <c r="B28" s="74"/>
      <c r="C28" s="75"/>
      <c r="D28" s="44">
        <f t="shared" ref="D28:E28" si="7">SUM(D7:D27)</f>
        <v>347929</v>
      </c>
      <c r="E28" s="45">
        <f t="shared" si="7"/>
        <v>840</v>
      </c>
      <c r="F28" s="45">
        <f t="shared" ref="F28:V28" si="8">SUM(F7:F27)</f>
        <v>1180</v>
      </c>
      <c r="G28" s="45">
        <f t="shared" si="8"/>
        <v>0</v>
      </c>
      <c r="H28" s="45">
        <f t="shared" si="8"/>
        <v>3160</v>
      </c>
      <c r="I28" s="45">
        <f t="shared" si="8"/>
        <v>42</v>
      </c>
      <c r="J28" s="45">
        <f t="shared" si="8"/>
        <v>0</v>
      </c>
      <c r="K28" s="45">
        <f t="shared" si="8"/>
        <v>75</v>
      </c>
      <c r="L28" s="45">
        <f t="shared" si="8"/>
        <v>0</v>
      </c>
      <c r="M28" s="61">
        <f t="shared" si="8"/>
        <v>404969</v>
      </c>
      <c r="N28" s="61">
        <f t="shared" si="8"/>
        <v>426641</v>
      </c>
      <c r="O28" s="62">
        <f t="shared" si="8"/>
        <v>11136.647499999997</v>
      </c>
      <c r="P28" s="61">
        <f t="shared" si="8"/>
        <v>100</v>
      </c>
      <c r="Q28" s="61">
        <f t="shared" si="8"/>
        <v>2347</v>
      </c>
      <c r="R28" s="61">
        <f t="shared" si="8"/>
        <v>413157.3525000001</v>
      </c>
      <c r="S28" s="61">
        <f t="shared" si="8"/>
        <v>3847.2055</v>
      </c>
      <c r="T28" s="61">
        <f t="shared" si="8"/>
        <v>1500.2054999999998</v>
      </c>
      <c r="U28" s="61">
        <f t="shared" si="8"/>
        <v>2061</v>
      </c>
      <c r="V28" s="61">
        <f t="shared" si="8"/>
        <v>411096.35249999998</v>
      </c>
    </row>
    <row r="29" spans="1:23" ht="15.75" thickBot="1" x14ac:dyDescent="0.3">
      <c r="A29" s="76" t="s">
        <v>45</v>
      </c>
      <c r="B29" s="77"/>
      <c r="C29" s="78"/>
      <c r="D29" s="48">
        <f>D4+D5-D28</f>
        <v>833283</v>
      </c>
      <c r="E29" s="48">
        <f t="shared" ref="E29:L29" si="9">E4+E5-E28</f>
        <v>1485</v>
      </c>
      <c r="F29" s="48">
        <f t="shared" si="9"/>
        <v>12980</v>
      </c>
      <c r="G29" s="48">
        <f t="shared" si="9"/>
        <v>0</v>
      </c>
      <c r="H29" s="48">
        <f t="shared" si="9"/>
        <v>42660</v>
      </c>
      <c r="I29" s="48">
        <f t="shared" si="9"/>
        <v>1246</v>
      </c>
      <c r="J29" s="48">
        <f t="shared" si="9"/>
        <v>335</v>
      </c>
      <c r="K29" s="48">
        <f t="shared" si="9"/>
        <v>484</v>
      </c>
      <c r="L29" s="48">
        <f t="shared" si="9"/>
        <v>0</v>
      </c>
      <c r="M29" s="94"/>
      <c r="N29" s="94"/>
      <c r="O29" s="94"/>
      <c r="P29" s="94"/>
      <c r="Q29" s="94"/>
      <c r="R29" s="94"/>
      <c r="S29" s="94"/>
      <c r="T29" s="94"/>
      <c r="U29" s="94"/>
      <c r="V29" s="9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34" priority="59" operator="equal">
      <formula>212030016606640</formula>
    </cfRule>
  </conditionalFormatting>
  <conditionalFormatting sqref="D29 E4:E6 E28:K29">
    <cfRule type="cellIs" dxfId="1033" priority="57" operator="equal">
      <formula>$E$4</formula>
    </cfRule>
    <cfRule type="cellIs" dxfId="1032" priority="58" operator="equal">
      <formula>2120</formula>
    </cfRule>
  </conditionalFormatting>
  <conditionalFormatting sqref="D29:E29 F4:F6 F28:F29">
    <cfRule type="cellIs" dxfId="1031" priority="55" operator="equal">
      <formula>$F$4</formula>
    </cfRule>
    <cfRule type="cellIs" dxfId="1030" priority="56" operator="equal">
      <formula>300</formula>
    </cfRule>
  </conditionalFormatting>
  <conditionalFormatting sqref="G4:G6 G28:G29">
    <cfRule type="cellIs" dxfId="1029" priority="53" operator="equal">
      <formula>$G$4</formula>
    </cfRule>
    <cfRule type="cellIs" dxfId="1028" priority="54" operator="equal">
      <formula>1660</formula>
    </cfRule>
  </conditionalFormatting>
  <conditionalFormatting sqref="H4:H6 H28:H29">
    <cfRule type="cellIs" dxfId="1027" priority="51" operator="equal">
      <formula>$H$4</formula>
    </cfRule>
    <cfRule type="cellIs" dxfId="1026" priority="52" operator="equal">
      <formula>6640</formula>
    </cfRule>
  </conditionalFormatting>
  <conditionalFormatting sqref="T6:T28 U28:V28">
    <cfRule type="cellIs" dxfId="1025" priority="50" operator="lessThan">
      <formula>0</formula>
    </cfRule>
  </conditionalFormatting>
  <conditionalFormatting sqref="T7:T27">
    <cfRule type="cellIs" dxfId="1024" priority="47" operator="lessThan">
      <formula>0</formula>
    </cfRule>
    <cfRule type="cellIs" dxfId="1023" priority="48" operator="lessThan">
      <formula>0</formula>
    </cfRule>
    <cfRule type="cellIs" dxfId="1022" priority="49" operator="lessThan">
      <formula>0</formula>
    </cfRule>
  </conditionalFormatting>
  <conditionalFormatting sqref="E4:E6 E28:K28">
    <cfRule type="cellIs" dxfId="1021" priority="46" operator="equal">
      <formula>$E$4</formula>
    </cfRule>
  </conditionalFormatting>
  <conditionalFormatting sqref="D28:D29 D6 D4:M4">
    <cfRule type="cellIs" dxfId="1020" priority="45" operator="equal">
      <formula>$D$4</formula>
    </cfRule>
  </conditionalFormatting>
  <conditionalFormatting sqref="I4:I6 I28:I29">
    <cfRule type="cellIs" dxfId="1019" priority="44" operator="equal">
      <formula>$I$4</formula>
    </cfRule>
  </conditionalFormatting>
  <conditionalFormatting sqref="J4:J6 J28:J29">
    <cfRule type="cellIs" dxfId="1018" priority="43" operator="equal">
      <formula>$J$4</formula>
    </cfRule>
  </conditionalFormatting>
  <conditionalFormatting sqref="K4:K6 K28:K29">
    <cfRule type="cellIs" dxfId="1017" priority="42" operator="equal">
      <formula>$K$4</formula>
    </cfRule>
  </conditionalFormatting>
  <conditionalFormatting sqref="M4:M6">
    <cfRule type="cellIs" dxfId="1016" priority="41" operator="equal">
      <formula>$L$4</formula>
    </cfRule>
  </conditionalFormatting>
  <conditionalFormatting sqref="T7:T28 U28:V28">
    <cfRule type="cellIs" dxfId="1015" priority="38" operator="lessThan">
      <formula>0</formula>
    </cfRule>
    <cfRule type="cellIs" dxfId="1014" priority="39" operator="lessThan">
      <formula>0</formula>
    </cfRule>
    <cfRule type="cellIs" dxfId="1013" priority="40" operator="lessThan">
      <formula>0</formula>
    </cfRule>
  </conditionalFormatting>
  <conditionalFormatting sqref="D5:K5">
    <cfRule type="cellIs" dxfId="1012" priority="37" operator="greaterThan">
      <formula>0</formula>
    </cfRule>
  </conditionalFormatting>
  <conditionalFormatting sqref="T6:T28 U28:V28">
    <cfRule type="cellIs" dxfId="1011" priority="36" operator="lessThan">
      <formula>0</formula>
    </cfRule>
  </conditionalFormatting>
  <conditionalFormatting sqref="T7:T27">
    <cfRule type="cellIs" dxfId="1010" priority="33" operator="lessThan">
      <formula>0</formula>
    </cfRule>
    <cfRule type="cellIs" dxfId="1009" priority="34" operator="lessThan">
      <formula>0</formula>
    </cfRule>
    <cfRule type="cellIs" dxfId="1008" priority="35" operator="lessThan">
      <formula>0</formula>
    </cfRule>
  </conditionalFormatting>
  <conditionalFormatting sqref="T7:T28 U28:V28">
    <cfRule type="cellIs" dxfId="1007" priority="30" operator="lessThan">
      <formula>0</formula>
    </cfRule>
    <cfRule type="cellIs" dxfId="1006" priority="31" operator="lessThan">
      <formula>0</formula>
    </cfRule>
    <cfRule type="cellIs" dxfId="1005" priority="32" operator="lessThan">
      <formula>0</formula>
    </cfRule>
  </conditionalFormatting>
  <conditionalFormatting sqref="D5:K5">
    <cfRule type="cellIs" dxfId="1004" priority="29" operator="greaterThan">
      <formula>0</formula>
    </cfRule>
  </conditionalFormatting>
  <conditionalFormatting sqref="L4 L6 L28:L29">
    <cfRule type="cellIs" dxfId="1003" priority="28" operator="equal">
      <formula>$L$4</formula>
    </cfRule>
  </conditionalFormatting>
  <conditionalFormatting sqref="D7:S7">
    <cfRule type="cellIs" dxfId="1002" priority="27" operator="greaterThan">
      <formula>0</formula>
    </cfRule>
  </conditionalFormatting>
  <conditionalFormatting sqref="D9:S9">
    <cfRule type="cellIs" dxfId="1001" priority="26" operator="greaterThan">
      <formula>0</formula>
    </cfRule>
  </conditionalFormatting>
  <conditionalFormatting sqref="D11:S11">
    <cfRule type="cellIs" dxfId="1000" priority="25" operator="greaterThan">
      <formula>0</formula>
    </cfRule>
  </conditionalFormatting>
  <conditionalFormatting sqref="D13:S13">
    <cfRule type="cellIs" dxfId="999" priority="24" operator="greaterThan">
      <formula>0</formula>
    </cfRule>
  </conditionalFormatting>
  <conditionalFormatting sqref="D15:S15">
    <cfRule type="cellIs" dxfId="998" priority="23" operator="greaterThan">
      <formula>0</formula>
    </cfRule>
  </conditionalFormatting>
  <conditionalFormatting sqref="D17:S17">
    <cfRule type="cellIs" dxfId="997" priority="22" operator="greaterThan">
      <formula>0</formula>
    </cfRule>
  </conditionalFormatting>
  <conditionalFormatting sqref="D19:S19">
    <cfRule type="cellIs" dxfId="996" priority="21" operator="greaterThan">
      <formula>0</formula>
    </cfRule>
  </conditionalFormatting>
  <conditionalFormatting sqref="D21:S21">
    <cfRule type="cellIs" dxfId="995" priority="20" operator="greaterThan">
      <formula>0</formula>
    </cfRule>
  </conditionalFormatting>
  <conditionalFormatting sqref="D23:S23">
    <cfRule type="cellIs" dxfId="994" priority="19" operator="greaterThan">
      <formula>0</formula>
    </cfRule>
  </conditionalFormatting>
  <conditionalFormatting sqref="D25:S25">
    <cfRule type="cellIs" dxfId="993" priority="18" operator="greaterThan">
      <formula>0</formula>
    </cfRule>
  </conditionalFormatting>
  <conditionalFormatting sqref="D27:S27">
    <cfRule type="cellIs" dxfId="992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2021-05-10T18:35:01Z</dcterms:modified>
</cp:coreProperties>
</file>