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firstSheet="8" activeTab="1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W28" i="17" l="1"/>
  <c r="K4" i="34" l="1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2" i="34"/>
  <c r="K23" i="34"/>
  <c r="H24" i="34"/>
  <c r="J5" i="34" l="1"/>
  <c r="J6" i="34"/>
  <c r="J7" i="34"/>
  <c r="J8" i="34"/>
  <c r="J10" i="34"/>
  <c r="J11" i="34"/>
  <c r="J12" i="34"/>
  <c r="J13" i="34"/>
  <c r="J14" i="34"/>
  <c r="J16" i="34"/>
  <c r="J17" i="34"/>
  <c r="J19" i="34"/>
  <c r="J20" i="34"/>
  <c r="J22" i="34"/>
  <c r="J3" i="34"/>
  <c r="I4" i="34"/>
  <c r="J4" i="34" s="1"/>
  <c r="I5" i="34"/>
  <c r="I6" i="34"/>
  <c r="I7" i="34"/>
  <c r="I8" i="34"/>
  <c r="I9" i="34"/>
  <c r="J9" i="34" s="1"/>
  <c r="I10" i="34"/>
  <c r="I11" i="34"/>
  <c r="I12" i="34"/>
  <c r="I13" i="34"/>
  <c r="I14" i="34"/>
  <c r="I15" i="34"/>
  <c r="J15" i="34" s="1"/>
  <c r="I16" i="34"/>
  <c r="I17" i="34"/>
  <c r="I18" i="34"/>
  <c r="J18" i="34" s="1"/>
  <c r="I19" i="34"/>
  <c r="I20" i="34"/>
  <c r="I21" i="34"/>
  <c r="I24" i="34" s="1"/>
  <c r="I22" i="34"/>
  <c r="I23" i="34"/>
  <c r="J23" i="34" s="1"/>
  <c r="I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3" i="34"/>
  <c r="S24" i="17"/>
  <c r="U28" i="17"/>
  <c r="J21" i="34" l="1"/>
  <c r="K21" i="34" s="1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3" i="34"/>
  <c r="U28" i="15"/>
  <c r="G24" i="34" l="1"/>
  <c r="U28" i="14" l="1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B24" i="34"/>
  <c r="D24" i="34" l="1"/>
  <c r="E24" i="34"/>
  <c r="F24" i="34"/>
  <c r="C24" i="34"/>
  <c r="U28" i="13"/>
  <c r="K3" i="34" l="1"/>
  <c r="K24" i="34" s="1"/>
  <c r="J24" i="34"/>
  <c r="U28" i="12"/>
  <c r="N15" i="10" l="1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V26" i="17" s="1"/>
  <c r="N25" i="17"/>
  <c r="M25" i="17"/>
  <c r="S25" i="17" s="1"/>
  <c r="T25" i="17" s="1"/>
  <c r="N24" i="17"/>
  <c r="M24" i="17"/>
  <c r="R24" i="17" s="1"/>
  <c r="V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V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N26" i="15"/>
  <c r="M26" i="15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R26" i="15" l="1"/>
  <c r="V26" i="15" s="1"/>
  <c r="S25" i="14"/>
  <c r="T25" i="14" s="1"/>
  <c r="R25" i="14"/>
  <c r="V25" i="14" s="1"/>
  <c r="O26" i="12"/>
  <c r="O22" i="25"/>
  <c r="O20" i="27"/>
  <c r="S27" i="15"/>
  <c r="T27" i="15" s="1"/>
  <c r="R27" i="15"/>
  <c r="N13" i="33"/>
  <c r="R14" i="10"/>
  <c r="V14" i="10" s="1"/>
  <c r="O14" i="10"/>
  <c r="S14" i="10"/>
  <c r="O24" i="32"/>
  <c r="L28" i="33"/>
  <c r="L29" i="33" s="1"/>
  <c r="R17" i="10"/>
  <c r="V17" i="10" s="1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T18" i="10" s="1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T16" i="10" s="1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R26" i="19"/>
  <c r="O19" i="7"/>
  <c r="R19" i="7"/>
  <c r="S23" i="7"/>
  <c r="T23" i="7" s="1"/>
  <c r="R23" i="7"/>
  <c r="N28" i="12"/>
  <c r="O18" i="18"/>
  <c r="O18" i="19"/>
  <c r="O12" i="22"/>
  <c r="O20" i="24"/>
  <c r="O11" i="16"/>
  <c r="R18" i="19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R22" i="19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V7" i="17" s="1"/>
  <c r="R9" i="17"/>
  <c r="V9" i="17" s="1"/>
  <c r="R11" i="17"/>
  <c r="V11" i="17" s="1"/>
  <c r="R13" i="17"/>
  <c r="V13" i="17" s="1"/>
  <c r="R15" i="17"/>
  <c r="V15" i="17" s="1"/>
  <c r="R17" i="17"/>
  <c r="V17" i="17" s="1"/>
  <c r="R19" i="17"/>
  <c r="V19" i="17" s="1"/>
  <c r="R21" i="17"/>
  <c r="V21" i="17" s="1"/>
  <c r="R23" i="17"/>
  <c r="V23" i="17" s="1"/>
  <c r="R25" i="17"/>
  <c r="V25" i="17" s="1"/>
  <c r="R27" i="17"/>
  <c r="V27" i="17" s="1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T24" i="17"/>
  <c r="O25" i="17"/>
  <c r="S26" i="17"/>
  <c r="T26" i="17" s="1"/>
  <c r="O27" i="17"/>
  <c r="R10" i="17"/>
  <c r="V10" i="17" s="1"/>
  <c r="R12" i="17"/>
  <c r="V12" i="17" s="1"/>
  <c r="R14" i="17"/>
  <c r="V14" i="17" s="1"/>
  <c r="R16" i="17"/>
  <c r="V16" i="17" s="1"/>
  <c r="R18" i="17"/>
  <c r="V18" i="17" s="1"/>
  <c r="R20" i="17"/>
  <c r="V20" i="17" s="1"/>
  <c r="R22" i="17"/>
  <c r="V22" i="17" s="1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R23" i="10"/>
  <c r="V23" i="10" s="1"/>
  <c r="R25" i="10"/>
  <c r="V25" i="10" s="1"/>
  <c r="R27" i="10"/>
  <c r="V27" i="10" s="1"/>
  <c r="M28" i="10"/>
  <c r="O7" i="10"/>
  <c r="S8" i="10"/>
  <c r="T8" i="10" s="1"/>
  <c r="T14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7" l="1"/>
  <c r="V28" i="15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<sst xmlns="http://schemas.openxmlformats.org/spreadsheetml/2006/main" count="1544" uniqueCount="106">
  <si>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</si>
  <si>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</si>
  <si>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</si>
  <si>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</si>
  <si>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</si>
  <si>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</si>
  <si>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</si>
  <si>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</si>
  <si>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</si>
  <si>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</si>
  <si>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</si>
  <si>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</si>
  <si>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</si>
  <si>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</si>
  <si>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</si>
  <si>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</si>
  <si>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</si>
  <si>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</si>
  <si>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</si>
  <si>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</si>
  <si>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</si>
  <si>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</si>
  <si>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</si>
  <si>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</si>
  <si>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</si>
  <si>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</si>
  <si>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</si>
  <si>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</si>
  <si>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</si>
  <si>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</si>
  <si>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</si>
  <si>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</si>
  <si>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</si>
  <si>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</si>
  <si>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</si>
  <si>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</si>
  <si>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</si>
  <si>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</si>
  <si>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</si>
  <si>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</si>
  <si>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</si>
  <si>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</si>
  <si>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</si>
  <si>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</si>
  <si>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</si>
  <si>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</si>
  <si>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</si>
  <si>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</si>
  <si>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</si>
  <si>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</si>
  <si>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</si>
  <si>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</si>
  <si>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</si>
  <si>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</si>
  <si>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</si>
  <si>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</si>
  <si>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</si>
  <si>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</si>
  <si>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</si>
  <si>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</si>
  <si>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</si>
  <si>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</si>
  <si>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</si>
  <si>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</si>
  <si>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</si>
  <si>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S.Card Target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</si>
  <si>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</si>
  <si>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</si>
  <si>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</si>
  <si>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</si>
  <si>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</si>
  <si>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</si>
  <si>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</si>
  <si>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</si>
  <si>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</si>
  <si>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</si>
  <si>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</si>
  <si>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</si>
  <si>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</si>
  <si>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</si>
  <si>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</si>
  <si>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</si>
  <si>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</si>
  <si>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</si>
  <si>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</si>
  <si>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</si>
  <si>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</si>
  <si>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</si>
  <si>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</si>
  <si>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</si>
  <si>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</si>
  <si>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</si>
  <si>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</si>
  <si>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</si>
  <si>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</si>
  <si>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</si>
  <si>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</si>
  <si>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</si>
  <si>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</si>
  <si>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</si>
  <si>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</si>
  <si>
    <t>Date:16.07.2021</t>
  </si>
  <si>
    <t>Date:17.07.2021</t>
  </si>
  <si>
    <t>1% Less</t>
  </si>
  <si>
    <t>16 Achieve</t>
  </si>
  <si>
    <t>17 Achieve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</si>
</sst>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3" fillId="7" borderId="23" xfId="0" applyNumberFormat="1" applyFont="1" applyFill="1" applyBorder="1" applyAlignment="1">
      <alignment horizontal="center" vertical="center" wrapText="1"/>
    </xf>
    <xf numFmtId="2" fontId="0" fillId="0" borderId="23" xfId="0" applyNumberFormat="1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</cellXfs>
  <cellStyles count="1">
    <cellStyle name="Normal" xfId="0" builtinId="0"/>
  </cellStyles>
  <dxfs count="140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42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94" t="s">
        <v>39</v>
      </c>
      <c r="B29" s="95"/>
      <c r="C29" s="96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01" priority="44" operator="equal">
      <formula>212030016606640</formula>
    </cfRule>
  </conditionalFormatting>
  <conditionalFormatting sqref="D29 E28:K29 E4 E6">
    <cfRule type="cellIs" dxfId="1400" priority="42" operator="equal">
      <formula>$E$4</formula>
    </cfRule>
    <cfRule type="cellIs" dxfId="1399" priority="43" operator="equal">
      <formula>2120</formula>
    </cfRule>
  </conditionalFormatting>
  <conditionalFormatting sqref="D29:E29 F28:F29 F4 F6">
    <cfRule type="cellIs" dxfId="1398" priority="40" operator="equal">
      <formula>$F$4</formula>
    </cfRule>
    <cfRule type="cellIs" dxfId="1397" priority="41" operator="equal">
      <formula>300</formula>
    </cfRule>
  </conditionalFormatting>
  <conditionalFormatting sqref="G28:G29 G4 G6">
    <cfRule type="cellIs" dxfId="1396" priority="38" operator="equal">
      <formula>$G$4</formula>
    </cfRule>
    <cfRule type="cellIs" dxfId="1395" priority="39" operator="equal">
      <formula>1660</formula>
    </cfRule>
  </conditionalFormatting>
  <conditionalFormatting sqref="H28:H29 H4 H6">
    <cfRule type="cellIs" dxfId="1394" priority="36" operator="equal">
      <formula>$H$4</formula>
    </cfRule>
    <cfRule type="cellIs" dxfId="1393" priority="37" operator="equal">
      <formula>6640</formula>
    </cfRule>
  </conditionalFormatting>
  <conditionalFormatting sqref="T6:T28">
    <cfRule type="cellIs" dxfId="1392" priority="35" operator="lessThan">
      <formula>0</formula>
    </cfRule>
  </conditionalFormatting>
  <conditionalFormatting sqref="T7:T27">
    <cfRule type="cellIs" dxfId="1391" priority="32" operator="lessThan">
      <formula>0</formula>
    </cfRule>
    <cfRule type="cellIs" dxfId="1390" priority="33" operator="lessThan">
      <formula>0</formula>
    </cfRule>
    <cfRule type="cellIs" dxfId="1389" priority="34" operator="lessThan">
      <formula>0</formula>
    </cfRule>
  </conditionalFormatting>
  <conditionalFormatting sqref="E28:K28 E4 E6">
    <cfRule type="cellIs" dxfId="1388" priority="31" operator="equal">
      <formula>$E$4</formula>
    </cfRule>
  </conditionalFormatting>
  <conditionalFormatting sqref="D28:D29 D4:K4 M4 D6">
    <cfRule type="cellIs" dxfId="1387" priority="30" operator="equal">
      <formula>$D$4</formula>
    </cfRule>
  </conditionalFormatting>
  <conditionalFormatting sqref="I28:I29 I4 I6">
    <cfRule type="cellIs" dxfId="1386" priority="29" operator="equal">
      <formula>$I$4</formula>
    </cfRule>
  </conditionalFormatting>
  <conditionalFormatting sqref="J28:J29 J4 J6">
    <cfRule type="cellIs" dxfId="1385" priority="28" operator="equal">
      <formula>$J$4</formula>
    </cfRule>
  </conditionalFormatting>
  <conditionalFormatting sqref="K28:K29 K4 K6">
    <cfRule type="cellIs" dxfId="1384" priority="27" operator="equal">
      <formula>$K$4</formula>
    </cfRule>
  </conditionalFormatting>
  <conditionalFormatting sqref="M4:M6">
    <cfRule type="cellIs" dxfId="1383" priority="26" operator="equal">
      <formula>$L$4</formula>
    </cfRule>
  </conditionalFormatting>
  <conditionalFormatting sqref="T7:T28">
    <cfRule type="cellIs" dxfId="1382" priority="23" operator="lessThan">
      <formula>0</formula>
    </cfRule>
    <cfRule type="cellIs" dxfId="1381" priority="24" operator="lessThan">
      <formula>0</formula>
    </cfRule>
    <cfRule type="cellIs" dxfId="1380" priority="25" operator="lessThan">
      <formula>0</formula>
    </cfRule>
  </conditionalFormatting>
  <conditionalFormatting sqref="T6:T28">
    <cfRule type="cellIs" dxfId="1379" priority="21" operator="lessThan">
      <formula>0</formula>
    </cfRule>
  </conditionalFormatting>
  <conditionalFormatting sqref="T7:T27">
    <cfRule type="cellIs" dxfId="1378" priority="18" operator="lessThan">
      <formula>0</formula>
    </cfRule>
    <cfRule type="cellIs" dxfId="1377" priority="19" operator="lessThan">
      <formula>0</formula>
    </cfRule>
    <cfRule type="cellIs" dxfId="1376" priority="20" operator="lessThan">
      <formula>0</formula>
    </cfRule>
  </conditionalFormatting>
  <conditionalFormatting sqref="T7:T28">
    <cfRule type="cellIs" dxfId="1375" priority="15" operator="lessThan">
      <formula>0</formula>
    </cfRule>
    <cfRule type="cellIs" dxfId="1374" priority="16" operator="lessThan">
      <formula>0</formula>
    </cfRule>
    <cfRule type="cellIs" dxfId="1373" priority="17" operator="lessThan">
      <formula>0</formula>
    </cfRule>
  </conditionalFormatting>
  <conditionalFormatting sqref="L4 L6 L28:L29">
    <cfRule type="cellIs" dxfId="1372" priority="13" operator="equal">
      <formula>$L$4</formula>
    </cfRule>
  </conditionalFormatting>
  <conditionalFormatting sqref="D7:S7">
    <cfRule type="cellIs" dxfId="1371" priority="12" operator="greaterThan">
      <formula>0</formula>
    </cfRule>
  </conditionalFormatting>
  <conditionalFormatting sqref="D9:S9">
    <cfRule type="cellIs" dxfId="1370" priority="11" operator="greaterThan">
      <formula>0</formula>
    </cfRule>
  </conditionalFormatting>
  <conditionalFormatting sqref="D11:S11">
    <cfRule type="cellIs" dxfId="1369" priority="10" operator="greaterThan">
      <formula>0</formula>
    </cfRule>
  </conditionalFormatting>
  <conditionalFormatting sqref="D13:S13">
    <cfRule type="cellIs" dxfId="1368" priority="9" operator="greaterThan">
      <formula>0</formula>
    </cfRule>
  </conditionalFormatting>
  <conditionalFormatting sqref="D15:S15">
    <cfRule type="cellIs" dxfId="1367" priority="8" operator="greaterThan">
      <formula>0</formula>
    </cfRule>
  </conditionalFormatting>
  <conditionalFormatting sqref="D17:S17">
    <cfRule type="cellIs" dxfId="1366" priority="7" operator="greaterThan">
      <formula>0</formula>
    </cfRule>
  </conditionalFormatting>
  <conditionalFormatting sqref="D19:S19">
    <cfRule type="cellIs" dxfId="1365" priority="6" operator="greaterThan">
      <formula>0</formula>
    </cfRule>
  </conditionalFormatting>
  <conditionalFormatting sqref="D21:S21">
    <cfRule type="cellIs" dxfId="1364" priority="5" operator="greaterThan">
      <formula>0</formula>
    </cfRule>
  </conditionalFormatting>
  <conditionalFormatting sqref="D23:S23">
    <cfRule type="cellIs" dxfId="1363" priority="4" operator="greaterThan">
      <formula>0</formula>
    </cfRule>
  </conditionalFormatting>
  <conditionalFormatting sqref="D25:S25">
    <cfRule type="cellIs" dxfId="1362" priority="3" operator="greaterThan">
      <formula>0</formula>
    </cfRule>
  </conditionalFormatting>
  <conditionalFormatting sqref="D27:S27">
    <cfRule type="cellIs" dxfId="1361" priority="2" operator="greaterThan">
      <formula>0</formula>
    </cfRule>
  </conditionalFormatting>
  <conditionalFormatting sqref="D5:L5">
    <cfRule type="cellIs" dxfId="136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G25" sqref="G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59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13"/>
      <c r="O3" s="113"/>
      <c r="P3" s="113"/>
      <c r="Q3" s="113"/>
      <c r="R3" s="113"/>
      <c r="S3" s="113"/>
      <c r="T3" s="113"/>
    </row>
    <row r="4" spans="1:22" x14ac:dyDescent="0.25">
      <c r="A4" s="105" t="s">
        <v>1</v>
      </c>
      <c r="B4" s="105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91" t="s">
        <v>38</v>
      </c>
      <c r="B28" s="92"/>
      <c r="C28" s="93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94" t="s">
        <v>39</v>
      </c>
      <c r="B29" s="95"/>
      <c r="C29" s="96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15" priority="63" operator="equal">
      <formula>212030016606640</formula>
    </cfRule>
  </conditionalFormatting>
  <conditionalFormatting sqref="D29 E4:E6 E28:K29">
    <cfRule type="cellIs" dxfId="1014" priority="61" operator="equal">
      <formula>$E$4</formula>
    </cfRule>
    <cfRule type="cellIs" dxfId="1013" priority="62" operator="equal">
      <formula>2120</formula>
    </cfRule>
  </conditionalFormatting>
  <conditionalFormatting sqref="D29:E29 F4:F6 F28:F29">
    <cfRule type="cellIs" dxfId="1012" priority="59" operator="equal">
      <formula>$F$4</formula>
    </cfRule>
    <cfRule type="cellIs" dxfId="1011" priority="60" operator="equal">
      <formula>300</formula>
    </cfRule>
  </conditionalFormatting>
  <conditionalFormatting sqref="G4:G6 G28:G29">
    <cfRule type="cellIs" dxfId="1010" priority="57" operator="equal">
      <formula>$G$4</formula>
    </cfRule>
    <cfRule type="cellIs" dxfId="1009" priority="58" operator="equal">
      <formula>1660</formula>
    </cfRule>
  </conditionalFormatting>
  <conditionalFormatting sqref="H4:H6 H28:H29">
    <cfRule type="cellIs" dxfId="1008" priority="55" operator="equal">
      <formula>$H$4</formula>
    </cfRule>
    <cfRule type="cellIs" dxfId="1007" priority="56" operator="equal">
      <formula>6640</formula>
    </cfRule>
  </conditionalFormatting>
  <conditionalFormatting sqref="T6:T28 U28:V28">
    <cfRule type="cellIs" dxfId="1006" priority="54" operator="lessThan">
      <formula>0</formula>
    </cfRule>
  </conditionalFormatting>
  <conditionalFormatting sqref="T7:T27">
    <cfRule type="cellIs" dxfId="1005" priority="51" operator="lessThan">
      <formula>0</formula>
    </cfRule>
    <cfRule type="cellIs" dxfId="1004" priority="52" operator="lessThan">
      <formula>0</formula>
    </cfRule>
    <cfRule type="cellIs" dxfId="1003" priority="53" operator="lessThan">
      <formula>0</formula>
    </cfRule>
  </conditionalFormatting>
  <conditionalFormatting sqref="E4:E6 E28:K28">
    <cfRule type="cellIs" dxfId="1002" priority="50" operator="equal">
      <formula>$E$4</formula>
    </cfRule>
  </conditionalFormatting>
  <conditionalFormatting sqref="D28:D29 D6 D4:M4">
    <cfRule type="cellIs" dxfId="1001" priority="49" operator="equal">
      <formula>$D$4</formula>
    </cfRule>
  </conditionalFormatting>
  <conditionalFormatting sqref="I4:I6 I28:I29">
    <cfRule type="cellIs" dxfId="1000" priority="48" operator="equal">
      <formula>$I$4</formula>
    </cfRule>
  </conditionalFormatting>
  <conditionalFormatting sqref="J4:J6 J28:J29">
    <cfRule type="cellIs" dxfId="999" priority="47" operator="equal">
      <formula>$J$4</formula>
    </cfRule>
  </conditionalFormatting>
  <conditionalFormatting sqref="K4:K6 K28:K29">
    <cfRule type="cellIs" dxfId="998" priority="46" operator="equal">
      <formula>$K$4</formula>
    </cfRule>
  </conditionalFormatting>
  <conditionalFormatting sqref="M4:M6">
    <cfRule type="cellIs" dxfId="997" priority="45" operator="equal">
      <formula>$L$4</formula>
    </cfRule>
  </conditionalFormatting>
  <conditionalFormatting sqref="T7:T28 U28:V28">
    <cfRule type="cellIs" dxfId="996" priority="42" operator="lessThan">
      <formula>0</formula>
    </cfRule>
    <cfRule type="cellIs" dxfId="995" priority="43" operator="lessThan">
      <formula>0</formula>
    </cfRule>
    <cfRule type="cellIs" dxfId="994" priority="44" operator="lessThan">
      <formula>0</formula>
    </cfRule>
  </conditionalFormatting>
  <conditionalFormatting sqref="D5:K5">
    <cfRule type="cellIs" dxfId="993" priority="41" operator="greaterThan">
      <formula>0</formula>
    </cfRule>
  </conditionalFormatting>
  <conditionalFormatting sqref="T6:T28 U28:V28">
    <cfRule type="cellIs" dxfId="992" priority="40" operator="lessThan">
      <formula>0</formula>
    </cfRule>
  </conditionalFormatting>
  <conditionalFormatting sqref="T7:T27">
    <cfRule type="cellIs" dxfId="991" priority="37" operator="lessThan">
      <formula>0</formula>
    </cfRule>
    <cfRule type="cellIs" dxfId="990" priority="38" operator="lessThan">
      <formula>0</formula>
    </cfRule>
    <cfRule type="cellIs" dxfId="989" priority="39" operator="lessThan">
      <formula>0</formula>
    </cfRule>
  </conditionalFormatting>
  <conditionalFormatting sqref="T7:T28 U28:V28">
    <cfRule type="cellIs" dxfId="988" priority="34" operator="lessThan">
      <formula>0</formula>
    </cfRule>
    <cfRule type="cellIs" dxfId="987" priority="35" operator="lessThan">
      <formula>0</formula>
    </cfRule>
    <cfRule type="cellIs" dxfId="986" priority="36" operator="lessThan">
      <formula>0</formula>
    </cfRule>
  </conditionalFormatting>
  <conditionalFormatting sqref="D5:K5">
    <cfRule type="cellIs" dxfId="985" priority="33" operator="greaterThan">
      <formula>0</formula>
    </cfRule>
  </conditionalFormatting>
  <conditionalFormatting sqref="L4 L6 L28:L29">
    <cfRule type="cellIs" dxfId="984" priority="32" operator="equal">
      <formula>$L$4</formula>
    </cfRule>
  </conditionalFormatting>
  <conditionalFormatting sqref="D7:S7">
    <cfRule type="cellIs" dxfId="983" priority="31" operator="greaterThan">
      <formula>0</formula>
    </cfRule>
  </conditionalFormatting>
  <conditionalFormatting sqref="D9:S9">
    <cfRule type="cellIs" dxfId="982" priority="30" operator="greaterThan">
      <formula>0</formula>
    </cfRule>
  </conditionalFormatting>
  <conditionalFormatting sqref="D11:S11">
    <cfRule type="cellIs" dxfId="981" priority="29" operator="greaterThan">
      <formula>0</formula>
    </cfRule>
  </conditionalFormatting>
  <conditionalFormatting sqref="D13:S13">
    <cfRule type="cellIs" dxfId="980" priority="28" operator="greaterThan">
      <formula>0</formula>
    </cfRule>
  </conditionalFormatting>
  <conditionalFormatting sqref="D15:S15">
    <cfRule type="cellIs" dxfId="979" priority="27" operator="greaterThan">
      <formula>0</formula>
    </cfRule>
  </conditionalFormatting>
  <conditionalFormatting sqref="D17:S17">
    <cfRule type="cellIs" dxfId="978" priority="26" operator="greaterThan">
      <formula>0</formula>
    </cfRule>
  </conditionalFormatting>
  <conditionalFormatting sqref="D19:S19">
    <cfRule type="cellIs" dxfId="977" priority="25" operator="greaterThan">
      <formula>0</formula>
    </cfRule>
  </conditionalFormatting>
  <conditionalFormatting sqref="D21:S21">
    <cfRule type="cellIs" dxfId="976" priority="24" operator="greaterThan">
      <formula>0</formula>
    </cfRule>
  </conditionalFormatting>
  <conditionalFormatting sqref="D23:S23">
    <cfRule type="cellIs" dxfId="975" priority="23" operator="greaterThan">
      <formula>0</formula>
    </cfRule>
  </conditionalFormatting>
  <conditionalFormatting sqref="D25:S25">
    <cfRule type="cellIs" dxfId="974" priority="22" operator="greaterThan">
      <formula>0</formula>
    </cfRule>
  </conditionalFormatting>
  <conditionalFormatting sqref="D27:S27">
    <cfRule type="cellIs" dxfId="973" priority="21" operator="greaterThan">
      <formula>0</formula>
    </cfRule>
  </conditionalFormatting>
  <conditionalFormatting sqref="U6">
    <cfRule type="cellIs" dxfId="972" priority="20" operator="lessThan">
      <formula>0</formula>
    </cfRule>
  </conditionalFormatting>
  <conditionalFormatting sqref="U6">
    <cfRule type="cellIs" dxfId="971" priority="19" operator="lessThan">
      <formula>0</formula>
    </cfRule>
  </conditionalFormatting>
  <conditionalFormatting sqref="V6">
    <cfRule type="cellIs" dxfId="970" priority="18" operator="lessThan">
      <formula>0</formula>
    </cfRule>
  </conditionalFormatting>
  <conditionalFormatting sqref="V6">
    <cfRule type="cellIs" dxfId="96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U24" sqref="U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61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91" t="s">
        <v>38</v>
      </c>
      <c r="B28" s="92"/>
      <c r="C28" s="93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94" t="s">
        <v>39</v>
      </c>
      <c r="B29" s="95"/>
      <c r="C29" s="96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15"/>
      <c r="N29" s="116"/>
      <c r="O29" s="116"/>
      <c r="P29" s="116"/>
      <c r="Q29" s="116"/>
      <c r="R29" s="116"/>
      <c r="S29" s="116"/>
      <c r="T29" s="116"/>
      <c r="U29" s="116"/>
      <c r="V29" s="11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68" priority="47" operator="equal">
      <formula>212030016606640</formula>
    </cfRule>
  </conditionalFormatting>
  <conditionalFormatting sqref="D29 E4:E6 E28:K29">
    <cfRule type="cellIs" dxfId="967" priority="45" operator="equal">
      <formula>$E$4</formula>
    </cfRule>
    <cfRule type="cellIs" dxfId="966" priority="46" operator="equal">
      <formula>2120</formula>
    </cfRule>
  </conditionalFormatting>
  <conditionalFormatting sqref="D29:E29 F4:F6 F28:F29">
    <cfRule type="cellIs" dxfId="965" priority="43" operator="equal">
      <formula>$F$4</formula>
    </cfRule>
    <cfRule type="cellIs" dxfId="964" priority="44" operator="equal">
      <formula>300</formula>
    </cfRule>
  </conditionalFormatting>
  <conditionalFormatting sqref="G4:G6 G28:G29">
    <cfRule type="cellIs" dxfId="963" priority="41" operator="equal">
      <formula>$G$4</formula>
    </cfRule>
    <cfRule type="cellIs" dxfId="962" priority="42" operator="equal">
      <formula>1660</formula>
    </cfRule>
  </conditionalFormatting>
  <conditionalFormatting sqref="H4:H6 H28:H29">
    <cfRule type="cellIs" dxfId="961" priority="39" operator="equal">
      <formula>$H$4</formula>
    </cfRule>
    <cfRule type="cellIs" dxfId="960" priority="40" operator="equal">
      <formula>6640</formula>
    </cfRule>
  </conditionalFormatting>
  <conditionalFormatting sqref="T6:T28">
    <cfRule type="cellIs" dxfId="959" priority="38" operator="lessThan">
      <formula>0</formula>
    </cfRule>
  </conditionalFormatting>
  <conditionalFormatting sqref="T7:T27">
    <cfRule type="cellIs" dxfId="958" priority="35" operator="lessThan">
      <formula>0</formula>
    </cfRule>
    <cfRule type="cellIs" dxfId="957" priority="36" operator="lessThan">
      <formula>0</formula>
    </cfRule>
    <cfRule type="cellIs" dxfId="956" priority="37" operator="lessThan">
      <formula>0</formula>
    </cfRule>
  </conditionalFormatting>
  <conditionalFormatting sqref="E4:E6 E28:K28">
    <cfRule type="cellIs" dxfId="955" priority="34" operator="equal">
      <formula>$E$4</formula>
    </cfRule>
  </conditionalFormatting>
  <conditionalFormatting sqref="D28:D29 D6 D4:M4">
    <cfRule type="cellIs" dxfId="954" priority="33" operator="equal">
      <formula>$D$4</formula>
    </cfRule>
  </conditionalFormatting>
  <conditionalFormatting sqref="I4:I6 I28:I29">
    <cfRule type="cellIs" dxfId="953" priority="32" operator="equal">
      <formula>$I$4</formula>
    </cfRule>
  </conditionalFormatting>
  <conditionalFormatting sqref="J4:J6 J28:J29">
    <cfRule type="cellIs" dxfId="952" priority="31" operator="equal">
      <formula>$J$4</formula>
    </cfRule>
  </conditionalFormatting>
  <conditionalFormatting sqref="K4:K6 K28:K29">
    <cfRule type="cellIs" dxfId="951" priority="30" operator="equal">
      <formula>$K$4</formula>
    </cfRule>
  </conditionalFormatting>
  <conditionalFormatting sqref="M4:M6">
    <cfRule type="cellIs" dxfId="950" priority="29" operator="equal">
      <formula>$L$4</formula>
    </cfRule>
  </conditionalFormatting>
  <conditionalFormatting sqref="T7:T28">
    <cfRule type="cellIs" dxfId="949" priority="26" operator="lessThan">
      <formula>0</formula>
    </cfRule>
    <cfRule type="cellIs" dxfId="948" priority="27" operator="lessThan">
      <formula>0</formula>
    </cfRule>
    <cfRule type="cellIs" dxfId="947" priority="28" operator="lessThan">
      <formula>0</formula>
    </cfRule>
  </conditionalFormatting>
  <conditionalFormatting sqref="D5:K5">
    <cfRule type="cellIs" dxfId="946" priority="25" operator="greaterThan">
      <formula>0</formula>
    </cfRule>
  </conditionalFormatting>
  <conditionalFormatting sqref="T6:T28">
    <cfRule type="cellIs" dxfId="945" priority="24" operator="lessThan">
      <formula>0</formula>
    </cfRule>
  </conditionalFormatting>
  <conditionalFormatting sqref="T7:T27">
    <cfRule type="cellIs" dxfId="944" priority="21" operator="lessThan">
      <formula>0</formula>
    </cfRule>
    <cfRule type="cellIs" dxfId="943" priority="22" operator="lessThan">
      <formula>0</formula>
    </cfRule>
    <cfRule type="cellIs" dxfId="942" priority="23" operator="lessThan">
      <formula>0</formula>
    </cfRule>
  </conditionalFormatting>
  <conditionalFormatting sqref="T7:T28">
    <cfRule type="cellIs" dxfId="941" priority="18" operator="lessThan">
      <formula>0</formula>
    </cfRule>
    <cfRule type="cellIs" dxfId="940" priority="19" operator="lessThan">
      <formula>0</formula>
    </cfRule>
    <cfRule type="cellIs" dxfId="939" priority="20" operator="lessThan">
      <formula>0</formula>
    </cfRule>
  </conditionalFormatting>
  <conditionalFormatting sqref="D5:K5">
    <cfRule type="cellIs" dxfId="938" priority="17" operator="greaterThan">
      <formula>0</formula>
    </cfRule>
  </conditionalFormatting>
  <conditionalFormatting sqref="L4 L6 L28:L29">
    <cfRule type="cellIs" dxfId="937" priority="16" operator="equal">
      <formula>$L$4</formula>
    </cfRule>
  </conditionalFormatting>
  <conditionalFormatting sqref="D7:S7">
    <cfRule type="cellIs" dxfId="936" priority="15" operator="greaterThan">
      <formula>0</formula>
    </cfRule>
  </conditionalFormatting>
  <conditionalFormatting sqref="D9:S9">
    <cfRule type="cellIs" dxfId="935" priority="14" operator="greaterThan">
      <formula>0</formula>
    </cfRule>
  </conditionalFormatting>
  <conditionalFormatting sqref="D11:S11">
    <cfRule type="cellIs" dxfId="934" priority="13" operator="greaterThan">
      <formula>0</formula>
    </cfRule>
  </conditionalFormatting>
  <conditionalFormatting sqref="D13:S13">
    <cfRule type="cellIs" dxfId="933" priority="12" operator="greaterThan">
      <formula>0</formula>
    </cfRule>
  </conditionalFormatting>
  <conditionalFormatting sqref="D15:S15">
    <cfRule type="cellIs" dxfId="932" priority="11" operator="greaterThan">
      <formula>0</formula>
    </cfRule>
  </conditionalFormatting>
  <conditionalFormatting sqref="D17:S17">
    <cfRule type="cellIs" dxfId="931" priority="10" operator="greaterThan">
      <formula>0</formula>
    </cfRule>
  </conditionalFormatting>
  <conditionalFormatting sqref="D19:S19">
    <cfRule type="cellIs" dxfId="930" priority="9" operator="greaterThan">
      <formula>0</formula>
    </cfRule>
  </conditionalFormatting>
  <conditionalFormatting sqref="D21:S21">
    <cfRule type="cellIs" dxfId="929" priority="8" operator="greaterThan">
      <formula>0</formula>
    </cfRule>
  </conditionalFormatting>
  <conditionalFormatting sqref="D23:S23">
    <cfRule type="cellIs" dxfId="928" priority="7" operator="greaterThan">
      <formula>0</formula>
    </cfRule>
  </conditionalFormatting>
  <conditionalFormatting sqref="D25:S25">
    <cfRule type="cellIs" dxfId="927" priority="6" operator="greaterThan">
      <formula>0</formula>
    </cfRule>
  </conditionalFormatting>
  <conditionalFormatting sqref="D27:S27">
    <cfRule type="cellIs" dxfId="926" priority="5" operator="greaterThan">
      <formula>0</formula>
    </cfRule>
  </conditionalFormatting>
  <conditionalFormatting sqref="U6">
    <cfRule type="cellIs" dxfId="925" priority="4" operator="lessThan">
      <formula>0</formula>
    </cfRule>
  </conditionalFormatting>
  <conditionalFormatting sqref="U6">
    <cfRule type="cellIs" dxfId="924" priority="3" operator="lessThan">
      <formula>0</formula>
    </cfRule>
  </conditionalFormatting>
  <conditionalFormatting sqref="V6">
    <cfRule type="cellIs" dxfId="923" priority="2" operator="lessThan">
      <formula>0</formula>
    </cfRule>
  </conditionalFormatting>
  <conditionalFormatting sqref="V6">
    <cfRule type="cellIs" dxfId="922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62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91" t="s">
        <v>38</v>
      </c>
      <c r="B28" s="92"/>
      <c r="C28" s="93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94" t="s">
        <v>39</v>
      </c>
      <c r="B29" s="95"/>
      <c r="C29" s="96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21" priority="63" operator="equal">
      <formula>212030016606640</formula>
    </cfRule>
  </conditionalFormatting>
  <conditionalFormatting sqref="D29 E4:E6 E28:K29">
    <cfRule type="cellIs" dxfId="920" priority="61" operator="equal">
      <formula>$E$4</formula>
    </cfRule>
    <cfRule type="cellIs" dxfId="919" priority="62" operator="equal">
      <formula>2120</formula>
    </cfRule>
  </conditionalFormatting>
  <conditionalFormatting sqref="D29:E29 F4:F6 F28:F29">
    <cfRule type="cellIs" dxfId="918" priority="59" operator="equal">
      <formula>$F$4</formula>
    </cfRule>
    <cfRule type="cellIs" dxfId="917" priority="60" operator="equal">
      <formula>300</formula>
    </cfRule>
  </conditionalFormatting>
  <conditionalFormatting sqref="G4:G6 G28:G29">
    <cfRule type="cellIs" dxfId="916" priority="57" operator="equal">
      <formula>$G$4</formula>
    </cfRule>
    <cfRule type="cellIs" dxfId="915" priority="58" operator="equal">
      <formula>1660</formula>
    </cfRule>
  </conditionalFormatting>
  <conditionalFormatting sqref="H4:H6 H28:H29">
    <cfRule type="cellIs" dxfId="914" priority="55" operator="equal">
      <formula>$H$4</formula>
    </cfRule>
    <cfRule type="cellIs" dxfId="913" priority="56" operator="equal">
      <formula>6640</formula>
    </cfRule>
  </conditionalFormatting>
  <conditionalFormatting sqref="T6:T28 U28:V28">
    <cfRule type="cellIs" dxfId="912" priority="54" operator="lessThan">
      <formula>0</formula>
    </cfRule>
  </conditionalFormatting>
  <conditionalFormatting sqref="T7:T27">
    <cfRule type="cellIs" dxfId="911" priority="51" operator="lessThan">
      <formula>0</formula>
    </cfRule>
    <cfRule type="cellIs" dxfId="910" priority="52" operator="lessThan">
      <formula>0</formula>
    </cfRule>
    <cfRule type="cellIs" dxfId="909" priority="53" operator="lessThan">
      <formula>0</formula>
    </cfRule>
  </conditionalFormatting>
  <conditionalFormatting sqref="E4:E6 E28:K28">
    <cfRule type="cellIs" dxfId="908" priority="50" operator="equal">
      <formula>$E$4</formula>
    </cfRule>
  </conditionalFormatting>
  <conditionalFormatting sqref="D28:D29 D6 D4:M4">
    <cfRule type="cellIs" dxfId="907" priority="49" operator="equal">
      <formula>$D$4</formula>
    </cfRule>
  </conditionalFormatting>
  <conditionalFormatting sqref="I4:I6 I28:I29">
    <cfRule type="cellIs" dxfId="906" priority="48" operator="equal">
      <formula>$I$4</formula>
    </cfRule>
  </conditionalFormatting>
  <conditionalFormatting sqref="J4:J6 J28:J29">
    <cfRule type="cellIs" dxfId="905" priority="47" operator="equal">
      <formula>$J$4</formula>
    </cfRule>
  </conditionalFormatting>
  <conditionalFormatting sqref="K4:K6 K28:K29">
    <cfRule type="cellIs" dxfId="904" priority="46" operator="equal">
      <formula>$K$4</formula>
    </cfRule>
  </conditionalFormatting>
  <conditionalFormatting sqref="M4:M6">
    <cfRule type="cellIs" dxfId="903" priority="45" operator="equal">
      <formula>$L$4</formula>
    </cfRule>
  </conditionalFormatting>
  <conditionalFormatting sqref="T7:T28 U28:V28">
    <cfRule type="cellIs" dxfId="902" priority="42" operator="lessThan">
      <formula>0</formula>
    </cfRule>
    <cfRule type="cellIs" dxfId="901" priority="43" operator="lessThan">
      <formula>0</formula>
    </cfRule>
    <cfRule type="cellIs" dxfId="900" priority="44" operator="lessThan">
      <formula>0</formula>
    </cfRule>
  </conditionalFormatting>
  <conditionalFormatting sqref="D5:K5">
    <cfRule type="cellIs" dxfId="899" priority="41" operator="greaterThan">
      <formula>0</formula>
    </cfRule>
  </conditionalFormatting>
  <conditionalFormatting sqref="T6:T28 U28:V28">
    <cfRule type="cellIs" dxfId="898" priority="40" operator="lessThan">
      <formula>0</formula>
    </cfRule>
  </conditionalFormatting>
  <conditionalFormatting sqref="T7:T27">
    <cfRule type="cellIs" dxfId="897" priority="37" operator="lessThan">
      <formula>0</formula>
    </cfRule>
    <cfRule type="cellIs" dxfId="896" priority="38" operator="lessThan">
      <formula>0</formula>
    </cfRule>
    <cfRule type="cellIs" dxfId="895" priority="39" operator="lessThan">
      <formula>0</formula>
    </cfRule>
  </conditionalFormatting>
  <conditionalFormatting sqref="T7:T28 U28:V28">
    <cfRule type="cellIs" dxfId="894" priority="34" operator="lessThan">
      <formula>0</formula>
    </cfRule>
    <cfRule type="cellIs" dxfId="893" priority="35" operator="lessThan">
      <formula>0</formula>
    </cfRule>
    <cfRule type="cellIs" dxfId="892" priority="36" operator="lessThan">
      <formula>0</formula>
    </cfRule>
  </conditionalFormatting>
  <conditionalFormatting sqref="D5:K5">
    <cfRule type="cellIs" dxfId="891" priority="33" operator="greaterThan">
      <formula>0</formula>
    </cfRule>
  </conditionalFormatting>
  <conditionalFormatting sqref="L4 L6 L28:L29">
    <cfRule type="cellIs" dxfId="890" priority="32" operator="equal">
      <formula>$L$4</formula>
    </cfRule>
  </conditionalFormatting>
  <conditionalFormatting sqref="D7:S7">
    <cfRule type="cellIs" dxfId="889" priority="31" operator="greaterThan">
      <formula>0</formula>
    </cfRule>
  </conditionalFormatting>
  <conditionalFormatting sqref="D9:S9">
    <cfRule type="cellIs" dxfId="888" priority="30" operator="greaterThan">
      <formula>0</formula>
    </cfRule>
  </conditionalFormatting>
  <conditionalFormatting sqref="D11:S11">
    <cfRule type="cellIs" dxfId="887" priority="29" operator="greaterThan">
      <formula>0</formula>
    </cfRule>
  </conditionalFormatting>
  <conditionalFormatting sqref="D13:S13">
    <cfRule type="cellIs" dxfId="886" priority="28" operator="greaterThan">
      <formula>0</formula>
    </cfRule>
  </conditionalFormatting>
  <conditionalFormatting sqref="D15:S15">
    <cfRule type="cellIs" dxfId="885" priority="27" operator="greaterThan">
      <formula>0</formula>
    </cfRule>
  </conditionalFormatting>
  <conditionalFormatting sqref="D17:S17">
    <cfRule type="cellIs" dxfId="884" priority="26" operator="greaterThan">
      <formula>0</formula>
    </cfRule>
  </conditionalFormatting>
  <conditionalFormatting sqref="D19:S19">
    <cfRule type="cellIs" dxfId="883" priority="25" operator="greaterThan">
      <formula>0</formula>
    </cfRule>
  </conditionalFormatting>
  <conditionalFormatting sqref="D21:S21">
    <cfRule type="cellIs" dxfId="882" priority="24" operator="greaterThan">
      <formula>0</formula>
    </cfRule>
  </conditionalFormatting>
  <conditionalFormatting sqref="D23:S23">
    <cfRule type="cellIs" dxfId="881" priority="23" operator="greaterThan">
      <formula>0</formula>
    </cfRule>
  </conditionalFormatting>
  <conditionalFormatting sqref="D25:S25">
    <cfRule type="cellIs" dxfId="880" priority="22" operator="greaterThan">
      <formula>0</formula>
    </cfRule>
  </conditionalFormatting>
  <conditionalFormatting sqref="D27:S27">
    <cfRule type="cellIs" dxfId="879" priority="21" operator="greaterThan">
      <formula>0</formula>
    </cfRule>
  </conditionalFormatting>
  <conditionalFormatting sqref="U6">
    <cfRule type="cellIs" dxfId="878" priority="20" operator="lessThan">
      <formula>0</formula>
    </cfRule>
  </conditionalFormatting>
  <conditionalFormatting sqref="U6">
    <cfRule type="cellIs" dxfId="877" priority="19" operator="lessThan">
      <formula>0</formula>
    </cfRule>
  </conditionalFormatting>
  <conditionalFormatting sqref="V6">
    <cfRule type="cellIs" dxfId="876" priority="18" operator="lessThan">
      <formula>0</formula>
    </cfRule>
  </conditionalFormatting>
  <conditionalFormatting sqref="V6">
    <cfRule type="cellIs" dxfId="87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64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91" t="s">
        <v>38</v>
      </c>
      <c r="B28" s="92"/>
      <c r="C28" s="93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94" t="s">
        <v>39</v>
      </c>
      <c r="B29" s="95"/>
      <c r="C29" s="96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4" priority="63" operator="equal">
      <formula>212030016606640</formula>
    </cfRule>
  </conditionalFormatting>
  <conditionalFormatting sqref="D29 E4:E6 E28:K29">
    <cfRule type="cellIs" dxfId="873" priority="61" operator="equal">
      <formula>$E$4</formula>
    </cfRule>
    <cfRule type="cellIs" dxfId="872" priority="62" operator="equal">
      <formula>2120</formula>
    </cfRule>
  </conditionalFormatting>
  <conditionalFormatting sqref="D29:E29 F4:F6 F28:F29">
    <cfRule type="cellIs" dxfId="871" priority="59" operator="equal">
      <formula>$F$4</formula>
    </cfRule>
    <cfRule type="cellIs" dxfId="870" priority="60" operator="equal">
      <formula>300</formula>
    </cfRule>
  </conditionalFormatting>
  <conditionalFormatting sqref="G4:G6 G28:G29">
    <cfRule type="cellIs" dxfId="869" priority="57" operator="equal">
      <formula>$G$4</formula>
    </cfRule>
    <cfRule type="cellIs" dxfId="868" priority="58" operator="equal">
      <formula>1660</formula>
    </cfRule>
  </conditionalFormatting>
  <conditionalFormatting sqref="H4:H6 H28:H29">
    <cfRule type="cellIs" dxfId="867" priority="55" operator="equal">
      <formula>$H$4</formula>
    </cfRule>
    <cfRule type="cellIs" dxfId="866" priority="56" operator="equal">
      <formula>6640</formula>
    </cfRule>
  </conditionalFormatting>
  <conditionalFormatting sqref="T6:T28 U28:V28">
    <cfRule type="cellIs" dxfId="865" priority="54" operator="lessThan">
      <formula>0</formula>
    </cfRule>
  </conditionalFormatting>
  <conditionalFormatting sqref="T7:T27">
    <cfRule type="cellIs" dxfId="864" priority="51" operator="lessThan">
      <formula>0</formula>
    </cfRule>
    <cfRule type="cellIs" dxfId="863" priority="52" operator="lessThan">
      <formula>0</formula>
    </cfRule>
    <cfRule type="cellIs" dxfId="862" priority="53" operator="lessThan">
      <formula>0</formula>
    </cfRule>
  </conditionalFormatting>
  <conditionalFormatting sqref="E4:E6 E28:K28">
    <cfRule type="cellIs" dxfId="861" priority="50" operator="equal">
      <formula>$E$4</formula>
    </cfRule>
  </conditionalFormatting>
  <conditionalFormatting sqref="D28:D29 D6 D4:M4">
    <cfRule type="cellIs" dxfId="860" priority="49" operator="equal">
      <formula>$D$4</formula>
    </cfRule>
  </conditionalFormatting>
  <conditionalFormatting sqref="I4:I6 I28:I29">
    <cfRule type="cellIs" dxfId="859" priority="48" operator="equal">
      <formula>$I$4</formula>
    </cfRule>
  </conditionalFormatting>
  <conditionalFormatting sqref="J4:J6 J28:J29">
    <cfRule type="cellIs" dxfId="858" priority="47" operator="equal">
      <formula>$J$4</formula>
    </cfRule>
  </conditionalFormatting>
  <conditionalFormatting sqref="K4:K6 K28:K29">
    <cfRule type="cellIs" dxfId="857" priority="46" operator="equal">
      <formula>$K$4</formula>
    </cfRule>
  </conditionalFormatting>
  <conditionalFormatting sqref="M4:M6">
    <cfRule type="cellIs" dxfId="856" priority="45" operator="equal">
      <formula>$L$4</formula>
    </cfRule>
  </conditionalFormatting>
  <conditionalFormatting sqref="T7:T28 U28:V28">
    <cfRule type="cellIs" dxfId="855" priority="42" operator="lessThan">
      <formula>0</formula>
    </cfRule>
    <cfRule type="cellIs" dxfId="854" priority="43" operator="lessThan">
      <formula>0</formula>
    </cfRule>
    <cfRule type="cellIs" dxfId="853" priority="44" operator="lessThan">
      <formula>0</formula>
    </cfRule>
  </conditionalFormatting>
  <conditionalFormatting sqref="D5:K5">
    <cfRule type="cellIs" dxfId="852" priority="41" operator="greaterThan">
      <formula>0</formula>
    </cfRule>
  </conditionalFormatting>
  <conditionalFormatting sqref="T6:T28 U28:V28">
    <cfRule type="cellIs" dxfId="851" priority="40" operator="lessThan">
      <formula>0</formula>
    </cfRule>
  </conditionalFormatting>
  <conditionalFormatting sqref="T7:T27">
    <cfRule type="cellIs" dxfId="850" priority="37" operator="lessThan">
      <formula>0</formula>
    </cfRule>
    <cfRule type="cellIs" dxfId="849" priority="38" operator="lessThan">
      <formula>0</formula>
    </cfRule>
    <cfRule type="cellIs" dxfId="848" priority="39" operator="lessThan">
      <formula>0</formula>
    </cfRule>
  </conditionalFormatting>
  <conditionalFormatting sqref="T7:T28 U28:V28">
    <cfRule type="cellIs" dxfId="847" priority="34" operator="lessThan">
      <formula>0</formula>
    </cfRule>
    <cfRule type="cellIs" dxfId="846" priority="35" operator="lessThan">
      <formula>0</formula>
    </cfRule>
    <cfRule type="cellIs" dxfId="845" priority="36" operator="lessThan">
      <formula>0</formula>
    </cfRule>
  </conditionalFormatting>
  <conditionalFormatting sqref="D5:K5">
    <cfRule type="cellIs" dxfId="844" priority="33" operator="greaterThan">
      <formula>0</formula>
    </cfRule>
  </conditionalFormatting>
  <conditionalFormatting sqref="L4 L6 L28:L29">
    <cfRule type="cellIs" dxfId="843" priority="32" operator="equal">
      <formula>$L$4</formula>
    </cfRule>
  </conditionalFormatting>
  <conditionalFormatting sqref="D7:S7">
    <cfRule type="cellIs" dxfId="842" priority="31" operator="greaterThan">
      <formula>0</formula>
    </cfRule>
  </conditionalFormatting>
  <conditionalFormatting sqref="D9:S9">
    <cfRule type="cellIs" dxfId="841" priority="30" operator="greaterThan">
      <formula>0</formula>
    </cfRule>
  </conditionalFormatting>
  <conditionalFormatting sqref="D11:S11">
    <cfRule type="cellIs" dxfId="840" priority="29" operator="greaterThan">
      <formula>0</formula>
    </cfRule>
  </conditionalFormatting>
  <conditionalFormatting sqref="D13:S13">
    <cfRule type="cellIs" dxfId="839" priority="28" operator="greaterThan">
      <formula>0</formula>
    </cfRule>
  </conditionalFormatting>
  <conditionalFormatting sqref="D15:S15">
    <cfRule type="cellIs" dxfId="838" priority="27" operator="greaterThan">
      <formula>0</formula>
    </cfRule>
  </conditionalFormatting>
  <conditionalFormatting sqref="D17:S17">
    <cfRule type="cellIs" dxfId="837" priority="26" operator="greaterThan">
      <formula>0</formula>
    </cfRule>
  </conditionalFormatting>
  <conditionalFormatting sqref="D19:S19">
    <cfRule type="cellIs" dxfId="836" priority="25" operator="greaterThan">
      <formula>0</formula>
    </cfRule>
  </conditionalFormatting>
  <conditionalFormatting sqref="D21:S21">
    <cfRule type="cellIs" dxfId="835" priority="24" operator="greaterThan">
      <formula>0</formula>
    </cfRule>
  </conditionalFormatting>
  <conditionalFormatting sqref="D23:S23">
    <cfRule type="cellIs" dxfId="834" priority="23" operator="greaterThan">
      <formula>0</formula>
    </cfRule>
  </conditionalFormatting>
  <conditionalFormatting sqref="D25:S25">
    <cfRule type="cellIs" dxfId="833" priority="22" operator="greaterThan">
      <formula>0</formula>
    </cfRule>
  </conditionalFormatting>
  <conditionalFormatting sqref="D27:S27">
    <cfRule type="cellIs" dxfId="832" priority="21" operator="greaterThan">
      <formula>0</formula>
    </cfRule>
  </conditionalFormatting>
  <conditionalFormatting sqref="U6">
    <cfRule type="cellIs" dxfId="831" priority="20" operator="lessThan">
      <formula>0</formula>
    </cfRule>
  </conditionalFormatting>
  <conditionalFormatting sqref="U6">
    <cfRule type="cellIs" dxfId="830" priority="19" operator="lessThan">
      <formula>0</formula>
    </cfRule>
  </conditionalFormatting>
  <conditionalFormatting sqref="V6">
    <cfRule type="cellIs" dxfId="829" priority="18" operator="lessThan">
      <formula>0</formula>
    </cfRule>
  </conditionalFormatting>
  <conditionalFormatting sqref="V6">
    <cfRule type="cellIs" dxfId="828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U20" sqref="U20:U21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95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4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4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4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4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4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5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4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4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4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4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4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4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4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4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4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4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4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4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4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4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4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4">
        <f t="shared" si="6"/>
        <v>6900.0550000000003</v>
      </c>
    </row>
    <row r="28" spans="1:22" ht="16.5" thickBot="1" x14ac:dyDescent="0.3">
      <c r="A28" s="91" t="s">
        <v>38</v>
      </c>
      <c r="B28" s="92"/>
      <c r="C28" s="93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94" t="s">
        <v>39</v>
      </c>
      <c r="B29" s="95"/>
      <c r="C29" s="96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27" priority="63" operator="equal">
      <formula>212030016606640</formula>
    </cfRule>
  </conditionalFormatting>
  <conditionalFormatting sqref="D29 E4:E6 E28:K29">
    <cfRule type="cellIs" dxfId="826" priority="61" operator="equal">
      <formula>$E$4</formula>
    </cfRule>
    <cfRule type="cellIs" dxfId="825" priority="62" operator="equal">
      <formula>2120</formula>
    </cfRule>
  </conditionalFormatting>
  <conditionalFormatting sqref="D29:E29 F4:F6 F28:F29">
    <cfRule type="cellIs" dxfId="824" priority="59" operator="equal">
      <formula>$F$4</formula>
    </cfRule>
    <cfRule type="cellIs" dxfId="823" priority="60" operator="equal">
      <formula>300</formula>
    </cfRule>
  </conditionalFormatting>
  <conditionalFormatting sqref="G4:G6 G28:G29">
    <cfRule type="cellIs" dxfId="822" priority="57" operator="equal">
      <formula>$G$4</formula>
    </cfRule>
    <cfRule type="cellIs" dxfId="821" priority="58" operator="equal">
      <formula>1660</formula>
    </cfRule>
  </conditionalFormatting>
  <conditionalFormatting sqref="H4:H6 H28:H29">
    <cfRule type="cellIs" dxfId="820" priority="55" operator="equal">
      <formula>$H$4</formula>
    </cfRule>
    <cfRule type="cellIs" dxfId="819" priority="56" operator="equal">
      <formula>6640</formula>
    </cfRule>
  </conditionalFormatting>
  <conditionalFormatting sqref="T6:T28 U28:V28">
    <cfRule type="cellIs" dxfId="818" priority="54" operator="lessThan">
      <formula>0</formula>
    </cfRule>
  </conditionalFormatting>
  <conditionalFormatting sqref="T7:T27">
    <cfRule type="cellIs" dxfId="817" priority="51" operator="lessThan">
      <formula>0</formula>
    </cfRule>
    <cfRule type="cellIs" dxfId="816" priority="52" operator="lessThan">
      <formula>0</formula>
    </cfRule>
    <cfRule type="cellIs" dxfId="815" priority="53" operator="lessThan">
      <formula>0</formula>
    </cfRule>
  </conditionalFormatting>
  <conditionalFormatting sqref="E4:E6 E28:K28">
    <cfRule type="cellIs" dxfId="814" priority="50" operator="equal">
      <formula>$E$4</formula>
    </cfRule>
  </conditionalFormatting>
  <conditionalFormatting sqref="D28:D29 D6 D4:M4">
    <cfRule type="cellIs" dxfId="813" priority="49" operator="equal">
      <formula>$D$4</formula>
    </cfRule>
  </conditionalFormatting>
  <conditionalFormatting sqref="I4:I6 I28:I29">
    <cfRule type="cellIs" dxfId="812" priority="48" operator="equal">
      <formula>$I$4</formula>
    </cfRule>
  </conditionalFormatting>
  <conditionalFormatting sqref="J4:J6 J28:J29">
    <cfRule type="cellIs" dxfId="811" priority="47" operator="equal">
      <formula>$J$4</formula>
    </cfRule>
  </conditionalFormatting>
  <conditionalFormatting sqref="K4:K6 K28:K29">
    <cfRule type="cellIs" dxfId="810" priority="46" operator="equal">
      <formula>$K$4</formula>
    </cfRule>
  </conditionalFormatting>
  <conditionalFormatting sqref="M4:M6">
    <cfRule type="cellIs" dxfId="809" priority="45" operator="equal">
      <formula>$L$4</formula>
    </cfRule>
  </conditionalFormatting>
  <conditionalFormatting sqref="T7:T28 U28:V28">
    <cfRule type="cellIs" dxfId="808" priority="42" operator="lessThan">
      <formula>0</formula>
    </cfRule>
    <cfRule type="cellIs" dxfId="807" priority="43" operator="lessThan">
      <formula>0</formula>
    </cfRule>
    <cfRule type="cellIs" dxfId="806" priority="44" operator="lessThan">
      <formula>0</formula>
    </cfRule>
  </conditionalFormatting>
  <conditionalFormatting sqref="D5:K5">
    <cfRule type="cellIs" dxfId="805" priority="41" operator="greaterThan">
      <formula>0</formula>
    </cfRule>
  </conditionalFormatting>
  <conditionalFormatting sqref="T6:T28 U28:V28">
    <cfRule type="cellIs" dxfId="804" priority="40" operator="lessThan">
      <formula>0</formula>
    </cfRule>
  </conditionalFormatting>
  <conditionalFormatting sqref="T7:T27">
    <cfRule type="cellIs" dxfId="803" priority="37" operator="lessThan">
      <formula>0</formula>
    </cfRule>
    <cfRule type="cellIs" dxfId="802" priority="38" operator="lessThan">
      <formula>0</formula>
    </cfRule>
    <cfRule type="cellIs" dxfId="801" priority="39" operator="lessThan">
      <formula>0</formula>
    </cfRule>
  </conditionalFormatting>
  <conditionalFormatting sqref="T7:T28 U28:V28">
    <cfRule type="cellIs" dxfId="800" priority="34" operator="lessThan">
      <formula>0</formula>
    </cfRule>
    <cfRule type="cellIs" dxfId="799" priority="35" operator="lessThan">
      <formula>0</formula>
    </cfRule>
    <cfRule type="cellIs" dxfId="798" priority="36" operator="lessThan">
      <formula>0</formula>
    </cfRule>
  </conditionalFormatting>
  <conditionalFormatting sqref="D5:K5">
    <cfRule type="cellIs" dxfId="797" priority="33" operator="greaterThan">
      <formula>0</formula>
    </cfRule>
  </conditionalFormatting>
  <conditionalFormatting sqref="L4 L6 L28:L29">
    <cfRule type="cellIs" dxfId="796" priority="32" operator="equal">
      <formula>$L$4</formula>
    </cfRule>
  </conditionalFormatting>
  <conditionalFormatting sqref="D7:S7">
    <cfRule type="cellIs" dxfId="795" priority="31" operator="greaterThan">
      <formula>0</formula>
    </cfRule>
  </conditionalFormatting>
  <conditionalFormatting sqref="D9:S9">
    <cfRule type="cellIs" dxfId="794" priority="30" operator="greaterThan">
      <formula>0</formula>
    </cfRule>
  </conditionalFormatting>
  <conditionalFormatting sqref="D11:S11">
    <cfRule type="cellIs" dxfId="793" priority="29" operator="greaterThan">
      <formula>0</formula>
    </cfRule>
  </conditionalFormatting>
  <conditionalFormatting sqref="D13:S13">
    <cfRule type="cellIs" dxfId="792" priority="28" operator="greaterThan">
      <formula>0</formula>
    </cfRule>
  </conditionalFormatting>
  <conditionalFormatting sqref="D15:S15">
    <cfRule type="cellIs" dxfId="791" priority="27" operator="greaterThan">
      <formula>0</formula>
    </cfRule>
  </conditionalFormatting>
  <conditionalFormatting sqref="D17:S17">
    <cfRule type="cellIs" dxfId="790" priority="26" operator="greaterThan">
      <formula>0</formula>
    </cfRule>
  </conditionalFormatting>
  <conditionalFormatting sqref="D19:S19">
    <cfRule type="cellIs" dxfId="789" priority="25" operator="greaterThan">
      <formula>0</formula>
    </cfRule>
  </conditionalFormatting>
  <conditionalFormatting sqref="D21:S21">
    <cfRule type="cellIs" dxfId="788" priority="24" operator="greaterThan">
      <formula>0</formula>
    </cfRule>
  </conditionalFormatting>
  <conditionalFormatting sqref="D23:S23">
    <cfRule type="cellIs" dxfId="787" priority="23" operator="greaterThan">
      <formula>0</formula>
    </cfRule>
  </conditionalFormatting>
  <conditionalFormatting sqref="D25:S25">
    <cfRule type="cellIs" dxfId="786" priority="22" operator="greaterThan">
      <formula>0</formula>
    </cfRule>
  </conditionalFormatting>
  <conditionalFormatting sqref="D27:S27">
    <cfRule type="cellIs" dxfId="785" priority="21" operator="greaterThan">
      <formula>0</formula>
    </cfRule>
  </conditionalFormatting>
  <conditionalFormatting sqref="U6">
    <cfRule type="cellIs" dxfId="784" priority="20" operator="lessThan">
      <formula>0</formula>
    </cfRule>
  </conditionalFormatting>
  <conditionalFormatting sqref="U6">
    <cfRule type="cellIs" dxfId="783" priority="19" operator="lessThan">
      <formula>0</formula>
    </cfRule>
  </conditionalFormatting>
  <conditionalFormatting sqref="V6">
    <cfRule type="cellIs" dxfId="782" priority="18" operator="lessThan">
      <formula>0</formula>
    </cfRule>
  </conditionalFormatting>
  <conditionalFormatting sqref="V6">
    <cfRule type="cellIs" dxfId="781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2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24" t="s">
        <v>98</v>
      </c>
      <c r="B3" s="124"/>
      <c r="C3" s="12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x14ac:dyDescent="0.25">
      <c r="A4" s="105" t="s">
        <v>1</v>
      </c>
      <c r="B4" s="105"/>
      <c r="C4" s="105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18"/>
      <c r="O4" s="119"/>
      <c r="P4" s="119"/>
      <c r="Q4" s="119"/>
      <c r="R4" s="119"/>
      <c r="S4" s="119"/>
      <c r="T4" s="119"/>
      <c r="U4" s="119"/>
      <c r="V4" s="120"/>
    </row>
    <row r="5" spans="1:22" x14ac:dyDescent="0.25">
      <c r="A5" s="105" t="s">
        <v>2</v>
      </c>
      <c r="B5" s="105"/>
      <c r="C5" s="105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1"/>
      <c r="O5" s="122"/>
      <c r="P5" s="122"/>
      <c r="Q5" s="122"/>
      <c r="R5" s="122"/>
      <c r="S5" s="122"/>
      <c r="T5" s="122"/>
      <c r="U5" s="122"/>
      <c r="V5" s="12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97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9922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9922</v>
      </c>
      <c r="N7" s="24">
        <f>D7+E7*20+F7*10+G7*9+H7*9+I7*191+J7*191+K7*182+L7*100</f>
        <v>11068</v>
      </c>
      <c r="O7" s="25">
        <f>M7*2.75%</f>
        <v>272.85500000000002</v>
      </c>
      <c r="P7" s="26">
        <v>-2000</v>
      </c>
      <c r="Q7" s="26">
        <v>70</v>
      </c>
      <c r="R7" s="24">
        <f>M7-(M7*2.75%)+I7*191+J7*191+K7*182+L7*100-Q7</f>
        <v>10725.145</v>
      </c>
      <c r="S7" s="25">
        <f>M7*0.95%</f>
        <v>94.259</v>
      </c>
      <c r="T7" s="64">
        <f>S7-Q7</f>
        <v>24.259</v>
      </c>
      <c r="U7" s="61"/>
      <c r="V7" s="62">
        <f>R7-U7</f>
        <v>10725.145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9387</v>
      </c>
      <c r="N8" s="24">
        <f t="shared" ref="N8:N27" si="1">D8+E8*20+F8*10+G8*9+H8*9+I8*191+J8*191+K8*182+L8*100</f>
        <v>9769</v>
      </c>
      <c r="O8" s="25">
        <f t="shared" ref="O8:O27" si="2">M8*2.75%</f>
        <v>258.14249999999998</v>
      </c>
      <c r="P8" s="26"/>
      <c r="Q8" s="26">
        <v>80</v>
      </c>
      <c r="R8" s="24">
        <f t="shared" ref="R8:R27" si="3">M8-(M8*2.75%)+I8*191+J8*191+K8*182+L8*100-Q8</f>
        <v>9430.8575000000001</v>
      </c>
      <c r="S8" s="25">
        <f t="shared" ref="S8:S27" si="4">M8*0.95%</f>
        <v>89.176500000000004</v>
      </c>
      <c r="T8" s="64">
        <f t="shared" ref="T8:T27" si="5">S8-Q8</f>
        <v>9.1765000000000043</v>
      </c>
      <c r="U8" s="61">
        <v>21</v>
      </c>
      <c r="V8" s="62">
        <f t="shared" ref="V8:V27" si="6">R8-U8</f>
        <v>9409.8575000000001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21808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21808</v>
      </c>
      <c r="N9" s="24">
        <f t="shared" si="1"/>
        <v>21808</v>
      </c>
      <c r="O9" s="25">
        <f t="shared" si="2"/>
        <v>599.72</v>
      </c>
      <c r="P9" s="26">
        <v>-5300</v>
      </c>
      <c r="Q9" s="26">
        <v>148</v>
      </c>
      <c r="R9" s="24">
        <f t="shared" si="3"/>
        <v>21060.28</v>
      </c>
      <c r="S9" s="25">
        <f t="shared" si="4"/>
        <v>207.17599999999999</v>
      </c>
      <c r="T9" s="64">
        <f t="shared" si="5"/>
        <v>59.175999999999988</v>
      </c>
      <c r="U9" s="61"/>
      <c r="V9" s="62">
        <f t="shared" si="6"/>
        <v>21060.28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7993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7993</v>
      </c>
      <c r="N12" s="24">
        <f t="shared" si="1"/>
        <v>7993</v>
      </c>
      <c r="O12" s="25">
        <f t="shared" si="2"/>
        <v>219.8075</v>
      </c>
      <c r="P12" s="26">
        <v>250</v>
      </c>
      <c r="Q12" s="26">
        <v>34</v>
      </c>
      <c r="R12" s="24">
        <f t="shared" si="3"/>
        <v>7739.1925000000001</v>
      </c>
      <c r="S12" s="25">
        <f t="shared" si="4"/>
        <v>75.933499999999995</v>
      </c>
      <c r="T12" s="64">
        <f t="shared" si="5"/>
        <v>41.933499999999995</v>
      </c>
      <c r="U12" s="61"/>
      <c r="V12" s="62">
        <f t="shared" si="6"/>
        <v>7739.1925000000001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25719</v>
      </c>
      <c r="E15" s="30">
        <v>20</v>
      </c>
      <c r="F15" s="30">
        <v>10</v>
      </c>
      <c r="G15" s="30"/>
      <c r="H15" s="30">
        <v>80</v>
      </c>
      <c r="I15" s="20">
        <v>5</v>
      </c>
      <c r="J15" s="20"/>
      <c r="K15" s="20"/>
      <c r="L15" s="20"/>
      <c r="M15" s="20">
        <f t="shared" si="0"/>
        <v>26939</v>
      </c>
      <c r="N15" s="24">
        <f t="shared" si="1"/>
        <v>27894</v>
      </c>
      <c r="O15" s="25">
        <f t="shared" si="2"/>
        <v>740.82249999999999</v>
      </c>
      <c r="P15" s="26"/>
      <c r="Q15" s="26">
        <v>160</v>
      </c>
      <c r="R15" s="24">
        <f t="shared" si="3"/>
        <v>26993.177500000002</v>
      </c>
      <c r="S15" s="25">
        <f t="shared" si="4"/>
        <v>255.9205</v>
      </c>
      <c r="T15" s="64">
        <f t="shared" si="5"/>
        <v>95.920500000000004</v>
      </c>
      <c r="U15" s="61"/>
      <c r="V15" s="62">
        <f t="shared" si="6"/>
        <v>26993.177500000002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18142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21992</v>
      </c>
      <c r="N16" s="24">
        <f t="shared" si="1"/>
        <v>21992</v>
      </c>
      <c r="O16" s="25">
        <f t="shared" si="2"/>
        <v>604.78</v>
      </c>
      <c r="P16" s="26"/>
      <c r="Q16" s="26">
        <v>108</v>
      </c>
      <c r="R16" s="24">
        <f t="shared" si="3"/>
        <v>21279.22</v>
      </c>
      <c r="S16" s="25">
        <f t="shared" si="4"/>
        <v>208.92400000000001</v>
      </c>
      <c r="T16" s="64">
        <f t="shared" si="5"/>
        <v>100.92400000000001</v>
      </c>
      <c r="U16" s="61"/>
      <c r="V16" s="62">
        <f t="shared" si="6"/>
        <v>21279.22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>
        <v>10</v>
      </c>
      <c r="F18" s="30">
        <v>130</v>
      </c>
      <c r="G18" s="30"/>
      <c r="H18" s="30">
        <v>410</v>
      </c>
      <c r="I18" s="20"/>
      <c r="J18" s="20"/>
      <c r="K18" s="20"/>
      <c r="L18" s="20"/>
      <c r="M18" s="20">
        <f t="shared" si="0"/>
        <v>15159</v>
      </c>
      <c r="N18" s="24">
        <f t="shared" si="1"/>
        <v>15159</v>
      </c>
      <c r="O18" s="25">
        <f t="shared" si="2"/>
        <v>416.8725</v>
      </c>
      <c r="P18" s="26"/>
      <c r="Q18" s="26">
        <v>150</v>
      </c>
      <c r="R18" s="24">
        <f t="shared" si="3"/>
        <v>14592.127500000001</v>
      </c>
      <c r="S18" s="25">
        <f t="shared" si="4"/>
        <v>144.01050000000001</v>
      </c>
      <c r="T18" s="64">
        <f t="shared" si="5"/>
        <v>-5.9894999999999925</v>
      </c>
      <c r="U18" s="61">
        <v>28</v>
      </c>
      <c r="V18" s="62">
        <f t="shared" si="6"/>
        <v>14564.127500000001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24203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31303</v>
      </c>
      <c r="N22" s="24">
        <f t="shared" si="1"/>
        <v>31303</v>
      </c>
      <c r="O22" s="25">
        <f t="shared" si="2"/>
        <v>860.83249999999998</v>
      </c>
      <c r="P22" s="26">
        <v>-1000</v>
      </c>
      <c r="Q22" s="26">
        <v>150</v>
      </c>
      <c r="R22" s="24">
        <f t="shared" si="3"/>
        <v>30292.1675</v>
      </c>
      <c r="S22" s="25">
        <f t="shared" si="4"/>
        <v>297.37849999999997</v>
      </c>
      <c r="T22" s="64">
        <f t="shared" si="5"/>
        <v>147.37849999999997</v>
      </c>
      <c r="U22" s="61">
        <v>50</v>
      </c>
      <c r="V22" s="62">
        <f t="shared" si="6"/>
        <v>30242.1675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21028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21028</v>
      </c>
      <c r="N27" s="40">
        <f t="shared" si="1"/>
        <v>23758</v>
      </c>
      <c r="O27" s="25">
        <f t="shared" si="2"/>
        <v>578.27</v>
      </c>
      <c r="P27" s="41"/>
      <c r="Q27" s="41">
        <v>150</v>
      </c>
      <c r="R27" s="24">
        <f t="shared" si="3"/>
        <v>23029.73</v>
      </c>
      <c r="S27" s="42">
        <f t="shared" si="4"/>
        <v>199.76599999999999</v>
      </c>
      <c r="T27" s="65">
        <f t="shared" si="5"/>
        <v>49.765999999999991</v>
      </c>
      <c r="U27" s="61"/>
      <c r="V27" s="62">
        <f t="shared" si="6"/>
        <v>23029.73</v>
      </c>
    </row>
    <row r="28" spans="1:22" ht="16.5" thickBot="1" x14ac:dyDescent="0.3">
      <c r="A28" s="91" t="s">
        <v>38</v>
      </c>
      <c r="B28" s="92"/>
      <c r="C28" s="93"/>
      <c r="D28" s="44">
        <f t="shared" ref="D28:E28" si="7">SUM(D7:D27)</f>
        <v>258331</v>
      </c>
      <c r="E28" s="45">
        <f t="shared" si="7"/>
        <v>1390</v>
      </c>
      <c r="F28" s="45">
        <f t="shared" ref="F28:V28" si="8">SUM(F7:F27)</f>
        <v>2360</v>
      </c>
      <c r="G28" s="45">
        <f t="shared" si="8"/>
        <v>140</v>
      </c>
      <c r="H28" s="45">
        <f t="shared" si="8"/>
        <v>3160</v>
      </c>
      <c r="I28" s="45">
        <f t="shared" si="8"/>
        <v>88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339431</v>
      </c>
      <c r="N28" s="66">
        <f t="shared" si="8"/>
        <v>360789</v>
      </c>
      <c r="O28" s="67">
        <f t="shared" si="8"/>
        <v>9334.3525000000009</v>
      </c>
      <c r="P28" s="66">
        <f t="shared" si="8"/>
        <v>12473</v>
      </c>
      <c r="Q28" s="66">
        <f t="shared" si="8"/>
        <v>1867</v>
      </c>
      <c r="R28" s="66">
        <f t="shared" si="8"/>
        <v>349587.64749999996</v>
      </c>
      <c r="S28" s="66">
        <f t="shared" si="8"/>
        <v>3224.5944999999997</v>
      </c>
      <c r="T28" s="68">
        <f t="shared" si="8"/>
        <v>1357.5944999999997</v>
      </c>
      <c r="U28" s="68">
        <f t="shared" si="8"/>
        <v>601</v>
      </c>
      <c r="V28" s="68">
        <f t="shared" si="8"/>
        <v>348986.64749999996</v>
      </c>
    </row>
    <row r="29" spans="1:22" ht="15.75" thickBot="1" x14ac:dyDescent="0.3">
      <c r="A29" s="94" t="s">
        <v>39</v>
      </c>
      <c r="B29" s="95"/>
      <c r="C29" s="96"/>
      <c r="D29" s="48">
        <f>D4+D5-D28</f>
        <v>657131</v>
      </c>
      <c r="E29" s="48">
        <f t="shared" ref="E29:L29" si="9">E4+E5-E28</f>
        <v>5605</v>
      </c>
      <c r="F29" s="48">
        <f t="shared" si="9"/>
        <v>15840</v>
      </c>
      <c r="G29" s="48">
        <f t="shared" si="9"/>
        <v>60</v>
      </c>
      <c r="H29" s="48">
        <f t="shared" si="9"/>
        <v>34285</v>
      </c>
      <c r="I29" s="48">
        <f t="shared" si="9"/>
        <v>940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780" priority="63" operator="equal">
      <formula>212030016606640</formula>
    </cfRule>
  </conditionalFormatting>
  <conditionalFormatting sqref="D29 E4:E6 E28:K29">
    <cfRule type="cellIs" dxfId="779" priority="61" operator="equal">
      <formula>$E$4</formula>
    </cfRule>
    <cfRule type="cellIs" dxfId="778" priority="62" operator="equal">
      <formula>2120</formula>
    </cfRule>
  </conditionalFormatting>
  <conditionalFormatting sqref="D29:E29 F4:F6 F28:F29">
    <cfRule type="cellIs" dxfId="777" priority="59" operator="equal">
      <formula>$F$4</formula>
    </cfRule>
    <cfRule type="cellIs" dxfId="776" priority="60" operator="equal">
      <formula>300</formula>
    </cfRule>
  </conditionalFormatting>
  <conditionalFormatting sqref="G4:G6 G28:G29">
    <cfRule type="cellIs" dxfId="775" priority="57" operator="equal">
      <formula>$G$4</formula>
    </cfRule>
    <cfRule type="cellIs" dxfId="774" priority="58" operator="equal">
      <formula>1660</formula>
    </cfRule>
  </conditionalFormatting>
  <conditionalFormatting sqref="H4:H6 H28:H29">
    <cfRule type="cellIs" dxfId="773" priority="55" operator="equal">
      <formula>$H$4</formula>
    </cfRule>
    <cfRule type="cellIs" dxfId="772" priority="56" operator="equal">
      <formula>6640</formula>
    </cfRule>
  </conditionalFormatting>
  <conditionalFormatting sqref="T6:T28 U28:V28">
    <cfRule type="cellIs" dxfId="771" priority="54" operator="lessThan">
      <formula>0</formula>
    </cfRule>
  </conditionalFormatting>
  <conditionalFormatting sqref="T7:T27">
    <cfRule type="cellIs" dxfId="770" priority="51" operator="lessThan">
      <formula>0</formula>
    </cfRule>
    <cfRule type="cellIs" dxfId="769" priority="52" operator="lessThan">
      <formula>0</formula>
    </cfRule>
    <cfRule type="cellIs" dxfId="768" priority="53" operator="lessThan">
      <formula>0</formula>
    </cfRule>
  </conditionalFormatting>
  <conditionalFormatting sqref="E4:E6 E28:K28">
    <cfRule type="cellIs" dxfId="767" priority="50" operator="equal">
      <formula>$E$4</formula>
    </cfRule>
  </conditionalFormatting>
  <conditionalFormatting sqref="D28:D29 D6 D4:M4">
    <cfRule type="cellIs" dxfId="766" priority="49" operator="equal">
      <formula>$D$4</formula>
    </cfRule>
  </conditionalFormatting>
  <conditionalFormatting sqref="I4:I6 I28:I29">
    <cfRule type="cellIs" dxfId="765" priority="48" operator="equal">
      <formula>$I$4</formula>
    </cfRule>
  </conditionalFormatting>
  <conditionalFormatting sqref="J4:J6 J28:J29">
    <cfRule type="cellIs" dxfId="764" priority="47" operator="equal">
      <formula>$J$4</formula>
    </cfRule>
  </conditionalFormatting>
  <conditionalFormatting sqref="K4:K6 K28:K29">
    <cfRule type="cellIs" dxfId="763" priority="46" operator="equal">
      <formula>$K$4</formula>
    </cfRule>
  </conditionalFormatting>
  <conditionalFormatting sqref="M4:M6">
    <cfRule type="cellIs" dxfId="762" priority="45" operator="equal">
      <formula>$L$4</formula>
    </cfRule>
  </conditionalFormatting>
  <conditionalFormatting sqref="T7:T28 U28:V28">
    <cfRule type="cellIs" dxfId="761" priority="42" operator="lessThan">
      <formula>0</formula>
    </cfRule>
    <cfRule type="cellIs" dxfId="760" priority="43" operator="lessThan">
      <formula>0</formula>
    </cfRule>
    <cfRule type="cellIs" dxfId="759" priority="44" operator="lessThan">
      <formula>0</formula>
    </cfRule>
  </conditionalFormatting>
  <conditionalFormatting sqref="D5:K5">
    <cfRule type="cellIs" dxfId="758" priority="41" operator="greaterThan">
      <formula>0</formula>
    </cfRule>
  </conditionalFormatting>
  <conditionalFormatting sqref="T6:T28 U28:V28">
    <cfRule type="cellIs" dxfId="757" priority="40" operator="lessThan">
      <formula>0</formula>
    </cfRule>
  </conditionalFormatting>
  <conditionalFormatting sqref="T7:T27">
    <cfRule type="cellIs" dxfId="756" priority="37" operator="lessThan">
      <formula>0</formula>
    </cfRule>
    <cfRule type="cellIs" dxfId="755" priority="38" operator="lessThan">
      <formula>0</formula>
    </cfRule>
    <cfRule type="cellIs" dxfId="754" priority="39" operator="lessThan">
      <formula>0</formula>
    </cfRule>
  </conditionalFormatting>
  <conditionalFormatting sqref="T7:T28 U28:V28">
    <cfRule type="cellIs" dxfId="753" priority="34" operator="lessThan">
      <formula>0</formula>
    </cfRule>
    <cfRule type="cellIs" dxfId="752" priority="35" operator="lessThan">
      <formula>0</formula>
    </cfRule>
    <cfRule type="cellIs" dxfId="751" priority="36" operator="lessThan">
      <formula>0</formula>
    </cfRule>
  </conditionalFormatting>
  <conditionalFormatting sqref="D5:K5">
    <cfRule type="cellIs" dxfId="750" priority="33" operator="greaterThan">
      <formula>0</formula>
    </cfRule>
  </conditionalFormatting>
  <conditionalFormatting sqref="L4 L6 L28:L29">
    <cfRule type="cellIs" dxfId="749" priority="32" operator="equal">
      <formula>$L$4</formula>
    </cfRule>
  </conditionalFormatting>
  <conditionalFormatting sqref="D7:S7">
    <cfRule type="cellIs" dxfId="748" priority="31" operator="greaterThan">
      <formula>0</formula>
    </cfRule>
  </conditionalFormatting>
  <conditionalFormatting sqref="D9:S9">
    <cfRule type="cellIs" dxfId="747" priority="30" operator="greaterThan">
      <formula>0</formula>
    </cfRule>
  </conditionalFormatting>
  <conditionalFormatting sqref="D11:S11">
    <cfRule type="cellIs" dxfId="746" priority="29" operator="greaterThan">
      <formula>0</formula>
    </cfRule>
  </conditionalFormatting>
  <conditionalFormatting sqref="D13:S13">
    <cfRule type="cellIs" dxfId="745" priority="28" operator="greaterThan">
      <formula>0</formula>
    </cfRule>
  </conditionalFormatting>
  <conditionalFormatting sqref="D15:S15">
    <cfRule type="cellIs" dxfId="744" priority="27" operator="greaterThan">
      <formula>0</formula>
    </cfRule>
  </conditionalFormatting>
  <conditionalFormatting sqref="D17:S17">
    <cfRule type="cellIs" dxfId="743" priority="26" operator="greaterThan">
      <formula>0</formula>
    </cfRule>
  </conditionalFormatting>
  <conditionalFormatting sqref="D19:S19">
    <cfRule type="cellIs" dxfId="742" priority="25" operator="greaterThan">
      <formula>0</formula>
    </cfRule>
  </conditionalFormatting>
  <conditionalFormatting sqref="D21:S21">
    <cfRule type="cellIs" dxfId="741" priority="24" operator="greaterThan">
      <formula>0</formula>
    </cfRule>
  </conditionalFormatting>
  <conditionalFormatting sqref="D23:S23">
    <cfRule type="cellIs" dxfId="740" priority="23" operator="greaterThan">
      <formula>0</formula>
    </cfRule>
  </conditionalFormatting>
  <conditionalFormatting sqref="D25:S25 R26:R27">
    <cfRule type="cellIs" dxfId="739" priority="22" operator="greaterThan">
      <formula>0</formula>
    </cfRule>
  </conditionalFormatting>
  <conditionalFormatting sqref="D27:Q27 S27">
    <cfRule type="cellIs" dxfId="738" priority="21" operator="greaterThan">
      <formula>0</formula>
    </cfRule>
  </conditionalFormatting>
  <conditionalFormatting sqref="U6">
    <cfRule type="cellIs" dxfId="737" priority="20" operator="lessThan">
      <formula>0</formula>
    </cfRule>
  </conditionalFormatting>
  <conditionalFormatting sqref="U6">
    <cfRule type="cellIs" dxfId="736" priority="19" operator="lessThan">
      <formula>0</formula>
    </cfRule>
  </conditionalFormatting>
  <conditionalFormatting sqref="V6">
    <cfRule type="cellIs" dxfId="735" priority="18" operator="lessThan">
      <formula>0</formula>
    </cfRule>
  </conditionalFormatting>
  <conditionalFormatting sqref="V6">
    <cfRule type="cellIs" dxfId="734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101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'15'!D29</f>
        <v>657131</v>
      </c>
      <c r="E4" s="2">
        <f>'15'!E29</f>
        <v>5605</v>
      </c>
      <c r="F4" s="2">
        <f>'15'!F29</f>
        <v>15840</v>
      </c>
      <c r="G4" s="2">
        <f>'15'!G29</f>
        <v>60</v>
      </c>
      <c r="H4" s="2">
        <f>'15'!H29</f>
        <v>34285</v>
      </c>
      <c r="I4" s="2">
        <f>'15'!I29</f>
        <v>940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5124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5124</v>
      </c>
      <c r="N7" s="24">
        <f>D7+E7*20+F7*10+G7*9+H7*9+I7*191+J7*191+K7*182+L7*100</f>
        <v>5124</v>
      </c>
      <c r="O7" s="25">
        <f>M7*2.75%</f>
        <v>140.91</v>
      </c>
      <c r="P7" s="26"/>
      <c r="Q7" s="26"/>
      <c r="R7" s="24">
        <f>M7-(M7*2.75%)+I7*191+J7*191+K7*182+L7*100-Q7</f>
        <v>4983.09</v>
      </c>
      <c r="S7" s="25">
        <f>M7*0.95%</f>
        <v>48.677999999999997</v>
      </c>
      <c r="T7" s="27">
        <f>S7-Q7</f>
        <v>48.677999999999997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1131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1131</v>
      </c>
      <c r="N8" s="24">
        <f t="shared" ref="N8:N27" si="1">D8+E8*20+F8*10+G8*9+H8*9+I8*191+J8*191+K8*182+L8*100</f>
        <v>1131</v>
      </c>
      <c r="O8" s="25">
        <f t="shared" ref="O8:O27" si="2">M8*2.75%</f>
        <v>31.102499999999999</v>
      </c>
      <c r="P8" s="26"/>
      <c r="Q8" s="26"/>
      <c r="R8" s="24">
        <f t="shared" ref="R8:R27" si="3">M8-(M8*2.75%)+I8*191+J8*191+K8*182+L8*100-Q8</f>
        <v>1099.8975</v>
      </c>
      <c r="S8" s="25">
        <f t="shared" ref="S8:S27" si="4">M8*0.95%</f>
        <v>10.7445</v>
      </c>
      <c r="T8" s="27">
        <f t="shared" ref="T8:T27" si="5">S8-Q8</f>
        <v>10.7445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2056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2056</v>
      </c>
      <c r="N9" s="24">
        <f t="shared" si="1"/>
        <v>2056</v>
      </c>
      <c r="O9" s="25">
        <f t="shared" si="2"/>
        <v>56.54</v>
      </c>
      <c r="P9" s="26"/>
      <c r="Q9" s="26"/>
      <c r="R9" s="24">
        <f t="shared" si="3"/>
        <v>1999.46</v>
      </c>
      <c r="S9" s="25">
        <f t="shared" si="4"/>
        <v>19.532</v>
      </c>
      <c r="T9" s="27">
        <f t="shared" si="5"/>
        <v>19.532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3622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3622</v>
      </c>
      <c r="N10" s="24">
        <f t="shared" si="1"/>
        <v>3622</v>
      </c>
      <c r="O10" s="25">
        <f t="shared" si="2"/>
        <v>99.605000000000004</v>
      </c>
      <c r="P10" s="26"/>
      <c r="Q10" s="26">
        <v>22</v>
      </c>
      <c r="R10" s="24">
        <f t="shared" si="3"/>
        <v>3500.395</v>
      </c>
      <c r="S10" s="25">
        <f t="shared" si="4"/>
        <v>34.408999999999999</v>
      </c>
      <c r="T10" s="27">
        <f t="shared" si="5"/>
        <v>12.408999999999999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565</v>
      </c>
      <c r="N12" s="24">
        <f t="shared" si="1"/>
        <v>565</v>
      </c>
      <c r="O12" s="25">
        <f t="shared" si="2"/>
        <v>15.5375</v>
      </c>
      <c r="P12" s="26"/>
      <c r="Q12" s="26"/>
      <c r="R12" s="24">
        <f t="shared" si="3"/>
        <v>549.46249999999998</v>
      </c>
      <c r="S12" s="25">
        <f t="shared" si="4"/>
        <v>5.3674999999999997</v>
      </c>
      <c r="T12" s="27">
        <f t="shared" si="5"/>
        <v>5.3674999999999997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3187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3187</v>
      </c>
      <c r="N14" s="24">
        <f t="shared" si="1"/>
        <v>3187</v>
      </c>
      <c r="O14" s="25">
        <f t="shared" si="2"/>
        <v>87.642499999999998</v>
      </c>
      <c r="P14" s="26"/>
      <c r="Q14" s="26"/>
      <c r="R14" s="24">
        <f t="shared" si="3"/>
        <v>3099.3575000000001</v>
      </c>
      <c r="S14" s="25">
        <f t="shared" si="4"/>
        <v>30.276499999999999</v>
      </c>
      <c r="T14" s="27">
        <f t="shared" si="5"/>
        <v>30.276499999999999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6095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6275</v>
      </c>
      <c r="N15" s="24">
        <f t="shared" si="1"/>
        <v>6275</v>
      </c>
      <c r="O15" s="25">
        <f t="shared" si="2"/>
        <v>172.5625</v>
      </c>
      <c r="P15" s="26"/>
      <c r="Q15" s="26">
        <v>100</v>
      </c>
      <c r="R15" s="24">
        <f t="shared" si="3"/>
        <v>6002.4375</v>
      </c>
      <c r="S15" s="25">
        <f t="shared" si="4"/>
        <v>59.612499999999997</v>
      </c>
      <c r="T15" s="27">
        <f t="shared" si="5"/>
        <v>-40.387500000000003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1436</v>
      </c>
      <c r="N16" s="24">
        <f t="shared" si="1"/>
        <v>1436</v>
      </c>
      <c r="O16" s="25">
        <f t="shared" si="2"/>
        <v>39.49</v>
      </c>
      <c r="P16" s="26"/>
      <c r="Q16" s="26"/>
      <c r="R16" s="24">
        <f t="shared" si="3"/>
        <v>1396.51</v>
      </c>
      <c r="S16" s="25">
        <f t="shared" si="4"/>
        <v>13.641999999999999</v>
      </c>
      <c r="T16" s="27">
        <f t="shared" si="5"/>
        <v>13.641999999999999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4320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4320</v>
      </c>
      <c r="N18" s="24">
        <f t="shared" si="1"/>
        <v>6230</v>
      </c>
      <c r="O18" s="25">
        <f t="shared" si="2"/>
        <v>118.8</v>
      </c>
      <c r="P18" s="26"/>
      <c r="Q18" s="26">
        <v>100</v>
      </c>
      <c r="R18" s="24">
        <f t="shared" si="3"/>
        <v>6011.2</v>
      </c>
      <c r="S18" s="25">
        <f t="shared" si="4"/>
        <v>41.04</v>
      </c>
      <c r="T18" s="27">
        <f t="shared" si="5"/>
        <v>-58.96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5011</v>
      </c>
      <c r="E19" s="30"/>
      <c r="F19" s="30"/>
      <c r="G19" s="30"/>
      <c r="H19" s="30"/>
      <c r="I19" s="20"/>
      <c r="J19" s="20"/>
      <c r="K19" s="20">
        <v>2</v>
      </c>
      <c r="L19" s="20"/>
      <c r="M19" s="20">
        <f t="shared" si="0"/>
        <v>5011</v>
      </c>
      <c r="N19" s="24">
        <f t="shared" si="1"/>
        <v>5375</v>
      </c>
      <c r="O19" s="25">
        <f t="shared" si="2"/>
        <v>137.80250000000001</v>
      </c>
      <c r="P19" s="26"/>
      <c r="Q19" s="26">
        <v>100</v>
      </c>
      <c r="R19" s="24">
        <f t="shared" si="3"/>
        <v>5137.1975000000002</v>
      </c>
      <c r="S19" s="25">
        <f t="shared" si="4"/>
        <v>47.604500000000002</v>
      </c>
      <c r="T19" s="27">
        <f t="shared" si="5"/>
        <v>-52.395499999999998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2676</v>
      </c>
      <c r="E21" s="30">
        <v>10</v>
      </c>
      <c r="F21" s="30">
        <v>100</v>
      </c>
      <c r="G21" s="30"/>
      <c r="H21" s="30"/>
      <c r="I21" s="20">
        <v>1</v>
      </c>
      <c r="J21" s="20"/>
      <c r="K21" s="20"/>
      <c r="L21" s="20"/>
      <c r="M21" s="20">
        <f t="shared" si="0"/>
        <v>3876</v>
      </c>
      <c r="N21" s="24">
        <f t="shared" si="1"/>
        <v>4067</v>
      </c>
      <c r="O21" s="25">
        <f t="shared" si="2"/>
        <v>106.59</v>
      </c>
      <c r="P21" s="26"/>
      <c r="Q21" s="26">
        <v>20</v>
      </c>
      <c r="R21" s="24">
        <f t="shared" si="3"/>
        <v>3940.41</v>
      </c>
      <c r="S21" s="25">
        <f t="shared" si="4"/>
        <v>36.821999999999996</v>
      </c>
      <c r="T21" s="27">
        <f t="shared" si="5"/>
        <v>16.821999999999996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2365</v>
      </c>
      <c r="N22" s="24">
        <f t="shared" si="1"/>
        <v>2365</v>
      </c>
      <c r="O22" s="25">
        <f t="shared" si="2"/>
        <v>65.037499999999994</v>
      </c>
      <c r="P22" s="26"/>
      <c r="Q22" s="26"/>
      <c r="R22" s="24">
        <f t="shared" si="3"/>
        <v>2299.9625000000001</v>
      </c>
      <c r="S22" s="25">
        <f t="shared" si="4"/>
        <v>22.467500000000001</v>
      </c>
      <c r="T22" s="27">
        <f t="shared" si="5"/>
        <v>22.467500000000001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5346</v>
      </c>
      <c r="N23" s="24">
        <f t="shared" si="1"/>
        <v>5346</v>
      </c>
      <c r="O23" s="25">
        <f t="shared" si="2"/>
        <v>147.01500000000001</v>
      </c>
      <c r="P23" s="26"/>
      <c r="Q23" s="26">
        <v>50</v>
      </c>
      <c r="R23" s="24">
        <f t="shared" si="3"/>
        <v>5148.9849999999997</v>
      </c>
      <c r="S23" s="25">
        <f t="shared" si="4"/>
        <v>50.786999999999999</v>
      </c>
      <c r="T23" s="27">
        <f t="shared" si="5"/>
        <v>0.78699999999999903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514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</v>
      </c>
      <c r="N24" s="24">
        <f t="shared" si="1"/>
        <v>514</v>
      </c>
      <c r="O24" s="25">
        <f t="shared" si="2"/>
        <v>14.135</v>
      </c>
      <c r="P24" s="26"/>
      <c r="Q24" s="26"/>
      <c r="R24" s="24">
        <f t="shared" si="3"/>
        <v>499.86500000000001</v>
      </c>
      <c r="S24" s="25">
        <f t="shared" si="4"/>
        <v>4.883</v>
      </c>
      <c r="T24" s="27">
        <f t="shared" si="5"/>
        <v>4.883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2470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2470</v>
      </c>
      <c r="N25" s="24">
        <f t="shared" si="1"/>
        <v>2834</v>
      </c>
      <c r="O25" s="25">
        <f t="shared" si="2"/>
        <v>67.924999999999997</v>
      </c>
      <c r="P25" s="26"/>
      <c r="Q25" s="26">
        <v>43</v>
      </c>
      <c r="R25" s="24">
        <f t="shared" si="3"/>
        <v>2723.0749999999998</v>
      </c>
      <c r="S25" s="25">
        <f t="shared" si="4"/>
        <v>23.465</v>
      </c>
      <c r="T25" s="27">
        <f t="shared" si="5"/>
        <v>-19.535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4010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4010</v>
      </c>
      <c r="N26" s="24">
        <f t="shared" si="1"/>
        <v>4010</v>
      </c>
      <c r="O26" s="25">
        <f t="shared" si="2"/>
        <v>110.27500000000001</v>
      </c>
      <c r="P26" s="26"/>
      <c r="Q26" s="26"/>
      <c r="R26" s="24">
        <f t="shared" si="3"/>
        <v>3899.7249999999999</v>
      </c>
      <c r="S26" s="25">
        <f t="shared" si="4"/>
        <v>38.094999999999999</v>
      </c>
      <c r="T26" s="27">
        <f t="shared" si="5"/>
        <v>38.094999999999999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53012</v>
      </c>
      <c r="E28" s="45">
        <f t="shared" si="6"/>
        <v>10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20</v>
      </c>
      <c r="I28" s="45">
        <f t="shared" si="7"/>
        <v>11</v>
      </c>
      <c r="J28" s="45">
        <f t="shared" si="7"/>
        <v>0</v>
      </c>
      <c r="K28" s="45">
        <f t="shared" si="7"/>
        <v>4</v>
      </c>
      <c r="L28" s="45">
        <f t="shared" si="7"/>
        <v>0</v>
      </c>
      <c r="M28" s="45">
        <f t="shared" si="7"/>
        <v>54392</v>
      </c>
      <c r="N28" s="45">
        <f t="shared" si="7"/>
        <v>57221</v>
      </c>
      <c r="O28" s="46">
        <f t="shared" si="7"/>
        <v>1495.78</v>
      </c>
      <c r="P28" s="45">
        <f t="shared" si="7"/>
        <v>0</v>
      </c>
      <c r="Q28" s="45">
        <f t="shared" si="7"/>
        <v>435</v>
      </c>
      <c r="R28" s="45">
        <f t="shared" si="7"/>
        <v>55290.219999999994</v>
      </c>
      <c r="S28" s="45">
        <f t="shared" si="7"/>
        <v>516.72399999999993</v>
      </c>
      <c r="T28" s="47">
        <f t="shared" si="7"/>
        <v>81.723999999999975</v>
      </c>
    </row>
    <row r="29" spans="1:20" ht="15.75" thickBot="1" x14ac:dyDescent="0.3">
      <c r="A29" s="94" t="s">
        <v>39</v>
      </c>
      <c r="B29" s="95"/>
      <c r="C29" s="96"/>
      <c r="D29" s="48">
        <f>D4+D5-D28</f>
        <v>604119</v>
      </c>
      <c r="E29" s="48">
        <f t="shared" ref="E29:L29" si="8">E4+E5-E28</f>
        <v>5595</v>
      </c>
      <c r="F29" s="48">
        <f t="shared" si="8"/>
        <v>15740</v>
      </c>
      <c r="G29" s="48">
        <f t="shared" si="8"/>
        <v>60</v>
      </c>
      <c r="H29" s="48">
        <f t="shared" si="8"/>
        <v>34265</v>
      </c>
      <c r="I29" s="48">
        <f t="shared" si="8"/>
        <v>929</v>
      </c>
      <c r="J29" s="48">
        <f t="shared" si="8"/>
        <v>469</v>
      </c>
      <c r="K29" s="48">
        <f t="shared" si="8"/>
        <v>333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C1" workbookViewId="0">
      <pane ySplit="6" topLeftCell="A7" activePane="bottomLeft" state="frozen"/>
      <selection pane="bottomLeft" activeCell="K11" sqref="K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140625" customWidth="1"/>
    <col min="18" max="18" width="12.140625" bestFit="1" customWidth="1"/>
    <col min="22" max="22" width="9.5703125" bestFit="1" customWidth="1"/>
  </cols>
  <sheetData>
    <row r="1" spans="1:23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3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3" ht="18.75" x14ac:dyDescent="0.25">
      <c r="A3" s="101" t="s">
        <v>102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3" x14ac:dyDescent="0.25">
      <c r="A4" s="105" t="s">
        <v>1</v>
      </c>
      <c r="B4" s="105"/>
      <c r="C4" s="1"/>
      <c r="D4" s="2">
        <f>'16'!D29</f>
        <v>604119</v>
      </c>
      <c r="E4" s="2">
        <f>'16'!E29</f>
        <v>5595</v>
      </c>
      <c r="F4" s="2">
        <f>'16'!F29</f>
        <v>15740</v>
      </c>
      <c r="G4" s="2">
        <f>'16'!G29</f>
        <v>60</v>
      </c>
      <c r="H4" s="2">
        <f>'16'!H29</f>
        <v>34265</v>
      </c>
      <c r="I4" s="2">
        <f>'16'!I29</f>
        <v>929</v>
      </c>
      <c r="J4" s="2">
        <f>'16'!J29</f>
        <v>469</v>
      </c>
      <c r="K4" s="2">
        <f>'16'!K29</f>
        <v>333</v>
      </c>
      <c r="L4" s="2">
        <f>'16'!L29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8"/>
      <c r="W4" s="71"/>
    </row>
    <row r="5" spans="1:23" x14ac:dyDescent="0.25">
      <c r="A5" s="105" t="s">
        <v>2</v>
      </c>
      <c r="B5" s="10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8"/>
      <c r="W5" s="7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89" t="s">
        <v>103</v>
      </c>
      <c r="V6" s="63" t="s">
        <v>20</v>
      </c>
      <c r="W6" s="71" t="s">
        <v>96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80000</v>
      </c>
      <c r="E7" s="22">
        <v>640</v>
      </c>
      <c r="F7" s="22">
        <v>800</v>
      </c>
      <c r="G7" s="22"/>
      <c r="H7" s="22">
        <v>930</v>
      </c>
      <c r="I7" s="23"/>
      <c r="J7" s="23"/>
      <c r="K7" s="23"/>
      <c r="L7" s="23"/>
      <c r="M7" s="20">
        <f>D7+E7*20+F7*10+G7*9+H7*9</f>
        <v>109170</v>
      </c>
      <c r="N7" s="24">
        <f>D7+E7*20+F7*10+G7*9+H7*9+I7*191+J7*191+K7*182+L7*100</f>
        <v>109170</v>
      </c>
      <c r="O7" s="25">
        <f>M7*2.75%</f>
        <v>3002.1750000000002</v>
      </c>
      <c r="P7" s="26">
        <v>-44169</v>
      </c>
      <c r="Q7" s="26">
        <v>100</v>
      </c>
      <c r="R7" s="24">
        <f>M7-(M7*2.75%)+I7*191+J7*191+K7*182+L7*100-Q7</f>
        <v>106067.825</v>
      </c>
      <c r="S7" s="25">
        <f>M7*0.95%</f>
        <v>1037.115</v>
      </c>
      <c r="T7" s="64">
        <f>S7-Q7</f>
        <v>937.11500000000001</v>
      </c>
      <c r="U7" s="71">
        <v>684</v>
      </c>
      <c r="V7" s="90">
        <f>R7-U7</f>
        <v>105383.825</v>
      </c>
      <c r="W7" s="71">
        <v>348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17737</v>
      </c>
      <c r="E8" s="30"/>
      <c r="F8" s="30">
        <v>300</v>
      </c>
      <c r="G8" s="30"/>
      <c r="H8" s="30"/>
      <c r="I8" s="20"/>
      <c r="J8" s="20"/>
      <c r="K8" s="20"/>
      <c r="L8" s="20"/>
      <c r="M8" s="20">
        <f t="shared" ref="M8:M27" si="0">D8+E8*20+F8*10+G8*9+H8*9</f>
        <v>20737</v>
      </c>
      <c r="N8" s="24">
        <f t="shared" ref="N8:N27" si="1">D8+E8*20+F8*10+G8*9+H8*9+I8*191+J8*191+K8*182+L8*100</f>
        <v>20737</v>
      </c>
      <c r="O8" s="25">
        <f t="shared" ref="O8:O27" si="2">M8*2.75%</f>
        <v>570.26750000000004</v>
      </c>
      <c r="P8" s="26">
        <v>-4000</v>
      </c>
      <c r="Q8" s="26">
        <v>100</v>
      </c>
      <c r="R8" s="24">
        <f t="shared" ref="R8:R27" si="3">M8-(M8*2.75%)+I8*191+J8*191+K8*182+L8*100-Q8</f>
        <v>20066.732499999998</v>
      </c>
      <c r="S8" s="25">
        <f t="shared" ref="S8:S27" si="4">M8*0.95%</f>
        <v>197.00149999999999</v>
      </c>
      <c r="T8" s="64">
        <f t="shared" ref="T8:T27" si="5">S8-Q8</f>
        <v>97.001499999999993</v>
      </c>
      <c r="U8" s="71">
        <v>165</v>
      </c>
      <c r="V8" s="90">
        <f t="shared" ref="V8:V27" si="6">R8-U8</f>
        <v>19901.732499999998</v>
      </c>
      <c r="W8" s="71"/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39946</v>
      </c>
      <c r="E9" s="30"/>
      <c r="F9" s="30">
        <v>80</v>
      </c>
      <c r="G9" s="30"/>
      <c r="H9" s="30">
        <v>210</v>
      </c>
      <c r="I9" s="20">
        <v>11</v>
      </c>
      <c r="J9" s="20"/>
      <c r="K9" s="20"/>
      <c r="L9" s="20"/>
      <c r="M9" s="20">
        <f t="shared" si="0"/>
        <v>42636</v>
      </c>
      <c r="N9" s="24">
        <f t="shared" si="1"/>
        <v>44737</v>
      </c>
      <c r="O9" s="25">
        <f t="shared" si="2"/>
        <v>1172.49</v>
      </c>
      <c r="P9" s="26">
        <v>5300</v>
      </c>
      <c r="Q9" s="26">
        <v>179</v>
      </c>
      <c r="R9" s="24">
        <f t="shared" si="3"/>
        <v>43385.51</v>
      </c>
      <c r="S9" s="25">
        <f t="shared" si="4"/>
        <v>405.04199999999997</v>
      </c>
      <c r="T9" s="64">
        <f t="shared" si="5"/>
        <v>226.04199999999997</v>
      </c>
      <c r="U9" s="71">
        <v>297</v>
      </c>
      <c r="V9" s="90">
        <f t="shared" si="6"/>
        <v>43088.51</v>
      </c>
      <c r="W9" s="71"/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16037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16037</v>
      </c>
      <c r="N10" s="24">
        <f t="shared" si="1"/>
        <v>18902</v>
      </c>
      <c r="O10" s="25">
        <f t="shared" si="2"/>
        <v>441.01749999999998</v>
      </c>
      <c r="P10" s="26"/>
      <c r="Q10" s="26">
        <v>32</v>
      </c>
      <c r="R10" s="24">
        <f t="shared" si="3"/>
        <v>18428.982499999998</v>
      </c>
      <c r="S10" s="25">
        <f t="shared" si="4"/>
        <v>152.35149999999999</v>
      </c>
      <c r="T10" s="64">
        <f t="shared" si="5"/>
        <v>120.35149999999999</v>
      </c>
      <c r="U10" s="71">
        <v>63</v>
      </c>
      <c r="V10" s="90">
        <f t="shared" si="6"/>
        <v>18365.982499999998</v>
      </c>
      <c r="W10" s="71"/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24614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24614</v>
      </c>
      <c r="N11" s="24">
        <f t="shared" si="1"/>
        <v>24614</v>
      </c>
      <c r="O11" s="25">
        <f t="shared" si="2"/>
        <v>676.88499999999999</v>
      </c>
      <c r="P11" s="26">
        <v>-2000</v>
      </c>
      <c r="Q11" s="26">
        <v>89</v>
      </c>
      <c r="R11" s="24">
        <f t="shared" si="3"/>
        <v>23848.115000000002</v>
      </c>
      <c r="S11" s="25">
        <f t="shared" si="4"/>
        <v>233.833</v>
      </c>
      <c r="T11" s="64">
        <f t="shared" si="5"/>
        <v>144.833</v>
      </c>
      <c r="U11" s="71">
        <v>180</v>
      </c>
      <c r="V11" s="90">
        <f t="shared" si="6"/>
        <v>23668.115000000002</v>
      </c>
      <c r="W11" s="71"/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16274</v>
      </c>
      <c r="E12" s="30">
        <v>200</v>
      </c>
      <c r="F12" s="30">
        <v>300</v>
      </c>
      <c r="G12" s="30"/>
      <c r="H12" s="30">
        <v>250</v>
      </c>
      <c r="I12" s="20"/>
      <c r="J12" s="20"/>
      <c r="K12" s="20"/>
      <c r="L12" s="20"/>
      <c r="M12" s="20">
        <f t="shared" si="0"/>
        <v>25524</v>
      </c>
      <c r="N12" s="24">
        <f t="shared" si="1"/>
        <v>25524</v>
      </c>
      <c r="O12" s="25">
        <f t="shared" si="2"/>
        <v>701.91</v>
      </c>
      <c r="P12" s="26"/>
      <c r="Q12" s="26">
        <v>39</v>
      </c>
      <c r="R12" s="24">
        <f t="shared" si="3"/>
        <v>24783.09</v>
      </c>
      <c r="S12" s="25">
        <f t="shared" si="4"/>
        <v>242.47799999999998</v>
      </c>
      <c r="T12" s="64">
        <f t="shared" si="5"/>
        <v>203.47799999999998</v>
      </c>
      <c r="U12" s="71">
        <v>135</v>
      </c>
      <c r="V12" s="90">
        <f t="shared" si="6"/>
        <v>24648.09</v>
      </c>
      <c r="W12" s="71">
        <v>109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>
        <v>26042</v>
      </c>
      <c r="E13" s="30"/>
      <c r="F13" s="30"/>
      <c r="G13" s="30"/>
      <c r="H13" s="30">
        <v>220</v>
      </c>
      <c r="I13" s="20"/>
      <c r="J13" s="20"/>
      <c r="K13" s="20"/>
      <c r="L13" s="20"/>
      <c r="M13" s="20">
        <f t="shared" si="0"/>
        <v>28022</v>
      </c>
      <c r="N13" s="24">
        <f t="shared" si="1"/>
        <v>28022</v>
      </c>
      <c r="O13" s="25">
        <f t="shared" si="2"/>
        <v>770.60500000000002</v>
      </c>
      <c r="P13" s="26">
        <v>-1500</v>
      </c>
      <c r="Q13" s="26">
        <v>20</v>
      </c>
      <c r="R13" s="24">
        <f t="shared" si="3"/>
        <v>27231.395</v>
      </c>
      <c r="S13" s="25">
        <f t="shared" si="4"/>
        <v>266.209</v>
      </c>
      <c r="T13" s="64">
        <f t="shared" si="5"/>
        <v>246.209</v>
      </c>
      <c r="U13" s="71">
        <v>216</v>
      </c>
      <c r="V13" s="90">
        <f t="shared" si="6"/>
        <v>27015.395</v>
      </c>
      <c r="W13" s="71"/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24643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24643</v>
      </c>
      <c r="N14" s="24">
        <f t="shared" si="1"/>
        <v>24643</v>
      </c>
      <c r="O14" s="25">
        <f t="shared" si="2"/>
        <v>677.6825</v>
      </c>
      <c r="P14" s="26">
        <v>2000</v>
      </c>
      <c r="Q14" s="26">
        <v>168</v>
      </c>
      <c r="R14" s="24">
        <f t="shared" si="3"/>
        <v>23797.317500000001</v>
      </c>
      <c r="S14" s="25">
        <f t="shared" si="4"/>
        <v>234.10849999999999</v>
      </c>
      <c r="T14" s="64">
        <f t="shared" si="5"/>
        <v>66.108499999999992</v>
      </c>
      <c r="U14" s="71">
        <v>153</v>
      </c>
      <c r="V14" s="90">
        <f t="shared" si="6"/>
        <v>23644.317500000001</v>
      </c>
      <c r="W14" s="71"/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35678</v>
      </c>
      <c r="E15" s="30"/>
      <c r="F15" s="30"/>
      <c r="G15" s="30"/>
      <c r="H15" s="30"/>
      <c r="I15" s="20">
        <v>18</v>
      </c>
      <c r="J15" s="20">
        <v>1</v>
      </c>
      <c r="K15" s="20"/>
      <c r="L15" s="20"/>
      <c r="M15" s="20">
        <f t="shared" si="0"/>
        <v>35678</v>
      </c>
      <c r="N15" s="24">
        <f t="shared" si="1"/>
        <v>39307</v>
      </c>
      <c r="O15" s="25">
        <f t="shared" si="2"/>
        <v>981.14499999999998</v>
      </c>
      <c r="P15" s="26">
        <v>30646</v>
      </c>
      <c r="Q15" s="26">
        <v>192</v>
      </c>
      <c r="R15" s="24">
        <f t="shared" si="3"/>
        <v>38133.855000000003</v>
      </c>
      <c r="S15" s="25">
        <f t="shared" si="4"/>
        <v>338.94099999999997</v>
      </c>
      <c r="T15" s="64">
        <f t="shared" si="5"/>
        <v>146.94099999999997</v>
      </c>
      <c r="U15" s="71">
        <v>234</v>
      </c>
      <c r="V15" s="90">
        <f t="shared" si="6"/>
        <v>37899.855000000003</v>
      </c>
      <c r="W15" s="71"/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55444</v>
      </c>
      <c r="E16" s="30">
        <v>1000</v>
      </c>
      <c r="F16" s="30">
        <v>700</v>
      </c>
      <c r="G16" s="30"/>
      <c r="H16" s="30">
        <v>690</v>
      </c>
      <c r="I16" s="20"/>
      <c r="J16" s="20"/>
      <c r="K16" s="20">
        <v>1</v>
      </c>
      <c r="L16" s="20"/>
      <c r="M16" s="20">
        <f t="shared" si="0"/>
        <v>88654</v>
      </c>
      <c r="N16" s="24">
        <f t="shared" si="1"/>
        <v>88836</v>
      </c>
      <c r="O16" s="25">
        <f t="shared" si="2"/>
        <v>2437.9850000000001</v>
      </c>
      <c r="P16" s="26">
        <v>-21065</v>
      </c>
      <c r="Q16" s="26">
        <v>186</v>
      </c>
      <c r="R16" s="24">
        <f t="shared" si="3"/>
        <v>86212.014999999999</v>
      </c>
      <c r="S16" s="25">
        <f t="shared" si="4"/>
        <v>842.21299999999997</v>
      </c>
      <c r="T16" s="64">
        <f t="shared" si="5"/>
        <v>656.21299999999997</v>
      </c>
      <c r="U16" s="71">
        <v>387</v>
      </c>
      <c r="V16" s="90">
        <f t="shared" si="6"/>
        <v>85825.014999999999</v>
      </c>
      <c r="W16" s="71">
        <v>406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45805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45805</v>
      </c>
      <c r="N17" s="24">
        <f t="shared" si="1"/>
        <v>45805</v>
      </c>
      <c r="O17" s="25">
        <f t="shared" si="2"/>
        <v>1259.6375</v>
      </c>
      <c r="P17" s="26"/>
      <c r="Q17" s="26">
        <v>200</v>
      </c>
      <c r="R17" s="24">
        <f t="shared" si="3"/>
        <v>44345.362500000003</v>
      </c>
      <c r="S17" s="25">
        <f t="shared" si="4"/>
        <v>435.14749999999998</v>
      </c>
      <c r="T17" s="64">
        <f t="shared" si="5"/>
        <v>235.14749999999998</v>
      </c>
      <c r="U17" s="71">
        <v>405</v>
      </c>
      <c r="V17" s="90">
        <f t="shared" si="6"/>
        <v>43940.362500000003</v>
      </c>
      <c r="W17" s="71"/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20381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20381</v>
      </c>
      <c r="N18" s="24">
        <f t="shared" si="1"/>
        <v>20381</v>
      </c>
      <c r="O18" s="25">
        <f t="shared" si="2"/>
        <v>560.47749999999996</v>
      </c>
      <c r="P18" s="26"/>
      <c r="Q18" s="26">
        <v>150</v>
      </c>
      <c r="R18" s="24">
        <f t="shared" si="3"/>
        <v>19670.522499999999</v>
      </c>
      <c r="S18" s="25">
        <f t="shared" si="4"/>
        <v>193.61949999999999</v>
      </c>
      <c r="T18" s="64">
        <f t="shared" si="5"/>
        <v>43.619499999999988</v>
      </c>
      <c r="U18" s="71">
        <v>153</v>
      </c>
      <c r="V18" s="90">
        <f t="shared" si="6"/>
        <v>19517.522499999999</v>
      </c>
      <c r="W18" s="71"/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34966</v>
      </c>
      <c r="E19" s="30">
        <v>50</v>
      </c>
      <c r="F19" s="30">
        <v>120</v>
      </c>
      <c r="G19" s="30"/>
      <c r="H19" s="30">
        <v>20</v>
      </c>
      <c r="I19" s="20"/>
      <c r="J19" s="20"/>
      <c r="K19" s="20"/>
      <c r="L19" s="20"/>
      <c r="M19" s="20">
        <f t="shared" si="0"/>
        <v>37346</v>
      </c>
      <c r="N19" s="24">
        <f t="shared" si="1"/>
        <v>37346</v>
      </c>
      <c r="O19" s="25">
        <f t="shared" si="2"/>
        <v>1027.0150000000001</v>
      </c>
      <c r="P19" s="26">
        <v>15006</v>
      </c>
      <c r="Q19" s="26">
        <v>150</v>
      </c>
      <c r="R19" s="24">
        <f t="shared" si="3"/>
        <v>36168.985000000001</v>
      </c>
      <c r="S19" s="25">
        <f t="shared" si="4"/>
        <v>354.78699999999998</v>
      </c>
      <c r="T19" s="64">
        <f t="shared" si="5"/>
        <v>204.78699999999998</v>
      </c>
      <c r="U19" s="71">
        <v>252</v>
      </c>
      <c r="V19" s="90">
        <f t="shared" si="6"/>
        <v>35916.985000000001</v>
      </c>
      <c r="W19" s="71"/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10753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11703</v>
      </c>
      <c r="N20" s="24">
        <f t="shared" si="1"/>
        <v>11703</v>
      </c>
      <c r="O20" s="25">
        <f t="shared" si="2"/>
        <v>321.83249999999998</v>
      </c>
      <c r="P20" s="26">
        <v>-5000</v>
      </c>
      <c r="Q20" s="26">
        <v>120</v>
      </c>
      <c r="R20" s="24">
        <f t="shared" si="3"/>
        <v>11261.1675</v>
      </c>
      <c r="S20" s="25">
        <f t="shared" si="4"/>
        <v>111.1785</v>
      </c>
      <c r="T20" s="64">
        <f t="shared" si="5"/>
        <v>-8.8215000000000003</v>
      </c>
      <c r="U20" s="71">
        <v>36</v>
      </c>
      <c r="V20" s="90">
        <f t="shared" si="6"/>
        <v>11225.1675</v>
      </c>
      <c r="W20" s="71"/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7800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7800</v>
      </c>
      <c r="N21" s="24">
        <f t="shared" si="1"/>
        <v>7800</v>
      </c>
      <c r="O21" s="25">
        <f t="shared" si="2"/>
        <v>214.5</v>
      </c>
      <c r="P21" s="26">
        <v>6344</v>
      </c>
      <c r="Q21" s="26">
        <v>20</v>
      </c>
      <c r="R21" s="24">
        <f t="shared" si="3"/>
        <v>7565.5</v>
      </c>
      <c r="S21" s="25">
        <f t="shared" si="4"/>
        <v>74.099999999999994</v>
      </c>
      <c r="T21" s="64">
        <f t="shared" si="5"/>
        <v>54.099999999999994</v>
      </c>
      <c r="U21" s="71">
        <v>36</v>
      </c>
      <c r="V21" s="90">
        <f t="shared" si="6"/>
        <v>7529.5</v>
      </c>
      <c r="W21" s="71"/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34305</v>
      </c>
      <c r="E22" s="30">
        <v>170</v>
      </c>
      <c r="F22" s="30">
        <v>70</v>
      </c>
      <c r="G22" s="20"/>
      <c r="H22" s="30">
        <v>50</v>
      </c>
      <c r="I22" s="20"/>
      <c r="J22" s="20"/>
      <c r="K22" s="20"/>
      <c r="L22" s="20"/>
      <c r="M22" s="20">
        <f t="shared" si="0"/>
        <v>38855</v>
      </c>
      <c r="N22" s="24">
        <f t="shared" si="1"/>
        <v>38855</v>
      </c>
      <c r="O22" s="25">
        <f t="shared" si="2"/>
        <v>1068.5125</v>
      </c>
      <c r="P22" s="26">
        <v>-2230</v>
      </c>
      <c r="Q22" s="26">
        <v>200</v>
      </c>
      <c r="R22" s="24">
        <f t="shared" si="3"/>
        <v>37586.487500000003</v>
      </c>
      <c r="S22" s="25">
        <f t="shared" si="4"/>
        <v>369.1225</v>
      </c>
      <c r="T22" s="64">
        <f t="shared" si="5"/>
        <v>169.1225</v>
      </c>
      <c r="U22" s="71">
        <v>225</v>
      </c>
      <c r="V22" s="90">
        <f t="shared" si="6"/>
        <v>37361.487500000003</v>
      </c>
      <c r="W22" s="71"/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11574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11574</v>
      </c>
      <c r="N23" s="24">
        <f t="shared" si="1"/>
        <v>11574</v>
      </c>
      <c r="O23" s="25">
        <f t="shared" si="2"/>
        <v>318.28500000000003</v>
      </c>
      <c r="P23" s="26"/>
      <c r="Q23" s="26">
        <v>100</v>
      </c>
      <c r="R23" s="24">
        <f t="shared" si="3"/>
        <v>11155.715</v>
      </c>
      <c r="S23" s="25">
        <f t="shared" si="4"/>
        <v>109.953</v>
      </c>
      <c r="T23" s="64">
        <f t="shared" si="5"/>
        <v>9.953000000000003</v>
      </c>
      <c r="U23" s="71">
        <v>81</v>
      </c>
      <c r="V23" s="90">
        <f t="shared" si="6"/>
        <v>11074.715</v>
      </c>
      <c r="W23" s="71"/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25590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25590</v>
      </c>
      <c r="N24" s="24">
        <f t="shared" si="1"/>
        <v>25590</v>
      </c>
      <c r="O24" s="25">
        <f t="shared" si="2"/>
        <v>703.72500000000002</v>
      </c>
      <c r="P24" s="26">
        <v>-5500</v>
      </c>
      <c r="Q24" s="26">
        <v>136</v>
      </c>
      <c r="R24" s="24">
        <f t="shared" si="3"/>
        <v>24750.275000000001</v>
      </c>
      <c r="S24" s="25">
        <f>M24*0.95%</f>
        <v>243.10499999999999</v>
      </c>
      <c r="T24" s="64">
        <f t="shared" si="5"/>
        <v>107.10499999999999</v>
      </c>
      <c r="U24" s="71">
        <v>180</v>
      </c>
      <c r="V24" s="90">
        <f t="shared" si="6"/>
        <v>24570.275000000001</v>
      </c>
      <c r="W24" s="71"/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15193</v>
      </c>
      <c r="E25" s="30">
        <v>40</v>
      </c>
      <c r="F25" s="30">
        <v>20</v>
      </c>
      <c r="G25" s="30"/>
      <c r="H25" s="30">
        <v>110</v>
      </c>
      <c r="I25" s="20"/>
      <c r="J25" s="20"/>
      <c r="K25" s="20">
        <v>2</v>
      </c>
      <c r="L25" s="20"/>
      <c r="M25" s="20">
        <f t="shared" si="0"/>
        <v>17183</v>
      </c>
      <c r="N25" s="24">
        <f t="shared" si="1"/>
        <v>17547</v>
      </c>
      <c r="O25" s="25">
        <f t="shared" si="2"/>
        <v>472.53250000000003</v>
      </c>
      <c r="P25" s="26"/>
      <c r="Q25" s="26">
        <v>128</v>
      </c>
      <c r="R25" s="24">
        <f t="shared" si="3"/>
        <v>16946.467499999999</v>
      </c>
      <c r="S25" s="25">
        <f t="shared" si="4"/>
        <v>163.23849999999999</v>
      </c>
      <c r="T25" s="64">
        <f t="shared" si="5"/>
        <v>35.238499999999988</v>
      </c>
      <c r="U25" s="71">
        <v>108</v>
      </c>
      <c r="V25" s="90">
        <f t="shared" si="6"/>
        <v>16838.467499999999</v>
      </c>
      <c r="W25" s="71">
        <v>13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14631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14631</v>
      </c>
      <c r="N26" s="24">
        <f t="shared" si="1"/>
        <v>14631</v>
      </c>
      <c r="O26" s="25">
        <f t="shared" si="2"/>
        <v>402.35250000000002</v>
      </c>
      <c r="P26" s="26">
        <v>-3900</v>
      </c>
      <c r="Q26" s="26">
        <v>70</v>
      </c>
      <c r="R26" s="24">
        <f t="shared" si="3"/>
        <v>14158.647499999999</v>
      </c>
      <c r="S26" s="25">
        <f t="shared" si="4"/>
        <v>138.99449999999999</v>
      </c>
      <c r="T26" s="64">
        <f t="shared" si="5"/>
        <v>68.994499999999988</v>
      </c>
      <c r="U26" s="71">
        <v>72</v>
      </c>
      <c r="V26" s="90">
        <f t="shared" si="6"/>
        <v>14086.647499999999</v>
      </c>
      <c r="W26" s="71"/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>
        <v>190</v>
      </c>
      <c r="F27" s="39">
        <v>300</v>
      </c>
      <c r="G27" s="39"/>
      <c r="H27" s="39">
        <v>300</v>
      </c>
      <c r="I27" s="31">
        <v>10</v>
      </c>
      <c r="J27" s="31"/>
      <c r="K27" s="31">
        <v>10</v>
      </c>
      <c r="L27" s="31"/>
      <c r="M27" s="31">
        <f t="shared" si="0"/>
        <v>28395</v>
      </c>
      <c r="N27" s="40">
        <f t="shared" si="1"/>
        <v>32125</v>
      </c>
      <c r="O27" s="25">
        <f t="shared" si="2"/>
        <v>780.86249999999995</v>
      </c>
      <c r="P27" s="41">
        <v>63000</v>
      </c>
      <c r="Q27" s="41">
        <v>100</v>
      </c>
      <c r="R27" s="24">
        <f t="shared" si="3"/>
        <v>31244.137500000001</v>
      </c>
      <c r="S27" s="42">
        <f t="shared" si="4"/>
        <v>269.7525</v>
      </c>
      <c r="T27" s="65">
        <f t="shared" si="5"/>
        <v>169.7525</v>
      </c>
      <c r="U27" s="71">
        <v>72</v>
      </c>
      <c r="V27" s="90">
        <f t="shared" si="6"/>
        <v>31172.137500000001</v>
      </c>
      <c r="W27" s="71"/>
    </row>
    <row r="28" spans="1:23" ht="16.5" thickBot="1" x14ac:dyDescent="0.3">
      <c r="A28" s="91" t="s">
        <v>38</v>
      </c>
      <c r="B28" s="92"/>
      <c r="C28" s="93"/>
      <c r="D28" s="44">
        <f t="shared" ref="D28:E28" si="7">SUM(D7:D27)</f>
        <v>576308</v>
      </c>
      <c r="E28" s="45">
        <f t="shared" si="7"/>
        <v>2290</v>
      </c>
      <c r="F28" s="45">
        <f t="shared" ref="F28:W28" si="8">SUM(F7:F27)</f>
        <v>2740</v>
      </c>
      <c r="G28" s="45">
        <f t="shared" si="8"/>
        <v>0</v>
      </c>
      <c r="H28" s="45">
        <f t="shared" si="8"/>
        <v>2830</v>
      </c>
      <c r="I28" s="45">
        <f t="shared" si="8"/>
        <v>54</v>
      </c>
      <c r="J28" s="45">
        <f t="shared" si="8"/>
        <v>1</v>
      </c>
      <c r="K28" s="45">
        <f t="shared" si="8"/>
        <v>13</v>
      </c>
      <c r="L28" s="45">
        <f t="shared" si="8"/>
        <v>0</v>
      </c>
      <c r="M28" s="66">
        <f t="shared" si="8"/>
        <v>674978</v>
      </c>
      <c r="N28" s="66">
        <f t="shared" si="8"/>
        <v>687849</v>
      </c>
      <c r="O28" s="67">
        <f t="shared" si="8"/>
        <v>18561.895</v>
      </c>
      <c r="P28" s="66">
        <f t="shared" si="8"/>
        <v>32932</v>
      </c>
      <c r="Q28" s="66">
        <f t="shared" si="8"/>
        <v>2479</v>
      </c>
      <c r="R28" s="66">
        <f t="shared" si="8"/>
        <v>666808.10499999998</v>
      </c>
      <c r="S28" s="66">
        <f t="shared" si="8"/>
        <v>6412.2910000000002</v>
      </c>
      <c r="T28" s="68">
        <f t="shared" si="8"/>
        <v>3933.2909999999997</v>
      </c>
      <c r="U28" s="68">
        <f t="shared" si="8"/>
        <v>4134</v>
      </c>
      <c r="V28" s="68">
        <f t="shared" si="8"/>
        <v>662674.10499999998</v>
      </c>
      <c r="W28" s="59">
        <f t="shared" si="8"/>
        <v>876</v>
      </c>
    </row>
    <row r="29" spans="1:23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9">E4+E5-E28</f>
        <v>3305</v>
      </c>
      <c r="F29" s="48">
        <f t="shared" si="9"/>
        <v>13000</v>
      </c>
      <c r="G29" s="48">
        <f t="shared" si="9"/>
        <v>60</v>
      </c>
      <c r="H29" s="48">
        <f t="shared" si="9"/>
        <v>31435</v>
      </c>
      <c r="I29" s="48">
        <f t="shared" si="9"/>
        <v>875</v>
      </c>
      <c r="J29" s="48">
        <f t="shared" si="9"/>
        <v>468</v>
      </c>
      <c r="K29" s="48">
        <f t="shared" si="9"/>
        <v>320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0"/>
      <c r="W29" s="7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90" priority="63" operator="equal">
      <formula>212030016606640</formula>
    </cfRule>
  </conditionalFormatting>
  <conditionalFormatting sqref="D29 E4:E6 E28:K29">
    <cfRule type="cellIs" dxfId="689" priority="61" operator="equal">
      <formula>$E$4</formula>
    </cfRule>
    <cfRule type="cellIs" dxfId="688" priority="62" operator="equal">
      <formula>2120</formula>
    </cfRule>
  </conditionalFormatting>
  <conditionalFormatting sqref="D29:E29 F4:F6 F28:F29">
    <cfRule type="cellIs" dxfId="687" priority="59" operator="equal">
      <formula>$F$4</formula>
    </cfRule>
    <cfRule type="cellIs" dxfId="686" priority="60" operator="equal">
      <formula>300</formula>
    </cfRule>
  </conditionalFormatting>
  <conditionalFormatting sqref="G4:G6 G28:G29">
    <cfRule type="cellIs" dxfId="685" priority="57" operator="equal">
      <formula>$G$4</formula>
    </cfRule>
    <cfRule type="cellIs" dxfId="684" priority="58" operator="equal">
      <formula>1660</formula>
    </cfRule>
  </conditionalFormatting>
  <conditionalFormatting sqref="H4:H6 H28:H29">
    <cfRule type="cellIs" dxfId="683" priority="55" operator="equal">
      <formula>$H$4</formula>
    </cfRule>
    <cfRule type="cellIs" dxfId="682" priority="56" operator="equal">
      <formula>6640</formula>
    </cfRule>
  </conditionalFormatting>
  <conditionalFormatting sqref="T6:T28 U28:W28">
    <cfRule type="cellIs" dxfId="681" priority="54" operator="lessThan">
      <formula>0</formula>
    </cfRule>
  </conditionalFormatting>
  <conditionalFormatting sqref="T7:T27">
    <cfRule type="cellIs" dxfId="680" priority="51" operator="lessThan">
      <formula>0</formula>
    </cfRule>
    <cfRule type="cellIs" dxfId="679" priority="52" operator="lessThan">
      <formula>0</formula>
    </cfRule>
    <cfRule type="cellIs" dxfId="678" priority="53" operator="lessThan">
      <formula>0</formula>
    </cfRule>
  </conditionalFormatting>
  <conditionalFormatting sqref="E4:E6 E28:K28">
    <cfRule type="cellIs" dxfId="677" priority="50" operator="equal">
      <formula>$E$4</formula>
    </cfRule>
  </conditionalFormatting>
  <conditionalFormatting sqref="D28:D29 D6 D4:M4">
    <cfRule type="cellIs" dxfId="676" priority="49" operator="equal">
      <formula>$D$4</formula>
    </cfRule>
  </conditionalFormatting>
  <conditionalFormatting sqref="I4:I6 I28:I29">
    <cfRule type="cellIs" dxfId="675" priority="48" operator="equal">
      <formula>$I$4</formula>
    </cfRule>
  </conditionalFormatting>
  <conditionalFormatting sqref="J4:J6 J28:J29">
    <cfRule type="cellIs" dxfId="674" priority="47" operator="equal">
      <formula>$J$4</formula>
    </cfRule>
  </conditionalFormatting>
  <conditionalFormatting sqref="K4:K6 K28:K29">
    <cfRule type="cellIs" dxfId="673" priority="46" operator="equal">
      <formula>$K$4</formula>
    </cfRule>
  </conditionalFormatting>
  <conditionalFormatting sqref="M4:M6">
    <cfRule type="cellIs" dxfId="672" priority="45" operator="equal">
      <formula>$L$4</formula>
    </cfRule>
  </conditionalFormatting>
  <conditionalFormatting sqref="T7:T28 U28:W28">
    <cfRule type="cellIs" dxfId="671" priority="42" operator="lessThan">
      <formula>0</formula>
    </cfRule>
    <cfRule type="cellIs" dxfId="670" priority="43" operator="lessThan">
      <formula>0</formula>
    </cfRule>
    <cfRule type="cellIs" dxfId="669" priority="44" operator="lessThan">
      <formula>0</formula>
    </cfRule>
  </conditionalFormatting>
  <conditionalFormatting sqref="D5:K5">
    <cfRule type="cellIs" dxfId="668" priority="41" operator="greaterThan">
      <formula>0</formula>
    </cfRule>
  </conditionalFormatting>
  <conditionalFormatting sqref="T6:T28 U28:W28">
    <cfRule type="cellIs" dxfId="667" priority="40" operator="lessThan">
      <formula>0</formula>
    </cfRule>
  </conditionalFormatting>
  <conditionalFormatting sqref="T7:T27">
    <cfRule type="cellIs" dxfId="666" priority="37" operator="lessThan">
      <formula>0</formula>
    </cfRule>
    <cfRule type="cellIs" dxfId="665" priority="38" operator="lessThan">
      <formula>0</formula>
    </cfRule>
    <cfRule type="cellIs" dxfId="664" priority="39" operator="lessThan">
      <formula>0</formula>
    </cfRule>
  </conditionalFormatting>
  <conditionalFormatting sqref="T7:T28 U28:W28">
    <cfRule type="cellIs" dxfId="663" priority="34" operator="lessThan">
      <formula>0</formula>
    </cfRule>
    <cfRule type="cellIs" dxfId="662" priority="35" operator="lessThan">
      <formula>0</formula>
    </cfRule>
    <cfRule type="cellIs" dxfId="661" priority="36" operator="lessThan">
      <formula>0</formula>
    </cfRule>
  </conditionalFormatting>
  <conditionalFormatting sqref="D5:K5">
    <cfRule type="cellIs" dxfId="660" priority="33" operator="greaterThan">
      <formula>0</formula>
    </cfRule>
  </conditionalFormatting>
  <conditionalFormatting sqref="L4 L6 L28:L29">
    <cfRule type="cellIs" dxfId="659" priority="32" operator="equal">
      <formula>$L$4</formula>
    </cfRule>
  </conditionalFormatting>
  <conditionalFormatting sqref="D7:S7">
    <cfRule type="cellIs" dxfId="658" priority="31" operator="greaterThan">
      <formula>0</formula>
    </cfRule>
  </conditionalFormatting>
  <conditionalFormatting sqref="D9:S9">
    <cfRule type="cellIs" dxfId="657" priority="30" operator="greaterThan">
      <formula>0</formula>
    </cfRule>
  </conditionalFormatting>
  <conditionalFormatting sqref="D11:S11">
    <cfRule type="cellIs" dxfId="656" priority="29" operator="greaterThan">
      <formula>0</formula>
    </cfRule>
  </conditionalFormatting>
  <conditionalFormatting sqref="D13:S13">
    <cfRule type="cellIs" dxfId="655" priority="28" operator="greaterThan">
      <formula>0</formula>
    </cfRule>
  </conditionalFormatting>
  <conditionalFormatting sqref="D15:S15">
    <cfRule type="cellIs" dxfId="654" priority="27" operator="greaterThan">
      <formula>0</formula>
    </cfRule>
  </conditionalFormatting>
  <conditionalFormatting sqref="D17:S17">
    <cfRule type="cellIs" dxfId="653" priority="26" operator="greaterThan">
      <formula>0</formula>
    </cfRule>
  </conditionalFormatting>
  <conditionalFormatting sqref="D19:S19">
    <cfRule type="cellIs" dxfId="652" priority="25" operator="greaterThan">
      <formula>0</formula>
    </cfRule>
  </conditionalFormatting>
  <conditionalFormatting sqref="D21:S21">
    <cfRule type="cellIs" dxfId="651" priority="24" operator="greaterThan">
      <formula>0</formula>
    </cfRule>
  </conditionalFormatting>
  <conditionalFormatting sqref="D23:S23">
    <cfRule type="cellIs" dxfId="650" priority="23" operator="greaterThan">
      <formula>0</formula>
    </cfRule>
  </conditionalFormatting>
  <conditionalFormatting sqref="D25:S25">
    <cfRule type="cellIs" dxfId="649" priority="22" operator="greaterThan">
      <formula>0</formula>
    </cfRule>
  </conditionalFormatting>
  <conditionalFormatting sqref="D27:S27">
    <cfRule type="cellIs" dxfId="648" priority="21" operator="greaterThan">
      <formula>0</formula>
    </cfRule>
  </conditionalFormatting>
  <conditionalFormatting sqref="U6">
    <cfRule type="cellIs" dxfId="647" priority="20" operator="lessThan">
      <formula>0</formula>
    </cfRule>
  </conditionalFormatting>
  <conditionalFormatting sqref="U6">
    <cfRule type="cellIs" dxfId="646" priority="19" operator="lessThan">
      <formula>0</formula>
    </cfRule>
  </conditionalFormatting>
  <conditionalFormatting sqref="V6">
    <cfRule type="cellIs" dxfId="645" priority="18" operator="lessThan">
      <formula>0</formula>
    </cfRule>
  </conditionalFormatting>
  <conditionalFormatting sqref="V6">
    <cfRule type="cellIs" dxfId="644" priority="17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3" sqref="H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'17'!D29</f>
        <v>547291</v>
      </c>
      <c r="E4" s="2">
        <f>'17'!E29</f>
        <v>3305</v>
      </c>
      <c r="F4" s="2">
        <f>'17'!F29</f>
        <v>13000</v>
      </c>
      <c r="G4" s="2">
        <f>'17'!G29</f>
        <v>60</v>
      </c>
      <c r="H4" s="2">
        <f>'17'!H29</f>
        <v>31435</v>
      </c>
      <c r="I4" s="2">
        <f>'17'!I29</f>
        <v>875</v>
      </c>
      <c r="J4" s="2">
        <f>'17'!J29</f>
        <v>468</v>
      </c>
      <c r="K4" s="2">
        <f>'17'!K29</f>
        <v>320</v>
      </c>
      <c r="L4" s="2">
        <f>'17'!L29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'18'!D29</f>
        <v>547291</v>
      </c>
      <c r="E4" s="2">
        <f>'18'!E29</f>
        <v>3305</v>
      </c>
      <c r="F4" s="2">
        <f>'18'!F29</f>
        <v>13000</v>
      </c>
      <c r="G4" s="2">
        <f>'18'!G29</f>
        <v>60</v>
      </c>
      <c r="H4" s="2">
        <f>'18'!H29</f>
        <v>31435</v>
      </c>
      <c r="I4" s="2">
        <f>'18'!I29</f>
        <v>875</v>
      </c>
      <c r="J4" s="2">
        <f>'18'!J29</f>
        <v>468</v>
      </c>
      <c r="K4" s="2">
        <f>'18'!K29</f>
        <v>320</v>
      </c>
      <c r="L4" s="2">
        <f>'18'!L29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49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94" t="s">
        <v>39</v>
      </c>
      <c r="B29" s="95"/>
      <c r="C29" s="96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9" priority="43" operator="equal">
      <formula>212030016606640</formula>
    </cfRule>
  </conditionalFormatting>
  <conditionalFormatting sqref="D29 E4:E6 E28:K29">
    <cfRule type="cellIs" dxfId="1358" priority="41" operator="equal">
      <formula>$E$4</formula>
    </cfRule>
    <cfRule type="cellIs" dxfId="1357" priority="42" operator="equal">
      <formula>2120</formula>
    </cfRule>
  </conditionalFormatting>
  <conditionalFormatting sqref="D29:E29 F4:F6 F28:F29">
    <cfRule type="cellIs" dxfId="1356" priority="39" operator="equal">
      <formula>$F$4</formula>
    </cfRule>
    <cfRule type="cellIs" dxfId="1355" priority="40" operator="equal">
      <formula>300</formula>
    </cfRule>
  </conditionalFormatting>
  <conditionalFormatting sqref="G4:G6 G28:G29">
    <cfRule type="cellIs" dxfId="1354" priority="37" operator="equal">
      <formula>$G$4</formula>
    </cfRule>
    <cfRule type="cellIs" dxfId="1353" priority="38" operator="equal">
      <formula>1660</formula>
    </cfRule>
  </conditionalFormatting>
  <conditionalFormatting sqref="H4:H6 H28:H29">
    <cfRule type="cellIs" dxfId="1352" priority="35" operator="equal">
      <formula>$H$4</formula>
    </cfRule>
    <cfRule type="cellIs" dxfId="1351" priority="36" operator="equal">
      <formula>6640</formula>
    </cfRule>
  </conditionalFormatting>
  <conditionalFormatting sqref="T6:T28">
    <cfRule type="cellIs" dxfId="1350" priority="34" operator="lessThan">
      <formula>0</formula>
    </cfRule>
  </conditionalFormatting>
  <conditionalFormatting sqref="T7:T27">
    <cfRule type="cellIs" dxfId="1349" priority="31" operator="lessThan">
      <formula>0</formula>
    </cfRule>
    <cfRule type="cellIs" dxfId="1348" priority="32" operator="lessThan">
      <formula>0</formula>
    </cfRule>
    <cfRule type="cellIs" dxfId="1347" priority="33" operator="lessThan">
      <formula>0</formula>
    </cfRule>
  </conditionalFormatting>
  <conditionalFormatting sqref="E4:E6 E28:K28">
    <cfRule type="cellIs" dxfId="1346" priority="30" operator="equal">
      <formula>$E$4</formula>
    </cfRule>
  </conditionalFormatting>
  <conditionalFormatting sqref="D28:D29 D6 D4:M4">
    <cfRule type="cellIs" dxfId="1345" priority="29" operator="equal">
      <formula>$D$4</formula>
    </cfRule>
  </conditionalFormatting>
  <conditionalFormatting sqref="I4:I6 I28:I29">
    <cfRule type="cellIs" dxfId="1344" priority="28" operator="equal">
      <formula>$I$4</formula>
    </cfRule>
  </conditionalFormatting>
  <conditionalFormatting sqref="J4:J6 J28:J29">
    <cfRule type="cellIs" dxfId="1343" priority="27" operator="equal">
      <formula>$J$4</formula>
    </cfRule>
  </conditionalFormatting>
  <conditionalFormatting sqref="K4:K6 K28:K29">
    <cfRule type="cellIs" dxfId="1342" priority="26" operator="equal">
      <formula>$K$4</formula>
    </cfRule>
  </conditionalFormatting>
  <conditionalFormatting sqref="M4:M6">
    <cfRule type="cellIs" dxfId="1341" priority="25" operator="equal">
      <formula>$L$4</formula>
    </cfRule>
  </conditionalFormatting>
  <conditionalFormatting sqref="T7:T28">
    <cfRule type="cellIs" dxfId="1340" priority="22" operator="lessThan">
      <formula>0</formula>
    </cfRule>
    <cfRule type="cellIs" dxfId="1339" priority="23" operator="lessThan">
      <formula>0</formula>
    </cfRule>
    <cfRule type="cellIs" dxfId="1338" priority="24" operator="lessThan">
      <formula>0</formula>
    </cfRule>
  </conditionalFormatting>
  <conditionalFormatting sqref="D5:K5">
    <cfRule type="cellIs" dxfId="1337" priority="21" operator="greaterThan">
      <formula>0</formula>
    </cfRule>
  </conditionalFormatting>
  <conditionalFormatting sqref="T6:T28">
    <cfRule type="cellIs" dxfId="1336" priority="20" operator="lessThan">
      <formula>0</formula>
    </cfRule>
  </conditionalFormatting>
  <conditionalFormatting sqref="T7:T27">
    <cfRule type="cellIs" dxfId="1335" priority="17" operator="lessThan">
      <formula>0</formula>
    </cfRule>
    <cfRule type="cellIs" dxfId="1334" priority="18" operator="lessThan">
      <formula>0</formula>
    </cfRule>
    <cfRule type="cellIs" dxfId="1333" priority="19" operator="lessThan">
      <formula>0</formula>
    </cfRule>
  </conditionalFormatting>
  <conditionalFormatting sqref="T7:T28">
    <cfRule type="cellIs" dxfId="1332" priority="14" operator="lessThan">
      <formula>0</formula>
    </cfRule>
    <cfRule type="cellIs" dxfId="1331" priority="15" operator="lessThan">
      <formula>0</formula>
    </cfRule>
    <cfRule type="cellIs" dxfId="1330" priority="16" operator="lessThan">
      <formula>0</formula>
    </cfRule>
  </conditionalFormatting>
  <conditionalFormatting sqref="D5:K5">
    <cfRule type="cellIs" dxfId="1329" priority="13" operator="greaterThan">
      <formula>0</formula>
    </cfRule>
  </conditionalFormatting>
  <conditionalFormatting sqref="L4 L6 L28:L29">
    <cfRule type="cellIs" dxfId="1328" priority="12" operator="equal">
      <formula>$L$4</formula>
    </cfRule>
  </conditionalFormatting>
  <conditionalFormatting sqref="D7:S7">
    <cfRule type="cellIs" dxfId="1327" priority="11" operator="greaterThan">
      <formula>0</formula>
    </cfRule>
  </conditionalFormatting>
  <conditionalFormatting sqref="D9:S9">
    <cfRule type="cellIs" dxfId="1326" priority="10" operator="greaterThan">
      <formula>0</formula>
    </cfRule>
  </conditionalFormatting>
  <conditionalFormatting sqref="D11:S11">
    <cfRule type="cellIs" dxfId="1325" priority="9" operator="greaterThan">
      <formula>0</formula>
    </cfRule>
  </conditionalFormatting>
  <conditionalFormatting sqref="D13:S13">
    <cfRule type="cellIs" dxfId="1324" priority="8" operator="greaterThan">
      <formula>0</formula>
    </cfRule>
  </conditionalFormatting>
  <conditionalFormatting sqref="D15:S15">
    <cfRule type="cellIs" dxfId="1323" priority="7" operator="greaterThan">
      <formula>0</formula>
    </cfRule>
  </conditionalFormatting>
  <conditionalFormatting sqref="D17:S17">
    <cfRule type="cellIs" dxfId="1322" priority="6" operator="greaterThan">
      <formula>0</formula>
    </cfRule>
  </conditionalFormatting>
  <conditionalFormatting sqref="D19:S19">
    <cfRule type="cellIs" dxfId="1321" priority="5" operator="greaterThan">
      <formula>0</formula>
    </cfRule>
  </conditionalFormatting>
  <conditionalFormatting sqref="D21:S21">
    <cfRule type="cellIs" dxfId="1320" priority="4" operator="greaterThan">
      <formula>0</formula>
    </cfRule>
  </conditionalFormatting>
  <conditionalFormatting sqref="D23:S23">
    <cfRule type="cellIs" dxfId="1319" priority="3" operator="greaterThan">
      <formula>0</formula>
    </cfRule>
  </conditionalFormatting>
  <conditionalFormatting sqref="D25:S25">
    <cfRule type="cellIs" dxfId="1318" priority="2" operator="greaterThan">
      <formula>0</formula>
    </cfRule>
  </conditionalFormatting>
  <conditionalFormatting sqref="D27:S27">
    <cfRule type="cellIs" dxfId="131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'19'!D29</f>
        <v>547291</v>
      </c>
      <c r="E4" s="2">
        <f>'19'!E29</f>
        <v>3305</v>
      </c>
      <c r="F4" s="2">
        <f>'19'!F29</f>
        <v>13000</v>
      </c>
      <c r="G4" s="2">
        <f>'19'!G29</f>
        <v>60</v>
      </c>
      <c r="H4" s="2">
        <f>'19'!H29</f>
        <v>31435</v>
      </c>
      <c r="I4" s="2">
        <f>'19'!I29</f>
        <v>875</v>
      </c>
      <c r="J4" s="2">
        <f>'19'!J29</f>
        <v>468</v>
      </c>
      <c r="K4" s="2">
        <f>'19'!K29</f>
        <v>320</v>
      </c>
      <c r="L4" s="2">
        <f>'19'!L29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1" sqref="E11: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'20'!D29</f>
        <v>547291</v>
      </c>
      <c r="E4" s="2">
        <f>'20'!E29</f>
        <v>3305</v>
      </c>
      <c r="F4" s="2">
        <f>'20'!F29</f>
        <v>13000</v>
      </c>
      <c r="G4" s="2">
        <f>'20'!G29</f>
        <v>60</v>
      </c>
      <c r="H4" s="2">
        <f>'20'!H29</f>
        <v>31435</v>
      </c>
      <c r="I4" s="2">
        <f>'20'!I29</f>
        <v>875</v>
      </c>
      <c r="J4" s="2">
        <f>'20'!J29</f>
        <v>468</v>
      </c>
      <c r="K4" s="2">
        <f>'20'!K29</f>
        <v>320</v>
      </c>
      <c r="L4" s="2">
        <f>'20'!L29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'21'!D29</f>
        <v>547291</v>
      </c>
      <c r="E4" s="2">
        <f>'21'!E29</f>
        <v>3305</v>
      </c>
      <c r="F4" s="2">
        <f>'21'!F29</f>
        <v>13000</v>
      </c>
      <c r="G4" s="2">
        <f>'21'!G29</f>
        <v>60</v>
      </c>
      <c r="H4" s="2">
        <f>'21'!H29</f>
        <v>31435</v>
      </c>
      <c r="I4" s="2">
        <f>'21'!I29</f>
        <v>875</v>
      </c>
      <c r="J4" s="2">
        <f>'21'!J29</f>
        <v>468</v>
      </c>
      <c r="K4" s="2">
        <f>'21'!K29</f>
        <v>320</v>
      </c>
      <c r="L4" s="2">
        <f>'21'!L29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'22'!D29</f>
        <v>547291</v>
      </c>
      <c r="E4" s="2">
        <f>'22'!E29</f>
        <v>3305</v>
      </c>
      <c r="F4" s="2">
        <f>'22'!F29</f>
        <v>13000</v>
      </c>
      <c r="G4" s="2">
        <f>'22'!G29</f>
        <v>60</v>
      </c>
      <c r="H4" s="2">
        <f>'22'!H29</f>
        <v>31435</v>
      </c>
      <c r="I4" s="2">
        <f>'22'!I29</f>
        <v>875</v>
      </c>
      <c r="J4" s="2">
        <f>'22'!J29</f>
        <v>468</v>
      </c>
      <c r="K4" s="2">
        <f>'22'!K29</f>
        <v>320</v>
      </c>
      <c r="L4" s="2">
        <f>'22'!L29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'23'!D29</f>
        <v>547291</v>
      </c>
      <c r="E4" s="2">
        <f>'23'!E29</f>
        <v>3305</v>
      </c>
      <c r="F4" s="2">
        <f>'23'!F29</f>
        <v>13000</v>
      </c>
      <c r="G4" s="2">
        <f>'23'!G29</f>
        <v>60</v>
      </c>
      <c r="H4" s="2">
        <f>'23'!H29</f>
        <v>31435</v>
      </c>
      <c r="I4" s="2">
        <f>'23'!I29</f>
        <v>875</v>
      </c>
      <c r="J4" s="2">
        <f>'23'!J29</f>
        <v>468</v>
      </c>
      <c r="K4" s="2">
        <f>'23'!K29</f>
        <v>320</v>
      </c>
      <c r="L4" s="2">
        <f>'23'!L29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'24'!D29</f>
        <v>547291</v>
      </c>
      <c r="E4" s="2">
        <f>'24'!E29</f>
        <v>3305</v>
      </c>
      <c r="F4" s="2">
        <f>'24'!F29</f>
        <v>13000</v>
      </c>
      <c r="G4" s="2">
        <f>'24'!G29</f>
        <v>60</v>
      </c>
      <c r="H4" s="2">
        <f>'24'!H29</f>
        <v>31435</v>
      </c>
      <c r="I4" s="2">
        <f>'24'!I29</f>
        <v>875</v>
      </c>
      <c r="J4" s="2">
        <f>'24'!J29</f>
        <v>468</v>
      </c>
      <c r="K4" s="2">
        <f>'24'!K29</f>
        <v>320</v>
      </c>
      <c r="L4" s="2">
        <f>'24'!L29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'25'!D29</f>
        <v>547291</v>
      </c>
      <c r="E4" s="2">
        <f>'25'!E29</f>
        <v>3305</v>
      </c>
      <c r="F4" s="2">
        <f>'25'!F29</f>
        <v>13000</v>
      </c>
      <c r="G4" s="2">
        <f>'25'!G29</f>
        <v>60</v>
      </c>
      <c r="H4" s="2">
        <f>'25'!H29</f>
        <v>31435</v>
      </c>
      <c r="I4" s="2">
        <f>'25'!I29</f>
        <v>875</v>
      </c>
      <c r="J4" s="2">
        <f>'25'!J29</f>
        <v>468</v>
      </c>
      <c r="K4" s="2">
        <f>'25'!K29</f>
        <v>320</v>
      </c>
      <c r="L4" s="2">
        <f>'25'!L29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'26'!D29</f>
        <v>547291</v>
      </c>
      <c r="E4" s="2">
        <f>'26'!E29</f>
        <v>3305</v>
      </c>
      <c r="F4" s="2">
        <f>'26'!F29</f>
        <v>13000</v>
      </c>
      <c r="G4" s="2">
        <f>'26'!G29</f>
        <v>60</v>
      </c>
      <c r="H4" s="2">
        <f>'26'!H29</f>
        <v>31435</v>
      </c>
      <c r="I4" s="2">
        <f>'26'!I29</f>
        <v>875</v>
      </c>
      <c r="J4" s="2">
        <f>'26'!J29</f>
        <v>468</v>
      </c>
      <c r="K4" s="2">
        <f>'26'!K29</f>
        <v>320</v>
      </c>
      <c r="L4" s="2">
        <f>'26'!L29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'27'!D29</f>
        <v>547291</v>
      </c>
      <c r="E4" s="2">
        <f>'27'!E29</f>
        <v>3305</v>
      </c>
      <c r="F4" s="2">
        <f>'27'!F29</f>
        <v>13000</v>
      </c>
      <c r="G4" s="2">
        <f>'27'!G29</f>
        <v>60</v>
      </c>
      <c r="H4" s="2">
        <f>'27'!H29</f>
        <v>31435</v>
      </c>
      <c r="I4" s="2">
        <f>'27'!I29</f>
        <v>875</v>
      </c>
      <c r="J4" s="2">
        <f>'27'!J29</f>
        <v>468</v>
      </c>
      <c r="K4" s="2">
        <f>'27'!K29</f>
        <v>320</v>
      </c>
      <c r="L4" s="2">
        <f>'27'!L29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'28'!D29</f>
        <v>547291</v>
      </c>
      <c r="E4" s="2">
        <f>'28'!E29</f>
        <v>3305</v>
      </c>
      <c r="F4" s="2">
        <f>'28'!F29</f>
        <v>13000</v>
      </c>
      <c r="G4" s="2">
        <f>'28'!G29</f>
        <v>60</v>
      </c>
      <c r="H4" s="2">
        <f>'28'!H29</f>
        <v>31435</v>
      </c>
      <c r="I4" s="2">
        <f>'28'!I29</f>
        <v>875</v>
      </c>
      <c r="J4" s="2">
        <f>'28'!J29</f>
        <v>468</v>
      </c>
      <c r="K4" s="2">
        <f>'28'!K29</f>
        <v>320</v>
      </c>
      <c r="L4" s="2">
        <f>'28'!L29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50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94" t="s">
        <v>39</v>
      </c>
      <c r="B29" s="95"/>
      <c r="C29" s="96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6" priority="43" operator="equal">
      <formula>212030016606640</formula>
    </cfRule>
  </conditionalFormatting>
  <conditionalFormatting sqref="D29 E4:E6 E28:K29">
    <cfRule type="cellIs" dxfId="1315" priority="41" operator="equal">
      <formula>$E$4</formula>
    </cfRule>
    <cfRule type="cellIs" dxfId="1314" priority="42" operator="equal">
      <formula>2120</formula>
    </cfRule>
  </conditionalFormatting>
  <conditionalFormatting sqref="D29:E29 F4:F6 F28:F29">
    <cfRule type="cellIs" dxfId="1313" priority="39" operator="equal">
      <formula>$F$4</formula>
    </cfRule>
    <cfRule type="cellIs" dxfId="1312" priority="40" operator="equal">
      <formula>300</formula>
    </cfRule>
  </conditionalFormatting>
  <conditionalFormatting sqref="G4:G6 G28:G29">
    <cfRule type="cellIs" dxfId="1311" priority="37" operator="equal">
      <formula>$G$4</formula>
    </cfRule>
    <cfRule type="cellIs" dxfId="1310" priority="38" operator="equal">
      <formula>1660</formula>
    </cfRule>
  </conditionalFormatting>
  <conditionalFormatting sqref="H4:H6 H28:H29">
    <cfRule type="cellIs" dxfId="1309" priority="35" operator="equal">
      <formula>$H$4</formula>
    </cfRule>
    <cfRule type="cellIs" dxfId="1308" priority="36" operator="equal">
      <formula>6640</formula>
    </cfRule>
  </conditionalFormatting>
  <conditionalFormatting sqref="T6:T28">
    <cfRule type="cellIs" dxfId="1307" priority="34" operator="lessThan">
      <formula>0</formula>
    </cfRule>
  </conditionalFormatting>
  <conditionalFormatting sqref="T7:T27">
    <cfRule type="cellIs" dxfId="1306" priority="31" operator="lessThan">
      <formula>0</formula>
    </cfRule>
    <cfRule type="cellIs" dxfId="1305" priority="32" operator="lessThan">
      <formula>0</formula>
    </cfRule>
    <cfRule type="cellIs" dxfId="1304" priority="33" operator="lessThan">
      <formula>0</formula>
    </cfRule>
  </conditionalFormatting>
  <conditionalFormatting sqref="E4:E6 E28:K28">
    <cfRule type="cellIs" dxfId="1303" priority="30" operator="equal">
      <formula>$E$4</formula>
    </cfRule>
  </conditionalFormatting>
  <conditionalFormatting sqref="D28:D29 D6 D4:M4">
    <cfRule type="cellIs" dxfId="1302" priority="29" operator="equal">
      <formula>$D$4</formula>
    </cfRule>
  </conditionalFormatting>
  <conditionalFormatting sqref="I4:I6 I28:I29">
    <cfRule type="cellIs" dxfId="1301" priority="28" operator="equal">
      <formula>$I$4</formula>
    </cfRule>
  </conditionalFormatting>
  <conditionalFormatting sqref="J4:J6 J28:J29">
    <cfRule type="cellIs" dxfId="1300" priority="27" operator="equal">
      <formula>$J$4</formula>
    </cfRule>
  </conditionalFormatting>
  <conditionalFormatting sqref="K4:K6 K28:K29">
    <cfRule type="cellIs" dxfId="1299" priority="26" operator="equal">
      <formula>$K$4</formula>
    </cfRule>
  </conditionalFormatting>
  <conditionalFormatting sqref="M4:M6">
    <cfRule type="cellIs" dxfId="1298" priority="25" operator="equal">
      <formula>$L$4</formula>
    </cfRule>
  </conditionalFormatting>
  <conditionalFormatting sqref="T7:T28">
    <cfRule type="cellIs" dxfId="1297" priority="22" operator="lessThan">
      <formula>0</formula>
    </cfRule>
    <cfRule type="cellIs" dxfId="1296" priority="23" operator="lessThan">
      <formula>0</formula>
    </cfRule>
    <cfRule type="cellIs" dxfId="1295" priority="24" operator="lessThan">
      <formula>0</formula>
    </cfRule>
  </conditionalFormatting>
  <conditionalFormatting sqref="D5:K5">
    <cfRule type="cellIs" dxfId="1294" priority="21" operator="greaterThan">
      <formula>0</formula>
    </cfRule>
  </conditionalFormatting>
  <conditionalFormatting sqref="T6:T28">
    <cfRule type="cellIs" dxfId="1293" priority="20" operator="lessThan">
      <formula>0</formula>
    </cfRule>
  </conditionalFormatting>
  <conditionalFormatting sqref="T7:T27">
    <cfRule type="cellIs" dxfId="1292" priority="17" operator="lessThan">
      <formula>0</formula>
    </cfRule>
    <cfRule type="cellIs" dxfId="1291" priority="18" operator="lessThan">
      <formula>0</formula>
    </cfRule>
    <cfRule type="cellIs" dxfId="1290" priority="19" operator="lessThan">
      <formula>0</formula>
    </cfRule>
  </conditionalFormatting>
  <conditionalFormatting sqref="T7:T28">
    <cfRule type="cellIs" dxfId="1289" priority="14" operator="lessThan">
      <formula>0</formula>
    </cfRule>
    <cfRule type="cellIs" dxfId="1288" priority="15" operator="lessThan">
      <formula>0</formula>
    </cfRule>
    <cfRule type="cellIs" dxfId="1287" priority="16" operator="lessThan">
      <formula>0</formula>
    </cfRule>
  </conditionalFormatting>
  <conditionalFormatting sqref="D5:K5">
    <cfRule type="cellIs" dxfId="1286" priority="13" operator="greaterThan">
      <formula>0</formula>
    </cfRule>
  </conditionalFormatting>
  <conditionalFormatting sqref="L4 L6 L28:L29">
    <cfRule type="cellIs" dxfId="1285" priority="12" operator="equal">
      <formula>$L$4</formula>
    </cfRule>
  </conditionalFormatting>
  <conditionalFormatting sqref="D7:S7">
    <cfRule type="cellIs" dxfId="1284" priority="11" operator="greaterThan">
      <formula>0</formula>
    </cfRule>
  </conditionalFormatting>
  <conditionalFormatting sqref="D9:S9">
    <cfRule type="cellIs" dxfId="1283" priority="10" operator="greaterThan">
      <formula>0</formula>
    </cfRule>
  </conditionalFormatting>
  <conditionalFormatting sqref="D11:S11">
    <cfRule type="cellIs" dxfId="1282" priority="9" operator="greaterThan">
      <formula>0</formula>
    </cfRule>
  </conditionalFormatting>
  <conditionalFormatting sqref="D13:S13">
    <cfRule type="cellIs" dxfId="1281" priority="8" operator="greaterThan">
      <formula>0</formula>
    </cfRule>
  </conditionalFormatting>
  <conditionalFormatting sqref="D15:S15">
    <cfRule type="cellIs" dxfId="1280" priority="7" operator="greaterThan">
      <formula>0</formula>
    </cfRule>
  </conditionalFormatting>
  <conditionalFormatting sqref="D17:S17">
    <cfRule type="cellIs" dxfId="1279" priority="6" operator="greaterThan">
      <formula>0</formula>
    </cfRule>
  </conditionalFormatting>
  <conditionalFormatting sqref="D19:S19">
    <cfRule type="cellIs" dxfId="1278" priority="5" operator="greaterThan">
      <formula>0</formula>
    </cfRule>
  </conditionalFormatting>
  <conditionalFormatting sqref="D21:S21">
    <cfRule type="cellIs" dxfId="1277" priority="4" operator="greaterThan">
      <formula>0</formula>
    </cfRule>
  </conditionalFormatting>
  <conditionalFormatting sqref="D23:S23">
    <cfRule type="cellIs" dxfId="1276" priority="3" operator="greaterThan">
      <formula>0</formula>
    </cfRule>
  </conditionalFormatting>
  <conditionalFormatting sqref="D25:S25">
    <cfRule type="cellIs" dxfId="1275" priority="2" operator="greaterThan">
      <formula>0</formula>
    </cfRule>
  </conditionalFormatting>
  <conditionalFormatting sqref="D27:S27">
    <cfRule type="cellIs" dxfId="127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'29'!D29</f>
        <v>547291</v>
      </c>
      <c r="E4" s="2">
        <f>'29'!E29</f>
        <v>3305</v>
      </c>
      <c r="F4" s="2">
        <f>'29'!F29</f>
        <v>13000</v>
      </c>
      <c r="G4" s="2">
        <f>'29'!G29</f>
        <v>60</v>
      </c>
      <c r="H4" s="2">
        <f>'29'!H29</f>
        <v>31435</v>
      </c>
      <c r="I4" s="2">
        <f>'29'!I29</f>
        <v>875</v>
      </c>
      <c r="J4" s="2">
        <f>'29'!J29</f>
        <v>468</v>
      </c>
      <c r="K4" s="2">
        <f>'29'!K29</f>
        <v>320</v>
      </c>
      <c r="L4" s="2">
        <f>'29'!L29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'30'!D29</f>
        <v>547291</v>
      </c>
      <c r="E4" s="2">
        <f>'30'!E29</f>
        <v>3305</v>
      </c>
      <c r="F4" s="2">
        <f>'30'!F29</f>
        <v>13000</v>
      </c>
      <c r="G4" s="2">
        <f>'30'!G29</f>
        <v>60</v>
      </c>
      <c r="H4" s="2">
        <f>'30'!H29</f>
        <v>31435</v>
      </c>
      <c r="I4" s="2">
        <f>'30'!I29</f>
        <v>875</v>
      </c>
      <c r="J4" s="2">
        <f>'30'!J29</f>
        <v>468</v>
      </c>
      <c r="K4" s="2">
        <f>'30'!K29</f>
        <v>320</v>
      </c>
      <c r="L4" s="2">
        <f>'30'!L29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selection activeCell="E29" sqref="E2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/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3021687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192660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2360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257800</v>
      </c>
      <c r="N7" s="24">
        <f>D7+E7*20+F7*10+G7*9+H7*9+I7*191+J7*191+K7*182+L7*100</f>
        <v>269289</v>
      </c>
      <c r="O7" s="25">
        <f>M7*2.75%</f>
        <v>7089.5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1142</v>
      </c>
      <c r="R7" s="24">
        <f>M7-(M7*2.75%)+I7*191+J7*191+K7*182+L7*100-Q7</f>
        <v>261057.5</v>
      </c>
      <c r="S7" s="25">
        <f>M7*0.95%</f>
        <v>2449.1</v>
      </c>
      <c r="T7" s="27">
        <f>S7-Q7</f>
        <v>1307.0999999999999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74637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930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97207</v>
      </c>
      <c r="N8" s="24">
        <f t="shared" ref="N8:N27" si="1">D8+E8*20+F8*10+G8*9+H8*9+I8*191+J8*191+K8*182+L8*100</f>
        <v>97589</v>
      </c>
      <c r="O8" s="25">
        <f t="shared" ref="O8:O27" si="2">M8*2.75%</f>
        <v>2673.1925000000001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1280</v>
      </c>
      <c r="R8" s="24">
        <f t="shared" ref="R8:R27" si="3">M8-(M8*2.75%)+I8*191+J8*191+K8*182+L8*100-Q8</f>
        <v>93635.807499999995</v>
      </c>
      <c r="S8" s="25">
        <f t="shared" ref="S8:S27" si="4">M8*0.95%</f>
        <v>923.4665</v>
      </c>
      <c r="T8" s="27">
        <f t="shared" ref="T8:T27" si="5">S8-Q8</f>
        <v>-356.5335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224164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290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560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2120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255364</v>
      </c>
      <c r="N9" s="24">
        <f t="shared" si="1"/>
        <v>269772</v>
      </c>
      <c r="O9" s="25">
        <f t="shared" si="2"/>
        <v>7022.51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1837</v>
      </c>
      <c r="R9" s="24">
        <f t="shared" si="3"/>
        <v>260912.49</v>
      </c>
      <c r="S9" s="25">
        <f t="shared" si="4"/>
        <v>2425.9580000000001</v>
      </c>
      <c r="T9" s="27">
        <f t="shared" si="5"/>
        <v>588.95800000000008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70686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7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76246</v>
      </c>
      <c r="N10" s="24">
        <f t="shared" si="1"/>
        <v>89935</v>
      </c>
      <c r="O10" s="25">
        <f t="shared" si="2"/>
        <v>2096.7649999999999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334</v>
      </c>
      <c r="R10" s="24">
        <f t="shared" si="3"/>
        <v>87504.235000000001</v>
      </c>
      <c r="S10" s="25">
        <f t="shared" si="4"/>
        <v>724.33699999999999</v>
      </c>
      <c r="T10" s="27">
        <f t="shared" si="5"/>
        <v>390.33699999999999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133621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151926</v>
      </c>
      <c r="N11" s="24">
        <f t="shared" si="1"/>
        <v>176704</v>
      </c>
      <c r="O11" s="25">
        <f t="shared" si="2"/>
        <v>4177.9650000000001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823</v>
      </c>
      <c r="R11" s="24">
        <f t="shared" si="3"/>
        <v>171703.035</v>
      </c>
      <c r="S11" s="25">
        <f t="shared" si="4"/>
        <v>1443.297</v>
      </c>
      <c r="T11" s="27">
        <f t="shared" si="5"/>
        <v>620.29700000000003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70269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1500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116069</v>
      </c>
      <c r="N12" s="24">
        <f t="shared" si="1"/>
        <v>117215</v>
      </c>
      <c r="O12" s="25">
        <f t="shared" si="2"/>
        <v>3191.8975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318</v>
      </c>
      <c r="R12" s="24">
        <f t="shared" si="3"/>
        <v>113705.10249999999</v>
      </c>
      <c r="S12" s="25">
        <f t="shared" si="4"/>
        <v>1102.6555000000001</v>
      </c>
      <c r="T12" s="27">
        <f t="shared" si="5"/>
        <v>784.65550000000007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91688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96468</v>
      </c>
      <c r="N13" s="24">
        <f t="shared" si="1"/>
        <v>98288</v>
      </c>
      <c r="O13" s="25">
        <f t="shared" si="2"/>
        <v>2652.87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39</v>
      </c>
      <c r="R13" s="24">
        <f t="shared" si="3"/>
        <v>95596.13</v>
      </c>
      <c r="S13" s="25">
        <f t="shared" si="4"/>
        <v>916.44600000000003</v>
      </c>
      <c r="T13" s="27">
        <f t="shared" si="5"/>
        <v>877.44600000000003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126262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1170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155552</v>
      </c>
      <c r="N14" s="24">
        <f t="shared" si="1"/>
        <v>162401</v>
      </c>
      <c r="O14" s="25">
        <f t="shared" si="2"/>
        <v>4277.68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1153</v>
      </c>
      <c r="R14" s="24">
        <f t="shared" si="3"/>
        <v>156970.32</v>
      </c>
      <c r="S14" s="25">
        <f t="shared" si="4"/>
        <v>1477.7439999999999</v>
      </c>
      <c r="T14" s="27">
        <f t="shared" si="5"/>
        <v>324.74399999999991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170495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174795</v>
      </c>
      <c r="N15" s="24">
        <f t="shared" si="1"/>
        <v>182909</v>
      </c>
      <c r="O15" s="25">
        <f t="shared" si="2"/>
        <v>4806.8625000000002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1473</v>
      </c>
      <c r="R15" s="24">
        <f t="shared" si="3"/>
        <v>176629.13750000001</v>
      </c>
      <c r="S15" s="25">
        <f t="shared" si="4"/>
        <v>1660.5525</v>
      </c>
      <c r="T15" s="27">
        <f t="shared" si="5"/>
        <v>187.55250000000001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190455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910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1640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235915</v>
      </c>
      <c r="N16" s="24">
        <f t="shared" si="1"/>
        <v>241838</v>
      </c>
      <c r="O16" s="25">
        <f t="shared" si="2"/>
        <v>6487.6625000000004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1783</v>
      </c>
      <c r="R16" s="24">
        <f t="shared" si="3"/>
        <v>233567.33749999999</v>
      </c>
      <c r="S16" s="25">
        <f t="shared" si="4"/>
        <v>2241.1925000000001</v>
      </c>
      <c r="T16" s="27">
        <f t="shared" si="5"/>
        <v>458.19250000000011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132713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151403</v>
      </c>
      <c r="N17" s="24">
        <f t="shared" si="1"/>
        <v>159362</v>
      </c>
      <c r="O17" s="25">
        <f t="shared" si="2"/>
        <v>4163.5825000000004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1121</v>
      </c>
      <c r="R17" s="24">
        <f t="shared" si="3"/>
        <v>154077.41750000001</v>
      </c>
      <c r="S17" s="25">
        <f t="shared" si="4"/>
        <v>1438.3285000000001</v>
      </c>
      <c r="T17" s="27">
        <f t="shared" si="5"/>
        <v>317.32850000000008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97944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130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410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103134</v>
      </c>
      <c r="N18" s="24">
        <f t="shared" si="1"/>
        <v>107909</v>
      </c>
      <c r="O18" s="25">
        <f t="shared" si="2"/>
        <v>2836.1849999999999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1887</v>
      </c>
      <c r="R18" s="24">
        <f t="shared" si="3"/>
        <v>103185.815</v>
      </c>
      <c r="S18" s="25">
        <f t="shared" si="4"/>
        <v>979.77300000000002</v>
      </c>
      <c r="T18" s="27">
        <f t="shared" si="5"/>
        <v>-907.22699999999998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145794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290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830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159564</v>
      </c>
      <c r="N19" s="24">
        <f t="shared" si="1"/>
        <v>169833</v>
      </c>
      <c r="O19" s="25">
        <f t="shared" si="2"/>
        <v>4388.01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1690</v>
      </c>
      <c r="R19" s="24">
        <f t="shared" si="3"/>
        <v>163754.99</v>
      </c>
      <c r="S19" s="25">
        <f t="shared" si="4"/>
        <v>1515.8579999999999</v>
      </c>
      <c r="T19" s="27">
        <f t="shared" si="5"/>
        <v>-174.14200000000005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71820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75620</v>
      </c>
      <c r="N20" s="24">
        <f t="shared" si="1"/>
        <v>78440</v>
      </c>
      <c r="O20" s="25">
        <f t="shared" si="2"/>
        <v>2079.5500000000002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1550</v>
      </c>
      <c r="R20" s="24">
        <f t="shared" si="3"/>
        <v>74810.45</v>
      </c>
      <c r="S20" s="25">
        <f t="shared" si="4"/>
        <v>718.39</v>
      </c>
      <c r="T20" s="27">
        <f t="shared" si="5"/>
        <v>-831.61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71407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360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600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87757</v>
      </c>
      <c r="N21" s="24">
        <f t="shared" si="1"/>
        <v>95206</v>
      </c>
      <c r="O21" s="25">
        <f t="shared" si="2"/>
        <v>2413.3175000000001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284</v>
      </c>
      <c r="R21" s="24">
        <f t="shared" si="3"/>
        <v>92508.682499999995</v>
      </c>
      <c r="S21" s="25">
        <f t="shared" si="4"/>
        <v>833.69150000000002</v>
      </c>
      <c r="T21" s="27">
        <f t="shared" si="5"/>
        <v>549.69150000000002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191562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940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42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228692</v>
      </c>
      <c r="N22" s="24">
        <f t="shared" si="1"/>
        <v>238534</v>
      </c>
      <c r="O22" s="25">
        <f t="shared" si="2"/>
        <v>6289.03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1607</v>
      </c>
      <c r="R22" s="24">
        <f t="shared" si="3"/>
        <v>230637.97</v>
      </c>
      <c r="S22" s="25">
        <f t="shared" si="4"/>
        <v>2172.5740000000001</v>
      </c>
      <c r="T22" s="27">
        <f t="shared" si="5"/>
        <v>565.57400000000007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87890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113290</v>
      </c>
      <c r="N23" s="24">
        <f t="shared" si="1"/>
        <v>123750</v>
      </c>
      <c r="O23" s="25">
        <f t="shared" si="2"/>
        <v>3115.4749999999999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867</v>
      </c>
      <c r="R23" s="24">
        <f t="shared" si="3"/>
        <v>119767.52499999999</v>
      </c>
      <c r="S23" s="25">
        <f t="shared" si="4"/>
        <v>1076.2549999999999</v>
      </c>
      <c r="T23" s="27">
        <f t="shared" si="5"/>
        <v>209.25499999999988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271905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39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318625</v>
      </c>
      <c r="N24" s="24">
        <f t="shared" si="1"/>
        <v>332853</v>
      </c>
      <c r="O24" s="25">
        <f t="shared" si="2"/>
        <v>8762.1875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1419</v>
      </c>
      <c r="R24" s="24">
        <f t="shared" si="3"/>
        <v>322671.8125</v>
      </c>
      <c r="S24" s="25">
        <f t="shared" si="4"/>
        <v>3026.9375</v>
      </c>
      <c r="T24" s="27">
        <f t="shared" si="5"/>
        <v>1607.9375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86003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450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240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760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16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105143</v>
      </c>
      <c r="N25" s="24">
        <f t="shared" si="1"/>
        <v>113021</v>
      </c>
      <c r="O25" s="25">
        <f t="shared" si="2"/>
        <v>2891.4324999999999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933</v>
      </c>
      <c r="R25" s="24">
        <f t="shared" si="3"/>
        <v>109196.5675</v>
      </c>
      <c r="S25" s="25">
        <f t="shared" si="4"/>
        <v>998.85849999999994</v>
      </c>
      <c r="T25" s="27">
        <f t="shared" si="5"/>
        <v>65.858499999999935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103591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135331</v>
      </c>
      <c r="N26" s="24">
        <f t="shared" si="1"/>
        <v>139562</v>
      </c>
      <c r="O26" s="25">
        <f t="shared" si="2"/>
        <v>3721.6025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750</v>
      </c>
      <c r="R26" s="24">
        <f t="shared" si="3"/>
        <v>135090.39749999999</v>
      </c>
      <c r="S26" s="25">
        <f t="shared" si="4"/>
        <v>1285.6444999999999</v>
      </c>
      <c r="T26" s="27">
        <f t="shared" si="5"/>
        <v>535.64449999999988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87348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190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300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96848</v>
      </c>
      <c r="N27" s="40">
        <f t="shared" si="1"/>
        <v>105218</v>
      </c>
      <c r="O27" s="25">
        <f t="shared" si="2"/>
        <v>2663.32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650</v>
      </c>
      <c r="R27" s="24">
        <f t="shared" si="3"/>
        <v>101904.68</v>
      </c>
      <c r="S27" s="42">
        <f t="shared" si="4"/>
        <v>920.05599999999993</v>
      </c>
      <c r="T27" s="43">
        <f t="shared" si="5"/>
        <v>270.05599999999993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2692914</v>
      </c>
      <c r="E28" s="45">
        <f t="shared" si="6"/>
        <v>9100</v>
      </c>
      <c r="F28" s="45">
        <f t="shared" ref="F28:T28" si="7">SUM(F7:F27)</f>
        <v>12240</v>
      </c>
      <c r="G28" s="45">
        <f t="shared" si="7"/>
        <v>430</v>
      </c>
      <c r="H28" s="45">
        <f t="shared" si="7"/>
        <v>21285</v>
      </c>
      <c r="I28" s="45">
        <f t="shared" si="7"/>
        <v>645</v>
      </c>
      <c r="J28" s="45">
        <f t="shared" si="7"/>
        <v>60</v>
      </c>
      <c r="K28" s="45">
        <f t="shared" si="7"/>
        <v>232</v>
      </c>
      <c r="L28" s="45">
        <f t="shared" si="7"/>
        <v>0</v>
      </c>
      <c r="M28" s="45">
        <f t="shared" si="7"/>
        <v>3192749</v>
      </c>
      <c r="N28" s="45">
        <f t="shared" si="7"/>
        <v>3369628</v>
      </c>
      <c r="O28" s="46">
        <f t="shared" si="7"/>
        <v>87800.597500000003</v>
      </c>
      <c r="P28" s="45">
        <f t="shared" si="7"/>
        <v>0</v>
      </c>
      <c r="Q28" s="45">
        <f t="shared" si="7"/>
        <v>22940</v>
      </c>
      <c r="R28" s="45">
        <f t="shared" si="7"/>
        <v>3258887.4025000003</v>
      </c>
      <c r="S28" s="45">
        <f t="shared" si="7"/>
        <v>30331.1155</v>
      </c>
      <c r="T28" s="47">
        <f t="shared" si="7"/>
        <v>7391.115499999999</v>
      </c>
    </row>
    <row r="29" spans="1:20" ht="15.75" thickBot="1" x14ac:dyDescent="0.3">
      <c r="A29" s="94" t="s">
        <v>39</v>
      </c>
      <c r="B29" s="95"/>
      <c r="C29" s="96"/>
      <c r="D29" s="48">
        <f>D4+D5-D28</f>
        <v>547291</v>
      </c>
      <c r="E29" s="48">
        <f t="shared" ref="E29:L29" si="8">E4+E5-E28</f>
        <v>3305</v>
      </c>
      <c r="F29" s="48">
        <f t="shared" si="8"/>
        <v>13000</v>
      </c>
      <c r="G29" s="48">
        <f t="shared" si="8"/>
        <v>60</v>
      </c>
      <c r="H29" s="48">
        <f t="shared" si="8"/>
        <v>31435</v>
      </c>
      <c r="I29" s="48">
        <f t="shared" si="8"/>
        <v>875</v>
      </c>
      <c r="J29" s="48">
        <f t="shared" si="8"/>
        <v>468</v>
      </c>
      <c r="K29" s="48">
        <f t="shared" si="8"/>
        <v>320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5" sqref="M5"/>
    </sheetView>
  </sheetViews>
  <sheetFormatPr defaultRowHeight="15" x14ac:dyDescent="0.25"/>
  <cols>
    <col min="1" max="1" width="18.85546875" customWidth="1"/>
    <col min="2" max="2" width="16.140625" customWidth="1"/>
    <col min="3" max="11" width="12.7109375" customWidth="1"/>
  </cols>
  <sheetData>
    <row r="1" spans="1:14" ht="26.25" x14ac:dyDescent="0.4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76"/>
    </row>
    <row r="2" spans="1:14" ht="26.25" x14ac:dyDescent="0.4">
      <c r="A2" s="77" t="s">
        <v>66</v>
      </c>
      <c r="B2" s="78" t="s">
        <v>67</v>
      </c>
      <c r="C2" s="79" t="s">
        <v>68</v>
      </c>
      <c r="D2" s="79" t="s">
        <v>69</v>
      </c>
      <c r="E2" s="79" t="s">
        <v>70</v>
      </c>
      <c r="F2" s="79" t="s">
        <v>94</v>
      </c>
      <c r="G2" s="79" t="s">
        <v>99</v>
      </c>
      <c r="H2" s="79" t="s">
        <v>104</v>
      </c>
      <c r="I2" s="79" t="s">
        <v>105</v>
      </c>
      <c r="J2" s="87" t="s">
        <v>100</v>
      </c>
      <c r="K2" s="80" t="s">
        <v>71</v>
      </c>
      <c r="L2" s="81"/>
    </row>
    <row r="3" spans="1:14" ht="18.75" x14ac:dyDescent="0.3">
      <c r="A3" s="88" t="s">
        <v>72</v>
      </c>
      <c r="B3" s="88">
        <v>60000</v>
      </c>
      <c r="C3" s="88">
        <f>'11'!E7*20+'11'!F7*10+'11'!G7*9+'11'!H7*9</f>
        <v>360</v>
      </c>
      <c r="D3" s="88">
        <f>'12'!E7*20+'12'!F7*10+'12'!G7*9+'12'!H7*9</f>
        <v>16320</v>
      </c>
      <c r="E3" s="88">
        <f>'13'!E7*20+'13'!F7*10+'13'!G7*9+'13'!H7*9</f>
        <v>3600</v>
      </c>
      <c r="F3" s="88">
        <f>'14'!F7*20+'14'!G7*10+'14'!H7*9+'14'!I7*9</f>
        <v>12700</v>
      </c>
      <c r="G3" s="88">
        <f>'15'!E7*20+'15'!F7*10+'15'!G7*9+'15'!H7*9</f>
        <v>0</v>
      </c>
      <c r="H3" s="88">
        <f>'16'!E7*20+'16'!F7*10+'16'!G7*9+'16'!H7*9</f>
        <v>0</v>
      </c>
      <c r="I3" s="88">
        <f>'17'!E7*20+'17'!F7*10+'17'!G7*9+'17'!H7*9</f>
        <v>29170</v>
      </c>
      <c r="J3" s="88">
        <f>SUM(C3:I3)</f>
        <v>62150</v>
      </c>
      <c r="K3" s="86">
        <f>B3-J3</f>
        <v>-2150</v>
      </c>
      <c r="L3" s="81"/>
    </row>
    <row r="4" spans="1:14" ht="18.75" x14ac:dyDescent="0.3">
      <c r="A4" s="88" t="s">
        <v>73</v>
      </c>
      <c r="B4" s="88">
        <v>20000</v>
      </c>
      <c r="C4" s="88">
        <f>'11'!E8*20+'11'!F8*10+'11'!G8*9+'11'!H8*9</f>
        <v>0</v>
      </c>
      <c r="D4" s="88">
        <f>'12'!E8*20+'12'!F8*10+'12'!G8*9+'12'!H8*9</f>
        <v>5250</v>
      </c>
      <c r="E4" s="88">
        <f>'13'!E8*20+'13'!F8*10+'13'!G8*9+'13'!H8*9</f>
        <v>5250</v>
      </c>
      <c r="F4" s="88">
        <f>'14'!E8*20+'14'!F8*10+'14'!G8*9+'14'!H8*9</f>
        <v>0</v>
      </c>
      <c r="G4" s="88">
        <f>'15'!E8*20+'15'!F8*10+'15'!G8*9+'15'!H8*9</f>
        <v>3000</v>
      </c>
      <c r="H4" s="88">
        <f>'16'!E8*20+'16'!F8*10+'16'!G8*9+'16'!H8*9</f>
        <v>0</v>
      </c>
      <c r="I4" s="88">
        <f>'17'!E8*20+'17'!F8*10+'17'!G8*9+'17'!H8*9</f>
        <v>3000</v>
      </c>
      <c r="J4" s="88">
        <f t="shared" ref="J4:J23" si="0">SUM(C4:I4)</f>
        <v>16500</v>
      </c>
      <c r="K4" s="88">
        <f t="shared" ref="K4:K23" si="1">B4-J4</f>
        <v>3500</v>
      </c>
      <c r="L4" s="81"/>
    </row>
    <row r="5" spans="1:14" ht="18.75" x14ac:dyDescent="0.3">
      <c r="A5" s="88" t="s">
        <v>74</v>
      </c>
      <c r="B5" s="88">
        <v>60000</v>
      </c>
      <c r="C5" s="88">
        <f>'11'!E9*20+'11'!F9*10+'11'!G9*9+'11'!H9*9</f>
        <v>5940</v>
      </c>
      <c r="D5" s="88">
        <f>'12'!E9*20+'12'!F9*10+'12'!G9*9+'12'!H9*9</f>
        <v>6950</v>
      </c>
      <c r="E5" s="88">
        <f>'13'!E9*20+'13'!F9*10+'13'!G9*9+'13'!H9*9</f>
        <v>2970</v>
      </c>
      <c r="F5" s="88">
        <f>'14'!E9*20+'14'!F9*10+'14'!G9*9+'14'!H9*9</f>
        <v>5150</v>
      </c>
      <c r="G5" s="88">
        <f>'15'!E9*20+'15'!F9*10+'15'!G9*9+'15'!H9*9</f>
        <v>0</v>
      </c>
      <c r="H5" s="88">
        <f>'16'!E9*20+'16'!F9*10+'16'!G9*9+'16'!H9*9</f>
        <v>0</v>
      </c>
      <c r="I5" s="88">
        <f>'17'!E9*20+'17'!F9*10+'17'!G9*9+'17'!H9*9</f>
        <v>2690</v>
      </c>
      <c r="J5" s="88">
        <f t="shared" si="0"/>
        <v>23700</v>
      </c>
      <c r="K5" s="88">
        <f t="shared" si="1"/>
        <v>36300</v>
      </c>
      <c r="L5" s="81"/>
    </row>
    <row r="6" spans="1:14" ht="18.75" x14ac:dyDescent="0.3">
      <c r="A6" s="88" t="s">
        <v>75</v>
      </c>
      <c r="B6" s="88">
        <v>20000</v>
      </c>
      <c r="C6" s="88">
        <f>'11'!E10*20+'11'!F10*10+'11'!G10*9+'11'!H10*9</f>
        <v>1180</v>
      </c>
      <c r="D6" s="88">
        <f>'12'!E10*20+'12'!F10*10+'12'!G10*9+'12'!H10*9</f>
        <v>0</v>
      </c>
      <c r="E6" s="88">
        <f>'13'!E10*20+'13'!F10*10+'13'!G10*9+'13'!H10*9</f>
        <v>1030</v>
      </c>
      <c r="F6" s="88">
        <f>'14'!E10*20+'14'!F10*10+'14'!G10*9+'14'!H10*9</f>
        <v>1500</v>
      </c>
      <c r="G6" s="88">
        <f>'15'!E10*20+'15'!F10*10+'15'!G10*9+'15'!H10*9</f>
        <v>0</v>
      </c>
      <c r="H6" s="88">
        <f>'16'!E10*20+'16'!F10*10+'16'!G10*9+'16'!H10*9</f>
        <v>0</v>
      </c>
      <c r="I6" s="88">
        <f>'17'!E10*20+'17'!F10*10+'17'!G10*9+'17'!H10*9</f>
        <v>0</v>
      </c>
      <c r="J6" s="88">
        <f t="shared" si="0"/>
        <v>3710</v>
      </c>
      <c r="K6" s="88">
        <f t="shared" si="1"/>
        <v>16290</v>
      </c>
      <c r="L6" s="81"/>
    </row>
    <row r="7" spans="1:14" ht="18.75" x14ac:dyDescent="0.3">
      <c r="A7" s="88" t="s">
        <v>76</v>
      </c>
      <c r="B7" s="88">
        <v>20000</v>
      </c>
      <c r="C7" s="88">
        <f>'11'!E11*20+'11'!F11*10+'11'!G11*9+'11'!H11*9</f>
        <v>8265</v>
      </c>
      <c r="D7" s="88">
        <f>'12'!E11*20+'12'!F11*10+'12'!G11*9+'12'!H11*9</f>
        <v>6250</v>
      </c>
      <c r="E7" s="88">
        <f>'13'!E11*20+'13'!F11*10+'13'!G11*9+'13'!H11*9</f>
        <v>1540</v>
      </c>
      <c r="F7" s="88">
        <f>'14'!E11*20+'14'!F11*10+'14'!G11*9+'14'!H11*9</f>
        <v>0</v>
      </c>
      <c r="G7" s="88">
        <f>'15'!E11*20+'15'!F11*10+'15'!G11*9+'15'!H11*9</f>
        <v>0</v>
      </c>
      <c r="H7" s="88">
        <f>'16'!E11*20+'16'!F11*10+'16'!G11*9+'16'!H11*9</f>
        <v>0</v>
      </c>
      <c r="I7" s="88">
        <f>'17'!E11*20+'17'!F11*10+'17'!G11*9+'17'!H11*9</f>
        <v>0</v>
      </c>
      <c r="J7" s="88">
        <f t="shared" si="0"/>
        <v>16055</v>
      </c>
      <c r="K7" s="88">
        <f t="shared" si="1"/>
        <v>3945</v>
      </c>
      <c r="L7" s="81"/>
      <c r="N7" s="82"/>
    </row>
    <row r="8" spans="1:14" ht="18.75" x14ac:dyDescent="0.3">
      <c r="A8" s="88" t="s">
        <v>77</v>
      </c>
      <c r="B8" s="88">
        <v>20000</v>
      </c>
      <c r="C8" s="88">
        <f>'11'!E12*20+'11'!F12*10+'11'!G12*9+'11'!H12*9</f>
        <v>0</v>
      </c>
      <c r="D8" s="88">
        <f>'12'!E12*20+'12'!F12*10+'12'!G12*9+'12'!H12*9</f>
        <v>0</v>
      </c>
      <c r="E8" s="88">
        <f>'13'!E12*20+'13'!F12*10+'13'!G12*9+'13'!H12*9</f>
        <v>3900</v>
      </c>
      <c r="F8" s="88">
        <f>'14'!E12*20+'14'!F12*10+'14'!G12*9+'14'!H12*9</f>
        <v>28750</v>
      </c>
      <c r="G8" s="88">
        <f>'15'!E12*20+'15'!F12*10+'15'!G12*9+'15'!H12*9</f>
        <v>0</v>
      </c>
      <c r="H8" s="88">
        <f>'16'!E12*20+'16'!F12*10+'16'!G12*9+'16'!H12*9</f>
        <v>0</v>
      </c>
      <c r="I8" s="88">
        <f>'17'!E12*20+'17'!F12*10+'17'!G12*9+'17'!H12*9</f>
        <v>9250</v>
      </c>
      <c r="J8" s="88">
        <f t="shared" si="0"/>
        <v>41900</v>
      </c>
      <c r="K8" s="86">
        <f t="shared" si="1"/>
        <v>-21900</v>
      </c>
      <c r="L8" s="81"/>
    </row>
    <row r="9" spans="1:14" ht="18.75" x14ac:dyDescent="0.3">
      <c r="A9" s="88" t="s">
        <v>78</v>
      </c>
      <c r="B9" s="88">
        <v>20000</v>
      </c>
      <c r="C9" s="88">
        <f>'11'!E13*20+'11'!F13*10+'11'!G13*9+'11'!H13*9</f>
        <v>0</v>
      </c>
      <c r="D9" s="88">
        <f>'12'!E13*20+'12'!F13*10+'12'!G13*9+'12'!H13*9</f>
        <v>0</v>
      </c>
      <c r="E9" s="88">
        <f>'13'!E13*20+'13'!F13*10+'13'!G13*9+'13'!H13*9</f>
        <v>0</v>
      </c>
      <c r="F9" s="88">
        <f>'14'!E13*20+'14'!F13*10+'14'!G13*9+'14'!H13*9</f>
        <v>1900</v>
      </c>
      <c r="G9" s="88">
        <f>'15'!E13*20+'15'!F13*10+'15'!G13*9+'15'!H13*9</f>
        <v>900</v>
      </c>
      <c r="H9" s="88">
        <f>'16'!E13*20+'16'!F13*10+'16'!G13*9+'16'!H13*9</f>
        <v>0</v>
      </c>
      <c r="I9" s="88">
        <f>'17'!E13*20+'17'!F13*10+'17'!G13*9+'17'!H13*9</f>
        <v>1980</v>
      </c>
      <c r="J9" s="88">
        <f t="shared" si="0"/>
        <v>4780</v>
      </c>
      <c r="K9" s="88">
        <f t="shared" si="1"/>
        <v>15220</v>
      </c>
      <c r="L9" s="81"/>
    </row>
    <row r="10" spans="1:14" ht="18.75" x14ac:dyDescent="0.3">
      <c r="A10" s="88" t="s">
        <v>79</v>
      </c>
      <c r="B10" s="88">
        <v>60000</v>
      </c>
      <c r="C10" s="88">
        <f>'11'!E14*20+'11'!F14*10+'11'!G14*9+'11'!H14*9</f>
        <v>0</v>
      </c>
      <c r="D10" s="88">
        <f>'12'!E14*20+'12'!F14*10+'12'!G14*9+'12'!H14*9</f>
        <v>17160</v>
      </c>
      <c r="E10" s="88">
        <f>'13'!E14*20+'13'!F14*10+'13'!G14*9+'13'!H14*9</f>
        <v>0</v>
      </c>
      <c r="F10" s="88">
        <f>'14'!E14*20+'14'!F14*10+'14'!G14*9+'14'!H14*9</f>
        <v>5920</v>
      </c>
      <c r="G10" s="88">
        <f>'15'!E14*20+'15'!F14*10+'15'!G14*9+'15'!H14*9</f>
        <v>4590</v>
      </c>
      <c r="H10" s="88">
        <f>'16'!E14*20+'16'!F14*10+'16'!G14*9+'16'!H14*9</f>
        <v>0</v>
      </c>
      <c r="I10" s="88">
        <f>'17'!E14*20+'17'!F14*10+'17'!G14*9+'17'!H14*9</f>
        <v>0</v>
      </c>
      <c r="J10" s="88">
        <f t="shared" si="0"/>
        <v>27670</v>
      </c>
      <c r="K10" s="88">
        <f t="shared" si="1"/>
        <v>32330</v>
      </c>
      <c r="L10" s="81"/>
    </row>
    <row r="11" spans="1:14" ht="18.75" x14ac:dyDescent="0.3">
      <c r="A11" s="88" t="s">
        <v>80</v>
      </c>
      <c r="B11" s="88">
        <v>60000</v>
      </c>
      <c r="C11" s="88">
        <f>'11'!E15*20+'11'!F15*10+'11'!G15*9+'11'!H15*9</f>
        <v>450</v>
      </c>
      <c r="D11" s="88">
        <f>'12'!E15*20+'12'!F15*10+'12'!G15*9+'12'!H15*9</f>
        <v>0</v>
      </c>
      <c r="E11" s="88">
        <f>'13'!E15*20+'13'!F15*10+'13'!G15*9+'13'!H15*9</f>
        <v>0</v>
      </c>
      <c r="F11" s="88">
        <f>'14'!E15*20+'14'!F15*10+'14'!G15*9+'14'!H15*9</f>
        <v>540</v>
      </c>
      <c r="G11" s="88">
        <f>'15'!E15*20+'15'!F15*10+'15'!G15*9+'15'!H15*9</f>
        <v>1220</v>
      </c>
      <c r="H11" s="88">
        <f>'16'!E15*20+'16'!F15*10+'16'!G15*9+'16'!H15*9</f>
        <v>180</v>
      </c>
      <c r="I11" s="88">
        <f>'17'!E15*20+'17'!F15*10+'17'!G15*9+'17'!H15*9</f>
        <v>0</v>
      </c>
      <c r="J11" s="88">
        <f t="shared" si="0"/>
        <v>2390</v>
      </c>
      <c r="K11" s="88">
        <f t="shared" si="1"/>
        <v>57610</v>
      </c>
      <c r="L11" s="81"/>
    </row>
    <row r="12" spans="1:14" ht="18.75" x14ac:dyDescent="0.3">
      <c r="A12" s="88" t="s">
        <v>81</v>
      </c>
      <c r="B12" s="88">
        <v>60000</v>
      </c>
      <c r="C12" s="88">
        <f>'11'!E16*20+'11'!F16*10+'11'!G16*9+'11'!H16*9</f>
        <v>720</v>
      </c>
      <c r="D12" s="88">
        <f>'12'!E16*20+'12'!F16*10+'12'!G16*9+'12'!H16*9</f>
        <v>1500</v>
      </c>
      <c r="E12" s="88">
        <f>'13'!E16*20+'13'!F16*10+'13'!G16*9+'13'!H16*9</f>
        <v>900</v>
      </c>
      <c r="F12" s="88">
        <f>'14'!E16*20+'14'!F16*10+'14'!G16*9+'14'!H16*9</f>
        <v>280</v>
      </c>
      <c r="G12" s="88">
        <f>'15'!E16*20+'15'!F16*10+'15'!G16*9+'15'!H16*9</f>
        <v>3850</v>
      </c>
      <c r="H12" s="88">
        <f>'16'!E16*20+'16'!F16*10+'16'!G16*9+'16'!H16*9</f>
        <v>0</v>
      </c>
      <c r="I12" s="88">
        <f>'17'!E16*20+'17'!F16*10+'17'!G16*9+'17'!H16*9</f>
        <v>33210</v>
      </c>
      <c r="J12" s="88">
        <f t="shared" si="0"/>
        <v>40460</v>
      </c>
      <c r="K12" s="88">
        <f t="shared" si="1"/>
        <v>19540</v>
      </c>
      <c r="L12" s="81"/>
    </row>
    <row r="13" spans="1:14" ht="18.75" x14ac:dyDescent="0.3">
      <c r="A13" s="88" t="s">
        <v>82</v>
      </c>
      <c r="B13" s="88">
        <v>50000</v>
      </c>
      <c r="C13" s="88">
        <f>'11'!E17*20+'11'!F17*10+'11'!G17*9+'11'!H17*9</f>
        <v>4080</v>
      </c>
      <c r="D13" s="88">
        <f>'12'!E17*20+'12'!F17*10+'12'!G17*9+'12'!H17*9</f>
        <v>4170</v>
      </c>
      <c r="E13" s="88">
        <f>'13'!E17*20+'13'!F17*10+'13'!G17*9+'13'!H17*9</f>
        <v>3250</v>
      </c>
      <c r="F13" s="88">
        <f>'14'!E17*20+'14'!F17*10+'14'!G17*9+'14'!H17*9</f>
        <v>900</v>
      </c>
      <c r="G13" s="88">
        <f>'15'!E17*20+'15'!F17*10+'15'!G17*9+'15'!H17*9</f>
        <v>2900</v>
      </c>
      <c r="H13" s="88">
        <f>'16'!E17*20+'16'!F17*10+'16'!G17*9+'16'!H17*9</f>
        <v>0</v>
      </c>
      <c r="I13" s="88">
        <f>'17'!E17*20+'17'!F17*10+'17'!G17*9+'17'!H17*9</f>
        <v>0</v>
      </c>
      <c r="J13" s="88">
        <f t="shared" si="0"/>
        <v>15300</v>
      </c>
      <c r="K13" s="88">
        <f t="shared" si="1"/>
        <v>34700</v>
      </c>
      <c r="L13" s="81"/>
    </row>
    <row r="14" spans="1:14" ht="18.75" x14ac:dyDescent="0.3">
      <c r="A14" s="88" t="s">
        <v>83</v>
      </c>
      <c r="B14" s="88">
        <v>40000</v>
      </c>
      <c r="C14" s="88">
        <f>'11'!E18*20+'11'!F18*10+'11'!G18*9+'11'!H18*9</f>
        <v>0</v>
      </c>
      <c r="D14" s="88">
        <f>'12'!E18*20+'12'!F18*10+'12'!G18*9+'12'!H18*9</f>
        <v>0</v>
      </c>
      <c r="E14" s="88">
        <f>'13'!E18*20+'13'!F18*10+'13'!G18*9+'13'!H18*9</f>
        <v>0</v>
      </c>
      <c r="F14" s="88">
        <f>'14'!E18*20+'14'!F18*10+'14'!G18*9+'14'!H18*9</f>
        <v>0</v>
      </c>
      <c r="G14" s="88">
        <f>'15'!E18*20+'15'!F18*10+'15'!G18*9+'15'!H18*9</f>
        <v>5190</v>
      </c>
      <c r="H14" s="88">
        <f>'16'!E18*20+'16'!F18*10+'16'!G18*9+'16'!H18*9</f>
        <v>0</v>
      </c>
      <c r="I14" s="88">
        <f>'17'!E18*20+'17'!F18*10+'17'!G18*9+'17'!H18*9</f>
        <v>0</v>
      </c>
      <c r="J14" s="88">
        <f t="shared" si="0"/>
        <v>5190</v>
      </c>
      <c r="K14" s="88">
        <f t="shared" si="1"/>
        <v>34810</v>
      </c>
      <c r="L14" s="81"/>
    </row>
    <row r="15" spans="1:14" ht="18.75" x14ac:dyDescent="0.3">
      <c r="A15" s="88" t="s">
        <v>84</v>
      </c>
      <c r="B15" s="88">
        <v>50000</v>
      </c>
      <c r="C15" s="88">
        <f>'11'!E19*20+'11'!F19*10+'11'!G19*9+'11'!H19*9</f>
        <v>2580</v>
      </c>
      <c r="D15" s="88">
        <f>'12'!E19*20+'12'!F19*10+'12'!G19*9+'12'!H19*9</f>
        <v>1190</v>
      </c>
      <c r="E15" s="88">
        <f>'13'!E19*20+'13'!F19*10+'13'!G19*9+'13'!H19*9</f>
        <v>2250</v>
      </c>
      <c r="F15" s="88">
        <f>'14'!E19*20+'14'!F19*10+'14'!G19*9+'14'!H19*9</f>
        <v>540</v>
      </c>
      <c r="G15" s="88">
        <f>'15'!E19*20+'15'!F19*10+'15'!G19*9+'15'!H19*9</f>
        <v>0</v>
      </c>
      <c r="H15" s="88">
        <f>'16'!E19*20+'16'!F19*10+'16'!G19*9+'16'!H19*9</f>
        <v>0</v>
      </c>
      <c r="I15" s="88">
        <f>'17'!E19*20+'17'!F19*10+'17'!G19*9+'17'!H19*9</f>
        <v>2380</v>
      </c>
      <c r="J15" s="88">
        <f t="shared" si="0"/>
        <v>8940</v>
      </c>
      <c r="K15" s="88">
        <f t="shared" si="1"/>
        <v>41060</v>
      </c>
      <c r="L15" s="81"/>
    </row>
    <row r="16" spans="1:14" ht="18.75" x14ac:dyDescent="0.3">
      <c r="A16" s="88" t="s">
        <v>85</v>
      </c>
      <c r="B16" s="88">
        <v>20000</v>
      </c>
      <c r="C16" s="88">
        <f>'11'!E20*20+'11'!F20*10+'11'!G20*9+'11'!H20*9</f>
        <v>0</v>
      </c>
      <c r="D16" s="88">
        <f>'12'!E20*20+'12'!F20*10+'12'!G20*9+'12'!H20*9</f>
        <v>0</v>
      </c>
      <c r="E16" s="88">
        <f>'13'!E20*20+'13'!F20*10+'13'!G20*9+'13'!H20*9</f>
        <v>0</v>
      </c>
      <c r="F16" s="88">
        <f>'14'!E20*20+'14'!F20*10+'14'!G20*9+'14'!H20*9</f>
        <v>1900</v>
      </c>
      <c r="G16" s="88">
        <f>'15'!E20*20+'15'!F20*10+'15'!G20*9+'15'!H20*9</f>
        <v>0</v>
      </c>
      <c r="H16" s="88">
        <f>'16'!E20*20+'16'!F20*10+'16'!G20*9+'16'!H20*9</f>
        <v>0</v>
      </c>
      <c r="I16" s="88">
        <f>'17'!E20*20+'17'!F20*10+'17'!G20*9+'17'!H20*9</f>
        <v>950</v>
      </c>
      <c r="J16" s="88">
        <f t="shared" si="0"/>
        <v>2850</v>
      </c>
      <c r="K16" s="88">
        <f t="shared" si="1"/>
        <v>17150</v>
      </c>
      <c r="L16" s="81"/>
    </row>
    <row r="17" spans="1:12" ht="18.75" x14ac:dyDescent="0.3">
      <c r="A17" s="88" t="s">
        <v>86</v>
      </c>
      <c r="B17" s="88">
        <v>20000</v>
      </c>
      <c r="C17" s="88">
        <f>'11'!E21*20+'11'!F21*10+'11'!G21*9+'11'!H21*9</f>
        <v>0</v>
      </c>
      <c r="D17" s="88">
        <f>'12'!E21*20+'12'!F21*10+'12'!G21*9+'12'!H21*9</f>
        <v>0</v>
      </c>
      <c r="E17" s="88">
        <f>'13'!E21*20+'13'!F21*10+'13'!G21*9+'13'!H21*9</f>
        <v>0</v>
      </c>
      <c r="F17" s="88">
        <f>'14'!E21*20+'14'!F21*10+'14'!G21*9+'14'!H21*9</f>
        <v>4000</v>
      </c>
      <c r="G17" s="88">
        <f>'15'!E21*20+'15'!F21*10+'15'!G21*9+'15'!H21*9</f>
        <v>5700</v>
      </c>
      <c r="H17" s="88">
        <f>'16'!E21*20+'16'!F21*10+'16'!G21*9+'16'!H21*9</f>
        <v>1200</v>
      </c>
      <c r="I17" s="88">
        <f>'17'!E21*20+'17'!F21*10+'17'!G21*9+'17'!H21*9</f>
        <v>0</v>
      </c>
      <c r="J17" s="88">
        <f t="shared" si="0"/>
        <v>10900</v>
      </c>
      <c r="K17" s="88">
        <f t="shared" si="1"/>
        <v>9100</v>
      </c>
      <c r="L17" s="81"/>
    </row>
    <row r="18" spans="1:12" ht="18.75" x14ac:dyDescent="0.3">
      <c r="A18" s="88" t="s">
        <v>87</v>
      </c>
      <c r="B18" s="88">
        <v>80000</v>
      </c>
      <c r="C18" s="88">
        <f>'11'!E22*20+'11'!F22*10+'11'!G22*9+'11'!H22*9</f>
        <v>500</v>
      </c>
      <c r="D18" s="88">
        <f>'12'!E22*20+'12'!F22*10+'12'!G22*9+'12'!H22*9</f>
        <v>0</v>
      </c>
      <c r="E18" s="88">
        <f>'13'!E22*20+'13'!F22*10+'13'!G22*9+'13'!H22*9</f>
        <v>13540</v>
      </c>
      <c r="F18" s="88">
        <f>'14'!E22*20+'14'!F22*10+'14'!G22*9+'14'!H22*9</f>
        <v>1170</v>
      </c>
      <c r="G18" s="88">
        <f>'15'!E22*20+'15'!F22*10+'15'!G22*9+'15'!H22*9</f>
        <v>7100</v>
      </c>
      <c r="H18" s="88">
        <f>'16'!E22*20+'16'!F22*10+'16'!G22*9+'16'!H22*9</f>
        <v>0</v>
      </c>
      <c r="I18" s="88">
        <f>'17'!E22*20+'17'!F22*10+'17'!G22*9+'17'!H22*9</f>
        <v>4550</v>
      </c>
      <c r="J18" s="88">
        <f t="shared" si="0"/>
        <v>26860</v>
      </c>
      <c r="K18" s="88">
        <f t="shared" si="1"/>
        <v>53140</v>
      </c>
      <c r="L18" s="81"/>
    </row>
    <row r="19" spans="1:12" ht="18.75" x14ac:dyDescent="0.3">
      <c r="A19" s="88" t="s">
        <v>88</v>
      </c>
      <c r="B19" s="88">
        <v>20000</v>
      </c>
      <c r="C19" s="88">
        <f>'11'!E23*20+'11'!F23*10+'11'!G23*9+'11'!H23*9</f>
        <v>0</v>
      </c>
      <c r="D19" s="88">
        <f>'12'!E23*20+'12'!F23*10+'12'!G23*9+'12'!H23*9</f>
        <v>0</v>
      </c>
      <c r="E19" s="88">
        <f>'13'!E23*20+'13'!F23*10+'13'!G23*9+'13'!H23*9</f>
        <v>0</v>
      </c>
      <c r="F19" s="88">
        <f>'14'!E23*20+'14'!F23*10+'14'!G23*9+'14'!H23*9</f>
        <v>0</v>
      </c>
      <c r="G19" s="88">
        <f>'15'!E23*20+'15'!F23*10+'15'!G23*9+'15'!H23*9</f>
        <v>25400</v>
      </c>
      <c r="H19" s="88">
        <f>'16'!E23*20+'16'!F23*10+'16'!G23*9+'16'!H23*9</f>
        <v>0</v>
      </c>
      <c r="I19" s="88">
        <f>'17'!E23*20+'17'!F23*10+'17'!G23*9+'17'!H23*9</f>
        <v>0</v>
      </c>
      <c r="J19" s="88">
        <f t="shared" si="0"/>
        <v>25400</v>
      </c>
      <c r="K19" s="86">
        <f t="shared" si="1"/>
        <v>-5400</v>
      </c>
      <c r="L19" s="81"/>
    </row>
    <row r="20" spans="1:12" ht="18.75" x14ac:dyDescent="0.3">
      <c r="A20" s="88" t="s">
        <v>89</v>
      </c>
      <c r="B20" s="88">
        <v>80000</v>
      </c>
      <c r="C20" s="88">
        <f>'11'!E24*20+'11'!F24*10+'11'!G24*9+'11'!H24*9</f>
        <v>9000</v>
      </c>
      <c r="D20" s="88">
        <f>'12'!E24*20+'12'!F24*10+'12'!G24*9+'12'!H24*9</f>
        <v>1540</v>
      </c>
      <c r="E20" s="88">
        <f>'13'!E24*20+'13'!F24*10+'13'!G24*9+'13'!H24*9</f>
        <v>5250</v>
      </c>
      <c r="F20" s="88">
        <f>'14'!E24*20+'14'!F24*10+'14'!G24*9+'14'!H24*9</f>
        <v>5180</v>
      </c>
      <c r="G20" s="88">
        <f>'15'!E24*20+'15'!F24*10+'15'!G24*9+'15'!H24*9</f>
        <v>21250</v>
      </c>
      <c r="H20" s="88">
        <f>'16'!E24*20+'16'!F24*10+'16'!G24*9+'16'!H24*9</f>
        <v>0</v>
      </c>
      <c r="I20" s="88">
        <f>'17'!E24*20+'17'!F24*10+'17'!G24*9+'17'!H24*9</f>
        <v>0</v>
      </c>
      <c r="J20" s="88">
        <f t="shared" si="0"/>
        <v>42220</v>
      </c>
      <c r="K20" s="88">
        <f t="shared" si="1"/>
        <v>37780</v>
      </c>
      <c r="L20" s="83"/>
    </row>
    <row r="21" spans="1:12" ht="18.75" x14ac:dyDescent="0.3">
      <c r="A21" s="88" t="s">
        <v>90</v>
      </c>
      <c r="B21" s="88">
        <v>25000</v>
      </c>
      <c r="C21" s="88">
        <f>'11'!E25*20+'11'!F25*10+'11'!G25*9+'11'!H25*9</f>
        <v>920</v>
      </c>
      <c r="D21" s="88">
        <f>'12'!E25*20+'12'!F25*10+'12'!G25*9+'12'!H25*9</f>
        <v>4040</v>
      </c>
      <c r="E21" s="88">
        <f>'13'!E25*20+'13'!F25*10+'13'!G25*9+'13'!H25*9</f>
        <v>4570</v>
      </c>
      <c r="F21" s="88">
        <f>'14'!E25*20+'14'!F25*10+'14'!G25*9+'14'!H25*9</f>
        <v>3320</v>
      </c>
      <c r="G21" s="88">
        <f>'15'!E25*20+'15'!F25*10+'15'!G25*9+'15'!H25*9</f>
        <v>0</v>
      </c>
      <c r="H21" s="88">
        <f>'16'!E25*20+'16'!F25*10+'16'!G25*9+'16'!H25*9</f>
        <v>0</v>
      </c>
      <c r="I21" s="88">
        <f>'17'!E25*20+'17'!F25*10+'17'!G25*9+'17'!H25*9</f>
        <v>1990</v>
      </c>
      <c r="J21" s="88">
        <f t="shared" si="0"/>
        <v>14840</v>
      </c>
      <c r="K21" s="88">
        <f t="shared" si="1"/>
        <v>10160</v>
      </c>
      <c r="L21" s="81"/>
    </row>
    <row r="22" spans="1:12" ht="18.75" x14ac:dyDescent="0.3">
      <c r="A22" s="88" t="s">
        <v>91</v>
      </c>
      <c r="B22" s="88">
        <v>20000</v>
      </c>
      <c r="C22" s="88">
        <f>'11'!E26*20+'11'!F26*10+'11'!G26*9+'11'!H26*9</f>
        <v>1400</v>
      </c>
      <c r="D22" s="88">
        <f>'12'!E26*20+'12'!F26*10+'12'!G26*9+'12'!H26*9</f>
        <v>9000</v>
      </c>
      <c r="E22" s="88">
        <f>'13'!E26*20+'13'!F26*10+'13'!G26*9+'13'!H26*9</f>
        <v>5250</v>
      </c>
      <c r="F22" s="88">
        <f>'14'!E26*20+'14'!F26*10+'14'!G26*9+'14'!H26*9</f>
        <v>6790</v>
      </c>
      <c r="G22" s="88">
        <f>'15'!E26*20+'15'!F26*10+'15'!G26*9+'15'!H26*9</f>
        <v>0</v>
      </c>
      <c r="H22" s="88">
        <f>'16'!E26*20+'16'!F26*10+'16'!G26*9+'16'!H26*9</f>
        <v>0</v>
      </c>
      <c r="I22" s="88">
        <f>'17'!E26*20+'17'!F26*10+'17'!G26*9+'17'!H26*9</f>
        <v>0</v>
      </c>
      <c r="J22" s="88">
        <f t="shared" si="0"/>
        <v>22440</v>
      </c>
      <c r="K22" s="86">
        <f t="shared" si="1"/>
        <v>-2440</v>
      </c>
      <c r="L22" s="83"/>
    </row>
    <row r="23" spans="1:12" ht="18.75" x14ac:dyDescent="0.3">
      <c r="A23" s="88" t="s">
        <v>92</v>
      </c>
      <c r="B23" s="88">
        <v>30000</v>
      </c>
      <c r="C23" s="88">
        <f>'11'!E27*20+'11'!F27*10+'11'!G27*9+'11'!H27*9</f>
        <v>0</v>
      </c>
      <c r="D23" s="88">
        <f>'12'!E27*20+'12'!F27*10+'12'!G27*9+'12'!H27*9</f>
        <v>0</v>
      </c>
      <c r="E23" s="88">
        <f>'13'!E27*20+'13'!F27*10+'13'!G27*9+'13'!H27*9</f>
        <v>0</v>
      </c>
      <c r="F23" s="88">
        <f>'14'!E27*20+'14'!F27*10+'14'!G27*9+'14'!H27*9</f>
        <v>0</v>
      </c>
      <c r="G23" s="88">
        <f>'15'!E27*20+'15'!F27*10+'15'!G27*9+'15'!H27*9</f>
        <v>0</v>
      </c>
      <c r="H23" s="88"/>
      <c r="I23" s="88">
        <f>'17'!E27*20+'17'!F27*10+'17'!G27*9+'17'!H27*9</f>
        <v>9500</v>
      </c>
      <c r="J23" s="88">
        <f t="shared" si="0"/>
        <v>9500</v>
      </c>
      <c r="K23" s="88">
        <f t="shared" si="1"/>
        <v>20500</v>
      </c>
    </row>
    <row r="24" spans="1:12" ht="18.75" x14ac:dyDescent="0.3">
      <c r="A24" s="86" t="s">
        <v>93</v>
      </c>
      <c r="B24" s="86">
        <f>SUM(B3:B23)</f>
        <v>835000</v>
      </c>
      <c r="C24" s="86">
        <f t="shared" ref="C24:K24" si="2">SUM(C3:C23)</f>
        <v>35395</v>
      </c>
      <c r="D24" s="86">
        <f t="shared" si="2"/>
        <v>73370</v>
      </c>
      <c r="E24" s="86">
        <f t="shared" si="2"/>
        <v>53300</v>
      </c>
      <c r="F24" s="86">
        <f t="shared" si="2"/>
        <v>80540</v>
      </c>
      <c r="G24" s="86">
        <f t="shared" si="2"/>
        <v>81100</v>
      </c>
      <c r="H24" s="86">
        <f t="shared" si="2"/>
        <v>1380</v>
      </c>
      <c r="I24" s="86">
        <f t="shared" si="2"/>
        <v>98670</v>
      </c>
      <c r="J24" s="86">
        <f t="shared" si="2"/>
        <v>423755</v>
      </c>
      <c r="K24" s="86">
        <f t="shared" si="2"/>
        <v>411245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51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94" t="s">
        <v>39</v>
      </c>
      <c r="B29" s="95"/>
      <c r="C29" s="96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3" priority="43" operator="equal">
      <formula>212030016606640</formula>
    </cfRule>
  </conditionalFormatting>
  <conditionalFormatting sqref="D29 E4:E6 E28:K29">
    <cfRule type="cellIs" dxfId="1272" priority="41" operator="equal">
      <formula>$E$4</formula>
    </cfRule>
    <cfRule type="cellIs" dxfId="1271" priority="42" operator="equal">
      <formula>2120</formula>
    </cfRule>
  </conditionalFormatting>
  <conditionalFormatting sqref="D29:E29 F4:F6 F28:F29">
    <cfRule type="cellIs" dxfId="1270" priority="39" operator="equal">
      <formula>$F$4</formula>
    </cfRule>
    <cfRule type="cellIs" dxfId="1269" priority="40" operator="equal">
      <formula>300</formula>
    </cfRule>
  </conditionalFormatting>
  <conditionalFormatting sqref="G4:G6 G28:G29">
    <cfRule type="cellIs" dxfId="1268" priority="37" operator="equal">
      <formula>$G$4</formula>
    </cfRule>
    <cfRule type="cellIs" dxfId="1267" priority="38" operator="equal">
      <formula>1660</formula>
    </cfRule>
  </conditionalFormatting>
  <conditionalFormatting sqref="H4:H6 H28:H29">
    <cfRule type="cellIs" dxfId="1266" priority="35" operator="equal">
      <formula>$H$4</formula>
    </cfRule>
    <cfRule type="cellIs" dxfId="1265" priority="36" operator="equal">
      <formula>6640</formula>
    </cfRule>
  </conditionalFormatting>
  <conditionalFormatting sqref="T6:T28">
    <cfRule type="cellIs" dxfId="1264" priority="34" operator="lessThan">
      <formula>0</formula>
    </cfRule>
  </conditionalFormatting>
  <conditionalFormatting sqref="T7:T27">
    <cfRule type="cellIs" dxfId="1263" priority="31" operator="lessThan">
      <formula>0</formula>
    </cfRule>
    <cfRule type="cellIs" dxfId="1262" priority="32" operator="lessThan">
      <formula>0</formula>
    </cfRule>
    <cfRule type="cellIs" dxfId="1261" priority="33" operator="lessThan">
      <formula>0</formula>
    </cfRule>
  </conditionalFormatting>
  <conditionalFormatting sqref="E4:E6 E28:K28">
    <cfRule type="cellIs" dxfId="1260" priority="30" operator="equal">
      <formula>$E$4</formula>
    </cfRule>
  </conditionalFormatting>
  <conditionalFormatting sqref="D28:D29 D6 D4:M4">
    <cfRule type="cellIs" dxfId="1259" priority="29" operator="equal">
      <formula>$D$4</formula>
    </cfRule>
  </conditionalFormatting>
  <conditionalFormatting sqref="I4:I6 I28:I29">
    <cfRule type="cellIs" dxfId="1258" priority="28" operator="equal">
      <formula>$I$4</formula>
    </cfRule>
  </conditionalFormatting>
  <conditionalFormatting sqref="J4:J6 J28:J29">
    <cfRule type="cellIs" dxfId="1257" priority="27" operator="equal">
      <formula>$J$4</formula>
    </cfRule>
  </conditionalFormatting>
  <conditionalFormatting sqref="K4:K6 K28:K29">
    <cfRule type="cellIs" dxfId="1256" priority="26" operator="equal">
      <formula>$K$4</formula>
    </cfRule>
  </conditionalFormatting>
  <conditionalFormatting sqref="M4:M6">
    <cfRule type="cellIs" dxfId="1255" priority="25" operator="equal">
      <formula>$L$4</formula>
    </cfRule>
  </conditionalFormatting>
  <conditionalFormatting sqref="T7:T28">
    <cfRule type="cellIs" dxfId="1254" priority="22" operator="lessThan">
      <formula>0</formula>
    </cfRule>
    <cfRule type="cellIs" dxfId="1253" priority="23" operator="lessThan">
      <formula>0</formula>
    </cfRule>
    <cfRule type="cellIs" dxfId="1252" priority="24" operator="lessThan">
      <formula>0</formula>
    </cfRule>
  </conditionalFormatting>
  <conditionalFormatting sqref="D5:K5">
    <cfRule type="cellIs" dxfId="1251" priority="21" operator="greaterThan">
      <formula>0</formula>
    </cfRule>
  </conditionalFormatting>
  <conditionalFormatting sqref="T6:T28">
    <cfRule type="cellIs" dxfId="1250" priority="20" operator="lessThan">
      <formula>0</formula>
    </cfRule>
  </conditionalFormatting>
  <conditionalFormatting sqref="T7:T27">
    <cfRule type="cellIs" dxfId="1249" priority="17" operator="lessThan">
      <formula>0</formula>
    </cfRule>
    <cfRule type="cellIs" dxfId="1248" priority="18" operator="lessThan">
      <formula>0</formula>
    </cfRule>
    <cfRule type="cellIs" dxfId="1247" priority="19" operator="lessThan">
      <formula>0</formula>
    </cfRule>
  </conditionalFormatting>
  <conditionalFormatting sqref="T7:T28">
    <cfRule type="cellIs" dxfId="1246" priority="14" operator="lessThan">
      <formula>0</formula>
    </cfRule>
    <cfRule type="cellIs" dxfId="1245" priority="15" operator="lessThan">
      <formula>0</formula>
    </cfRule>
    <cfRule type="cellIs" dxfId="1244" priority="16" operator="lessThan">
      <formula>0</formula>
    </cfRule>
  </conditionalFormatting>
  <conditionalFormatting sqref="D5:K5">
    <cfRule type="cellIs" dxfId="1243" priority="13" operator="greaterThan">
      <formula>0</formula>
    </cfRule>
  </conditionalFormatting>
  <conditionalFormatting sqref="L4 L6 L28:L29">
    <cfRule type="cellIs" dxfId="1242" priority="12" operator="equal">
      <formula>$L$4</formula>
    </cfRule>
  </conditionalFormatting>
  <conditionalFormatting sqref="D7:S7">
    <cfRule type="cellIs" dxfId="1241" priority="11" operator="greaterThan">
      <formula>0</formula>
    </cfRule>
  </conditionalFormatting>
  <conditionalFormatting sqref="D9:S9">
    <cfRule type="cellIs" dxfId="1240" priority="10" operator="greaterThan">
      <formula>0</formula>
    </cfRule>
  </conditionalFormatting>
  <conditionalFormatting sqref="D11:S11">
    <cfRule type="cellIs" dxfId="1239" priority="9" operator="greaterThan">
      <formula>0</formula>
    </cfRule>
  </conditionalFormatting>
  <conditionalFormatting sqref="D13:S13">
    <cfRule type="cellIs" dxfId="1238" priority="8" operator="greaterThan">
      <formula>0</formula>
    </cfRule>
  </conditionalFormatting>
  <conditionalFormatting sqref="D15:S15">
    <cfRule type="cellIs" dxfId="1237" priority="7" operator="greaterThan">
      <formula>0</formula>
    </cfRule>
  </conditionalFormatting>
  <conditionalFormatting sqref="D17:S17">
    <cfRule type="cellIs" dxfId="1236" priority="6" operator="greaterThan">
      <formula>0</formula>
    </cfRule>
  </conditionalFormatting>
  <conditionalFormatting sqref="D19:S19">
    <cfRule type="cellIs" dxfId="1235" priority="5" operator="greaterThan">
      <formula>0</formula>
    </cfRule>
  </conditionalFormatting>
  <conditionalFormatting sqref="D21:S21">
    <cfRule type="cellIs" dxfId="1234" priority="4" operator="greaterThan">
      <formula>0</formula>
    </cfRule>
  </conditionalFormatting>
  <conditionalFormatting sqref="D23:S23">
    <cfRule type="cellIs" dxfId="1233" priority="3" operator="greaterThan">
      <formula>0</formula>
    </cfRule>
  </conditionalFormatting>
  <conditionalFormatting sqref="D25:S25">
    <cfRule type="cellIs" dxfId="1232" priority="2" operator="greaterThan">
      <formula>0</formula>
    </cfRule>
  </conditionalFormatting>
  <conditionalFormatting sqref="D27:S27">
    <cfRule type="cellIs" dxfId="123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52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94" t="s">
        <v>39</v>
      </c>
      <c r="B29" s="95"/>
      <c r="C29" s="96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0" priority="43" operator="equal">
      <formula>212030016606640</formula>
    </cfRule>
  </conditionalFormatting>
  <conditionalFormatting sqref="D29 E4:E6 E28:K29">
    <cfRule type="cellIs" dxfId="1229" priority="41" operator="equal">
      <formula>$E$4</formula>
    </cfRule>
    <cfRule type="cellIs" dxfId="1228" priority="42" operator="equal">
      <formula>2120</formula>
    </cfRule>
  </conditionalFormatting>
  <conditionalFormatting sqref="D29:E29 F4:F6 F28:F29">
    <cfRule type="cellIs" dxfId="1227" priority="39" operator="equal">
      <formula>$F$4</formula>
    </cfRule>
    <cfRule type="cellIs" dxfId="1226" priority="40" operator="equal">
      <formula>300</formula>
    </cfRule>
  </conditionalFormatting>
  <conditionalFormatting sqref="G4:G6 G28:G29">
    <cfRule type="cellIs" dxfId="1225" priority="37" operator="equal">
      <formula>$G$4</formula>
    </cfRule>
    <cfRule type="cellIs" dxfId="1224" priority="38" operator="equal">
      <formula>1660</formula>
    </cfRule>
  </conditionalFormatting>
  <conditionalFormatting sqref="H4:H6 H28:H29">
    <cfRule type="cellIs" dxfId="1223" priority="35" operator="equal">
      <formula>$H$4</formula>
    </cfRule>
    <cfRule type="cellIs" dxfId="1222" priority="36" operator="equal">
      <formula>6640</formula>
    </cfRule>
  </conditionalFormatting>
  <conditionalFormatting sqref="T6:T28">
    <cfRule type="cellIs" dxfId="1221" priority="34" operator="lessThan">
      <formula>0</formula>
    </cfRule>
  </conditionalFormatting>
  <conditionalFormatting sqref="T7:T27">
    <cfRule type="cellIs" dxfId="1220" priority="31" operator="lessThan">
      <formula>0</formula>
    </cfRule>
    <cfRule type="cellIs" dxfId="1219" priority="32" operator="lessThan">
      <formula>0</formula>
    </cfRule>
    <cfRule type="cellIs" dxfId="1218" priority="33" operator="lessThan">
      <formula>0</formula>
    </cfRule>
  </conditionalFormatting>
  <conditionalFormatting sqref="E4:E6 E28:K28">
    <cfRule type="cellIs" dxfId="1217" priority="30" operator="equal">
      <formula>$E$4</formula>
    </cfRule>
  </conditionalFormatting>
  <conditionalFormatting sqref="D28:D29 D6 D4:M4">
    <cfRule type="cellIs" dxfId="1216" priority="29" operator="equal">
      <formula>$D$4</formula>
    </cfRule>
  </conditionalFormatting>
  <conditionalFormatting sqref="I4:I6 I28:I29">
    <cfRule type="cellIs" dxfId="1215" priority="28" operator="equal">
      <formula>$I$4</formula>
    </cfRule>
  </conditionalFormatting>
  <conditionalFormatting sqref="J4:J6 J28:J29">
    <cfRule type="cellIs" dxfId="1214" priority="27" operator="equal">
      <formula>$J$4</formula>
    </cfRule>
  </conditionalFormatting>
  <conditionalFormatting sqref="K4:K6 K28:K29">
    <cfRule type="cellIs" dxfId="1213" priority="26" operator="equal">
      <formula>$K$4</formula>
    </cfRule>
  </conditionalFormatting>
  <conditionalFormatting sqref="M4:M6">
    <cfRule type="cellIs" dxfId="1212" priority="25" operator="equal">
      <formula>$L$4</formula>
    </cfRule>
  </conditionalFormatting>
  <conditionalFormatting sqref="T7:T28">
    <cfRule type="cellIs" dxfId="1211" priority="22" operator="lessThan">
      <formula>0</formula>
    </cfRule>
    <cfRule type="cellIs" dxfId="1210" priority="23" operator="lessThan">
      <formula>0</formula>
    </cfRule>
    <cfRule type="cellIs" dxfId="1209" priority="24" operator="lessThan">
      <formula>0</formula>
    </cfRule>
  </conditionalFormatting>
  <conditionalFormatting sqref="D5:K5">
    <cfRule type="cellIs" dxfId="1208" priority="21" operator="greaterThan">
      <formula>0</formula>
    </cfRule>
  </conditionalFormatting>
  <conditionalFormatting sqref="T6:T28">
    <cfRule type="cellIs" dxfId="1207" priority="20" operator="lessThan">
      <formula>0</formula>
    </cfRule>
  </conditionalFormatting>
  <conditionalFormatting sqref="T7:T27">
    <cfRule type="cellIs" dxfId="1206" priority="17" operator="lessThan">
      <formula>0</formula>
    </cfRule>
    <cfRule type="cellIs" dxfId="1205" priority="18" operator="lessThan">
      <formula>0</formula>
    </cfRule>
    <cfRule type="cellIs" dxfId="1204" priority="19" operator="lessThan">
      <formula>0</formula>
    </cfRule>
  </conditionalFormatting>
  <conditionalFormatting sqref="T7:T28">
    <cfRule type="cellIs" dxfId="1203" priority="14" operator="lessThan">
      <formula>0</formula>
    </cfRule>
    <cfRule type="cellIs" dxfId="1202" priority="15" operator="lessThan">
      <formula>0</formula>
    </cfRule>
    <cfRule type="cellIs" dxfId="1201" priority="16" operator="lessThan">
      <formula>0</formula>
    </cfRule>
  </conditionalFormatting>
  <conditionalFormatting sqref="D5:K5">
    <cfRule type="cellIs" dxfId="1200" priority="13" operator="greaterThan">
      <formula>0</formula>
    </cfRule>
  </conditionalFormatting>
  <conditionalFormatting sqref="L4 L6 L28:L29">
    <cfRule type="cellIs" dxfId="1199" priority="12" operator="equal">
      <formula>$L$4</formula>
    </cfRule>
  </conditionalFormatting>
  <conditionalFormatting sqref="D7:S7">
    <cfRule type="cellIs" dxfId="1198" priority="11" operator="greaterThan">
      <formula>0</formula>
    </cfRule>
  </conditionalFormatting>
  <conditionalFormatting sqref="D9:S9">
    <cfRule type="cellIs" dxfId="1197" priority="10" operator="greaterThan">
      <formula>0</formula>
    </cfRule>
  </conditionalFormatting>
  <conditionalFormatting sqref="D11:S11">
    <cfRule type="cellIs" dxfId="1196" priority="9" operator="greaterThan">
      <formula>0</formula>
    </cfRule>
  </conditionalFormatting>
  <conditionalFormatting sqref="D13:S13">
    <cfRule type="cellIs" dxfId="1195" priority="8" operator="greaterThan">
      <formula>0</formula>
    </cfRule>
  </conditionalFormatting>
  <conditionalFormatting sqref="D15:S15">
    <cfRule type="cellIs" dxfId="1194" priority="7" operator="greaterThan">
      <formula>0</formula>
    </cfRule>
  </conditionalFormatting>
  <conditionalFormatting sqref="D17:S17">
    <cfRule type="cellIs" dxfId="1193" priority="6" operator="greaterThan">
      <formula>0</formula>
    </cfRule>
  </conditionalFormatting>
  <conditionalFormatting sqref="D19:S19">
    <cfRule type="cellIs" dxfId="1192" priority="5" operator="greaterThan">
      <formula>0</formula>
    </cfRule>
  </conditionalFormatting>
  <conditionalFormatting sqref="D21:S21">
    <cfRule type="cellIs" dxfId="1191" priority="4" operator="greaterThan">
      <formula>0</formula>
    </cfRule>
  </conditionalFormatting>
  <conditionalFormatting sqref="D23:S23">
    <cfRule type="cellIs" dxfId="1190" priority="3" operator="greaterThan">
      <formula>0</formula>
    </cfRule>
  </conditionalFormatting>
  <conditionalFormatting sqref="D25:S25">
    <cfRule type="cellIs" dxfId="1189" priority="2" operator="greaterThan">
      <formula>0</formula>
    </cfRule>
  </conditionalFormatting>
  <conditionalFormatting sqref="D27:S27">
    <cfRule type="cellIs" dxfId="118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9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1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1" ht="18.75" x14ac:dyDescent="0.25">
      <c r="A3" s="101" t="s">
        <v>53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1" x14ac:dyDescent="0.25">
      <c r="A4" s="105" t="s">
        <v>1</v>
      </c>
      <c r="B4" s="105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1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91" t="s">
        <v>38</v>
      </c>
      <c r="B28" s="92"/>
      <c r="C28" s="93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94" t="s">
        <v>39</v>
      </c>
      <c r="B29" s="95"/>
      <c r="C29" s="96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87" priority="43" operator="equal">
      <formula>212030016606640</formula>
    </cfRule>
  </conditionalFormatting>
  <conditionalFormatting sqref="D29 E4:E6 E28:K29">
    <cfRule type="cellIs" dxfId="1186" priority="41" operator="equal">
      <formula>$E$4</formula>
    </cfRule>
    <cfRule type="cellIs" dxfId="1185" priority="42" operator="equal">
      <formula>2120</formula>
    </cfRule>
  </conditionalFormatting>
  <conditionalFormatting sqref="D29:E29 F4:F6 F28:F29">
    <cfRule type="cellIs" dxfId="1184" priority="39" operator="equal">
      <formula>$F$4</formula>
    </cfRule>
    <cfRule type="cellIs" dxfId="1183" priority="40" operator="equal">
      <formula>300</formula>
    </cfRule>
  </conditionalFormatting>
  <conditionalFormatting sqref="G4:G6 G28:G29">
    <cfRule type="cellIs" dxfId="1182" priority="37" operator="equal">
      <formula>$G$4</formula>
    </cfRule>
    <cfRule type="cellIs" dxfId="1181" priority="38" operator="equal">
      <formula>1660</formula>
    </cfRule>
  </conditionalFormatting>
  <conditionalFormatting sqref="H4:H6 H28:H29">
    <cfRule type="cellIs" dxfId="1180" priority="35" operator="equal">
      <formula>$H$4</formula>
    </cfRule>
    <cfRule type="cellIs" dxfId="1179" priority="36" operator="equal">
      <formula>6640</formula>
    </cfRule>
  </conditionalFormatting>
  <conditionalFormatting sqref="T6:T28">
    <cfRule type="cellIs" dxfId="1178" priority="34" operator="lessThan">
      <formula>0</formula>
    </cfRule>
  </conditionalFormatting>
  <conditionalFormatting sqref="T7:T27">
    <cfRule type="cellIs" dxfId="1177" priority="31" operator="lessThan">
      <formula>0</formula>
    </cfRule>
    <cfRule type="cellIs" dxfId="1176" priority="32" operator="lessThan">
      <formula>0</formula>
    </cfRule>
    <cfRule type="cellIs" dxfId="1175" priority="33" operator="lessThan">
      <formula>0</formula>
    </cfRule>
  </conditionalFormatting>
  <conditionalFormatting sqref="E4:E6 E28:K28">
    <cfRule type="cellIs" dxfId="1174" priority="30" operator="equal">
      <formula>$E$4</formula>
    </cfRule>
  </conditionalFormatting>
  <conditionalFormatting sqref="D28:D29 D6 D4:M4">
    <cfRule type="cellIs" dxfId="1173" priority="29" operator="equal">
      <formula>$D$4</formula>
    </cfRule>
  </conditionalFormatting>
  <conditionalFormatting sqref="I4:I6 I28:I29">
    <cfRule type="cellIs" dxfId="1172" priority="28" operator="equal">
      <formula>$I$4</formula>
    </cfRule>
  </conditionalFormatting>
  <conditionalFormatting sqref="J4:J6 J28:J29">
    <cfRule type="cellIs" dxfId="1171" priority="27" operator="equal">
      <formula>$J$4</formula>
    </cfRule>
  </conditionalFormatting>
  <conditionalFormatting sqref="K4:K6 K28:K29">
    <cfRule type="cellIs" dxfId="1170" priority="26" operator="equal">
      <formula>$K$4</formula>
    </cfRule>
  </conditionalFormatting>
  <conditionalFormatting sqref="M4:M6">
    <cfRule type="cellIs" dxfId="1169" priority="25" operator="equal">
      <formula>$L$4</formula>
    </cfRule>
  </conditionalFormatting>
  <conditionalFormatting sqref="T7:T28">
    <cfRule type="cellIs" dxfId="1168" priority="22" operator="lessThan">
      <formula>0</formula>
    </cfRule>
    <cfRule type="cellIs" dxfId="1167" priority="23" operator="lessThan">
      <formula>0</formula>
    </cfRule>
    <cfRule type="cellIs" dxfId="1166" priority="24" operator="lessThan">
      <formula>0</formula>
    </cfRule>
  </conditionalFormatting>
  <conditionalFormatting sqref="D5:K5">
    <cfRule type="cellIs" dxfId="1165" priority="21" operator="greaterThan">
      <formula>0</formula>
    </cfRule>
  </conditionalFormatting>
  <conditionalFormatting sqref="T6:T28">
    <cfRule type="cellIs" dxfId="1164" priority="20" operator="lessThan">
      <formula>0</formula>
    </cfRule>
  </conditionalFormatting>
  <conditionalFormatting sqref="T7:T27">
    <cfRule type="cellIs" dxfId="1163" priority="17" operator="lessThan">
      <formula>0</formula>
    </cfRule>
    <cfRule type="cellIs" dxfId="1162" priority="18" operator="lessThan">
      <formula>0</formula>
    </cfRule>
    <cfRule type="cellIs" dxfId="1161" priority="19" operator="lessThan">
      <formula>0</formula>
    </cfRule>
  </conditionalFormatting>
  <conditionalFormatting sqref="T7:T28">
    <cfRule type="cellIs" dxfId="1160" priority="14" operator="lessThan">
      <formula>0</formula>
    </cfRule>
    <cfRule type="cellIs" dxfId="1159" priority="15" operator="lessThan">
      <formula>0</formula>
    </cfRule>
    <cfRule type="cellIs" dxfId="1158" priority="16" operator="lessThan">
      <formula>0</formula>
    </cfRule>
  </conditionalFormatting>
  <conditionalFormatting sqref="D5:K5">
    <cfRule type="cellIs" dxfId="1157" priority="13" operator="greaterThan">
      <formula>0</formula>
    </cfRule>
  </conditionalFormatting>
  <conditionalFormatting sqref="L4 L6 L28:L29">
    <cfRule type="cellIs" dxfId="1156" priority="12" operator="equal">
      <formula>$L$4</formula>
    </cfRule>
  </conditionalFormatting>
  <conditionalFormatting sqref="D7:S7">
    <cfRule type="cellIs" dxfId="1155" priority="11" operator="greaterThan">
      <formula>0</formula>
    </cfRule>
  </conditionalFormatting>
  <conditionalFormatting sqref="D9:S9">
    <cfRule type="cellIs" dxfId="1154" priority="10" operator="greaterThan">
      <formula>0</formula>
    </cfRule>
  </conditionalFormatting>
  <conditionalFormatting sqref="D11:S11">
    <cfRule type="cellIs" dxfId="1153" priority="9" operator="greaterThan">
      <formula>0</formula>
    </cfRule>
  </conditionalFormatting>
  <conditionalFormatting sqref="D13:S13">
    <cfRule type="cellIs" dxfId="1152" priority="8" operator="greaterThan">
      <formula>0</formula>
    </cfRule>
  </conditionalFormatting>
  <conditionalFormatting sqref="D15:S15">
    <cfRule type="cellIs" dxfId="1151" priority="7" operator="greaterThan">
      <formula>0</formula>
    </cfRule>
  </conditionalFormatting>
  <conditionalFormatting sqref="D17:S17">
    <cfRule type="cellIs" dxfId="1150" priority="6" operator="greaterThan">
      <formula>0</formula>
    </cfRule>
  </conditionalFormatting>
  <conditionalFormatting sqref="D19:S19">
    <cfRule type="cellIs" dxfId="1149" priority="5" operator="greaterThan">
      <formula>0</formula>
    </cfRule>
  </conditionalFormatting>
  <conditionalFormatting sqref="D21:S21">
    <cfRule type="cellIs" dxfId="1148" priority="4" operator="greaterThan">
      <formula>0</formula>
    </cfRule>
  </conditionalFormatting>
  <conditionalFormatting sqref="D23:S23">
    <cfRule type="cellIs" dxfId="1147" priority="3" operator="greaterThan">
      <formula>0</formula>
    </cfRule>
  </conditionalFormatting>
  <conditionalFormatting sqref="D25:S25">
    <cfRule type="cellIs" dxfId="1146" priority="2" operator="greaterThan">
      <formula>0</formula>
    </cfRule>
  </conditionalFormatting>
  <conditionalFormatting sqref="D27:S27">
    <cfRule type="cellIs" dxfId="114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1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1" ht="18.75" x14ac:dyDescent="0.25">
      <c r="A3" s="101" t="s">
        <v>54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1" x14ac:dyDescent="0.25">
      <c r="A4" s="105" t="s">
        <v>1</v>
      </c>
      <c r="B4" s="105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1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91" t="s">
        <v>38</v>
      </c>
      <c r="B28" s="92"/>
      <c r="C28" s="93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94" t="s">
        <v>39</v>
      </c>
      <c r="B29" s="95"/>
      <c r="C29" s="96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44" priority="43" operator="equal">
      <formula>212030016606640</formula>
    </cfRule>
  </conditionalFormatting>
  <conditionalFormatting sqref="D29 E4:E6 E28:K29">
    <cfRule type="cellIs" dxfId="1143" priority="41" operator="equal">
      <formula>$E$4</formula>
    </cfRule>
    <cfRule type="cellIs" dxfId="1142" priority="42" operator="equal">
      <formula>2120</formula>
    </cfRule>
  </conditionalFormatting>
  <conditionalFormatting sqref="D29:E29 F4:F6 F28:F29">
    <cfRule type="cellIs" dxfId="1141" priority="39" operator="equal">
      <formula>$F$4</formula>
    </cfRule>
    <cfRule type="cellIs" dxfId="1140" priority="40" operator="equal">
      <formula>300</formula>
    </cfRule>
  </conditionalFormatting>
  <conditionalFormatting sqref="G4:G6 G28:G29">
    <cfRule type="cellIs" dxfId="1139" priority="37" operator="equal">
      <formula>$G$4</formula>
    </cfRule>
    <cfRule type="cellIs" dxfId="1138" priority="38" operator="equal">
      <formula>1660</formula>
    </cfRule>
  </conditionalFormatting>
  <conditionalFormatting sqref="H4:H6 H28:H29">
    <cfRule type="cellIs" dxfId="1137" priority="35" operator="equal">
      <formula>$H$4</formula>
    </cfRule>
    <cfRule type="cellIs" dxfId="1136" priority="36" operator="equal">
      <formula>6640</formula>
    </cfRule>
  </conditionalFormatting>
  <conditionalFormatting sqref="T6:T28">
    <cfRule type="cellIs" dxfId="1135" priority="34" operator="lessThan">
      <formula>0</formula>
    </cfRule>
  </conditionalFormatting>
  <conditionalFormatting sqref="T7:T27">
    <cfRule type="cellIs" dxfId="1134" priority="31" operator="lessThan">
      <formula>0</formula>
    </cfRule>
    <cfRule type="cellIs" dxfId="1133" priority="32" operator="lessThan">
      <formula>0</formula>
    </cfRule>
    <cfRule type="cellIs" dxfId="1132" priority="33" operator="lessThan">
      <formula>0</formula>
    </cfRule>
  </conditionalFormatting>
  <conditionalFormatting sqref="E4:E6 E28:K28">
    <cfRule type="cellIs" dxfId="1131" priority="30" operator="equal">
      <formula>$E$4</formula>
    </cfRule>
  </conditionalFormatting>
  <conditionalFormatting sqref="D28:D29 D6 D4:M4">
    <cfRule type="cellIs" dxfId="1130" priority="29" operator="equal">
      <formula>$D$4</formula>
    </cfRule>
  </conditionalFormatting>
  <conditionalFormatting sqref="I4:I6 I28:I29">
    <cfRule type="cellIs" dxfId="1129" priority="28" operator="equal">
      <formula>$I$4</formula>
    </cfRule>
  </conditionalFormatting>
  <conditionalFormatting sqref="J4:J6 J28:J29">
    <cfRule type="cellIs" dxfId="1128" priority="27" operator="equal">
      <formula>$J$4</formula>
    </cfRule>
  </conditionalFormatting>
  <conditionalFormatting sqref="K4:K6 K28:K29">
    <cfRule type="cellIs" dxfId="1127" priority="26" operator="equal">
      <formula>$K$4</formula>
    </cfRule>
  </conditionalFormatting>
  <conditionalFormatting sqref="M4:M6">
    <cfRule type="cellIs" dxfId="1126" priority="25" operator="equal">
      <formula>$L$4</formula>
    </cfRule>
  </conditionalFormatting>
  <conditionalFormatting sqref="T7:T28">
    <cfRule type="cellIs" dxfId="1125" priority="22" operator="lessThan">
      <formula>0</formula>
    </cfRule>
    <cfRule type="cellIs" dxfId="1124" priority="23" operator="lessThan">
      <formula>0</formula>
    </cfRule>
    <cfRule type="cellIs" dxfId="1123" priority="24" operator="lessThan">
      <formula>0</formula>
    </cfRule>
  </conditionalFormatting>
  <conditionalFormatting sqref="D5:K5">
    <cfRule type="cellIs" dxfId="1122" priority="21" operator="greaterThan">
      <formula>0</formula>
    </cfRule>
  </conditionalFormatting>
  <conditionalFormatting sqref="T6:T28">
    <cfRule type="cellIs" dxfId="1121" priority="20" operator="lessThan">
      <formula>0</formula>
    </cfRule>
  </conditionalFormatting>
  <conditionalFormatting sqref="T7:T27">
    <cfRule type="cellIs" dxfId="1120" priority="17" operator="lessThan">
      <formula>0</formula>
    </cfRule>
    <cfRule type="cellIs" dxfId="1119" priority="18" operator="lessThan">
      <formula>0</formula>
    </cfRule>
    <cfRule type="cellIs" dxfId="1118" priority="19" operator="lessThan">
      <formula>0</formula>
    </cfRule>
  </conditionalFormatting>
  <conditionalFormatting sqref="T7:T28">
    <cfRule type="cellIs" dxfId="1117" priority="14" operator="lessThan">
      <formula>0</formula>
    </cfRule>
    <cfRule type="cellIs" dxfId="1116" priority="15" operator="lessThan">
      <formula>0</formula>
    </cfRule>
    <cfRule type="cellIs" dxfId="1115" priority="16" operator="lessThan">
      <formula>0</formula>
    </cfRule>
  </conditionalFormatting>
  <conditionalFormatting sqref="D5:K5">
    <cfRule type="cellIs" dxfId="1114" priority="13" operator="greaterThan">
      <formula>0</formula>
    </cfRule>
  </conditionalFormatting>
  <conditionalFormatting sqref="L4 L6 L28:L29">
    <cfRule type="cellIs" dxfId="1113" priority="12" operator="equal">
      <formula>$L$4</formula>
    </cfRule>
  </conditionalFormatting>
  <conditionalFormatting sqref="D7:S7">
    <cfRule type="cellIs" dxfId="1112" priority="11" operator="greaterThan">
      <formula>0</formula>
    </cfRule>
  </conditionalFormatting>
  <conditionalFormatting sqref="D9:S9">
    <cfRule type="cellIs" dxfId="1111" priority="10" operator="greaterThan">
      <formula>0</formula>
    </cfRule>
  </conditionalFormatting>
  <conditionalFormatting sqref="D11:S11">
    <cfRule type="cellIs" dxfId="1110" priority="9" operator="greaterThan">
      <formula>0</formula>
    </cfRule>
  </conditionalFormatting>
  <conditionalFormatting sqref="D13:S13">
    <cfRule type="cellIs" dxfId="1109" priority="8" operator="greaterThan">
      <formula>0</formula>
    </cfRule>
  </conditionalFormatting>
  <conditionalFormatting sqref="D15:S15">
    <cfRule type="cellIs" dxfId="1108" priority="7" operator="greaterThan">
      <formula>0</formula>
    </cfRule>
  </conditionalFormatting>
  <conditionalFormatting sqref="D17:S17">
    <cfRule type="cellIs" dxfId="1107" priority="6" operator="greaterThan">
      <formula>0</formula>
    </cfRule>
  </conditionalFormatting>
  <conditionalFormatting sqref="D19:S19">
    <cfRule type="cellIs" dxfId="1106" priority="5" operator="greaterThan">
      <formula>0</formula>
    </cfRule>
  </conditionalFormatting>
  <conditionalFormatting sqref="D21:S21">
    <cfRule type="cellIs" dxfId="1105" priority="4" operator="greaterThan">
      <formula>0</formula>
    </cfRule>
  </conditionalFormatting>
  <conditionalFormatting sqref="D23:S23">
    <cfRule type="cellIs" dxfId="1104" priority="3" operator="greaterThan">
      <formula>0</formula>
    </cfRule>
  </conditionalFormatting>
  <conditionalFormatting sqref="D25:S25">
    <cfRule type="cellIs" dxfId="1103" priority="2" operator="greaterThan">
      <formula>0</formula>
    </cfRule>
  </conditionalFormatting>
  <conditionalFormatting sqref="D27:S27">
    <cfRule type="cellIs" dxfId="110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6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4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4" ht="18.75" x14ac:dyDescent="0.25">
      <c r="A3" s="101" t="s">
        <v>58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4" x14ac:dyDescent="0.25">
      <c r="A4" s="105" t="s">
        <v>1</v>
      </c>
      <c r="B4" s="105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9"/>
    </row>
    <row r="5" spans="1:24" x14ac:dyDescent="0.25">
      <c r="A5" s="105" t="s">
        <v>2</v>
      </c>
      <c r="B5" s="105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8"/>
      <c r="W5" s="108"/>
      <c r="X5" s="109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91" t="s">
        <v>38</v>
      </c>
      <c r="B28" s="92"/>
      <c r="C28" s="93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94" t="s">
        <v>39</v>
      </c>
      <c r="B29" s="95"/>
      <c r="C29" s="96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10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2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101" priority="59" operator="equal">
      <formula>212030016606640</formula>
    </cfRule>
  </conditionalFormatting>
  <conditionalFormatting sqref="D29 E4:E6 E28:K29">
    <cfRule type="cellIs" dxfId="1100" priority="57" operator="equal">
      <formula>$E$4</formula>
    </cfRule>
    <cfRule type="cellIs" dxfId="1099" priority="58" operator="equal">
      <formula>2120</formula>
    </cfRule>
  </conditionalFormatting>
  <conditionalFormatting sqref="D29:E29 F4:F6 F28:F29">
    <cfRule type="cellIs" dxfId="1098" priority="55" operator="equal">
      <formula>$F$4</formula>
    </cfRule>
    <cfRule type="cellIs" dxfId="1097" priority="56" operator="equal">
      <formula>300</formula>
    </cfRule>
  </conditionalFormatting>
  <conditionalFormatting sqref="G4:G6 G28:G29">
    <cfRule type="cellIs" dxfId="1096" priority="53" operator="equal">
      <formula>$G$4</formula>
    </cfRule>
    <cfRule type="cellIs" dxfId="1095" priority="54" operator="equal">
      <formula>1660</formula>
    </cfRule>
  </conditionalFormatting>
  <conditionalFormatting sqref="H4:H6 H28:H29">
    <cfRule type="cellIs" dxfId="1094" priority="51" operator="equal">
      <formula>$H$4</formula>
    </cfRule>
    <cfRule type="cellIs" dxfId="1093" priority="52" operator="equal">
      <formula>6640</formula>
    </cfRule>
  </conditionalFormatting>
  <conditionalFormatting sqref="T6:T28 U28:X28">
    <cfRule type="cellIs" dxfId="1092" priority="50" operator="lessThan">
      <formula>0</formula>
    </cfRule>
  </conditionalFormatting>
  <conditionalFormatting sqref="T7:T27">
    <cfRule type="cellIs" dxfId="1091" priority="47" operator="lessThan">
      <formula>0</formula>
    </cfRule>
    <cfRule type="cellIs" dxfId="1090" priority="48" operator="lessThan">
      <formula>0</formula>
    </cfRule>
    <cfRule type="cellIs" dxfId="1089" priority="49" operator="lessThan">
      <formula>0</formula>
    </cfRule>
  </conditionalFormatting>
  <conditionalFormatting sqref="E4:E6 E28:K28">
    <cfRule type="cellIs" dxfId="1088" priority="46" operator="equal">
      <formula>$E$4</formula>
    </cfRule>
  </conditionalFormatting>
  <conditionalFormatting sqref="D28:D29 D6 D4:M4">
    <cfRule type="cellIs" dxfId="1087" priority="45" operator="equal">
      <formula>$D$4</formula>
    </cfRule>
  </conditionalFormatting>
  <conditionalFormatting sqref="I4:I6 I28:I29">
    <cfRule type="cellIs" dxfId="1086" priority="44" operator="equal">
      <formula>$I$4</formula>
    </cfRule>
  </conditionalFormatting>
  <conditionalFormatting sqref="J4:J6 J28:J29">
    <cfRule type="cellIs" dxfId="1085" priority="43" operator="equal">
      <formula>$J$4</formula>
    </cfRule>
  </conditionalFormatting>
  <conditionalFormatting sqref="K4:K6 K28:K29">
    <cfRule type="cellIs" dxfId="1084" priority="42" operator="equal">
      <formula>$K$4</formula>
    </cfRule>
  </conditionalFormatting>
  <conditionalFormatting sqref="M4:M6">
    <cfRule type="cellIs" dxfId="1083" priority="41" operator="equal">
      <formula>$L$4</formula>
    </cfRule>
  </conditionalFormatting>
  <conditionalFormatting sqref="T7:T28 U28:X28">
    <cfRule type="cellIs" dxfId="1082" priority="38" operator="lessThan">
      <formula>0</formula>
    </cfRule>
    <cfRule type="cellIs" dxfId="1081" priority="39" operator="lessThan">
      <formula>0</formula>
    </cfRule>
    <cfRule type="cellIs" dxfId="1080" priority="40" operator="lessThan">
      <formula>0</formula>
    </cfRule>
  </conditionalFormatting>
  <conditionalFormatting sqref="D5:K5">
    <cfRule type="cellIs" dxfId="1079" priority="37" operator="greaterThan">
      <formula>0</formula>
    </cfRule>
  </conditionalFormatting>
  <conditionalFormatting sqref="T6:T28 U28:X28">
    <cfRule type="cellIs" dxfId="1078" priority="36" operator="lessThan">
      <formula>0</formula>
    </cfRule>
  </conditionalFormatting>
  <conditionalFormatting sqref="T7:T27">
    <cfRule type="cellIs" dxfId="1077" priority="33" operator="lessThan">
      <formula>0</formula>
    </cfRule>
    <cfRule type="cellIs" dxfId="1076" priority="34" operator="lessThan">
      <formula>0</formula>
    </cfRule>
    <cfRule type="cellIs" dxfId="1075" priority="35" operator="lessThan">
      <formula>0</formula>
    </cfRule>
  </conditionalFormatting>
  <conditionalFormatting sqref="T7:T28 U28:X28">
    <cfRule type="cellIs" dxfId="1074" priority="30" operator="lessThan">
      <formula>0</formula>
    </cfRule>
    <cfRule type="cellIs" dxfId="1073" priority="31" operator="lessThan">
      <formula>0</formula>
    </cfRule>
    <cfRule type="cellIs" dxfId="1072" priority="32" operator="lessThan">
      <formula>0</formula>
    </cfRule>
  </conditionalFormatting>
  <conditionalFormatting sqref="D5:K5">
    <cfRule type="cellIs" dxfId="1071" priority="29" operator="greaterThan">
      <formula>0</formula>
    </cfRule>
  </conditionalFormatting>
  <conditionalFormatting sqref="L4 L6 L28:L29">
    <cfRule type="cellIs" dxfId="1070" priority="28" operator="equal">
      <formula>$L$4</formula>
    </cfRule>
  </conditionalFormatting>
  <conditionalFormatting sqref="D7:S7">
    <cfRule type="cellIs" dxfId="1069" priority="27" operator="greaterThan">
      <formula>0</formula>
    </cfRule>
  </conditionalFormatting>
  <conditionalFormatting sqref="D9:S9">
    <cfRule type="cellIs" dxfId="1068" priority="26" operator="greaterThan">
      <formula>0</formula>
    </cfRule>
  </conditionalFormatting>
  <conditionalFormatting sqref="D11:S11">
    <cfRule type="cellIs" dxfId="1067" priority="25" operator="greaterThan">
      <formula>0</formula>
    </cfRule>
  </conditionalFormatting>
  <conditionalFormatting sqref="D13:S13">
    <cfRule type="cellIs" dxfId="1066" priority="24" operator="greaterThan">
      <formula>0</formula>
    </cfRule>
  </conditionalFormatting>
  <conditionalFormatting sqref="D15:S15">
    <cfRule type="cellIs" dxfId="1065" priority="23" operator="greaterThan">
      <formula>0</formula>
    </cfRule>
  </conditionalFormatting>
  <conditionalFormatting sqref="D17:S17">
    <cfRule type="cellIs" dxfId="1064" priority="22" operator="greaterThan">
      <formula>0</formula>
    </cfRule>
  </conditionalFormatting>
  <conditionalFormatting sqref="D19:S19">
    <cfRule type="cellIs" dxfId="1063" priority="21" operator="greaterThan">
      <formula>0</formula>
    </cfRule>
  </conditionalFormatting>
  <conditionalFormatting sqref="D21:S21">
    <cfRule type="cellIs" dxfId="1062" priority="20" operator="greaterThan">
      <formula>0</formula>
    </cfRule>
  </conditionalFormatting>
  <conditionalFormatting sqref="D23:S23">
    <cfRule type="cellIs" dxfId="1061" priority="19" operator="greaterThan">
      <formula>0</formula>
    </cfRule>
  </conditionalFormatting>
  <conditionalFormatting sqref="D25:S25">
    <cfRule type="cellIs" dxfId="1060" priority="18" operator="greaterThan">
      <formula>0</formula>
    </cfRule>
  </conditionalFormatting>
  <conditionalFormatting sqref="D27:S27">
    <cfRule type="cellIs" dxfId="1059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38</v>
      </c>
      <c r="B28" s="92"/>
      <c r="C28" s="93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94" t="s">
        <v>39</v>
      </c>
      <c r="B29" s="95"/>
      <c r="C29" s="96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8" priority="43" operator="equal">
      <formula>212030016606640</formula>
    </cfRule>
  </conditionalFormatting>
  <conditionalFormatting sqref="D29 E4:E6 E28:K29">
    <cfRule type="cellIs" dxfId="1057" priority="41" operator="equal">
      <formula>$E$4</formula>
    </cfRule>
    <cfRule type="cellIs" dxfId="1056" priority="42" operator="equal">
      <formula>2120</formula>
    </cfRule>
  </conditionalFormatting>
  <conditionalFormatting sqref="D29:E29 F4:F6 F28:F29">
    <cfRule type="cellIs" dxfId="1055" priority="39" operator="equal">
      <formula>$F$4</formula>
    </cfRule>
    <cfRule type="cellIs" dxfId="1054" priority="40" operator="equal">
      <formula>300</formula>
    </cfRule>
  </conditionalFormatting>
  <conditionalFormatting sqref="G4:G6 G28:G29">
    <cfRule type="cellIs" dxfId="1053" priority="37" operator="equal">
      <formula>$G$4</formula>
    </cfRule>
    <cfRule type="cellIs" dxfId="1052" priority="38" operator="equal">
      <formula>1660</formula>
    </cfRule>
  </conditionalFormatting>
  <conditionalFormatting sqref="H4:H6 H28:H29">
    <cfRule type="cellIs" dxfId="1051" priority="35" operator="equal">
      <formula>$H$4</formula>
    </cfRule>
    <cfRule type="cellIs" dxfId="1050" priority="36" operator="equal">
      <formula>6640</formula>
    </cfRule>
  </conditionalFormatting>
  <conditionalFormatting sqref="T6:T28">
    <cfRule type="cellIs" dxfId="1049" priority="34" operator="lessThan">
      <formula>0</formula>
    </cfRule>
  </conditionalFormatting>
  <conditionalFormatting sqref="T7:T27">
    <cfRule type="cellIs" dxfId="1048" priority="31" operator="lessThan">
      <formula>0</formula>
    </cfRule>
    <cfRule type="cellIs" dxfId="1047" priority="32" operator="lessThan">
      <formula>0</formula>
    </cfRule>
    <cfRule type="cellIs" dxfId="1046" priority="33" operator="lessThan">
      <formula>0</formula>
    </cfRule>
  </conditionalFormatting>
  <conditionalFormatting sqref="E4:E6 E28:K28">
    <cfRule type="cellIs" dxfId="1045" priority="30" operator="equal">
      <formula>$E$4</formula>
    </cfRule>
  </conditionalFormatting>
  <conditionalFormatting sqref="D28:D29 D6 D4:M4">
    <cfRule type="cellIs" dxfId="1044" priority="29" operator="equal">
      <formula>$D$4</formula>
    </cfRule>
  </conditionalFormatting>
  <conditionalFormatting sqref="I4:I6 I28:I29">
    <cfRule type="cellIs" dxfId="1043" priority="28" operator="equal">
      <formula>$I$4</formula>
    </cfRule>
  </conditionalFormatting>
  <conditionalFormatting sqref="J4:J6 J28:J29">
    <cfRule type="cellIs" dxfId="1042" priority="27" operator="equal">
      <formula>$J$4</formula>
    </cfRule>
  </conditionalFormatting>
  <conditionalFormatting sqref="K4:K6 K28:K29">
    <cfRule type="cellIs" dxfId="1041" priority="26" operator="equal">
      <formula>$K$4</formula>
    </cfRule>
  </conditionalFormatting>
  <conditionalFormatting sqref="M4:M6">
    <cfRule type="cellIs" dxfId="1040" priority="25" operator="equal">
      <formula>$L$4</formula>
    </cfRule>
  </conditionalFormatting>
  <conditionalFormatting sqref="T7:T28">
    <cfRule type="cellIs" dxfId="1039" priority="22" operator="lessThan">
      <formula>0</formula>
    </cfRule>
    <cfRule type="cellIs" dxfId="1038" priority="23" operator="lessThan">
      <formula>0</formula>
    </cfRule>
    <cfRule type="cellIs" dxfId="1037" priority="24" operator="lessThan">
      <formula>0</formula>
    </cfRule>
  </conditionalFormatting>
  <conditionalFormatting sqref="D5:K5">
    <cfRule type="cellIs" dxfId="1036" priority="21" operator="greaterThan">
      <formula>0</formula>
    </cfRule>
  </conditionalFormatting>
  <conditionalFormatting sqref="T6:T28">
    <cfRule type="cellIs" dxfId="1035" priority="20" operator="lessThan">
      <formula>0</formula>
    </cfRule>
  </conditionalFormatting>
  <conditionalFormatting sqref="T7:T27">
    <cfRule type="cellIs" dxfId="1034" priority="17" operator="lessThan">
      <formula>0</formula>
    </cfRule>
    <cfRule type="cellIs" dxfId="1033" priority="18" operator="lessThan">
      <formula>0</formula>
    </cfRule>
    <cfRule type="cellIs" dxfId="1032" priority="19" operator="lessThan">
      <formula>0</formula>
    </cfRule>
  </conditionalFormatting>
  <conditionalFormatting sqref="T7:T28">
    <cfRule type="cellIs" dxfId="1031" priority="14" operator="lessThan">
      <formula>0</formula>
    </cfRule>
    <cfRule type="cellIs" dxfId="1030" priority="15" operator="lessThan">
      <formula>0</formula>
    </cfRule>
    <cfRule type="cellIs" dxfId="1029" priority="16" operator="lessThan">
      <formula>0</formula>
    </cfRule>
  </conditionalFormatting>
  <conditionalFormatting sqref="D5:K5">
    <cfRule type="cellIs" dxfId="1028" priority="13" operator="greaterThan">
      <formula>0</formula>
    </cfRule>
  </conditionalFormatting>
  <conditionalFormatting sqref="L4 L6 L28:L29">
    <cfRule type="cellIs" dxfId="1027" priority="12" operator="equal">
      <formula>$L$4</formula>
    </cfRule>
  </conditionalFormatting>
  <conditionalFormatting sqref="D7:S7">
    <cfRule type="cellIs" dxfId="1026" priority="11" operator="greaterThan">
      <formula>0</formula>
    </cfRule>
  </conditionalFormatting>
  <conditionalFormatting sqref="D9:S9">
    <cfRule type="cellIs" dxfId="1025" priority="10" operator="greaterThan">
      <formula>0</formula>
    </cfRule>
  </conditionalFormatting>
  <conditionalFormatting sqref="D11:S11">
    <cfRule type="cellIs" dxfId="1024" priority="9" operator="greaterThan">
      <formula>0</formula>
    </cfRule>
  </conditionalFormatting>
  <conditionalFormatting sqref="D13:S13">
    <cfRule type="cellIs" dxfId="1023" priority="8" operator="greaterThan">
      <formula>0</formula>
    </cfRule>
  </conditionalFormatting>
  <conditionalFormatting sqref="D15:S15">
    <cfRule type="cellIs" dxfId="1022" priority="7" operator="greaterThan">
      <formula>0</formula>
    </cfRule>
  </conditionalFormatting>
  <conditionalFormatting sqref="D17:S17">
    <cfRule type="cellIs" dxfId="1021" priority="6" operator="greaterThan">
      <formula>0</formula>
    </cfRule>
  </conditionalFormatting>
  <conditionalFormatting sqref="D19:S19">
    <cfRule type="cellIs" dxfId="1020" priority="5" operator="greaterThan">
      <formula>0</formula>
    </cfRule>
  </conditionalFormatting>
  <conditionalFormatting sqref="D21:S21">
    <cfRule type="cellIs" dxfId="1019" priority="4" operator="greaterThan">
      <formula>0</formula>
    </cfRule>
  </conditionalFormatting>
  <conditionalFormatting sqref="D23:S23">
    <cfRule type="cellIs" dxfId="1018" priority="3" operator="greaterThan">
      <formula>0</formula>
    </cfRule>
  </conditionalFormatting>
  <conditionalFormatting sqref="D25:S25">
    <cfRule type="cellIs" dxfId="1017" priority="2" operator="greaterThan">
      <formula>0</formula>
    </cfRule>
  </conditionalFormatting>
  <conditionalFormatting sqref="D27:S27">
    <cfRule type="cellIs" dxfId="101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2021-07-18T08:58:58Z</dcterms:modified>
</cp:coreProperties>
</file>