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2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M26" i="33" s="1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M24" i="33" s="1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M18" i="33" s="1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G28" i="33" s="1"/>
  <c r="G29" i="33" s="1"/>
  <c r="H16" i="33"/>
  <c r="I16" i="33"/>
  <c r="J16" i="33"/>
  <c r="K16" i="33"/>
  <c r="L16" i="33"/>
  <c r="E15" i="33"/>
  <c r="F15" i="33"/>
  <c r="N15" i="33" s="1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L28" i="33" s="1"/>
  <c r="L29" i="33" s="1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G7" i="33"/>
  <c r="H7" i="33"/>
  <c r="I7" i="33"/>
  <c r="J7" i="33"/>
  <c r="K7" i="33"/>
  <c r="L7" i="33"/>
  <c r="D8" i="33"/>
  <c r="M8" i="33" s="1"/>
  <c r="O8" i="33" s="1"/>
  <c r="D9" i="33"/>
  <c r="M9" i="33" s="1"/>
  <c r="S9" i="33" s="1"/>
  <c r="T9" i="33" s="1"/>
  <c r="D10" i="33"/>
  <c r="D11" i="33"/>
  <c r="D12" i="33"/>
  <c r="D13" i="33"/>
  <c r="N13" i="33" s="1"/>
  <c r="D14" i="33"/>
  <c r="D15" i="33"/>
  <c r="D16" i="33"/>
  <c r="D17" i="33"/>
  <c r="D18" i="33"/>
  <c r="D19" i="33"/>
  <c r="D20" i="33"/>
  <c r="D21" i="33"/>
  <c r="M21" i="33" s="1"/>
  <c r="S21" i="33" s="1"/>
  <c r="T21" i="33" s="1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N28" i="9" s="1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N28" i="7" s="1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N28" i="6" s="1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O27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N28" i="5" s="1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O26" i="4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O18" i="4"/>
  <c r="N18" i="4"/>
  <c r="M18" i="4"/>
  <c r="S18" i="4" s="1"/>
  <c r="T18" i="4" s="1"/>
  <c r="N17" i="4"/>
  <c r="M17" i="4"/>
  <c r="S17" i="4" s="1"/>
  <c r="T17" i="4" s="1"/>
  <c r="R16" i="4"/>
  <c r="N16" i="4"/>
  <c r="M16" i="4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R10" i="4"/>
  <c r="O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K29" i="1"/>
  <c r="K4" i="2" s="1"/>
  <c r="Q28" i="1"/>
  <c r="P28" i="1"/>
  <c r="L28" i="1"/>
  <c r="L29" i="1" s="1"/>
  <c r="L4" i="2" s="1"/>
  <c r="K28" i="1"/>
  <c r="J28" i="1"/>
  <c r="J29" i="1" s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I28" i="1"/>
  <c r="I29" i="1" s="1"/>
  <c r="I4" i="2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O18" i="3" l="1"/>
  <c r="I28" i="33"/>
  <c r="I29" i="33" s="1"/>
  <c r="O10" i="3"/>
  <c r="O12" i="3"/>
  <c r="K28" i="33"/>
  <c r="K29" i="33" s="1"/>
  <c r="O26" i="3"/>
  <c r="N22" i="33"/>
  <c r="O20" i="3"/>
  <c r="N14" i="33"/>
  <c r="N25" i="33"/>
  <c r="N28" i="3"/>
  <c r="M10" i="33"/>
  <c r="R10" i="33" s="1"/>
  <c r="N12" i="33"/>
  <c r="J28" i="33"/>
  <c r="J29" i="33" s="1"/>
  <c r="H28" i="33"/>
  <c r="H29" i="33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9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R18" i="33"/>
  <c r="N16" i="33"/>
  <c r="N21" i="33"/>
  <c r="R26" i="33"/>
  <c r="R24" i="33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11" i="33"/>
  <c r="N28" i="2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7" i="33"/>
  <c r="N28" i="32"/>
  <c r="F28" i="33"/>
  <c r="F29" i="33" s="1"/>
  <c r="O24" i="32"/>
  <c r="M27" i="33"/>
  <c r="S27" i="33" s="1"/>
  <c r="T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Q28" i="33"/>
  <c r="O24" i="33"/>
  <c r="N20" i="33"/>
  <c r="O18" i="33"/>
  <c r="O10" i="33"/>
  <c r="D28" i="33"/>
  <c r="D29" i="33" s="1"/>
  <c r="O26" i="33"/>
  <c r="M7" i="33"/>
  <c r="S7" i="33" s="1"/>
  <c r="T7" i="33" s="1"/>
  <c r="N7" i="33"/>
  <c r="R9" i="33"/>
  <c r="R13" i="33"/>
  <c r="R15" i="33"/>
  <c r="R19" i="33"/>
  <c r="R21" i="33"/>
  <c r="R23" i="33"/>
  <c r="R27" i="33"/>
  <c r="S8" i="33"/>
  <c r="T8" i="33" s="1"/>
  <c r="O9" i="33"/>
  <c r="S10" i="33"/>
  <c r="T10" i="33" s="1"/>
  <c r="O15" i="33"/>
  <c r="S18" i="33"/>
  <c r="T18" i="33" s="1"/>
  <c r="O21" i="33"/>
  <c r="O23" i="33"/>
  <c r="S24" i="33"/>
  <c r="T24" i="33" s="1"/>
  <c r="S26" i="33"/>
  <c r="T26" i="33" s="1"/>
  <c r="O27" i="33"/>
  <c r="R8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28" i="16" s="1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O28" i="5" s="1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11" i="33" l="1"/>
  <c r="S12" i="33"/>
  <c r="T12" i="33" s="1"/>
  <c r="O28" i="3"/>
  <c r="R11" i="33"/>
  <c r="O19" i="33"/>
  <c r="O12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6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 Mobile Sale 50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1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6</t>
        </r>
      </text>
    </comment>
    <comment ref="J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</commentList>
</comments>
</file>

<file path=xl/sharedStrings.xml><?xml version="1.0" encoding="utf-8"?>
<sst xmlns="http://schemas.openxmlformats.org/spreadsheetml/2006/main" count="1503" uniqueCount="53">
  <si>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</si>
  <si>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</si>
  <si>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</si>
  <si>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</si>
  <si>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</si>
  <si>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</si>
  <si>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</si>
  <si>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</si>
  <si>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</si>
  <si>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</si>
  <si>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</si>
  <si>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</si>
  <si>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</si>
  <si>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</si>
  <si>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</si>
  <si>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</si>
  <si>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</si>
  <si>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</si>
  <si>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</si>
  <si>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</si>
  <si>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</si>
  <si>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</si>
  <si>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</si>
  <si>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</si>
  <si>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</si>
  <si>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</si>
  <si>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</si>
  <si>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</si>
  <si>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</si>
  <si>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</si>
  <si>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</si>
  <si>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</si>
  <si>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</si>
  <si>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</si>
  <si>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</si>
  <si>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</si>
  <si>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</si>
  <si>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</si>
  <si>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</si>
  <si>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</si>
  <si>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</si>
  <si>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</si>
  <si>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</si>
  <si>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Rokib</t>
  </si>
  <si>
    <t>Sajol</t>
  </si>
  <si>
    <t>Rocky</t>
  </si>
  <si>
    <t>Nayem(2)</t>
  </si>
  <si>
    <t>Hafijul</t>
  </si>
  <si>
    <t>Date:01.09.2021</t>
  </si>
  <si>
    <t>Azim</t>
  </si>
  <si>
    <t>Liton</t>
  </si>
  <si>
    <t>Date:02.10.2021</t>
  </si>
  <si>
    <t>Date:03.10.2021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</si>
</sst>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G11" sqref="G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48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v>767546</v>
      </c>
      <c r="E4" s="2">
        <v>4550</v>
      </c>
      <c r="F4" s="2">
        <v>13160</v>
      </c>
      <c r="G4" s="2">
        <v>0</v>
      </c>
      <c r="H4" s="2">
        <v>11470</v>
      </c>
      <c r="I4" s="2">
        <v>546</v>
      </c>
      <c r="J4" s="2">
        <v>180</v>
      </c>
      <c r="K4" s="2">
        <v>203</v>
      </c>
      <c r="L4" s="3">
        <v>39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767546</v>
      </c>
      <c r="E29" s="48">
        <f t="shared" ref="E29:L29" si="8">E4+E5-E28</f>
        <v>4550</v>
      </c>
      <c r="F29" s="48">
        <f t="shared" si="8"/>
        <v>13160</v>
      </c>
      <c r="G29" s="48">
        <f t="shared" si="8"/>
        <v>0</v>
      </c>
      <c r="H29" s="48">
        <f t="shared" si="8"/>
        <v>11470</v>
      </c>
      <c r="I29" s="48">
        <f t="shared" si="8"/>
        <v>546</v>
      </c>
      <c r="J29" s="48">
        <f t="shared" si="8"/>
        <v>180</v>
      </c>
      <c r="K29" s="48">
        <f t="shared" si="8"/>
        <v>203</v>
      </c>
      <c r="L29" s="48">
        <f t="shared" si="8"/>
        <v>39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'9'!D29</f>
        <v>581472</v>
      </c>
      <c r="E4" s="2">
        <f>'9'!E29</f>
        <v>4290</v>
      </c>
      <c r="F4" s="2">
        <f>'9'!F29</f>
        <v>12830</v>
      </c>
      <c r="G4" s="2">
        <f>'9'!G29</f>
        <v>0</v>
      </c>
      <c r="H4" s="2">
        <f>'9'!H29</f>
        <v>9950</v>
      </c>
      <c r="I4" s="2">
        <f>'9'!I29</f>
        <v>401</v>
      </c>
      <c r="J4" s="2">
        <f>'9'!J29</f>
        <v>147</v>
      </c>
      <c r="K4" s="2">
        <f>'9'!K29</f>
        <v>145</v>
      </c>
      <c r="L4" s="2">
        <f>'9'!L29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581472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'10'!D29</f>
        <v>581472</v>
      </c>
      <c r="E4" s="2">
        <f>'10'!E29</f>
        <v>4290</v>
      </c>
      <c r="F4" s="2">
        <f>'10'!F29</f>
        <v>12830</v>
      </c>
      <c r="G4" s="2">
        <f>'10'!G29</f>
        <v>0</v>
      </c>
      <c r="H4" s="2">
        <f>'10'!H29</f>
        <v>9950</v>
      </c>
      <c r="I4" s="2">
        <f>'10'!I29</f>
        <v>401</v>
      </c>
      <c r="J4" s="2">
        <f>'10'!J29</f>
        <v>147</v>
      </c>
      <c r="K4" s="2">
        <f>'10'!K29</f>
        <v>145</v>
      </c>
      <c r="L4" s="2">
        <f>'10'!L29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581472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'11'!D29</f>
        <v>581472</v>
      </c>
      <c r="E4" s="2">
        <f>'11'!E29</f>
        <v>4290</v>
      </c>
      <c r="F4" s="2">
        <f>'11'!F29</f>
        <v>12830</v>
      </c>
      <c r="G4" s="2">
        <f>'11'!G29</f>
        <v>0</v>
      </c>
      <c r="H4" s="2">
        <f>'11'!H29</f>
        <v>9950</v>
      </c>
      <c r="I4" s="2">
        <f>'11'!I29</f>
        <v>401</v>
      </c>
      <c r="J4" s="2">
        <f>'11'!J29</f>
        <v>147</v>
      </c>
      <c r="K4" s="2">
        <f>'11'!K29</f>
        <v>145</v>
      </c>
      <c r="L4" s="2">
        <f>'11'!L29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581472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'12'!D29</f>
        <v>581472</v>
      </c>
      <c r="E4" s="2">
        <f>'12'!E29</f>
        <v>4290</v>
      </c>
      <c r="F4" s="2">
        <f>'12'!F29</f>
        <v>12830</v>
      </c>
      <c r="G4" s="2">
        <f>'12'!G29</f>
        <v>0</v>
      </c>
      <c r="H4" s="2">
        <f>'12'!H29</f>
        <v>9950</v>
      </c>
      <c r="I4" s="2">
        <f>'12'!I29</f>
        <v>401</v>
      </c>
      <c r="J4" s="2">
        <f>'12'!J29</f>
        <v>147</v>
      </c>
      <c r="K4" s="2">
        <f>'12'!K29</f>
        <v>145</v>
      </c>
      <c r="L4" s="2">
        <f>'12'!L29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581472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'13'!D29</f>
        <v>581472</v>
      </c>
      <c r="E4" s="2">
        <f>'13'!E29</f>
        <v>4290</v>
      </c>
      <c r="F4" s="2">
        <f>'13'!F29</f>
        <v>12830</v>
      </c>
      <c r="G4" s="2">
        <f>'13'!G29</f>
        <v>0</v>
      </c>
      <c r="H4" s="2">
        <f>'13'!H29</f>
        <v>9950</v>
      </c>
      <c r="I4" s="2">
        <f>'13'!I29</f>
        <v>401</v>
      </c>
      <c r="J4" s="2">
        <f>'13'!J29</f>
        <v>147</v>
      </c>
      <c r="K4" s="2">
        <f>'13'!K29</f>
        <v>145</v>
      </c>
      <c r="L4" s="2">
        <f>'13'!L29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581472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'14'!D29</f>
        <v>581472</v>
      </c>
      <c r="E4" s="2">
        <f>'14'!E29</f>
        <v>4290</v>
      </c>
      <c r="F4" s="2">
        <f>'14'!F29</f>
        <v>12830</v>
      </c>
      <c r="G4" s="2">
        <f>'14'!G29</f>
        <v>0</v>
      </c>
      <c r="H4" s="2">
        <f>'14'!H29</f>
        <v>9950</v>
      </c>
      <c r="I4" s="2">
        <f>'14'!I29</f>
        <v>401</v>
      </c>
      <c r="J4" s="2">
        <f>'14'!J29</f>
        <v>147</v>
      </c>
      <c r="K4" s="2">
        <f>'14'!K29</f>
        <v>145</v>
      </c>
      <c r="L4" s="2">
        <f>'14'!L29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581472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'15'!D29</f>
        <v>581472</v>
      </c>
      <c r="E4" s="2">
        <f>'15'!E29</f>
        <v>4290</v>
      </c>
      <c r="F4" s="2">
        <f>'15'!F29</f>
        <v>12830</v>
      </c>
      <c r="G4" s="2">
        <f>'15'!G29</f>
        <v>0</v>
      </c>
      <c r="H4" s="2">
        <f>'15'!H29</f>
        <v>9950</v>
      </c>
      <c r="I4" s="2">
        <f>'15'!I29</f>
        <v>401</v>
      </c>
      <c r="J4" s="2">
        <f>'15'!J29</f>
        <v>147</v>
      </c>
      <c r="K4" s="2">
        <f>'15'!K29</f>
        <v>145</v>
      </c>
      <c r="L4" s="2">
        <f>'15'!L29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581472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'16'!D29</f>
        <v>581472</v>
      </c>
      <c r="E4" s="2">
        <f>'16'!E29</f>
        <v>4290</v>
      </c>
      <c r="F4" s="2">
        <f>'16'!F29</f>
        <v>12830</v>
      </c>
      <c r="G4" s="2">
        <f>'16'!G29</f>
        <v>0</v>
      </c>
      <c r="H4" s="2">
        <f>'16'!H29</f>
        <v>9950</v>
      </c>
      <c r="I4" s="2">
        <f>'16'!I29</f>
        <v>401</v>
      </c>
      <c r="J4" s="2">
        <f>'16'!J29</f>
        <v>147</v>
      </c>
      <c r="K4" s="2">
        <f>'16'!K29</f>
        <v>145</v>
      </c>
      <c r="L4" s="2">
        <f>'16'!L29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581472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'17'!D29</f>
        <v>581472</v>
      </c>
      <c r="E4" s="2">
        <f>'17'!E29</f>
        <v>4290</v>
      </c>
      <c r="F4" s="2">
        <f>'17'!F29</f>
        <v>12830</v>
      </c>
      <c r="G4" s="2">
        <f>'17'!G29</f>
        <v>0</v>
      </c>
      <c r="H4" s="2">
        <f>'17'!H29</f>
        <v>9950</v>
      </c>
      <c r="I4" s="2">
        <f>'17'!I29</f>
        <v>401</v>
      </c>
      <c r="J4" s="2">
        <f>'17'!J29</f>
        <v>147</v>
      </c>
      <c r="K4" s="2">
        <f>'17'!K29</f>
        <v>145</v>
      </c>
      <c r="L4" s="2">
        <f>'17'!L29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581472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'18'!D29</f>
        <v>581472</v>
      </c>
      <c r="E4" s="2">
        <f>'18'!E29</f>
        <v>4290</v>
      </c>
      <c r="F4" s="2">
        <f>'18'!F29</f>
        <v>12830</v>
      </c>
      <c r="G4" s="2">
        <f>'18'!G29</f>
        <v>0</v>
      </c>
      <c r="H4" s="2">
        <f>'18'!H29</f>
        <v>9950</v>
      </c>
      <c r="I4" s="2">
        <f>'18'!I29</f>
        <v>401</v>
      </c>
      <c r="J4" s="2">
        <f>'18'!J29</f>
        <v>147</v>
      </c>
      <c r="K4" s="2">
        <f>'18'!K29</f>
        <v>145</v>
      </c>
      <c r="L4" s="2">
        <f>'18'!L29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581472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51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'1'!D29</f>
        <v>767546</v>
      </c>
      <c r="E4" s="2">
        <f>'1'!E29</f>
        <v>4550</v>
      </c>
      <c r="F4" s="2">
        <f>'1'!F29</f>
        <v>13160</v>
      </c>
      <c r="G4" s="2">
        <f>'1'!G29</f>
        <v>0</v>
      </c>
      <c r="H4" s="2">
        <f>'1'!H29</f>
        <v>11470</v>
      </c>
      <c r="I4" s="2">
        <f>'1'!I29</f>
        <v>546</v>
      </c>
      <c r="J4" s="2">
        <f>'1'!J29</f>
        <v>180</v>
      </c>
      <c r="K4" s="2">
        <f>'1'!K29</f>
        <v>203</v>
      </c>
      <c r="L4" s="2">
        <f>'1'!L29</f>
        <v>39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15638</v>
      </c>
      <c r="E7" s="22">
        <v>50</v>
      </c>
      <c r="F7" s="22">
        <v>50</v>
      </c>
      <c r="G7" s="22"/>
      <c r="H7" s="22">
        <v>60</v>
      </c>
      <c r="I7" s="23"/>
      <c r="J7" s="23"/>
      <c r="K7" s="23"/>
      <c r="L7" s="23"/>
      <c r="M7" s="20">
        <f>D7+E7*20+F7*10+G7*9+H7*9</f>
        <v>17678</v>
      </c>
      <c r="N7" s="24">
        <f>D7+E7*20+F7*10+G7*9+H7*9+I7*191+J7*191+K7*182+L7*100</f>
        <v>17678</v>
      </c>
      <c r="O7" s="25">
        <f>M7*2.75%</f>
        <v>486.14499999999998</v>
      </c>
      <c r="P7" s="26"/>
      <c r="Q7" s="26">
        <v>120</v>
      </c>
      <c r="R7" s="24">
        <f>M7-(M7*2.75%)+I7*191+J7*191+K7*182+L7*100-Q7</f>
        <v>17071.855</v>
      </c>
      <c r="S7" s="25">
        <f>M7*0.95%</f>
        <v>167.941</v>
      </c>
      <c r="T7" s="26">
        <f>S7-Q7</f>
        <v>47.941000000000003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3921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3921</v>
      </c>
      <c r="N8" s="24">
        <f t="shared" ref="N8:N27" si="1">D8+E8*20+F8*10+G8*9+H8*9+I8*191+J8*191+K8*182+L8*100</f>
        <v>3921</v>
      </c>
      <c r="O8" s="25">
        <f t="shared" ref="O8:O27" si="2">M8*2.75%</f>
        <v>107.8275</v>
      </c>
      <c r="P8" s="26"/>
      <c r="Q8" s="26"/>
      <c r="R8" s="24">
        <f t="shared" ref="R8:R27" si="3">M8-(M8*2.75%)+I8*191+J8*191+K8*182+L8*100-Q8</f>
        <v>3813.1725000000001</v>
      </c>
      <c r="S8" s="25">
        <f t="shared" ref="S8:S27" si="4">M8*0.95%</f>
        <v>37.249499999999998</v>
      </c>
      <c r="T8" s="26">
        <f t="shared" ref="T8:T27" si="5">S8-Q8</f>
        <v>37.249499999999998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13869</v>
      </c>
      <c r="E9" s="30"/>
      <c r="F9" s="30"/>
      <c r="G9" s="30"/>
      <c r="H9" s="30">
        <v>250</v>
      </c>
      <c r="I9" s="20">
        <v>5</v>
      </c>
      <c r="J9" s="20"/>
      <c r="K9" s="20"/>
      <c r="L9" s="20"/>
      <c r="M9" s="20">
        <f t="shared" si="0"/>
        <v>16119</v>
      </c>
      <c r="N9" s="24">
        <f t="shared" si="1"/>
        <v>17074</v>
      </c>
      <c r="O9" s="25">
        <f t="shared" si="2"/>
        <v>443.27249999999998</v>
      </c>
      <c r="P9" s="26"/>
      <c r="Q9" s="26">
        <v>115</v>
      </c>
      <c r="R9" s="24">
        <f t="shared" si="3"/>
        <v>16515.727500000001</v>
      </c>
      <c r="S9" s="25">
        <f t="shared" si="4"/>
        <v>153.13049999999998</v>
      </c>
      <c r="T9" s="26">
        <f t="shared" si="5"/>
        <v>38.130499999999984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5281</v>
      </c>
      <c r="E10" s="30"/>
      <c r="F10" s="30"/>
      <c r="G10" s="30"/>
      <c r="H10" s="30">
        <v>70</v>
      </c>
      <c r="I10" s="20">
        <v>5</v>
      </c>
      <c r="J10" s="20"/>
      <c r="K10" s="20"/>
      <c r="L10" s="20"/>
      <c r="M10" s="20">
        <f t="shared" si="0"/>
        <v>5911</v>
      </c>
      <c r="N10" s="24">
        <f t="shared" si="1"/>
        <v>6866</v>
      </c>
      <c r="O10" s="25">
        <f t="shared" si="2"/>
        <v>162.55250000000001</v>
      </c>
      <c r="P10" s="26"/>
      <c r="Q10" s="26">
        <v>28</v>
      </c>
      <c r="R10" s="24">
        <f t="shared" si="3"/>
        <v>6675.4475000000002</v>
      </c>
      <c r="S10" s="25">
        <f t="shared" si="4"/>
        <v>56.154499999999999</v>
      </c>
      <c r="T10" s="26">
        <f t="shared" si="5"/>
        <v>28.154499999999999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3241</v>
      </c>
      <c r="E11" s="30"/>
      <c r="F11" s="30"/>
      <c r="G11" s="32"/>
      <c r="H11" s="30"/>
      <c r="I11" s="20"/>
      <c r="J11" s="20"/>
      <c r="K11" s="20">
        <v>6</v>
      </c>
      <c r="L11" s="20"/>
      <c r="M11" s="20">
        <f t="shared" si="0"/>
        <v>3241</v>
      </c>
      <c r="N11" s="24">
        <f t="shared" si="1"/>
        <v>4333</v>
      </c>
      <c r="O11" s="25">
        <f t="shared" si="2"/>
        <v>89.127499999999998</v>
      </c>
      <c r="P11" s="26"/>
      <c r="Q11" s="26">
        <v>31</v>
      </c>
      <c r="R11" s="24">
        <f t="shared" si="3"/>
        <v>4212.8724999999995</v>
      </c>
      <c r="S11" s="25">
        <f t="shared" si="4"/>
        <v>30.7895</v>
      </c>
      <c r="T11" s="26">
        <f t="shared" si="5"/>
        <v>-0.21049999999999969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4746</v>
      </c>
      <c r="E12" s="30"/>
      <c r="F12" s="30"/>
      <c r="G12" s="30"/>
      <c r="H12" s="30"/>
      <c r="I12" s="20">
        <v>50</v>
      </c>
      <c r="J12" s="20">
        <v>25</v>
      </c>
      <c r="K12" s="20">
        <v>1</v>
      </c>
      <c r="L12" s="20"/>
      <c r="M12" s="20">
        <f t="shared" si="0"/>
        <v>4746</v>
      </c>
      <c r="N12" s="24">
        <f t="shared" si="1"/>
        <v>19253</v>
      </c>
      <c r="O12" s="25">
        <f t="shared" si="2"/>
        <v>130.51500000000001</v>
      </c>
      <c r="P12" s="26"/>
      <c r="Q12" s="26">
        <v>30</v>
      </c>
      <c r="R12" s="24">
        <f t="shared" si="3"/>
        <v>19092.485000000001</v>
      </c>
      <c r="S12" s="25">
        <f t="shared" si="4"/>
        <v>45.086999999999996</v>
      </c>
      <c r="T12" s="26">
        <f t="shared" si="5"/>
        <v>15.086999999999996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6128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6128</v>
      </c>
      <c r="N13" s="24">
        <f t="shared" si="1"/>
        <v>6128</v>
      </c>
      <c r="O13" s="25">
        <f t="shared" si="2"/>
        <v>168.52</v>
      </c>
      <c r="P13" s="26"/>
      <c r="Q13" s="26"/>
      <c r="R13" s="24">
        <f t="shared" si="3"/>
        <v>5959.48</v>
      </c>
      <c r="S13" s="25">
        <f t="shared" si="4"/>
        <v>58.216000000000001</v>
      </c>
      <c r="T13" s="26">
        <f t="shared" si="5"/>
        <v>58.216000000000001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>
        <v>10027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10027</v>
      </c>
      <c r="N14" s="24">
        <f t="shared" si="1"/>
        <v>11847</v>
      </c>
      <c r="O14" s="25">
        <f t="shared" si="2"/>
        <v>275.74250000000001</v>
      </c>
      <c r="P14" s="26"/>
      <c r="Q14" s="26">
        <v>121</v>
      </c>
      <c r="R14" s="24">
        <f t="shared" si="3"/>
        <v>11450.2575</v>
      </c>
      <c r="S14" s="25">
        <f t="shared" si="4"/>
        <v>95.256500000000003</v>
      </c>
      <c r="T14" s="26">
        <f t="shared" si="5"/>
        <v>-25.743499999999997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14569</v>
      </c>
      <c r="E15" s="30">
        <v>10</v>
      </c>
      <c r="F15" s="30">
        <v>10</v>
      </c>
      <c r="G15" s="30"/>
      <c r="H15" s="30">
        <v>10</v>
      </c>
      <c r="I15" s="20">
        <v>5</v>
      </c>
      <c r="J15" s="20"/>
      <c r="K15" s="20">
        <v>1</v>
      </c>
      <c r="L15" s="20"/>
      <c r="M15" s="20">
        <f t="shared" si="0"/>
        <v>14959</v>
      </c>
      <c r="N15" s="24">
        <f t="shared" si="1"/>
        <v>16096</v>
      </c>
      <c r="O15" s="25">
        <f t="shared" si="2"/>
        <v>411.3725</v>
      </c>
      <c r="P15" s="26"/>
      <c r="Q15" s="26">
        <v>134</v>
      </c>
      <c r="R15" s="24">
        <f t="shared" si="3"/>
        <v>15550.627500000001</v>
      </c>
      <c r="S15" s="25">
        <f t="shared" si="4"/>
        <v>142.1105</v>
      </c>
      <c r="T15" s="26">
        <f t="shared" si="5"/>
        <v>8.1105000000000018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15514</v>
      </c>
      <c r="E16" s="30"/>
      <c r="F16" s="30"/>
      <c r="G16" s="30"/>
      <c r="H16" s="30">
        <v>60</v>
      </c>
      <c r="I16" s="20">
        <v>3</v>
      </c>
      <c r="J16" s="20"/>
      <c r="K16" s="20"/>
      <c r="L16" s="20"/>
      <c r="M16" s="20">
        <f t="shared" si="0"/>
        <v>16054</v>
      </c>
      <c r="N16" s="24">
        <f t="shared" si="1"/>
        <v>16627</v>
      </c>
      <c r="O16" s="25">
        <f t="shared" si="2"/>
        <v>441.48500000000001</v>
      </c>
      <c r="P16" s="26"/>
      <c r="Q16" s="26">
        <v>115</v>
      </c>
      <c r="R16" s="24">
        <f t="shared" si="3"/>
        <v>16070.514999999999</v>
      </c>
      <c r="S16" s="25">
        <f t="shared" si="4"/>
        <v>152.51300000000001</v>
      </c>
      <c r="T16" s="26">
        <f t="shared" si="5"/>
        <v>37.513000000000005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7082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7082</v>
      </c>
      <c r="N17" s="24">
        <f t="shared" si="1"/>
        <v>7082</v>
      </c>
      <c r="O17" s="25">
        <f t="shared" si="2"/>
        <v>194.755</v>
      </c>
      <c r="P17" s="26"/>
      <c r="Q17" s="26">
        <v>67</v>
      </c>
      <c r="R17" s="24">
        <f t="shared" si="3"/>
        <v>6820.2449999999999</v>
      </c>
      <c r="S17" s="25">
        <f t="shared" si="4"/>
        <v>67.278999999999996</v>
      </c>
      <c r="T17" s="26">
        <f t="shared" si="5"/>
        <v>0.27899999999999636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10028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10028</v>
      </c>
      <c r="N18" s="24">
        <f t="shared" si="1"/>
        <v>10028</v>
      </c>
      <c r="O18" s="25">
        <f t="shared" si="2"/>
        <v>275.77</v>
      </c>
      <c r="P18" s="26"/>
      <c r="Q18" s="26">
        <v>152</v>
      </c>
      <c r="R18" s="24">
        <f t="shared" si="3"/>
        <v>9600.23</v>
      </c>
      <c r="S18" s="25">
        <f t="shared" si="4"/>
        <v>95.265999999999991</v>
      </c>
      <c r="T18" s="26">
        <f t="shared" si="5"/>
        <v>-56.734000000000009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10697</v>
      </c>
      <c r="E19" s="30"/>
      <c r="F19" s="30"/>
      <c r="G19" s="30"/>
      <c r="H19" s="30">
        <v>40</v>
      </c>
      <c r="I19" s="20">
        <v>1</v>
      </c>
      <c r="J19" s="20"/>
      <c r="K19" s="20">
        <v>1</v>
      </c>
      <c r="L19" s="20"/>
      <c r="M19" s="20">
        <f t="shared" si="0"/>
        <v>11057</v>
      </c>
      <c r="N19" s="24">
        <f t="shared" si="1"/>
        <v>11430</v>
      </c>
      <c r="O19" s="25">
        <f t="shared" si="2"/>
        <v>304.0675</v>
      </c>
      <c r="P19" s="26"/>
      <c r="Q19" s="26">
        <v>120</v>
      </c>
      <c r="R19" s="24">
        <f t="shared" si="3"/>
        <v>11005.932500000001</v>
      </c>
      <c r="S19" s="25">
        <f t="shared" si="4"/>
        <v>105.0415</v>
      </c>
      <c r="T19" s="26">
        <f t="shared" si="5"/>
        <v>-14.958500000000001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5963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5963</v>
      </c>
      <c r="N20" s="24">
        <f t="shared" si="1"/>
        <v>5963</v>
      </c>
      <c r="O20" s="25">
        <f t="shared" si="2"/>
        <v>163.98249999999999</v>
      </c>
      <c r="P20" s="26"/>
      <c r="Q20" s="26">
        <v>100</v>
      </c>
      <c r="R20" s="24">
        <f t="shared" si="3"/>
        <v>5699.0174999999999</v>
      </c>
      <c r="S20" s="25">
        <f t="shared" si="4"/>
        <v>56.648499999999999</v>
      </c>
      <c r="T20" s="26">
        <f t="shared" si="5"/>
        <v>-43.351500000000001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3861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3861</v>
      </c>
      <c r="N21" s="24">
        <f t="shared" si="1"/>
        <v>3861</v>
      </c>
      <c r="O21" s="25">
        <f t="shared" si="2"/>
        <v>106.17749999999999</v>
      </c>
      <c r="P21" s="26"/>
      <c r="Q21" s="26">
        <v>34</v>
      </c>
      <c r="R21" s="24">
        <f t="shared" si="3"/>
        <v>3720.8225000000002</v>
      </c>
      <c r="S21" s="25">
        <f t="shared" si="4"/>
        <v>36.679499999999997</v>
      </c>
      <c r="T21" s="26">
        <f t="shared" si="5"/>
        <v>2.6794999999999973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12419</v>
      </c>
      <c r="E22" s="30">
        <v>70</v>
      </c>
      <c r="F22" s="30">
        <v>60</v>
      </c>
      <c r="G22" s="20"/>
      <c r="H22" s="30"/>
      <c r="I22" s="20"/>
      <c r="J22" s="20"/>
      <c r="K22" s="20"/>
      <c r="L22" s="20"/>
      <c r="M22" s="20">
        <f t="shared" si="0"/>
        <v>14419</v>
      </c>
      <c r="N22" s="24">
        <f t="shared" si="1"/>
        <v>14419</v>
      </c>
      <c r="O22" s="25">
        <f t="shared" si="2"/>
        <v>396.52249999999998</v>
      </c>
      <c r="P22" s="26"/>
      <c r="Q22" s="26">
        <v>100</v>
      </c>
      <c r="R22" s="24">
        <f t="shared" si="3"/>
        <v>13922.477500000001</v>
      </c>
      <c r="S22" s="25">
        <f t="shared" si="4"/>
        <v>136.98050000000001</v>
      </c>
      <c r="T22" s="26">
        <f t="shared" si="5"/>
        <v>36.980500000000006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5365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5365</v>
      </c>
      <c r="N23" s="24">
        <f t="shared" si="1"/>
        <v>5365</v>
      </c>
      <c r="O23" s="25">
        <f t="shared" si="2"/>
        <v>147.53749999999999</v>
      </c>
      <c r="P23" s="26"/>
      <c r="Q23" s="26">
        <v>50</v>
      </c>
      <c r="R23" s="24">
        <f t="shared" si="3"/>
        <v>5167.4624999999996</v>
      </c>
      <c r="S23" s="25">
        <f t="shared" si="4"/>
        <v>50.967500000000001</v>
      </c>
      <c r="T23" s="26">
        <f t="shared" si="5"/>
        <v>0.96750000000000114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13258</v>
      </c>
      <c r="E24" s="30">
        <v>30</v>
      </c>
      <c r="F24" s="30">
        <v>20</v>
      </c>
      <c r="G24" s="30"/>
      <c r="H24" s="30">
        <v>50</v>
      </c>
      <c r="I24" s="20">
        <v>5</v>
      </c>
      <c r="J24" s="20"/>
      <c r="K24" s="20">
        <v>5</v>
      </c>
      <c r="L24" s="20"/>
      <c r="M24" s="20">
        <f t="shared" si="0"/>
        <v>14508</v>
      </c>
      <c r="N24" s="24">
        <f t="shared" si="1"/>
        <v>16373</v>
      </c>
      <c r="O24" s="25">
        <f t="shared" si="2"/>
        <v>398.97</v>
      </c>
      <c r="P24" s="26"/>
      <c r="Q24" s="26">
        <v>114</v>
      </c>
      <c r="R24" s="24">
        <f t="shared" si="3"/>
        <v>15860.03</v>
      </c>
      <c r="S24" s="25">
        <f t="shared" si="4"/>
        <v>137.82599999999999</v>
      </c>
      <c r="T24" s="26">
        <f t="shared" si="5"/>
        <v>23.825999999999993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7027</v>
      </c>
      <c r="E25" s="30"/>
      <c r="F25" s="30"/>
      <c r="G25" s="30"/>
      <c r="H25" s="30">
        <v>80</v>
      </c>
      <c r="I25" s="20"/>
      <c r="J25" s="20"/>
      <c r="K25" s="20"/>
      <c r="L25" s="20"/>
      <c r="M25" s="20">
        <f t="shared" si="0"/>
        <v>7747</v>
      </c>
      <c r="N25" s="24">
        <f t="shared" si="1"/>
        <v>7747</v>
      </c>
      <c r="O25" s="25">
        <f t="shared" si="2"/>
        <v>213.04249999999999</v>
      </c>
      <c r="P25" s="26">
        <v>20470</v>
      </c>
      <c r="Q25" s="26">
        <v>84</v>
      </c>
      <c r="R25" s="24">
        <f t="shared" si="3"/>
        <v>7449.9575000000004</v>
      </c>
      <c r="S25" s="25">
        <f t="shared" si="4"/>
        <v>73.596499999999992</v>
      </c>
      <c r="T25" s="26">
        <f t="shared" si="5"/>
        <v>-10.403500000000008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8280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8280</v>
      </c>
      <c r="N26" s="24">
        <f t="shared" si="1"/>
        <v>8280</v>
      </c>
      <c r="O26" s="25">
        <f t="shared" si="2"/>
        <v>227.7</v>
      </c>
      <c r="P26" s="26"/>
      <c r="Q26" s="26">
        <v>117</v>
      </c>
      <c r="R26" s="24">
        <f t="shared" si="3"/>
        <v>7935.3</v>
      </c>
      <c r="S26" s="25">
        <f t="shared" si="4"/>
        <v>78.66</v>
      </c>
      <c r="T26" s="26">
        <f t="shared" si="5"/>
        <v>-38.340000000000003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3049</v>
      </c>
      <c r="E27" s="38"/>
      <c r="F27" s="39"/>
      <c r="G27" s="39"/>
      <c r="H27" s="39"/>
      <c r="I27" s="31">
        <v>6</v>
      </c>
      <c r="J27" s="31">
        <v>1</v>
      </c>
      <c r="K27" s="31">
        <v>1</v>
      </c>
      <c r="L27" s="31"/>
      <c r="M27" s="31">
        <f t="shared" si="0"/>
        <v>3049</v>
      </c>
      <c r="N27" s="40">
        <f t="shared" si="1"/>
        <v>4568</v>
      </c>
      <c r="O27" s="25">
        <f t="shared" si="2"/>
        <v>83.847499999999997</v>
      </c>
      <c r="P27" s="41">
        <v>10500</v>
      </c>
      <c r="Q27" s="41">
        <v>50</v>
      </c>
      <c r="R27" s="24">
        <f t="shared" si="3"/>
        <v>4434.1525000000001</v>
      </c>
      <c r="S27" s="42">
        <f t="shared" si="4"/>
        <v>28.965499999999999</v>
      </c>
      <c r="T27" s="41">
        <f t="shared" si="5"/>
        <v>-21.034500000000001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179963</v>
      </c>
      <c r="E28" s="45">
        <f t="shared" si="6"/>
        <v>160</v>
      </c>
      <c r="F28" s="45">
        <f t="shared" ref="F28:T28" si="7">SUM(F7:F27)</f>
        <v>140</v>
      </c>
      <c r="G28" s="45">
        <f t="shared" si="7"/>
        <v>0</v>
      </c>
      <c r="H28" s="45">
        <f t="shared" si="7"/>
        <v>620</v>
      </c>
      <c r="I28" s="45">
        <f t="shared" si="7"/>
        <v>80</v>
      </c>
      <c r="J28" s="45">
        <f t="shared" si="7"/>
        <v>26</v>
      </c>
      <c r="K28" s="45">
        <f t="shared" si="7"/>
        <v>25</v>
      </c>
      <c r="L28" s="45">
        <f t="shared" si="7"/>
        <v>0</v>
      </c>
      <c r="M28" s="45">
        <f t="shared" si="7"/>
        <v>190143</v>
      </c>
      <c r="N28" s="45">
        <f t="shared" si="7"/>
        <v>214939</v>
      </c>
      <c r="O28" s="46">
        <f t="shared" si="7"/>
        <v>5228.9324999999999</v>
      </c>
      <c r="P28" s="45">
        <f t="shared" si="7"/>
        <v>30970</v>
      </c>
      <c r="Q28" s="45">
        <f t="shared" si="7"/>
        <v>1682</v>
      </c>
      <c r="R28" s="45">
        <f t="shared" si="7"/>
        <v>208028.06749999995</v>
      </c>
      <c r="S28" s="45">
        <f t="shared" si="7"/>
        <v>1806.3584999999998</v>
      </c>
      <c r="T28" s="47">
        <f t="shared" si="7"/>
        <v>124.35849999999996</v>
      </c>
    </row>
    <row r="29" spans="1:20" ht="15.75" thickBot="1" x14ac:dyDescent="0.3">
      <c r="A29" s="56" t="s">
        <v>39</v>
      </c>
      <c r="B29" s="57"/>
      <c r="C29" s="58"/>
      <c r="D29" s="48">
        <f>D4+D5-D28</f>
        <v>587583</v>
      </c>
      <c r="E29" s="48">
        <f t="shared" ref="E29:L29" si="8">E4+E5-E28</f>
        <v>4390</v>
      </c>
      <c r="F29" s="48">
        <f t="shared" si="8"/>
        <v>13020</v>
      </c>
      <c r="G29" s="48">
        <f t="shared" si="8"/>
        <v>0</v>
      </c>
      <c r="H29" s="48">
        <f t="shared" si="8"/>
        <v>10850</v>
      </c>
      <c r="I29" s="48">
        <f t="shared" si="8"/>
        <v>466</v>
      </c>
      <c r="J29" s="48">
        <f t="shared" si="8"/>
        <v>154</v>
      </c>
      <c r="K29" s="48">
        <f t="shared" si="8"/>
        <v>178</v>
      </c>
      <c r="L29" s="48">
        <f t="shared" si="8"/>
        <v>39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'19'!D29</f>
        <v>581472</v>
      </c>
      <c r="E4" s="2">
        <f>'19'!E29</f>
        <v>4290</v>
      </c>
      <c r="F4" s="2">
        <f>'19'!F29</f>
        <v>12830</v>
      </c>
      <c r="G4" s="2">
        <f>'19'!G29</f>
        <v>0</v>
      </c>
      <c r="H4" s="2">
        <f>'19'!H29</f>
        <v>9950</v>
      </c>
      <c r="I4" s="2">
        <f>'19'!I29</f>
        <v>401</v>
      </c>
      <c r="J4" s="2">
        <f>'19'!J29</f>
        <v>147</v>
      </c>
      <c r="K4" s="2">
        <f>'19'!K29</f>
        <v>145</v>
      </c>
      <c r="L4" s="2">
        <f>'19'!L29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581472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'20'!D29</f>
        <v>581472</v>
      </c>
      <c r="E4" s="2">
        <f>'20'!E29</f>
        <v>4290</v>
      </c>
      <c r="F4" s="2">
        <f>'20'!F29</f>
        <v>12830</v>
      </c>
      <c r="G4" s="2">
        <f>'20'!G29</f>
        <v>0</v>
      </c>
      <c r="H4" s="2">
        <f>'20'!H29</f>
        <v>9950</v>
      </c>
      <c r="I4" s="2">
        <f>'20'!I29</f>
        <v>401</v>
      </c>
      <c r="J4" s="2">
        <f>'20'!J29</f>
        <v>147</v>
      </c>
      <c r="K4" s="2">
        <f>'20'!K29</f>
        <v>145</v>
      </c>
      <c r="L4" s="2">
        <f>'20'!L29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581472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'21'!D29</f>
        <v>581472</v>
      </c>
      <c r="E4" s="2">
        <f>'21'!E29</f>
        <v>4290</v>
      </c>
      <c r="F4" s="2">
        <f>'21'!F29</f>
        <v>12830</v>
      </c>
      <c r="G4" s="2">
        <f>'21'!G29</f>
        <v>0</v>
      </c>
      <c r="H4" s="2">
        <f>'21'!H29</f>
        <v>9950</v>
      </c>
      <c r="I4" s="2">
        <f>'21'!I29</f>
        <v>401</v>
      </c>
      <c r="J4" s="2">
        <f>'21'!J29</f>
        <v>147</v>
      </c>
      <c r="K4" s="2">
        <f>'21'!K29</f>
        <v>145</v>
      </c>
      <c r="L4" s="2">
        <f>'21'!L29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581472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'22'!D29</f>
        <v>581472</v>
      </c>
      <c r="E4" s="2">
        <f>'22'!E29</f>
        <v>4290</v>
      </c>
      <c r="F4" s="2">
        <f>'22'!F29</f>
        <v>12830</v>
      </c>
      <c r="G4" s="2">
        <f>'22'!G29</f>
        <v>0</v>
      </c>
      <c r="H4" s="2">
        <f>'22'!H29</f>
        <v>9950</v>
      </c>
      <c r="I4" s="2">
        <f>'22'!I29</f>
        <v>401</v>
      </c>
      <c r="J4" s="2">
        <f>'22'!J29</f>
        <v>147</v>
      </c>
      <c r="K4" s="2">
        <f>'22'!K29</f>
        <v>145</v>
      </c>
      <c r="L4" s="2">
        <f>'22'!L29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581472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'23'!D29</f>
        <v>581472</v>
      </c>
      <c r="E4" s="2">
        <f>'23'!E29</f>
        <v>4290</v>
      </c>
      <c r="F4" s="2">
        <f>'23'!F29</f>
        <v>12830</v>
      </c>
      <c r="G4" s="2">
        <f>'23'!G29</f>
        <v>0</v>
      </c>
      <c r="H4" s="2">
        <f>'23'!H29</f>
        <v>9950</v>
      </c>
      <c r="I4" s="2">
        <f>'23'!I29</f>
        <v>401</v>
      </c>
      <c r="J4" s="2">
        <f>'23'!J29</f>
        <v>147</v>
      </c>
      <c r="K4" s="2">
        <f>'23'!K29</f>
        <v>145</v>
      </c>
      <c r="L4" s="2">
        <f>'23'!L29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581472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'24'!D29</f>
        <v>581472</v>
      </c>
      <c r="E4" s="2">
        <f>'24'!E29</f>
        <v>4290</v>
      </c>
      <c r="F4" s="2">
        <f>'24'!F29</f>
        <v>12830</v>
      </c>
      <c r="G4" s="2">
        <f>'24'!G29</f>
        <v>0</v>
      </c>
      <c r="H4" s="2">
        <f>'24'!H29</f>
        <v>9950</v>
      </c>
      <c r="I4" s="2">
        <f>'24'!I29</f>
        <v>401</v>
      </c>
      <c r="J4" s="2">
        <f>'24'!J29</f>
        <v>147</v>
      </c>
      <c r="K4" s="2">
        <f>'24'!K29</f>
        <v>145</v>
      </c>
      <c r="L4" s="2">
        <f>'24'!L29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581472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'25'!D29</f>
        <v>581472</v>
      </c>
      <c r="E4" s="2">
        <f>'25'!E29</f>
        <v>4290</v>
      </c>
      <c r="F4" s="2">
        <f>'25'!F29</f>
        <v>12830</v>
      </c>
      <c r="G4" s="2">
        <f>'25'!G29</f>
        <v>0</v>
      </c>
      <c r="H4" s="2">
        <f>'25'!H29</f>
        <v>9950</v>
      </c>
      <c r="I4" s="2">
        <f>'25'!I29</f>
        <v>401</v>
      </c>
      <c r="J4" s="2">
        <f>'25'!J29</f>
        <v>147</v>
      </c>
      <c r="K4" s="2">
        <f>'25'!K29</f>
        <v>145</v>
      </c>
      <c r="L4" s="2">
        <f>'25'!L29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581472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'26'!D29</f>
        <v>581472</v>
      </c>
      <c r="E4" s="2">
        <f>'26'!E29</f>
        <v>4290</v>
      </c>
      <c r="F4" s="2">
        <f>'26'!F29</f>
        <v>12830</v>
      </c>
      <c r="G4" s="2">
        <f>'26'!G29</f>
        <v>0</v>
      </c>
      <c r="H4" s="2">
        <f>'26'!H29</f>
        <v>9950</v>
      </c>
      <c r="I4" s="2">
        <f>'26'!I29</f>
        <v>401</v>
      </c>
      <c r="J4" s="2">
        <f>'26'!J29</f>
        <v>147</v>
      </c>
      <c r="K4" s="2">
        <f>'26'!K29</f>
        <v>145</v>
      </c>
      <c r="L4" s="2">
        <f>'26'!L29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581472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'27'!D29</f>
        <v>581472</v>
      </c>
      <c r="E4" s="2">
        <f>'27'!E29</f>
        <v>4290</v>
      </c>
      <c r="F4" s="2">
        <f>'27'!F29</f>
        <v>12830</v>
      </c>
      <c r="G4" s="2">
        <f>'27'!G29</f>
        <v>0</v>
      </c>
      <c r="H4" s="2">
        <f>'27'!H29</f>
        <v>9950</v>
      </c>
      <c r="I4" s="2">
        <f>'27'!I29</f>
        <v>401</v>
      </c>
      <c r="J4" s="2">
        <f>'27'!J29</f>
        <v>147</v>
      </c>
      <c r="K4" s="2">
        <f>'27'!K29</f>
        <v>145</v>
      </c>
      <c r="L4" s="2">
        <f>'27'!L29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581472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'28'!D29</f>
        <v>581472</v>
      </c>
      <c r="E4" s="2">
        <f>'28'!E29</f>
        <v>4290</v>
      </c>
      <c r="F4" s="2">
        <f>'28'!F29</f>
        <v>12830</v>
      </c>
      <c r="G4" s="2">
        <f>'28'!G29</f>
        <v>0</v>
      </c>
      <c r="H4" s="2">
        <f>'28'!H29</f>
        <v>9950</v>
      </c>
      <c r="I4" s="2">
        <f>'28'!I29</f>
        <v>401</v>
      </c>
      <c r="J4" s="2">
        <f>'28'!J29</f>
        <v>147</v>
      </c>
      <c r="K4" s="2">
        <f>'28'!K29</f>
        <v>145</v>
      </c>
      <c r="L4" s="2">
        <f>'28'!L29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581472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22" activePane="bottomLeft" state="frozen"/>
      <selection pane="bottomLeft" activeCell="E33" sqref="E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52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'2'!D29</f>
        <v>587583</v>
      </c>
      <c r="E4" s="2">
        <f>'2'!E29</f>
        <v>4390</v>
      </c>
      <c r="F4" s="2">
        <f>'2'!F29</f>
        <v>13020</v>
      </c>
      <c r="G4" s="2">
        <f>'2'!G29</f>
        <v>0</v>
      </c>
      <c r="H4" s="2">
        <f>'2'!H29</f>
        <v>10850</v>
      </c>
      <c r="I4" s="2">
        <f>'2'!I29</f>
        <v>466</v>
      </c>
      <c r="J4" s="2">
        <f>'2'!J29</f>
        <v>154</v>
      </c>
      <c r="K4" s="2">
        <f>'2'!K29</f>
        <v>178</v>
      </c>
      <c r="L4" s="2">
        <f>'2'!L29</f>
        <v>39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>
        <v>212469</v>
      </c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13787</v>
      </c>
      <c r="E7" s="22"/>
      <c r="F7" s="22"/>
      <c r="G7" s="22"/>
      <c r="H7" s="22">
        <v>40</v>
      </c>
      <c r="I7" s="23"/>
      <c r="J7" s="23"/>
      <c r="K7" s="23">
        <v>4</v>
      </c>
      <c r="L7" s="23"/>
      <c r="M7" s="20">
        <f>D7+E7*20+F7*10+G7*9+H7*9</f>
        <v>14147</v>
      </c>
      <c r="N7" s="24">
        <f>D7+E7*20+F7*10+G7*9+H7*9+I7*191+J7*191+K7*182+L7*100</f>
        <v>14875</v>
      </c>
      <c r="O7" s="25">
        <f>M7*2.75%</f>
        <v>389.04250000000002</v>
      </c>
      <c r="P7" s="26"/>
      <c r="Q7" s="26">
        <v>100</v>
      </c>
      <c r="R7" s="24">
        <f>M7-(M7*2.75%)+I7*191+J7*191+K7*182+L7*100-Q7</f>
        <v>14385.9575</v>
      </c>
      <c r="S7" s="25">
        <f>M7*0.95%</f>
        <v>134.3965</v>
      </c>
      <c r="T7" s="27">
        <f>S7-Q7</f>
        <v>34.396500000000003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6007</v>
      </c>
      <c r="E8" s="30"/>
      <c r="F8" s="30"/>
      <c r="G8" s="30"/>
      <c r="H8" s="30"/>
      <c r="I8" s="20">
        <v>8</v>
      </c>
      <c r="J8" s="20">
        <v>2</v>
      </c>
      <c r="K8" s="20"/>
      <c r="L8" s="20"/>
      <c r="M8" s="20">
        <f t="shared" ref="M8:M27" si="0">D8+E8*20+F8*10+G8*9+H8*9</f>
        <v>6007</v>
      </c>
      <c r="N8" s="24">
        <f t="shared" ref="N8:N27" si="1">D8+E8*20+F8*10+G8*9+H8*9+I8*191+J8*191+K8*182+L8*100</f>
        <v>7917</v>
      </c>
      <c r="O8" s="25">
        <f t="shared" ref="O8:O27" si="2">M8*2.75%</f>
        <v>165.1925</v>
      </c>
      <c r="P8" s="26"/>
      <c r="Q8" s="26"/>
      <c r="R8" s="24">
        <f t="shared" ref="R8:R27" si="3">M8-(M8*2.75%)+I8*191+J8*191+K8*182+L8*100-Q8</f>
        <v>7751.8074999999999</v>
      </c>
      <c r="S8" s="25">
        <f t="shared" ref="S8:S27" si="4">M8*0.95%</f>
        <v>57.066499999999998</v>
      </c>
      <c r="T8" s="27">
        <f t="shared" ref="T8:T27" si="5">S8-Q8</f>
        <v>57.066499999999998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12863</v>
      </c>
      <c r="E9" s="30">
        <v>30</v>
      </c>
      <c r="F9" s="30"/>
      <c r="G9" s="30"/>
      <c r="H9" s="30">
        <v>190</v>
      </c>
      <c r="I9" s="20">
        <v>20</v>
      </c>
      <c r="J9" s="20"/>
      <c r="K9" s="20">
        <v>5</v>
      </c>
      <c r="L9" s="20"/>
      <c r="M9" s="20">
        <f t="shared" si="0"/>
        <v>15173</v>
      </c>
      <c r="N9" s="24">
        <f t="shared" si="1"/>
        <v>19903</v>
      </c>
      <c r="O9" s="25">
        <f t="shared" si="2"/>
        <v>417.25749999999999</v>
      </c>
      <c r="P9" s="26"/>
      <c r="Q9" s="26">
        <v>115</v>
      </c>
      <c r="R9" s="24">
        <f t="shared" si="3"/>
        <v>19370.7425</v>
      </c>
      <c r="S9" s="25">
        <f t="shared" si="4"/>
        <v>144.14349999999999</v>
      </c>
      <c r="T9" s="27">
        <f t="shared" si="5"/>
        <v>29.143499999999989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4656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4836</v>
      </c>
      <c r="N10" s="24">
        <f t="shared" si="1"/>
        <v>4836</v>
      </c>
      <c r="O10" s="25">
        <f t="shared" si="2"/>
        <v>132.99</v>
      </c>
      <c r="P10" s="26"/>
      <c r="Q10" s="26">
        <v>33</v>
      </c>
      <c r="R10" s="24">
        <f t="shared" si="3"/>
        <v>4670.01</v>
      </c>
      <c r="S10" s="25">
        <f t="shared" si="4"/>
        <v>45.942</v>
      </c>
      <c r="T10" s="27">
        <f t="shared" si="5"/>
        <v>12.942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10305</v>
      </c>
      <c r="E11" s="30"/>
      <c r="F11" s="30"/>
      <c r="G11" s="32"/>
      <c r="H11" s="30">
        <v>20</v>
      </c>
      <c r="I11" s="20"/>
      <c r="J11" s="20"/>
      <c r="K11" s="20"/>
      <c r="L11" s="20">
        <v>2</v>
      </c>
      <c r="M11" s="20">
        <f t="shared" si="0"/>
        <v>10485</v>
      </c>
      <c r="N11" s="24">
        <f t="shared" si="1"/>
        <v>10685</v>
      </c>
      <c r="O11" s="25">
        <f t="shared" si="2"/>
        <v>288.33749999999998</v>
      </c>
      <c r="P11" s="26"/>
      <c r="Q11" s="26">
        <v>86</v>
      </c>
      <c r="R11" s="24">
        <f t="shared" si="3"/>
        <v>10310.6625</v>
      </c>
      <c r="S11" s="25">
        <f t="shared" si="4"/>
        <v>99.607500000000002</v>
      </c>
      <c r="T11" s="27">
        <f t="shared" si="5"/>
        <v>13.607500000000002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5405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5405</v>
      </c>
      <c r="N12" s="24">
        <f t="shared" si="1"/>
        <v>7225</v>
      </c>
      <c r="O12" s="25">
        <f t="shared" si="2"/>
        <v>148.63749999999999</v>
      </c>
      <c r="P12" s="26"/>
      <c r="Q12" s="26">
        <v>36</v>
      </c>
      <c r="R12" s="24">
        <f t="shared" si="3"/>
        <v>7040.3625000000002</v>
      </c>
      <c r="S12" s="25">
        <f t="shared" si="4"/>
        <v>51.347499999999997</v>
      </c>
      <c r="T12" s="27">
        <f t="shared" si="5"/>
        <v>15.347499999999997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5193</v>
      </c>
      <c r="N13" s="24">
        <f t="shared" si="1"/>
        <v>5193</v>
      </c>
      <c r="O13" s="25">
        <f t="shared" si="2"/>
        <v>142.8075</v>
      </c>
      <c r="P13" s="26"/>
      <c r="Q13" s="26"/>
      <c r="R13" s="24">
        <f t="shared" si="3"/>
        <v>5050.1925000000001</v>
      </c>
      <c r="S13" s="25">
        <f t="shared" si="4"/>
        <v>49.333500000000001</v>
      </c>
      <c r="T13" s="27">
        <f t="shared" si="5"/>
        <v>49.333500000000001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>
        <v>10438</v>
      </c>
      <c r="E14" s="30"/>
      <c r="F14" s="30"/>
      <c r="G14" s="30"/>
      <c r="H14" s="30">
        <v>60</v>
      </c>
      <c r="I14" s="20">
        <v>4</v>
      </c>
      <c r="J14" s="20"/>
      <c r="K14" s="20">
        <v>3</v>
      </c>
      <c r="L14" s="20"/>
      <c r="M14" s="20">
        <f t="shared" si="0"/>
        <v>10978</v>
      </c>
      <c r="N14" s="24">
        <f t="shared" si="1"/>
        <v>12288</v>
      </c>
      <c r="O14" s="25">
        <f t="shared" si="2"/>
        <v>301.89499999999998</v>
      </c>
      <c r="P14" s="26"/>
      <c r="Q14" s="26">
        <v>116</v>
      </c>
      <c r="R14" s="24">
        <f t="shared" si="3"/>
        <v>11870.105</v>
      </c>
      <c r="S14" s="25">
        <f t="shared" si="4"/>
        <v>104.291</v>
      </c>
      <c r="T14" s="27">
        <f t="shared" si="5"/>
        <v>-11.709000000000003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10080</v>
      </c>
      <c r="E15" s="30"/>
      <c r="F15" s="30"/>
      <c r="G15" s="30"/>
      <c r="H15" s="30">
        <v>50</v>
      </c>
      <c r="I15" s="20">
        <v>2</v>
      </c>
      <c r="J15" s="20"/>
      <c r="K15" s="20"/>
      <c r="L15" s="20"/>
      <c r="M15" s="20">
        <f t="shared" si="0"/>
        <v>10530</v>
      </c>
      <c r="N15" s="24">
        <f t="shared" si="1"/>
        <v>10912</v>
      </c>
      <c r="O15" s="25">
        <f t="shared" si="2"/>
        <v>289.57499999999999</v>
      </c>
      <c r="P15" s="26"/>
      <c r="Q15" s="26">
        <v>122</v>
      </c>
      <c r="R15" s="24">
        <f t="shared" si="3"/>
        <v>10500.424999999999</v>
      </c>
      <c r="S15" s="25">
        <f t="shared" si="4"/>
        <v>100.035</v>
      </c>
      <c r="T15" s="27">
        <f t="shared" si="5"/>
        <v>-21.965000000000003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17109</v>
      </c>
      <c r="E16" s="30"/>
      <c r="F16" s="30">
        <v>50</v>
      </c>
      <c r="G16" s="30"/>
      <c r="H16" s="30">
        <v>80</v>
      </c>
      <c r="I16" s="20">
        <v>5</v>
      </c>
      <c r="J16" s="20"/>
      <c r="K16" s="20"/>
      <c r="L16" s="20"/>
      <c r="M16" s="20">
        <f t="shared" si="0"/>
        <v>18329</v>
      </c>
      <c r="N16" s="24">
        <f t="shared" si="1"/>
        <v>19284</v>
      </c>
      <c r="O16" s="25">
        <f t="shared" si="2"/>
        <v>504.04750000000001</v>
      </c>
      <c r="P16" s="26"/>
      <c r="Q16" s="26">
        <v>116</v>
      </c>
      <c r="R16" s="24">
        <f t="shared" si="3"/>
        <v>18663.952499999999</v>
      </c>
      <c r="S16" s="25">
        <f t="shared" si="4"/>
        <v>174.12549999999999</v>
      </c>
      <c r="T16" s="27">
        <f t="shared" si="5"/>
        <v>58.125499999999988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12558</v>
      </c>
      <c r="E17" s="30"/>
      <c r="F17" s="30">
        <v>50</v>
      </c>
      <c r="G17" s="30"/>
      <c r="H17" s="30">
        <v>80</v>
      </c>
      <c r="I17" s="20">
        <v>2</v>
      </c>
      <c r="J17" s="20"/>
      <c r="K17" s="20"/>
      <c r="L17" s="20"/>
      <c r="M17" s="20">
        <f t="shared" si="0"/>
        <v>13778</v>
      </c>
      <c r="N17" s="24">
        <f t="shared" si="1"/>
        <v>14160</v>
      </c>
      <c r="O17" s="25">
        <f t="shared" si="2"/>
        <v>378.89499999999998</v>
      </c>
      <c r="P17" s="26"/>
      <c r="Q17" s="26">
        <v>81</v>
      </c>
      <c r="R17" s="24">
        <f t="shared" si="3"/>
        <v>13700.105</v>
      </c>
      <c r="S17" s="25">
        <f t="shared" si="4"/>
        <v>130.89099999999999</v>
      </c>
      <c r="T17" s="27">
        <f t="shared" si="5"/>
        <v>49.890999999999991</v>
      </c>
    </row>
    <row r="18" spans="1:20" ht="15.75" x14ac:dyDescent="0.25">
      <c r="A18" s="28">
        <v>11800</v>
      </c>
      <c r="B18" s="20">
        <v>1908446145</v>
      </c>
      <c r="C18" s="31" t="s">
        <v>49</v>
      </c>
      <c r="D18" s="29">
        <v>13245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13245</v>
      </c>
      <c r="N18" s="24">
        <f t="shared" si="1"/>
        <v>13245</v>
      </c>
      <c r="O18" s="25">
        <f t="shared" si="2"/>
        <v>364.23750000000001</v>
      </c>
      <c r="P18" s="26"/>
      <c r="Q18" s="26">
        <v>97</v>
      </c>
      <c r="R18" s="24">
        <f t="shared" si="3"/>
        <v>12783.762500000001</v>
      </c>
      <c r="S18" s="25">
        <f t="shared" si="4"/>
        <v>125.8275</v>
      </c>
      <c r="T18" s="27">
        <f t="shared" si="5"/>
        <v>28.827500000000001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11804</v>
      </c>
      <c r="E19" s="30"/>
      <c r="F19" s="30">
        <v>30</v>
      </c>
      <c r="G19" s="30"/>
      <c r="H19" s="30">
        <v>60</v>
      </c>
      <c r="I19" s="20">
        <v>7</v>
      </c>
      <c r="J19" s="20"/>
      <c r="K19" s="20">
        <v>1</v>
      </c>
      <c r="L19" s="20"/>
      <c r="M19" s="20">
        <f t="shared" si="0"/>
        <v>12644</v>
      </c>
      <c r="N19" s="24">
        <f t="shared" si="1"/>
        <v>14163</v>
      </c>
      <c r="O19" s="25">
        <f t="shared" si="2"/>
        <v>347.71</v>
      </c>
      <c r="P19" s="26"/>
      <c r="Q19" s="26">
        <v>120</v>
      </c>
      <c r="R19" s="24">
        <f t="shared" si="3"/>
        <v>13695.29</v>
      </c>
      <c r="S19" s="25">
        <f t="shared" si="4"/>
        <v>120.11799999999999</v>
      </c>
      <c r="T19" s="27">
        <f t="shared" si="5"/>
        <v>0.117999999999995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2363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2363</v>
      </c>
      <c r="N20" s="24">
        <f t="shared" si="1"/>
        <v>2363</v>
      </c>
      <c r="O20" s="25">
        <f t="shared" si="2"/>
        <v>64.982500000000002</v>
      </c>
      <c r="P20" s="26"/>
      <c r="Q20" s="26">
        <v>98</v>
      </c>
      <c r="R20" s="24">
        <f t="shared" si="3"/>
        <v>2200.0174999999999</v>
      </c>
      <c r="S20" s="25">
        <f t="shared" si="4"/>
        <v>22.448499999999999</v>
      </c>
      <c r="T20" s="27">
        <f t="shared" si="5"/>
        <v>-75.551500000000004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4837</v>
      </c>
      <c r="E21" s="30"/>
      <c r="F21" s="30"/>
      <c r="G21" s="30"/>
      <c r="H21" s="30">
        <v>100</v>
      </c>
      <c r="I21" s="20"/>
      <c r="J21" s="20"/>
      <c r="K21" s="20"/>
      <c r="L21" s="20"/>
      <c r="M21" s="20">
        <f t="shared" si="0"/>
        <v>5737</v>
      </c>
      <c r="N21" s="24">
        <f t="shared" si="1"/>
        <v>5737</v>
      </c>
      <c r="O21" s="25">
        <f t="shared" si="2"/>
        <v>157.76750000000001</v>
      </c>
      <c r="P21" s="26"/>
      <c r="Q21" s="26">
        <v>20</v>
      </c>
      <c r="R21" s="24">
        <f t="shared" si="3"/>
        <v>5559.2325000000001</v>
      </c>
      <c r="S21" s="25">
        <f t="shared" si="4"/>
        <v>54.5015</v>
      </c>
      <c r="T21" s="27">
        <f t="shared" si="5"/>
        <v>34.5015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20514</v>
      </c>
      <c r="E22" s="30">
        <v>50</v>
      </c>
      <c r="F22" s="30">
        <v>50</v>
      </c>
      <c r="G22" s="20"/>
      <c r="H22" s="30">
        <v>100</v>
      </c>
      <c r="I22" s="20">
        <v>10</v>
      </c>
      <c r="J22" s="20"/>
      <c r="K22" s="20">
        <v>5</v>
      </c>
      <c r="L22" s="20"/>
      <c r="M22" s="20">
        <f t="shared" si="0"/>
        <v>22914</v>
      </c>
      <c r="N22" s="24">
        <f t="shared" si="1"/>
        <v>25734</v>
      </c>
      <c r="O22" s="25">
        <f t="shared" si="2"/>
        <v>630.13499999999999</v>
      </c>
      <c r="P22" s="26"/>
      <c r="Q22" s="26">
        <v>150</v>
      </c>
      <c r="R22" s="24">
        <f t="shared" si="3"/>
        <v>24953.865000000002</v>
      </c>
      <c r="S22" s="25">
        <f t="shared" si="4"/>
        <v>217.68299999999999</v>
      </c>
      <c r="T22" s="27">
        <f t="shared" si="5"/>
        <v>67.682999999999993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6117</v>
      </c>
      <c r="N23" s="24">
        <f t="shared" si="1"/>
        <v>6117</v>
      </c>
      <c r="O23" s="25">
        <f t="shared" si="2"/>
        <v>168.2175</v>
      </c>
      <c r="P23" s="26"/>
      <c r="Q23" s="26">
        <v>60</v>
      </c>
      <c r="R23" s="24">
        <f t="shared" si="3"/>
        <v>5888.7825000000003</v>
      </c>
      <c r="S23" s="25">
        <f t="shared" si="4"/>
        <v>58.111499999999999</v>
      </c>
      <c r="T23" s="27">
        <f t="shared" si="5"/>
        <v>-1.8885000000000005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25484</v>
      </c>
      <c r="E24" s="30">
        <v>20</v>
      </c>
      <c r="F24" s="30">
        <v>10</v>
      </c>
      <c r="G24" s="30"/>
      <c r="H24" s="30">
        <v>100</v>
      </c>
      <c r="I24" s="20">
        <v>7</v>
      </c>
      <c r="J24" s="20">
        <v>5</v>
      </c>
      <c r="K24" s="20">
        <v>5</v>
      </c>
      <c r="L24" s="20"/>
      <c r="M24" s="20">
        <f t="shared" si="0"/>
        <v>26884</v>
      </c>
      <c r="N24" s="24">
        <f t="shared" si="1"/>
        <v>30086</v>
      </c>
      <c r="O24" s="25">
        <f t="shared" si="2"/>
        <v>739.31000000000006</v>
      </c>
      <c r="P24" s="26"/>
      <c r="Q24" s="26">
        <v>127</v>
      </c>
      <c r="R24" s="24">
        <f t="shared" si="3"/>
        <v>29219.69</v>
      </c>
      <c r="S24" s="25">
        <f t="shared" si="4"/>
        <v>255.398</v>
      </c>
      <c r="T24" s="27">
        <f t="shared" si="5"/>
        <v>128.398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9048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9048</v>
      </c>
      <c r="N25" s="24">
        <f t="shared" si="1"/>
        <v>9048</v>
      </c>
      <c r="O25" s="25">
        <f t="shared" si="2"/>
        <v>248.82</v>
      </c>
      <c r="P25" s="26"/>
      <c r="Q25" s="26">
        <v>100</v>
      </c>
      <c r="R25" s="24">
        <f t="shared" si="3"/>
        <v>8699.18</v>
      </c>
      <c r="S25" s="25">
        <f t="shared" si="4"/>
        <v>85.956000000000003</v>
      </c>
      <c r="T25" s="27">
        <f t="shared" si="5"/>
        <v>-14.043999999999997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8587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8587</v>
      </c>
      <c r="N26" s="24">
        <f t="shared" si="1"/>
        <v>8587</v>
      </c>
      <c r="O26" s="25">
        <f t="shared" si="2"/>
        <v>236.14250000000001</v>
      </c>
      <c r="P26" s="26"/>
      <c r="Q26" s="26">
        <v>90</v>
      </c>
      <c r="R26" s="24">
        <f t="shared" si="3"/>
        <v>8260.8575000000001</v>
      </c>
      <c r="S26" s="25">
        <f t="shared" si="4"/>
        <v>81.576499999999996</v>
      </c>
      <c r="T26" s="27">
        <f t="shared" si="5"/>
        <v>-8.4235000000000042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8180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8180</v>
      </c>
      <c r="N27" s="40">
        <f t="shared" si="1"/>
        <v>8180</v>
      </c>
      <c r="O27" s="25">
        <f t="shared" si="2"/>
        <v>224.95</v>
      </c>
      <c r="P27" s="41"/>
      <c r="Q27" s="41">
        <v>100</v>
      </c>
      <c r="R27" s="24">
        <f t="shared" si="3"/>
        <v>7855.05</v>
      </c>
      <c r="S27" s="42">
        <f t="shared" si="4"/>
        <v>77.709999999999994</v>
      </c>
      <c r="T27" s="43">
        <f t="shared" si="5"/>
        <v>-22.290000000000006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218580</v>
      </c>
      <c r="E28" s="45">
        <f t="shared" si="6"/>
        <v>100</v>
      </c>
      <c r="F28" s="45">
        <f t="shared" ref="F28:T28" si="7">SUM(F7:F27)</f>
        <v>190</v>
      </c>
      <c r="G28" s="45">
        <f t="shared" si="7"/>
        <v>0</v>
      </c>
      <c r="H28" s="45">
        <f t="shared" si="7"/>
        <v>900</v>
      </c>
      <c r="I28" s="45">
        <f t="shared" si="7"/>
        <v>65</v>
      </c>
      <c r="J28" s="45">
        <f t="shared" si="7"/>
        <v>7</v>
      </c>
      <c r="K28" s="45">
        <f t="shared" si="7"/>
        <v>33</v>
      </c>
      <c r="L28" s="45">
        <f t="shared" si="7"/>
        <v>2</v>
      </c>
      <c r="M28" s="45">
        <f t="shared" si="7"/>
        <v>230580</v>
      </c>
      <c r="N28" s="45">
        <f t="shared" si="7"/>
        <v>250538</v>
      </c>
      <c r="O28" s="46">
        <f t="shared" si="7"/>
        <v>6340.95</v>
      </c>
      <c r="P28" s="45">
        <f t="shared" si="7"/>
        <v>0</v>
      </c>
      <c r="Q28" s="45">
        <f t="shared" si="7"/>
        <v>1767</v>
      </c>
      <c r="R28" s="45">
        <f t="shared" si="7"/>
        <v>242430.05</v>
      </c>
      <c r="S28" s="45">
        <f t="shared" si="7"/>
        <v>2190.5099999999998</v>
      </c>
      <c r="T28" s="47">
        <f t="shared" si="7"/>
        <v>423.50999999999993</v>
      </c>
    </row>
    <row r="29" spans="1:20" ht="15.75" thickBot="1" x14ac:dyDescent="0.3">
      <c r="A29" s="56" t="s">
        <v>39</v>
      </c>
      <c r="B29" s="57"/>
      <c r="C29" s="58"/>
      <c r="D29" s="48">
        <f>D4+D5-D28</f>
        <v>581472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'29'!D29</f>
        <v>581472</v>
      </c>
      <c r="E4" s="2">
        <f>'29'!E29</f>
        <v>4290</v>
      </c>
      <c r="F4" s="2">
        <f>'29'!F29</f>
        <v>12830</v>
      </c>
      <c r="G4" s="2">
        <f>'29'!G29</f>
        <v>0</v>
      </c>
      <c r="H4" s="2">
        <f>'29'!H29</f>
        <v>9950</v>
      </c>
      <c r="I4" s="2">
        <f>'29'!I29</f>
        <v>401</v>
      </c>
      <c r="J4" s="2">
        <f>'29'!J29</f>
        <v>147</v>
      </c>
      <c r="K4" s="2">
        <f>'29'!K29</f>
        <v>145</v>
      </c>
      <c r="L4" s="2">
        <f>'29'!L29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581472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17" sqref="H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'30'!D29</f>
        <v>581472</v>
      </c>
      <c r="E4" s="2">
        <f>'30'!E29</f>
        <v>4290</v>
      </c>
      <c r="F4" s="2">
        <f>'30'!F29</f>
        <v>12830</v>
      </c>
      <c r="G4" s="2">
        <f>'30'!G29</f>
        <v>0</v>
      </c>
      <c r="H4" s="2">
        <f>'30'!H29</f>
        <v>9950</v>
      </c>
      <c r="I4" s="2">
        <f>'30'!I29</f>
        <v>401</v>
      </c>
      <c r="J4" s="2">
        <f>'30'!J29</f>
        <v>147</v>
      </c>
      <c r="K4" s="2">
        <f>'30'!K29</f>
        <v>145</v>
      </c>
      <c r="L4" s="2">
        <f>'30'!L29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581472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T15" sqref="T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/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'1'!D4</f>
        <v>767546</v>
      </c>
      <c r="E4" s="2">
        <f>'1'!E4</f>
        <v>4550</v>
      </c>
      <c r="F4" s="2">
        <f>'1'!F4</f>
        <v>13160</v>
      </c>
      <c r="G4" s="2">
        <f>'1'!G4</f>
        <v>0</v>
      </c>
      <c r="H4" s="2">
        <f>'1'!H4</f>
        <v>11470</v>
      </c>
      <c r="I4" s="2">
        <f>'1'!I4</f>
        <v>546</v>
      </c>
      <c r="J4" s="2">
        <f>'1'!J4</f>
        <v>180</v>
      </c>
      <c r="K4" s="2">
        <f>'1'!K4</f>
        <v>203</v>
      </c>
      <c r="L4" s="2">
        <f>'1'!L4</f>
        <v>39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212469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29425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50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50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100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4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31825</v>
      </c>
      <c r="N7" s="24">
        <f>D7+E7*20+F7*10+G7*9+H7*9+I7*191+J7*191+K7*182+L7*100</f>
        <v>32553</v>
      </c>
      <c r="O7" s="25">
        <f>M7*2.75%</f>
        <v>875.1875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220</v>
      </c>
      <c r="R7" s="24">
        <f>M7-(M7*2.75%)+I7*191+J7*191+K7*182+L7*100-Q7</f>
        <v>31457.8125</v>
      </c>
      <c r="S7" s="25">
        <f>M7*0.95%</f>
        <v>302.33749999999998</v>
      </c>
      <c r="T7" s="27">
        <f>S7-Q7</f>
        <v>82.337499999999977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9928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8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2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9928</v>
      </c>
      <c r="N8" s="24">
        <f t="shared" ref="N8:N27" si="1">D8+E8*20+F8*10+G8*9+H8*9+I8*191+J8*191+K8*182+L8*100</f>
        <v>11838</v>
      </c>
      <c r="O8" s="25">
        <f t="shared" ref="O8:O27" si="2">M8*2.75%</f>
        <v>273.02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0</v>
      </c>
      <c r="R8" s="24">
        <f t="shared" ref="R8:R27" si="3">M8-(M8*2.75%)+I8*191+J8*191+K8*182+L8*100-Q8</f>
        <v>11564.98</v>
      </c>
      <c r="S8" s="25">
        <f t="shared" ref="S8:S27" si="4">M8*0.95%</f>
        <v>94.316000000000003</v>
      </c>
      <c r="T8" s="27">
        <f t="shared" ref="T8:T27" si="5">S8-Q8</f>
        <v>94.316000000000003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26732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440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25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5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31292</v>
      </c>
      <c r="N9" s="24">
        <f t="shared" si="1"/>
        <v>36977</v>
      </c>
      <c r="O9" s="25">
        <f t="shared" si="2"/>
        <v>860.53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230</v>
      </c>
      <c r="R9" s="24">
        <f t="shared" si="3"/>
        <v>35886.47</v>
      </c>
      <c r="S9" s="25">
        <f t="shared" si="4"/>
        <v>297.274</v>
      </c>
      <c r="T9" s="27">
        <f t="shared" si="5"/>
        <v>67.274000000000001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9937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90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5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10747</v>
      </c>
      <c r="N10" s="24">
        <f t="shared" si="1"/>
        <v>11702</v>
      </c>
      <c r="O10" s="25">
        <f t="shared" si="2"/>
        <v>295.54250000000002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61</v>
      </c>
      <c r="R10" s="24">
        <f t="shared" si="3"/>
        <v>11345.4575</v>
      </c>
      <c r="S10" s="25">
        <f t="shared" si="4"/>
        <v>102.09649999999999</v>
      </c>
      <c r="T10" s="27">
        <f t="shared" si="5"/>
        <v>41.096499999999992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13546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20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0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6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2</v>
      </c>
      <c r="M11" s="20">
        <f t="shared" si="0"/>
        <v>13726</v>
      </c>
      <c r="N11" s="24">
        <f t="shared" si="1"/>
        <v>15018</v>
      </c>
      <c r="O11" s="25">
        <f t="shared" si="2"/>
        <v>377.46499999999997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117</v>
      </c>
      <c r="R11" s="24">
        <f t="shared" si="3"/>
        <v>14523.535</v>
      </c>
      <c r="S11" s="25">
        <f t="shared" si="4"/>
        <v>130.39699999999999</v>
      </c>
      <c r="T11" s="27">
        <f t="shared" si="5"/>
        <v>13.396999999999991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10151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50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25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11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10151</v>
      </c>
      <c r="N12" s="24">
        <f t="shared" si="1"/>
        <v>26478</v>
      </c>
      <c r="O12" s="25">
        <f t="shared" si="2"/>
        <v>279.15249999999997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66</v>
      </c>
      <c r="R12" s="24">
        <f t="shared" si="3"/>
        <v>26132.8475</v>
      </c>
      <c r="S12" s="25">
        <f t="shared" si="4"/>
        <v>96.4345</v>
      </c>
      <c r="T12" s="27">
        <f t="shared" si="5"/>
        <v>30.4345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11321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11321</v>
      </c>
      <c r="N13" s="24">
        <f t="shared" si="1"/>
        <v>11321</v>
      </c>
      <c r="O13" s="25">
        <f t="shared" si="2"/>
        <v>311.32749999999999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0</v>
      </c>
      <c r="R13" s="24">
        <f t="shared" si="3"/>
        <v>11009.672500000001</v>
      </c>
      <c r="S13" s="25">
        <f t="shared" si="4"/>
        <v>107.54949999999999</v>
      </c>
      <c r="T13" s="27">
        <f t="shared" si="5"/>
        <v>107.54949999999999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20465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60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4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13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21005</v>
      </c>
      <c r="N14" s="24">
        <f t="shared" si="1"/>
        <v>24135</v>
      </c>
      <c r="O14" s="25">
        <f t="shared" si="2"/>
        <v>577.63750000000005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237</v>
      </c>
      <c r="R14" s="24">
        <f t="shared" si="3"/>
        <v>23320.362499999999</v>
      </c>
      <c r="S14" s="25">
        <f t="shared" si="4"/>
        <v>199.54749999999999</v>
      </c>
      <c r="T14" s="27">
        <f t="shared" si="5"/>
        <v>-37.452500000000015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24649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10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60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7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25489</v>
      </c>
      <c r="N15" s="24">
        <f t="shared" si="1"/>
        <v>27008</v>
      </c>
      <c r="O15" s="25">
        <f t="shared" si="2"/>
        <v>700.94749999999999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256</v>
      </c>
      <c r="R15" s="24">
        <f t="shared" si="3"/>
        <v>26051.052500000002</v>
      </c>
      <c r="S15" s="25">
        <f t="shared" si="4"/>
        <v>242.1455</v>
      </c>
      <c r="T15" s="27">
        <f t="shared" si="5"/>
        <v>-13.854500000000002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32623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50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140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8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0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34383</v>
      </c>
      <c r="N16" s="24">
        <f t="shared" si="1"/>
        <v>35911</v>
      </c>
      <c r="O16" s="25">
        <f t="shared" si="2"/>
        <v>945.53250000000003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231</v>
      </c>
      <c r="R16" s="24">
        <f t="shared" si="3"/>
        <v>34734.467499999999</v>
      </c>
      <c r="S16" s="25">
        <f t="shared" si="4"/>
        <v>326.63849999999996</v>
      </c>
      <c r="T16" s="27">
        <f t="shared" si="5"/>
        <v>95.638499999999965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19640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50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80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2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20860</v>
      </c>
      <c r="N17" s="24">
        <f t="shared" si="1"/>
        <v>21242</v>
      </c>
      <c r="O17" s="25">
        <f t="shared" si="2"/>
        <v>573.65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148</v>
      </c>
      <c r="R17" s="24">
        <f t="shared" si="3"/>
        <v>20520.349999999999</v>
      </c>
      <c r="S17" s="25">
        <f t="shared" si="4"/>
        <v>198.17</v>
      </c>
      <c r="T17" s="27">
        <f t="shared" si="5"/>
        <v>50.169999999999987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23273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0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23273</v>
      </c>
      <c r="N18" s="24">
        <f t="shared" si="1"/>
        <v>23273</v>
      </c>
      <c r="O18" s="25">
        <f t="shared" si="2"/>
        <v>640.00750000000005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249</v>
      </c>
      <c r="R18" s="24">
        <f t="shared" si="3"/>
        <v>22383.9925</v>
      </c>
      <c r="S18" s="25">
        <f t="shared" si="4"/>
        <v>221.09350000000001</v>
      </c>
      <c r="T18" s="27">
        <f t="shared" si="5"/>
        <v>-27.906499999999994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22501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100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8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2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23701</v>
      </c>
      <c r="N19" s="24">
        <f t="shared" si="1"/>
        <v>25593</v>
      </c>
      <c r="O19" s="25">
        <f t="shared" si="2"/>
        <v>651.77750000000003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240</v>
      </c>
      <c r="R19" s="24">
        <f t="shared" si="3"/>
        <v>24701.2225</v>
      </c>
      <c r="S19" s="25">
        <f t="shared" si="4"/>
        <v>225.15950000000001</v>
      </c>
      <c r="T19" s="27">
        <f t="shared" si="5"/>
        <v>-14.840499999999992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8326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8326</v>
      </c>
      <c r="N20" s="24">
        <f t="shared" si="1"/>
        <v>8326</v>
      </c>
      <c r="O20" s="25">
        <f t="shared" si="2"/>
        <v>228.965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198</v>
      </c>
      <c r="R20" s="24">
        <f t="shared" si="3"/>
        <v>7899.0349999999999</v>
      </c>
      <c r="S20" s="25">
        <f t="shared" si="4"/>
        <v>79.096999999999994</v>
      </c>
      <c r="T20" s="27">
        <f t="shared" si="5"/>
        <v>-118.90300000000001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8698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100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0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9598</v>
      </c>
      <c r="N21" s="24">
        <f t="shared" si="1"/>
        <v>9598</v>
      </c>
      <c r="O21" s="25">
        <f t="shared" si="2"/>
        <v>263.94499999999999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54</v>
      </c>
      <c r="R21" s="24">
        <f t="shared" si="3"/>
        <v>9280.0550000000003</v>
      </c>
      <c r="S21" s="25">
        <f t="shared" si="4"/>
        <v>91.180999999999997</v>
      </c>
      <c r="T21" s="27">
        <f t="shared" si="5"/>
        <v>37.180999999999997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32933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120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110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100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10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5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37333</v>
      </c>
      <c r="N22" s="24">
        <f t="shared" si="1"/>
        <v>40153</v>
      </c>
      <c r="O22" s="25">
        <f t="shared" si="2"/>
        <v>1026.6575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250</v>
      </c>
      <c r="R22" s="24">
        <f t="shared" si="3"/>
        <v>38876.342499999999</v>
      </c>
      <c r="S22" s="25">
        <f t="shared" si="4"/>
        <v>354.6635</v>
      </c>
      <c r="T22" s="27">
        <f t="shared" si="5"/>
        <v>104.6635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11482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11482</v>
      </c>
      <c r="N23" s="24">
        <f t="shared" si="1"/>
        <v>11482</v>
      </c>
      <c r="O23" s="25">
        <f t="shared" si="2"/>
        <v>315.755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110</v>
      </c>
      <c r="R23" s="24">
        <f t="shared" si="3"/>
        <v>11056.245000000001</v>
      </c>
      <c r="S23" s="25">
        <f t="shared" si="4"/>
        <v>109.07899999999999</v>
      </c>
      <c r="T23" s="27">
        <f t="shared" si="5"/>
        <v>-0.92100000000000648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38742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50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30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150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12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10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41392</v>
      </c>
      <c r="N24" s="24">
        <f t="shared" si="1"/>
        <v>46459</v>
      </c>
      <c r="O24" s="25">
        <f t="shared" si="2"/>
        <v>1138.28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241</v>
      </c>
      <c r="R24" s="24">
        <f t="shared" si="3"/>
        <v>45079.72</v>
      </c>
      <c r="S24" s="25">
        <f t="shared" si="4"/>
        <v>393.22399999999999</v>
      </c>
      <c r="T24" s="27">
        <f t="shared" si="5"/>
        <v>152.22399999999999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16075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80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0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16795</v>
      </c>
      <c r="N25" s="24">
        <f t="shared" si="1"/>
        <v>16795</v>
      </c>
      <c r="O25" s="25">
        <f t="shared" si="2"/>
        <v>461.86250000000001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184</v>
      </c>
      <c r="R25" s="24">
        <f t="shared" si="3"/>
        <v>16149.137500000001</v>
      </c>
      <c r="S25" s="25">
        <f t="shared" si="4"/>
        <v>159.55250000000001</v>
      </c>
      <c r="T25" s="27">
        <f t="shared" si="5"/>
        <v>-24.447499999999991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16867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16867</v>
      </c>
      <c r="N26" s="24">
        <f t="shared" si="1"/>
        <v>16867</v>
      </c>
      <c r="O26" s="25">
        <f t="shared" si="2"/>
        <v>463.84250000000003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207</v>
      </c>
      <c r="R26" s="24">
        <f t="shared" si="3"/>
        <v>16196.157500000001</v>
      </c>
      <c r="S26" s="25">
        <f t="shared" si="4"/>
        <v>160.23650000000001</v>
      </c>
      <c r="T26" s="27">
        <f t="shared" si="5"/>
        <v>-46.763499999999993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11229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6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1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11229</v>
      </c>
      <c r="N27" s="40">
        <f t="shared" si="1"/>
        <v>12748</v>
      </c>
      <c r="O27" s="25">
        <f t="shared" si="2"/>
        <v>308.79750000000001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150</v>
      </c>
      <c r="R27" s="24">
        <f t="shared" si="3"/>
        <v>12289.202499999999</v>
      </c>
      <c r="S27" s="42">
        <f t="shared" si="4"/>
        <v>106.6755</v>
      </c>
      <c r="T27" s="43">
        <f t="shared" si="5"/>
        <v>-43.3245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398543</v>
      </c>
      <c r="E28" s="45">
        <f t="shared" si="6"/>
        <v>260</v>
      </c>
      <c r="F28" s="45">
        <f t="shared" ref="F28:T28" si="7">SUM(F7:F27)</f>
        <v>330</v>
      </c>
      <c r="G28" s="45">
        <f t="shared" si="7"/>
        <v>0</v>
      </c>
      <c r="H28" s="45">
        <f t="shared" si="7"/>
        <v>1520</v>
      </c>
      <c r="I28" s="45">
        <f t="shared" si="7"/>
        <v>145</v>
      </c>
      <c r="J28" s="45">
        <f t="shared" si="7"/>
        <v>33</v>
      </c>
      <c r="K28" s="45">
        <f t="shared" si="7"/>
        <v>58</v>
      </c>
      <c r="L28" s="45">
        <f t="shared" si="7"/>
        <v>2</v>
      </c>
      <c r="M28" s="45">
        <f t="shared" si="7"/>
        <v>420723</v>
      </c>
      <c r="N28" s="45">
        <f t="shared" si="7"/>
        <v>465477</v>
      </c>
      <c r="O28" s="46">
        <f t="shared" si="7"/>
        <v>11569.8825</v>
      </c>
      <c r="P28" s="45">
        <f t="shared" si="7"/>
        <v>0</v>
      </c>
      <c r="Q28" s="45">
        <f t="shared" si="7"/>
        <v>3449</v>
      </c>
      <c r="R28" s="45">
        <f t="shared" si="7"/>
        <v>450458.11749999993</v>
      </c>
      <c r="S28" s="45">
        <f t="shared" si="7"/>
        <v>3996.8685000000009</v>
      </c>
      <c r="T28" s="47">
        <f t="shared" si="7"/>
        <v>547.86850000000004</v>
      </c>
    </row>
    <row r="29" spans="1:20" ht="15.75" thickBot="1" x14ac:dyDescent="0.3">
      <c r="A29" s="56" t="s">
        <v>39</v>
      </c>
      <c r="B29" s="57"/>
      <c r="C29" s="58"/>
      <c r="D29" s="48">
        <f>D4+D5-D28</f>
        <v>581472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'3'!D29</f>
        <v>581472</v>
      </c>
      <c r="E4" s="2">
        <f>'3'!E29</f>
        <v>4290</v>
      </c>
      <c r="F4" s="2">
        <f>'3'!F29</f>
        <v>12830</v>
      </c>
      <c r="G4" s="2">
        <f>'3'!G29</f>
        <v>0</v>
      </c>
      <c r="H4" s="2">
        <f>'3'!H29</f>
        <v>9950</v>
      </c>
      <c r="I4" s="2">
        <f>'3'!I29</f>
        <v>401</v>
      </c>
      <c r="J4" s="2">
        <f>'3'!J29</f>
        <v>147</v>
      </c>
      <c r="K4" s="2">
        <f>'3'!K29</f>
        <v>145</v>
      </c>
      <c r="L4" s="2">
        <f>'3'!L29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581472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'4'!D29</f>
        <v>581472</v>
      </c>
      <c r="E4" s="2">
        <f>'4'!E29</f>
        <v>4290</v>
      </c>
      <c r="F4" s="2">
        <f>'4'!F29</f>
        <v>12830</v>
      </c>
      <c r="G4" s="2">
        <f>'4'!G29</f>
        <v>0</v>
      </c>
      <c r="H4" s="2">
        <f>'4'!H29</f>
        <v>9950</v>
      </c>
      <c r="I4" s="2">
        <f>'4'!I29</f>
        <v>401</v>
      </c>
      <c r="J4" s="2">
        <f>'4'!J29</f>
        <v>147</v>
      </c>
      <c r="K4" s="2">
        <f>'4'!K29</f>
        <v>145</v>
      </c>
      <c r="L4" s="2">
        <f>'4'!L29</f>
        <v>37</v>
      </c>
      <c r="M4" s="2">
        <f>'4'!M29</f>
        <v>0</v>
      </c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581472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'5'!D29</f>
        <v>581472</v>
      </c>
      <c r="E4" s="2">
        <f>'5'!E29</f>
        <v>4290</v>
      </c>
      <c r="F4" s="2">
        <f>'5'!F29</f>
        <v>12830</v>
      </c>
      <c r="G4" s="2">
        <f>'5'!G29</f>
        <v>0</v>
      </c>
      <c r="H4" s="2">
        <f>'5'!H29</f>
        <v>9950</v>
      </c>
      <c r="I4" s="2">
        <f>'5'!I29</f>
        <v>401</v>
      </c>
      <c r="J4" s="2">
        <f>'5'!J29</f>
        <v>147</v>
      </c>
      <c r="K4" s="2">
        <f>'5'!K29</f>
        <v>145</v>
      </c>
      <c r="L4" s="2">
        <f>'5'!L29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581472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'6'!D29</f>
        <v>581472</v>
      </c>
      <c r="E4" s="2">
        <f>'6'!E29</f>
        <v>4290</v>
      </c>
      <c r="F4" s="2">
        <f>'6'!F29</f>
        <v>12830</v>
      </c>
      <c r="G4" s="2">
        <f>'6'!G29</f>
        <v>0</v>
      </c>
      <c r="H4" s="2">
        <f>'6'!H29</f>
        <v>9950</v>
      </c>
      <c r="I4" s="2">
        <f>'6'!I29</f>
        <v>401</v>
      </c>
      <c r="J4" s="2">
        <f>'6'!J29</f>
        <v>147</v>
      </c>
      <c r="K4" s="2">
        <f>'6'!K29</f>
        <v>145</v>
      </c>
      <c r="L4" s="2">
        <f>'6'!L29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581472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'7'!D29</f>
        <v>581472</v>
      </c>
      <c r="E4" s="2">
        <f>'7'!E29</f>
        <v>4290</v>
      </c>
      <c r="F4" s="2">
        <f>'7'!F29</f>
        <v>12830</v>
      </c>
      <c r="G4" s="2">
        <f>'7'!G29</f>
        <v>0</v>
      </c>
      <c r="H4" s="2">
        <f>'7'!H29</f>
        <v>9950</v>
      </c>
      <c r="I4" s="2">
        <f>'7'!I29</f>
        <v>401</v>
      </c>
      <c r="J4" s="2">
        <f>'7'!J29</f>
        <v>147</v>
      </c>
      <c r="K4" s="2">
        <f>'7'!K29</f>
        <v>145</v>
      </c>
      <c r="L4" s="2">
        <f>'7'!L29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581472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'8'!D29</f>
        <v>581472</v>
      </c>
      <c r="E4" s="2">
        <f>'8'!E29</f>
        <v>4290</v>
      </c>
      <c r="F4" s="2">
        <f>'8'!F29</f>
        <v>12830</v>
      </c>
      <c r="G4" s="2">
        <f>'8'!G29</f>
        <v>0</v>
      </c>
      <c r="H4" s="2">
        <f>'8'!H29</f>
        <v>9950</v>
      </c>
      <c r="I4" s="2">
        <f>'8'!I29</f>
        <v>401</v>
      </c>
      <c r="J4" s="2">
        <f>'8'!J29</f>
        <v>147</v>
      </c>
      <c r="K4" s="2">
        <f>'8'!K29</f>
        <v>145</v>
      </c>
      <c r="L4" s="2">
        <f>'8'!L29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581472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2021-10-03T13:40:22Z</dcterms:modified>
</cp:coreProperties>
</file>