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19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AC17" i="15"/>
  <c r="AQ7" i="31"/>
  <c r="E4" i="15"/>
  <c r="F4"/>
  <c r="G4"/>
  <c r="H4"/>
  <c r="I4"/>
  <c r="J4"/>
  <c r="E28"/>
  <c r="F28"/>
  <c r="G28"/>
  <c r="H28"/>
  <c r="I28"/>
  <c r="J28"/>
  <c r="E29"/>
  <c r="F29"/>
  <c r="G29"/>
  <c r="H29"/>
  <c r="I29"/>
  <c r="J29"/>
  <c r="K4"/>
  <c r="L4"/>
  <c r="M4"/>
  <c r="N4"/>
  <c r="O4"/>
  <c r="P4"/>
  <c r="Q4"/>
  <c r="R4"/>
  <c r="S4"/>
  <c r="T4"/>
  <c r="U4"/>
  <c r="V4"/>
  <c r="W4"/>
  <c r="X4"/>
  <c r="Y4"/>
  <c r="Z4"/>
  <c r="AA4"/>
  <c r="AQ28"/>
  <c r="AP28"/>
  <c r="AN28"/>
  <c r="AM28"/>
  <c r="AL28"/>
  <c r="AK28"/>
  <c r="AJ28"/>
  <c r="AB28"/>
  <c r="AB29" s="1"/>
  <c r="AA28"/>
  <c r="AA29" s="1"/>
  <c r="Z28"/>
  <c r="Z29" s="1"/>
  <c r="Y28"/>
  <c r="X28"/>
  <c r="W28"/>
  <c r="V28"/>
  <c r="U28"/>
  <c r="T28"/>
  <c r="S28"/>
  <c r="S29" s="1"/>
  <c r="R28"/>
  <c r="Q28"/>
  <c r="P28"/>
  <c r="P29" s="1"/>
  <c r="O28"/>
  <c r="N28"/>
  <c r="M28"/>
  <c r="L28"/>
  <c r="K28"/>
  <c r="K29" s="1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Y29"/>
  <c r="X29"/>
  <c r="W29"/>
  <c r="V29"/>
  <c r="U29"/>
  <c r="T29"/>
  <c r="R29"/>
  <c r="Q29"/>
  <c r="O29"/>
  <c r="N29"/>
  <c r="M29"/>
  <c r="L29"/>
  <c r="AS17" l="1"/>
  <c r="AT17" s="1"/>
  <c r="AG28"/>
  <c r="AI28"/>
  <c r="AE28"/>
  <c r="AC28"/>
  <c r="AR23"/>
  <c r="AS10"/>
  <c r="AT10" s="1"/>
  <c r="AR19"/>
  <c r="AS26"/>
  <c r="AT26" s="1"/>
  <c r="AR20"/>
  <c r="AR11"/>
  <c r="AS18"/>
  <c r="AT18" s="1"/>
  <c r="AR27"/>
  <c r="AS21"/>
  <c r="AT21" s="1"/>
  <c r="AD28"/>
  <c r="AH28"/>
  <c r="AS8"/>
  <c r="AT8" s="1"/>
  <c r="AR13"/>
  <c r="AS16"/>
  <c r="AT16" s="1"/>
  <c r="AR21"/>
  <c r="AS24"/>
  <c r="AT24" s="1"/>
  <c r="AR8"/>
  <c r="AR16"/>
  <c r="AS9"/>
  <c r="AT9" s="1"/>
  <c r="AR24"/>
  <c r="AF28"/>
  <c r="AO28"/>
  <c r="AR9"/>
  <c r="AS12"/>
  <c r="AT12" s="1"/>
  <c r="AS14"/>
  <c r="AT14" s="1"/>
  <c r="AS15"/>
  <c r="AT15" s="1"/>
  <c r="AR17"/>
  <c r="AS20"/>
  <c r="AT20" s="1"/>
  <c r="AS22"/>
  <c r="AT22" s="1"/>
  <c r="AS23"/>
  <c r="AT23" s="1"/>
  <c r="AR25"/>
  <c r="AS7"/>
  <c r="AR7"/>
  <c r="E4" i="7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2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5" i="31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D7"/>
  <c r="AD7" s="1"/>
  <c r="D8"/>
  <c r="AD8" s="1"/>
  <c r="AF8" s="1"/>
  <c r="D9"/>
  <c r="D10"/>
  <c r="AE10" s="1"/>
  <c r="D11"/>
  <c r="D12"/>
  <c r="AD12" s="1"/>
  <c r="AF12" s="1"/>
  <c r="D13"/>
  <c r="AE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AD23" s="1"/>
  <c r="AF23" s="1"/>
  <c r="D24"/>
  <c r="AD24" s="1"/>
  <c r="AF24" s="1"/>
  <c r="D25"/>
  <c r="AD25" s="1"/>
  <c r="AF25" s="1"/>
  <c r="D26"/>
  <c r="D27"/>
  <c r="AD27" s="1"/>
  <c r="AF27" s="1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AH13" s="1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P7"/>
  <c r="Q7"/>
  <c r="R7"/>
  <c r="S7"/>
  <c r="T7"/>
  <c r="U7"/>
  <c r="V7"/>
  <c r="W7"/>
  <c r="W28" s="1"/>
  <c r="X7"/>
  <c r="Y7"/>
  <c r="Z7"/>
  <c r="AA7"/>
  <c r="AU28"/>
  <c r="AP28"/>
  <c r="AN28"/>
  <c r="AM28"/>
  <c r="AL28"/>
  <c r="AK28"/>
  <c r="AJ28"/>
  <c r="AB28"/>
  <c r="AI27"/>
  <c r="AH23"/>
  <c r="AG23"/>
  <c r="AG12"/>
  <c r="AU28" i="3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4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2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H28" s="1"/>
  <c r="AG7"/>
  <c r="AG28" s="1"/>
  <c r="AE7"/>
  <c r="AD7"/>
  <c r="AC7"/>
  <c r="AU28" i="2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1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O19"/>
  <c r="AI19"/>
  <c r="AH19"/>
  <c r="AG19"/>
  <c r="AF19"/>
  <c r="AE19"/>
  <c r="AD19"/>
  <c r="AC19"/>
  <c r="AR19" s="1"/>
  <c r="AO18"/>
  <c r="AI18"/>
  <c r="AH18"/>
  <c r="AG18"/>
  <c r="AF18"/>
  <c r="AE18"/>
  <c r="AD18"/>
  <c r="AC18"/>
  <c r="AR18" s="1"/>
  <c r="AO17"/>
  <c r="AI17"/>
  <c r="AH17"/>
  <c r="AG17"/>
  <c r="AF17"/>
  <c r="AS17" s="1"/>
  <c r="AT17" s="1"/>
  <c r="AE17"/>
  <c r="AD17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E15"/>
  <c r="AD15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E9"/>
  <c r="AD9"/>
  <c r="AC9"/>
  <c r="AR9" s="1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S7" s="1"/>
  <c r="AC7"/>
  <c r="AQ28" i="1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E7"/>
  <c r="AD7"/>
  <c r="AC7"/>
  <c r="AQ28" i="17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F20"/>
  <c r="AS20" s="1"/>
  <c r="AT20" s="1"/>
  <c r="AE20"/>
  <c r="AD20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F15"/>
  <c r="AE15"/>
  <c r="AD15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G7"/>
  <c r="AE7"/>
  <c r="AD7"/>
  <c r="AF7" s="1"/>
  <c r="AC7"/>
  <c r="AQ28" i="16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F27"/>
  <c r="AS27" s="1"/>
  <c r="AT27" s="1"/>
  <c r="AE27"/>
  <c r="AD27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F20"/>
  <c r="AS20" s="1"/>
  <c r="AT20" s="1"/>
  <c r="AE20"/>
  <c r="AD20"/>
  <c r="AC20"/>
  <c r="AO19"/>
  <c r="AI19"/>
  <c r="AH19"/>
  <c r="AG19"/>
  <c r="AF19"/>
  <c r="AE19"/>
  <c r="AD19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F8"/>
  <c r="AS8" s="1"/>
  <c r="AT8" s="1"/>
  <c r="AE8"/>
  <c r="AD8"/>
  <c r="AC8"/>
  <c r="AR8" s="1"/>
  <c r="AO7"/>
  <c r="AI7"/>
  <c r="AH7"/>
  <c r="AG7"/>
  <c r="AF7"/>
  <c r="AS7" s="1"/>
  <c r="AE7"/>
  <c r="AD7"/>
  <c r="AC7"/>
  <c r="AQ28" i="14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F12"/>
  <c r="AE12"/>
  <c r="AD12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E7"/>
  <c r="AD7"/>
  <c r="AC7"/>
  <c r="AU28" i="1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Q28" i="1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E16"/>
  <c r="AD16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10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AA4" i="8" s="1"/>
  <c r="Z28" i="7"/>
  <c r="Z29" s="1"/>
  <c r="Z4" i="8" s="1"/>
  <c r="Y28" i="7"/>
  <c r="Y29" s="1"/>
  <c r="Y4" i="8" s="1"/>
  <c r="X28" i="7"/>
  <c r="X29" s="1"/>
  <c r="X4" i="8" s="1"/>
  <c r="W28" i="7"/>
  <c r="W29" s="1"/>
  <c r="W4" i="8" s="1"/>
  <c r="V28" i="7"/>
  <c r="V29" s="1"/>
  <c r="V4" i="8" s="1"/>
  <c r="U28" i="7"/>
  <c r="U29" s="1"/>
  <c r="U4" i="8" s="1"/>
  <c r="T28" i="7"/>
  <c r="T29" s="1"/>
  <c r="T4" i="8" s="1"/>
  <c r="S28" i="7"/>
  <c r="S29" s="1"/>
  <c r="S4" i="8" s="1"/>
  <c r="R28" i="7"/>
  <c r="R29" s="1"/>
  <c r="R4" i="8" s="1"/>
  <c r="Q28" i="7"/>
  <c r="Q29" s="1"/>
  <c r="Q4" i="8" s="1"/>
  <c r="P28" i="7"/>
  <c r="P29" s="1"/>
  <c r="P4" i="8" s="1"/>
  <c r="O28" i="7"/>
  <c r="O29" s="1"/>
  <c r="O4" i="8" s="1"/>
  <c r="N28" i="7"/>
  <c r="N29" s="1"/>
  <c r="N4" i="8" s="1"/>
  <c r="M28" i="7"/>
  <c r="M29" s="1"/>
  <c r="M4" i="8" s="1"/>
  <c r="L28" i="7"/>
  <c r="L29" s="1"/>
  <c r="L4" i="8" s="1"/>
  <c r="K28" i="7"/>
  <c r="K29" s="1"/>
  <c r="K4" i="8" s="1"/>
  <c r="J28" i="7"/>
  <c r="J29" s="1"/>
  <c r="J4" i="8" s="1"/>
  <c r="I28" i="7"/>
  <c r="I29" s="1"/>
  <c r="I4" i="8" s="1"/>
  <c r="H28" i="7"/>
  <c r="H29" s="1"/>
  <c r="H4" i="8" s="1"/>
  <c r="G28" i="7"/>
  <c r="G29" s="1"/>
  <c r="G4" i="8" s="1"/>
  <c r="F28" i="7"/>
  <c r="F29" s="1"/>
  <c r="F4" i="8" s="1"/>
  <c r="E28" i="7"/>
  <c r="E29" s="1"/>
  <c r="E4" i="8" s="1"/>
  <c r="D28" i="7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S15" i="21" l="1"/>
  <c r="AT15" s="1"/>
  <c r="AR17"/>
  <c r="AR19"/>
  <c r="AR12"/>
  <c r="AO28"/>
  <c r="AI28"/>
  <c r="AD28"/>
  <c r="AR24"/>
  <c r="AF7"/>
  <c r="AS7" s="1"/>
  <c r="AS28" s="1"/>
  <c r="AC28"/>
  <c r="AE28"/>
  <c r="AR8" i="19"/>
  <c r="AR22"/>
  <c r="AS19"/>
  <c r="AT19" s="1"/>
  <c r="AR17"/>
  <c r="AR13"/>
  <c r="AS18"/>
  <c r="AT18" s="1"/>
  <c r="AS9"/>
  <c r="AT9" s="1"/>
  <c r="AR21"/>
  <c r="AR20"/>
  <c r="AR10"/>
  <c r="AS15"/>
  <c r="AT15" s="1"/>
  <c r="AR15"/>
  <c r="AH25" i="31"/>
  <c r="AG25"/>
  <c r="AS25" i="19"/>
  <c r="AT25" s="1"/>
  <c r="AH28"/>
  <c r="AG28"/>
  <c r="AR25"/>
  <c r="AI28"/>
  <c r="AC28"/>
  <c r="AO28"/>
  <c r="AR26"/>
  <c r="AE28"/>
  <c r="AD28"/>
  <c r="AR11"/>
  <c r="AR14" i="18"/>
  <c r="AR8"/>
  <c r="AS9"/>
  <c r="AT9" s="1"/>
  <c r="AR12"/>
  <c r="AS22"/>
  <c r="AT22" s="1"/>
  <c r="AS27"/>
  <c r="AT27" s="1"/>
  <c r="AI13" i="31"/>
  <c r="AR10" i="18"/>
  <c r="AS17"/>
  <c r="AT17" s="1"/>
  <c r="AR20"/>
  <c r="AI24" i="31"/>
  <c r="AG27"/>
  <c r="AR22" i="18"/>
  <c r="AR23"/>
  <c r="AR17"/>
  <c r="AS7"/>
  <c r="AR25"/>
  <c r="AS15"/>
  <c r="AT15" s="1"/>
  <c r="AR15"/>
  <c r="AS16"/>
  <c r="AT16" s="1"/>
  <c r="AR16"/>
  <c r="AD28"/>
  <c r="AS19"/>
  <c r="AT19" s="1"/>
  <c r="AR19"/>
  <c r="AR21"/>
  <c r="AS21"/>
  <c r="AT21" s="1"/>
  <c r="AG28"/>
  <c r="AS26"/>
  <c r="AT26" s="1"/>
  <c r="AR26"/>
  <c r="AH28"/>
  <c r="AS11"/>
  <c r="AT11" s="1"/>
  <c r="AR11"/>
  <c r="AR18"/>
  <c r="AI28"/>
  <c r="AS24"/>
  <c r="AT24" s="1"/>
  <c r="AC28"/>
  <c r="AO28"/>
  <c r="AR24"/>
  <c r="AE28"/>
  <c r="AR25" i="17"/>
  <c r="AS22"/>
  <c r="AT22" s="1"/>
  <c r="AH28"/>
  <c r="AS9"/>
  <c r="AT9" s="1"/>
  <c r="AS18"/>
  <c r="AT18" s="1"/>
  <c r="AR18"/>
  <c r="AS7"/>
  <c r="AT7" s="1"/>
  <c r="AR20"/>
  <c r="AR21"/>
  <c r="AS14"/>
  <c r="AT14" s="1"/>
  <c r="AR14"/>
  <c r="AR24"/>
  <c r="AG28"/>
  <c r="AS16"/>
  <c r="AT16" s="1"/>
  <c r="AD28"/>
  <c r="AO28"/>
  <c r="AR16"/>
  <c r="AI28"/>
  <c r="AS15"/>
  <c r="AT15" s="1"/>
  <c r="AC28"/>
  <c r="AE28"/>
  <c r="AS13" i="16"/>
  <c r="AT13" s="1"/>
  <c r="AR13"/>
  <c r="AS15"/>
  <c r="AT15" s="1"/>
  <c r="AR27"/>
  <c r="AR17"/>
  <c r="AS19"/>
  <c r="AT19" s="1"/>
  <c r="AS26"/>
  <c r="AT26" s="1"/>
  <c r="AR26"/>
  <c r="AS9"/>
  <c r="AT9" s="1"/>
  <c r="AR9"/>
  <c r="AS21"/>
  <c r="AT21" s="1"/>
  <c r="AO28"/>
  <c r="AS14"/>
  <c r="AT14" s="1"/>
  <c r="AR14"/>
  <c r="AR20"/>
  <c r="AI28"/>
  <c r="AH28"/>
  <c r="AS16"/>
  <c r="AT16" s="1"/>
  <c r="AG28"/>
  <c r="AR16"/>
  <c r="AC28"/>
  <c r="AR18"/>
  <c r="AR25"/>
  <c r="AE28"/>
  <c r="AD28"/>
  <c r="AR24"/>
  <c r="AH27" i="31"/>
  <c r="AR28" i="15"/>
  <c r="AS28"/>
  <c r="AT7"/>
  <c r="AT28" s="1"/>
  <c r="AR13" i="14"/>
  <c r="AR12"/>
  <c r="AR25"/>
  <c r="AS22"/>
  <c r="AT22" s="1"/>
  <c r="AR21"/>
  <c r="AR24"/>
  <c r="AH14" i="31"/>
  <c r="AE28" i="14"/>
  <c r="AR14"/>
  <c r="AR8"/>
  <c r="AR9"/>
  <c r="AR10"/>
  <c r="AS19"/>
  <c r="AT19" s="1"/>
  <c r="AI26" i="31"/>
  <c r="AR18" i="14"/>
  <c r="AS23"/>
  <c r="AT23" s="1"/>
  <c r="AD28"/>
  <c r="AI28"/>
  <c r="AS12"/>
  <c r="AT12" s="1"/>
  <c r="AS13"/>
  <c r="AT13" s="1"/>
  <c r="AS14"/>
  <c r="AT14" s="1"/>
  <c r="AS15"/>
  <c r="AT15" s="1"/>
  <c r="AS16"/>
  <c r="AT16" s="1"/>
  <c r="AS17"/>
  <c r="AT17" s="1"/>
  <c r="AS18"/>
  <c r="AT18" s="1"/>
  <c r="AR23"/>
  <c r="AC28"/>
  <c r="G28" i="31"/>
  <c r="AH26"/>
  <c r="AI19"/>
  <c r="W29"/>
  <c r="G29"/>
  <c r="AF7" i="14"/>
  <c r="AS7" s="1"/>
  <c r="AG28"/>
  <c r="AH28"/>
  <c r="AS11"/>
  <c r="AT11" s="1"/>
  <c r="AR11"/>
  <c r="AO28"/>
  <c r="AS17" i="12"/>
  <c r="AT17" s="1"/>
  <c r="AR27"/>
  <c r="AS21"/>
  <c r="AT21" s="1"/>
  <c r="AR21"/>
  <c r="AR13"/>
  <c r="AR12"/>
  <c r="AS18"/>
  <c r="AT18" s="1"/>
  <c r="AR18"/>
  <c r="AS23"/>
  <c r="AT23" s="1"/>
  <c r="AS24"/>
  <c r="AT24" s="1"/>
  <c r="AR24"/>
  <c r="AS9"/>
  <c r="AT9" s="1"/>
  <c r="AR9"/>
  <c r="AS16"/>
  <c r="AT16" s="1"/>
  <c r="AR16"/>
  <c r="AI28"/>
  <c r="O28" i="31"/>
  <c r="O29" s="1"/>
  <c r="AG8"/>
  <c r="AS8" i="12"/>
  <c r="AT8" s="1"/>
  <c r="AR8"/>
  <c r="AE28"/>
  <c r="AO28"/>
  <c r="AC28"/>
  <c r="AH11" i="31"/>
  <c r="AH28" i="12"/>
  <c r="AS11"/>
  <c r="AT11" s="1"/>
  <c r="AG28"/>
  <c r="AR11"/>
  <c r="AD28"/>
  <c r="AR26"/>
  <c r="AR12" i="11"/>
  <c r="AR26"/>
  <c r="AR23"/>
  <c r="AC23" i="31"/>
  <c r="AS10" i="11"/>
  <c r="AT10" s="1"/>
  <c r="AS20"/>
  <c r="AT20" s="1"/>
  <c r="AS15"/>
  <c r="AT15" s="1"/>
  <c r="AR15"/>
  <c r="AR27"/>
  <c r="AR19"/>
  <c r="AS22"/>
  <c r="AT22" s="1"/>
  <c r="AH28"/>
  <c r="AR22"/>
  <c r="AS21"/>
  <c r="AT21" s="1"/>
  <c r="AR21"/>
  <c r="AD21" i="31"/>
  <c r="AF21" s="1"/>
  <c r="AI28" i="11"/>
  <c r="AS18"/>
  <c r="AT18" s="1"/>
  <c r="AD28"/>
  <c r="AR18"/>
  <c r="AR8"/>
  <c r="AS14"/>
  <c r="AT14" s="1"/>
  <c r="AS16"/>
  <c r="AT16" s="1"/>
  <c r="AR16"/>
  <c r="AC28"/>
  <c r="AR9"/>
  <c r="AE28"/>
  <c r="AS24"/>
  <c r="AT24" s="1"/>
  <c r="AE24" i="31"/>
  <c r="AI23"/>
  <c r="AS23" s="1"/>
  <c r="AT23" s="1"/>
  <c r="AS10" i="10"/>
  <c r="AT10" s="1"/>
  <c r="AR10"/>
  <c r="AD13" i="31"/>
  <c r="AF13" s="1"/>
  <c r="AS13" s="1"/>
  <c r="AT13" s="1"/>
  <c r="AR18" i="10"/>
  <c r="AG26" i="31"/>
  <c r="AS26" i="10"/>
  <c r="AT26" s="1"/>
  <c r="AS11"/>
  <c r="AT11" s="1"/>
  <c r="AR11"/>
  <c r="AH28"/>
  <c r="AS8"/>
  <c r="AT8" s="1"/>
  <c r="AS13"/>
  <c r="AT13" s="1"/>
  <c r="AS15"/>
  <c r="AT15" s="1"/>
  <c r="AR17"/>
  <c r="AS20"/>
  <c r="AT20" s="1"/>
  <c r="AS22"/>
  <c r="AT22" s="1"/>
  <c r="AC13" i="31"/>
  <c r="AI14"/>
  <c r="AR12" i="10"/>
  <c r="AS23"/>
  <c r="AT23" s="1"/>
  <c r="AO11" i="31"/>
  <c r="AR13" i="10"/>
  <c r="AR14"/>
  <c r="AR15"/>
  <c r="AR16"/>
  <c r="AS17"/>
  <c r="AT17" s="1"/>
  <c r="AR22"/>
  <c r="AI12" i="31"/>
  <c r="AI25"/>
  <c r="AS25" s="1"/>
  <c r="AT25" s="1"/>
  <c r="AR27" i="10"/>
  <c r="AS19"/>
  <c r="AT19" s="1"/>
  <c r="AR19"/>
  <c r="AS14"/>
  <c r="AT14" s="1"/>
  <c r="AI21" i="31"/>
  <c r="AS21" i="10"/>
  <c r="AT21" s="1"/>
  <c r="AR21"/>
  <c r="AR23"/>
  <c r="AI28"/>
  <c r="AS16"/>
  <c r="AT16" s="1"/>
  <c r="AC28"/>
  <c r="AD28"/>
  <c r="G29" i="8"/>
  <c r="G4" i="9" s="1"/>
  <c r="K29" i="8"/>
  <c r="K4" i="9" s="1"/>
  <c r="O29" i="8"/>
  <c r="O4" i="9" s="1"/>
  <c r="S29" i="8"/>
  <c r="S4" i="9" s="1"/>
  <c r="S29" s="1"/>
  <c r="S4" i="10" s="1"/>
  <c r="S29" s="1"/>
  <c r="S4" i="11" s="1"/>
  <c r="S29" s="1"/>
  <c r="S4" i="12" s="1"/>
  <c r="S29" s="1"/>
  <c r="S4" i="13" s="1"/>
  <c r="S29" s="1"/>
  <c r="S4" i="14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8"/>
  <c r="W4" i="9" s="1"/>
  <c r="AA29" i="8"/>
  <c r="AA4" i="9" s="1"/>
  <c r="F29" i="8"/>
  <c r="F4" i="9" s="1"/>
  <c r="J29" i="8"/>
  <c r="J4" i="9" s="1"/>
  <c r="N29" i="8"/>
  <c r="N4" i="9" s="1"/>
  <c r="R29" i="8"/>
  <c r="R4" i="9" s="1"/>
  <c r="V29" i="8"/>
  <c r="V4" i="9" s="1"/>
  <c r="Z29" i="8"/>
  <c r="Z4" i="9" s="1"/>
  <c r="E29" i="8"/>
  <c r="E4" i="9" s="1"/>
  <c r="I29" i="8"/>
  <c r="I4" i="9" s="1"/>
  <c r="M29" i="8"/>
  <c r="M4" i="9" s="1"/>
  <c r="Q29" i="8"/>
  <c r="Q4" i="9" s="1"/>
  <c r="U29" i="8"/>
  <c r="U4" i="9" s="1"/>
  <c r="Y29" i="8"/>
  <c r="Y4" i="9" s="1"/>
  <c r="H29" i="8"/>
  <c r="H4" i="9" s="1"/>
  <c r="L29" i="8"/>
  <c r="L4" i="9" s="1"/>
  <c r="P29" i="8"/>
  <c r="P4" i="9" s="1"/>
  <c r="T29" i="8"/>
  <c r="T4" i="9" s="1"/>
  <c r="X29" i="8"/>
  <c r="X4" i="9" s="1"/>
  <c r="L29" i="10"/>
  <c r="L4" i="11" s="1"/>
  <c r="L29" s="1"/>
  <c r="L4" i="12" s="1"/>
  <c r="L29" s="1"/>
  <c r="L4" i="13" s="1"/>
  <c r="L29" s="1"/>
  <c r="L4" i="14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0" s="1"/>
  <c r="L29" s="1"/>
  <c r="D29" i="7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29" i="6"/>
  <c r="AG28" i="11"/>
  <c r="AO28"/>
  <c r="AR20"/>
  <c r="AG28" i="10"/>
  <c r="AS24"/>
  <c r="AT24" s="1"/>
  <c r="AE28"/>
  <c r="AO28"/>
  <c r="AR24"/>
  <c r="AE8" i="31"/>
  <c r="AR27" i="9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H29" i="9"/>
  <c r="H4" i="10" s="1"/>
  <c r="H29" s="1"/>
  <c r="H4" i="11" s="1"/>
  <c r="H29" s="1"/>
  <c r="H4" i="12" s="1"/>
  <c r="H29" s="1"/>
  <c r="H4" i="13" s="1"/>
  <c r="H29" s="1"/>
  <c r="H4" i="14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0" s="1"/>
  <c r="H29" s="1"/>
  <c r="L29" i="9"/>
  <c r="L4" i="10" s="1"/>
  <c r="P29" i="9"/>
  <c r="P4" i="10" s="1"/>
  <c r="P29" s="1"/>
  <c r="P4" i="11" s="1"/>
  <c r="P29" s="1"/>
  <c r="P4" i="12" s="1"/>
  <c r="P29" s="1"/>
  <c r="P4" i="13" s="1"/>
  <c r="P29" s="1"/>
  <c r="P4" i="14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T4" i="10" s="1"/>
  <c r="T29" s="1"/>
  <c r="T4" i="11" s="1"/>
  <c r="T29" s="1"/>
  <c r="T4" i="12" s="1"/>
  <c r="T29" s="1"/>
  <c r="T4" i="13" s="1"/>
  <c r="T29" s="1"/>
  <c r="T4" i="14" s="1"/>
  <c r="T29" s="1"/>
  <c r="T4" i="16" s="1"/>
  <c r="T29" s="1"/>
  <c r="T4" i="17" s="1"/>
  <c r="T29" s="1"/>
  <c r="T4" i="18" s="1"/>
  <c r="T29" s="1"/>
  <c r="T4" i="19" s="1"/>
  <c r="T29" s="1"/>
  <c r="T4" i="20" s="1"/>
  <c r="T29" s="1"/>
  <c r="T4" i="21" s="1"/>
  <c r="T29" s="1"/>
  <c r="T4" i="22" s="1"/>
  <c r="T29" s="1"/>
  <c r="T4" i="23" s="1"/>
  <c r="T29" s="1"/>
  <c r="T4" i="24" s="1"/>
  <c r="T29" s="1"/>
  <c r="T4" i="25" s="1"/>
  <c r="T29" s="1"/>
  <c r="T4" i="26" s="1"/>
  <c r="T29" s="1"/>
  <c r="T4" i="27" s="1"/>
  <c r="T29" s="1"/>
  <c r="T4" i="28" s="1"/>
  <c r="T29" s="1"/>
  <c r="T4" i="29" s="1"/>
  <c r="T29" s="1"/>
  <c r="T4" i="30" s="1"/>
  <c r="T29" s="1"/>
  <c r="X29" i="9"/>
  <c r="X4" i="10" s="1"/>
  <c r="X29" s="1"/>
  <c r="X4" i="11" s="1"/>
  <c r="X29" s="1"/>
  <c r="X4" i="12" s="1"/>
  <c r="X29" s="1"/>
  <c r="X4" i="13" s="1"/>
  <c r="X29" s="1"/>
  <c r="X4" i="14" s="1"/>
  <c r="X29" s="1"/>
  <c r="X4" i="16" s="1"/>
  <c r="X29" s="1"/>
  <c r="X4" i="17" s="1"/>
  <c r="X29" s="1"/>
  <c r="X4" i="18" s="1"/>
  <c r="X29" s="1"/>
  <c r="X4" i="19" s="1"/>
  <c r="X29" s="1"/>
  <c r="X4" i="20" s="1"/>
  <c r="X29" s="1"/>
  <c r="X4" i="21" s="1"/>
  <c r="X29" s="1"/>
  <c r="X4" i="22" s="1"/>
  <c r="X29" s="1"/>
  <c r="X4" i="23" s="1"/>
  <c r="X29" s="1"/>
  <c r="X4" i="24" s="1"/>
  <c r="X29" s="1"/>
  <c r="X4" i="25" s="1"/>
  <c r="X29" s="1"/>
  <c r="X4" i="26" s="1"/>
  <c r="X29" s="1"/>
  <c r="X4" i="27" s="1"/>
  <c r="X29" s="1"/>
  <c r="X4" i="28" s="1"/>
  <c r="X29" s="1"/>
  <c r="X4" i="29" s="1"/>
  <c r="X29" s="1"/>
  <c r="X4" i="30" s="1"/>
  <c r="X29" s="1"/>
  <c r="G29" i="9"/>
  <c r="G4" i="10" s="1"/>
  <c r="G29" s="1"/>
  <c r="G4" i="11" s="1"/>
  <c r="G29" s="1"/>
  <c r="G4" i="12" s="1"/>
  <c r="G29" s="1"/>
  <c r="G4" i="13" s="1"/>
  <c r="G29" s="1"/>
  <c r="G4" i="14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0" s="1"/>
  <c r="G29" s="1"/>
  <c r="K29" i="9"/>
  <c r="K4" i="10" s="1"/>
  <c r="K29" s="1"/>
  <c r="K4" i="11" s="1"/>
  <c r="K29" s="1"/>
  <c r="K4" i="12" s="1"/>
  <c r="K29" s="1"/>
  <c r="K4" i="13" s="1"/>
  <c r="K29" s="1"/>
  <c r="K4" i="14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W29" i="9"/>
  <c r="W4" i="10" s="1"/>
  <c r="W29" s="1"/>
  <c r="W4" i="11" s="1"/>
  <c r="W29" s="1"/>
  <c r="W4" i="12" s="1"/>
  <c r="W29" s="1"/>
  <c r="W4" i="13" s="1"/>
  <c r="W29" s="1"/>
  <c r="W4" i="14" s="1"/>
  <c r="W29" s="1"/>
  <c r="W4" i="16" s="1"/>
  <c r="W29" s="1"/>
  <c r="W4" i="17" s="1"/>
  <c r="W29" s="1"/>
  <c r="W4" i="18" s="1"/>
  <c r="W29" s="1"/>
  <c r="W4" i="19" s="1"/>
  <c r="W29" s="1"/>
  <c r="W4" i="20" s="1"/>
  <c r="W29" s="1"/>
  <c r="W4" i="21" s="1"/>
  <c r="W29" s="1"/>
  <c r="W4" i="22" s="1"/>
  <c r="W29" s="1"/>
  <c r="W4" i="23" s="1"/>
  <c r="W29" s="1"/>
  <c r="W4" i="24" s="1"/>
  <c r="W29" s="1"/>
  <c r="W4" i="25" s="1"/>
  <c r="W29" s="1"/>
  <c r="W4" i="26" s="1"/>
  <c r="W29" s="1"/>
  <c r="W4" i="27" s="1"/>
  <c r="W29" s="1"/>
  <c r="W4" i="28" s="1"/>
  <c r="W29" s="1"/>
  <c r="W4" i="29" s="1"/>
  <c r="W29" s="1"/>
  <c r="W4" i="30" s="1"/>
  <c r="W29" s="1"/>
  <c r="AA29" i="9"/>
  <c r="AA4" i="10" s="1"/>
  <c r="AA29" s="1"/>
  <c r="AA4" i="11" s="1"/>
  <c r="AA29" s="1"/>
  <c r="AA4" i="12" s="1"/>
  <c r="AA29" s="1"/>
  <c r="AA4" i="13" s="1"/>
  <c r="AA29" s="1"/>
  <c r="AA4" i="14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F4" i="10" s="1"/>
  <c r="F29" s="1"/>
  <c r="F4" i="11" s="1"/>
  <c r="F29" s="1"/>
  <c r="F4" i="12" s="1"/>
  <c r="F29" s="1"/>
  <c r="F4" i="13" s="1"/>
  <c r="F29" s="1"/>
  <c r="F4" i="14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0" s="1"/>
  <c r="F29" s="1"/>
  <c r="J29" i="9"/>
  <c r="J4" i="10" s="1"/>
  <c r="J29" s="1"/>
  <c r="J4" i="11" s="1"/>
  <c r="J29" s="1"/>
  <c r="J4" i="12" s="1"/>
  <c r="J29" s="1"/>
  <c r="J4" i="13" s="1"/>
  <c r="J29" s="1"/>
  <c r="J4" i="14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0" s="1"/>
  <c r="J29" s="1"/>
  <c r="N29" i="9"/>
  <c r="N4" i="10" s="1"/>
  <c r="N29" s="1"/>
  <c r="N4" i="11" s="1"/>
  <c r="N29" s="1"/>
  <c r="N4" i="12" s="1"/>
  <c r="N29" s="1"/>
  <c r="N4" i="13" s="1"/>
  <c r="N29" s="1"/>
  <c r="N4" i="14" s="1"/>
  <c r="N29" s="1"/>
  <c r="N4" i="16" s="1"/>
  <c r="N29" s="1"/>
  <c r="N4" i="17" s="1"/>
  <c r="N29" s="1"/>
  <c r="N4" i="18" s="1"/>
  <c r="N29" s="1"/>
  <c r="N4" i="19" s="1"/>
  <c r="N29" s="1"/>
  <c r="N4" i="20" s="1"/>
  <c r="N29" s="1"/>
  <c r="N4" i="21" s="1"/>
  <c r="N29" s="1"/>
  <c r="N4" i="22" s="1"/>
  <c r="N29" s="1"/>
  <c r="N4" i="23" s="1"/>
  <c r="N29" s="1"/>
  <c r="N4" i="24" s="1"/>
  <c r="N29" s="1"/>
  <c r="N4" i="25" s="1"/>
  <c r="N29" s="1"/>
  <c r="N4" i="26" s="1"/>
  <c r="N29" s="1"/>
  <c r="N4" i="27" s="1"/>
  <c r="N29" s="1"/>
  <c r="N4" i="28" s="1"/>
  <c r="N29" s="1"/>
  <c r="N4" i="29" s="1"/>
  <c r="N29" s="1"/>
  <c r="N4" i="30" s="1"/>
  <c r="N29" s="1"/>
  <c r="R29" i="9"/>
  <c r="R4" i="10" s="1"/>
  <c r="R29" s="1"/>
  <c r="R4" i="11" s="1"/>
  <c r="R29" s="1"/>
  <c r="R4" i="12" s="1"/>
  <c r="R29" s="1"/>
  <c r="R4" i="13" s="1"/>
  <c r="R29" s="1"/>
  <c r="R4" i="14" s="1"/>
  <c r="R29" s="1"/>
  <c r="R4" i="16" s="1"/>
  <c r="R29" s="1"/>
  <c r="R4" i="17" s="1"/>
  <c r="R29" s="1"/>
  <c r="R4" i="18" s="1"/>
  <c r="R29" s="1"/>
  <c r="R4" i="19" s="1"/>
  <c r="R29" s="1"/>
  <c r="R4" i="20" s="1"/>
  <c r="R29" s="1"/>
  <c r="R4" i="21" s="1"/>
  <c r="R29" s="1"/>
  <c r="R4" i="22" s="1"/>
  <c r="R29" s="1"/>
  <c r="R4" i="23" s="1"/>
  <c r="R29" s="1"/>
  <c r="R4" i="24" s="1"/>
  <c r="R29" s="1"/>
  <c r="R4" i="25" s="1"/>
  <c r="R29" s="1"/>
  <c r="R4" i="26" s="1"/>
  <c r="R29" s="1"/>
  <c r="R4" i="27" s="1"/>
  <c r="R29" s="1"/>
  <c r="R4" i="28" s="1"/>
  <c r="R29" s="1"/>
  <c r="R4" i="29" s="1"/>
  <c r="R29" s="1"/>
  <c r="R4" i="30" s="1"/>
  <c r="R29" s="1"/>
  <c r="V29" i="9"/>
  <c r="V4" i="10" s="1"/>
  <c r="V29" s="1"/>
  <c r="V4" i="11" s="1"/>
  <c r="V29" s="1"/>
  <c r="V4" i="12" s="1"/>
  <c r="V29" s="1"/>
  <c r="V4" i="13" s="1"/>
  <c r="V29" s="1"/>
  <c r="V4" i="14" s="1"/>
  <c r="V29" s="1"/>
  <c r="V4" i="16" s="1"/>
  <c r="V29" s="1"/>
  <c r="V4" i="17" s="1"/>
  <c r="V29" s="1"/>
  <c r="V4" i="18" s="1"/>
  <c r="V29" s="1"/>
  <c r="V4" i="19" s="1"/>
  <c r="V29" s="1"/>
  <c r="V4" i="20" s="1"/>
  <c r="V29" s="1"/>
  <c r="V4" i="21" s="1"/>
  <c r="V29" s="1"/>
  <c r="V4" i="22" s="1"/>
  <c r="V29" s="1"/>
  <c r="V4" i="23" s="1"/>
  <c r="V29" s="1"/>
  <c r="V4" i="24" s="1"/>
  <c r="V29" s="1"/>
  <c r="V4" i="25" s="1"/>
  <c r="V29" s="1"/>
  <c r="V4" i="26" s="1"/>
  <c r="V29" s="1"/>
  <c r="V4" i="27" s="1"/>
  <c r="V29" s="1"/>
  <c r="V4" i="28" s="1"/>
  <c r="V29" s="1"/>
  <c r="V4" i="29" s="1"/>
  <c r="V29" s="1"/>
  <c r="V4" i="30" s="1"/>
  <c r="V29" s="1"/>
  <c r="Z29" i="9"/>
  <c r="Z4" i="10" s="1"/>
  <c r="Z29" s="1"/>
  <c r="Z4" i="11" s="1"/>
  <c r="Z29" s="1"/>
  <c r="Z4" i="12" s="1"/>
  <c r="Z29" s="1"/>
  <c r="Z4" i="13" s="1"/>
  <c r="Z29" s="1"/>
  <c r="Z4" i="14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E4" i="10" s="1"/>
  <c r="E29" s="1"/>
  <c r="E4" i="11" s="1"/>
  <c r="E29" s="1"/>
  <c r="E4" i="12" s="1"/>
  <c r="E29" s="1"/>
  <c r="E4" i="13" s="1"/>
  <c r="E29" s="1"/>
  <c r="E4" i="14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0" s="1"/>
  <c r="E29" s="1"/>
  <c r="I29" i="9"/>
  <c r="I4" i="10" s="1"/>
  <c r="I29" s="1"/>
  <c r="I4" i="11" s="1"/>
  <c r="I29" s="1"/>
  <c r="I4" i="12" s="1"/>
  <c r="I29" s="1"/>
  <c r="I4" i="13" s="1"/>
  <c r="I29" s="1"/>
  <c r="I4" i="14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0" s="1"/>
  <c r="I29" s="1"/>
  <c r="Q29" i="9"/>
  <c r="Q4" i="10" s="1"/>
  <c r="Q29" s="1"/>
  <c r="Q4" i="11" s="1"/>
  <c r="Q29" s="1"/>
  <c r="Q4" i="12" s="1"/>
  <c r="Q29" s="1"/>
  <c r="Q4" i="13" s="1"/>
  <c r="Q29" s="1"/>
  <c r="Q4" i="14" s="1"/>
  <c r="Q29" s="1"/>
  <c r="Q4" i="16" s="1"/>
  <c r="Q29" s="1"/>
  <c r="Q4" i="17" s="1"/>
  <c r="Q29" s="1"/>
  <c r="Q4" i="18" s="1"/>
  <c r="Q29" s="1"/>
  <c r="Q4" i="19" s="1"/>
  <c r="Q29" s="1"/>
  <c r="Q4" i="20" s="1"/>
  <c r="Q29" s="1"/>
  <c r="Q4" i="21" s="1"/>
  <c r="Q29" s="1"/>
  <c r="Q4" i="22" s="1"/>
  <c r="Q29" s="1"/>
  <c r="Q4" i="23" s="1"/>
  <c r="Q29" s="1"/>
  <c r="Q4" i="24" s="1"/>
  <c r="Q29" s="1"/>
  <c r="Q4" i="25" s="1"/>
  <c r="Q29" s="1"/>
  <c r="Q4" i="26" s="1"/>
  <c r="Q29" s="1"/>
  <c r="Q4" i="27" s="1"/>
  <c r="Q29" s="1"/>
  <c r="Q4" i="28" s="1"/>
  <c r="Q29" s="1"/>
  <c r="Q4" i="29" s="1"/>
  <c r="Q29" s="1"/>
  <c r="Q4" i="30" s="1"/>
  <c r="Q29" s="1"/>
  <c r="U29" i="9"/>
  <c r="U4" i="10" s="1"/>
  <c r="U29" s="1"/>
  <c r="U4" i="11" s="1"/>
  <c r="U29" s="1"/>
  <c r="U4" i="12" s="1"/>
  <c r="U29" s="1"/>
  <c r="U4" i="13" s="1"/>
  <c r="U29" s="1"/>
  <c r="U4" i="14" s="1"/>
  <c r="U29" s="1"/>
  <c r="U4" i="16" s="1"/>
  <c r="U29" s="1"/>
  <c r="U4" i="17" s="1"/>
  <c r="U29" s="1"/>
  <c r="U4" i="18" s="1"/>
  <c r="U29" s="1"/>
  <c r="U4" i="19" s="1"/>
  <c r="U29" s="1"/>
  <c r="U4" i="20" s="1"/>
  <c r="U29" s="1"/>
  <c r="U4" i="21" s="1"/>
  <c r="U29" s="1"/>
  <c r="U4" i="22" s="1"/>
  <c r="U29" s="1"/>
  <c r="U4" i="23" s="1"/>
  <c r="U29" s="1"/>
  <c r="U4" i="24" s="1"/>
  <c r="U29" s="1"/>
  <c r="U4" i="25" s="1"/>
  <c r="U29" s="1"/>
  <c r="U4" i="26" s="1"/>
  <c r="U29" s="1"/>
  <c r="U4" i="27" s="1"/>
  <c r="U29" s="1"/>
  <c r="U4" i="28" s="1"/>
  <c r="U29" s="1"/>
  <c r="U4" i="29" s="1"/>
  <c r="U29" s="1"/>
  <c r="U4" i="30" s="1"/>
  <c r="U29" s="1"/>
  <c r="Y29" i="9"/>
  <c r="Y4" i="10" s="1"/>
  <c r="Y29" s="1"/>
  <c r="Y4" i="11" s="1"/>
  <c r="Y29" s="1"/>
  <c r="Y4" i="12" s="1"/>
  <c r="Y29" s="1"/>
  <c r="Y4" i="13" s="1"/>
  <c r="Y29" s="1"/>
  <c r="Y4" i="14" s="1"/>
  <c r="Y29" s="1"/>
  <c r="Y4" i="16" s="1"/>
  <c r="Y29" s="1"/>
  <c r="Y4" i="17" s="1"/>
  <c r="Y29" s="1"/>
  <c r="Y4" i="18" s="1"/>
  <c r="Y29" s="1"/>
  <c r="Y4" i="19" s="1"/>
  <c r="Y29" s="1"/>
  <c r="Y4" i="20" s="1"/>
  <c r="Y29" s="1"/>
  <c r="Y4" i="21" s="1"/>
  <c r="Y29" s="1"/>
  <c r="Y4" i="22" s="1"/>
  <c r="Y29" s="1"/>
  <c r="Y4" i="23" s="1"/>
  <c r="Y29" s="1"/>
  <c r="Y4" i="24" s="1"/>
  <c r="Y29" s="1"/>
  <c r="Y4" i="25" s="1"/>
  <c r="Y29" s="1"/>
  <c r="Y4" i="26" s="1"/>
  <c r="Y29" s="1"/>
  <c r="Y4" i="27" s="1"/>
  <c r="Y29" s="1"/>
  <c r="Y4" i="28" s="1"/>
  <c r="Y29" s="1"/>
  <c r="Y4" i="29" s="1"/>
  <c r="Y29" s="1"/>
  <c r="Y4" i="30" s="1"/>
  <c r="Y29" s="1"/>
  <c r="M29" i="9"/>
  <c r="M4" i="10" s="1"/>
  <c r="M29" s="1"/>
  <c r="M4" i="11" s="1"/>
  <c r="M29" s="1"/>
  <c r="M4" i="12" s="1"/>
  <c r="M29" s="1"/>
  <c r="M4" i="13" s="1"/>
  <c r="M29" s="1"/>
  <c r="M4" i="14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C28" i="8"/>
  <c r="AD11" i="31"/>
  <c r="AF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E12"/>
  <c r="AS19" i="7"/>
  <c r="AT19" s="1"/>
  <c r="AH19" i="31"/>
  <c r="AO19"/>
  <c r="AC19"/>
  <c r="AR19" i="7"/>
  <c r="AD19" i="31"/>
  <c r="AF19" s="1"/>
  <c r="AE26"/>
  <c r="AD26"/>
  <c r="AF26" s="1"/>
  <c r="AO26"/>
  <c r="AS7" i="7"/>
  <c r="AT7" s="1"/>
  <c r="AG10" i="31"/>
  <c r="AC10"/>
  <c r="AH2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D28" i="7"/>
  <c r="AR11"/>
  <c r="AE28"/>
  <c r="AC24" i="31"/>
  <c r="AC28" i="7"/>
  <c r="AO28"/>
  <c r="AQ28" i="31"/>
  <c r="AS27"/>
  <c r="AT27" s="1"/>
  <c r="AH20"/>
  <c r="AC20"/>
  <c r="AG20"/>
  <c r="AO18"/>
  <c r="U28"/>
  <c r="U29" s="1"/>
  <c r="Q28"/>
  <c r="Q29" s="1"/>
  <c r="M28"/>
  <c r="M29" s="1"/>
  <c r="I28"/>
  <c r="I29" s="1"/>
  <c r="E28"/>
  <c r="E29" s="1"/>
  <c r="AH12"/>
  <c r="X28"/>
  <c r="X29" s="1"/>
  <c r="T28"/>
  <c r="T29" s="1"/>
  <c r="P28"/>
  <c r="P29" s="1"/>
  <c r="L28"/>
  <c r="L29" s="1"/>
  <c r="H28"/>
  <c r="H29" s="1"/>
  <c r="Z28"/>
  <c r="Z29" s="1"/>
  <c r="V28"/>
  <c r="V29" s="1"/>
  <c r="R28"/>
  <c r="R29" s="1"/>
  <c r="N28"/>
  <c r="N29" s="1"/>
  <c r="J28"/>
  <c r="J29" s="1"/>
  <c r="F28"/>
  <c r="F29" s="1"/>
  <c r="AO8"/>
  <c r="Y28"/>
  <c r="Y29" s="1"/>
  <c r="AC8"/>
  <c r="AH8"/>
  <c r="AI7"/>
  <c r="AG7"/>
  <c r="AE23"/>
  <c r="AO23"/>
  <c r="AO25"/>
  <c r="AF7"/>
  <c r="AO7"/>
  <c r="D28"/>
  <c r="D29" s="1"/>
  <c r="AE7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S28" i="26"/>
  <c r="AT7"/>
  <c r="AT28" s="1"/>
  <c r="AF28"/>
  <c r="AR7"/>
  <c r="AR28" s="1"/>
  <c r="AS28" i="25"/>
  <c r="AT7"/>
  <c r="AT28" s="1"/>
  <c r="AF28"/>
  <c r="AR7"/>
  <c r="AR28" s="1"/>
  <c r="AS28" i="24"/>
  <c r="AT7"/>
  <c r="AT28" s="1"/>
  <c r="AF28"/>
  <c r="AR7"/>
  <c r="AR28" s="1"/>
  <c r="AS28" i="23"/>
  <c r="AT7"/>
  <c r="AT28" s="1"/>
  <c r="AF28"/>
  <c r="AR7"/>
  <c r="AR28" s="1"/>
  <c r="AS28" i="22"/>
  <c r="AT7"/>
  <c r="AT28" s="1"/>
  <c r="AF28"/>
  <c r="AR7"/>
  <c r="AR28" s="1"/>
  <c r="AR7" i="21"/>
  <c r="AS28" i="20"/>
  <c r="AT7"/>
  <c r="AT28" s="1"/>
  <c r="AF28"/>
  <c r="AR7"/>
  <c r="AR28" s="1"/>
  <c r="AT7" i="19"/>
  <c r="AF28"/>
  <c r="AR7"/>
  <c r="AT7" i="18"/>
  <c r="AF28"/>
  <c r="AR7"/>
  <c r="AF28" i="17"/>
  <c r="AR7"/>
  <c r="AT7" i="16"/>
  <c r="AF28"/>
  <c r="AR7"/>
  <c r="AF28" i="14"/>
  <c r="AR7"/>
  <c r="AS28" i="13"/>
  <c r="AT7"/>
  <c r="AT28" s="1"/>
  <c r="AF28"/>
  <c r="AR7"/>
  <c r="AR28" s="1"/>
  <c r="AT7" i="12"/>
  <c r="AF28"/>
  <c r="AR7"/>
  <c r="AT7" i="11"/>
  <c r="AF28"/>
  <c r="AR7"/>
  <c r="AT7" i="10"/>
  <c r="AF28"/>
  <c r="AR7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28" i="21" l="1"/>
  <c r="AT7"/>
  <c r="AT28" s="1"/>
  <c r="AF28"/>
  <c r="AS28" i="19"/>
  <c r="AT28"/>
  <c r="AR28"/>
  <c r="AS28" i="18"/>
  <c r="AT28"/>
  <c r="AR28"/>
  <c r="AT28" i="17"/>
  <c r="AS28"/>
  <c r="AR28"/>
  <c r="AS26" i="31"/>
  <c r="AT26" s="1"/>
  <c r="AT28" i="16"/>
  <c r="AS28"/>
  <c r="AS14" i="31"/>
  <c r="AT14" s="1"/>
  <c r="AR28" i="16"/>
  <c r="D4" i="15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AR28" i="14"/>
  <c r="AR13" i="31"/>
  <c r="AT7" i="14"/>
  <c r="AT28" s="1"/>
  <c r="AS28"/>
  <c r="AS11" i="31"/>
  <c r="AT11" s="1"/>
  <c r="AR23"/>
  <c r="AR28" i="12"/>
  <c r="AT28"/>
  <c r="AS28"/>
  <c r="AS21" i="31"/>
  <c r="AT21" s="1"/>
  <c r="AR28" i="11"/>
  <c r="AT28"/>
  <c r="AS28"/>
  <c r="AS12" i="31"/>
  <c r="AT12" s="1"/>
  <c r="AR11"/>
  <c r="AR25"/>
  <c r="AS28" i="10"/>
  <c r="AT28"/>
  <c r="AR28"/>
  <c r="AR8" i="31"/>
  <c r="AS10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<sst xmlns="http://schemas.openxmlformats.org/spreadsheetml/2006/main" count="2237" uniqueCount="106">
  <si>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</si>
  <si>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</si>
  <si>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</si>
  <si>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</si>
  <si>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</si>
  <si>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</si>
  <si>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</si>
  <si>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</si>
  <si>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</si>
  <si>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</si>
  <si>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</si>
  <si>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</si>
  <si>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</si>
  <si>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</si>
  <si>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</si>
  <si>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</si>
  <si>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</si>
  <si>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</si>
  <si>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</si>
  <si>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</si>
  <si>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</si>
  <si>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</si>
  <si>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</si>
  <si>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</si>
  <si>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</si>
  <si>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</si>
  <si>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</si>
  <si>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</si>
  <si>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</si>
  <si>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</si>
  <si>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</si>
  <si>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</si>
  <si>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</si>
  <si>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</si>
  <si>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</si>
  <si>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</si>
  <si>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</si>
  <si>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</si>
  <si>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</si>
  <si>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</si>
  <si>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</si>
  <si>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</si>
  <si>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</si>
  <si>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</si>
  <si>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</si>
  <si>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</si>
  <si>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</si>
  <si>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</si>
  <si>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</si>
  <si>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</si>
  <si>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</si>
  <si>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</si>
  <si>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</si>
  <si>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</si>
  <si>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</si>
  <si>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</si>
  <si>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</si>
  <si>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</si>
  <si>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</si>
  <si>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</si>
  <si>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</si>
  <si>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</si>
  <si>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</si>
  <si>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</si>
  <si>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</si>
  <si>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</si>
  <si>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</si>
  <si>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</si>
  <si>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</si>
  <si>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</si>
  <si>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</si>
  <si>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</si>
  <si>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</si>
  <si>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</si>
  <si>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</si>
  <si>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</si>
  <si>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</si>
  <si>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</si>
  <si>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</si>
  <si>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</si>
  <si>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</si>
  <si>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</si>
  <si>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</si>
  <si>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</si>
  <si>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</si>
  <si>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</si>
  <si>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</si>
  <si>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</si>
  <si>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</si>
  <si>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</si>
  <si>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</si>
  <si>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</si>
  <si>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</si>
  <si>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</si>
  <si>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</si>
  <si>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</si>
  <si>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</si>
  <si>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</si>
  <si>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</si>
  <si>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</si>
  <si>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</si>
  <si>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</si>
  <si>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</si>
  <si>
    <t>Shajib</t>
  </si>
  <si>
    <t>SWAP SIM</t>
  </si>
  <si>
    <t>D.D SIM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</si>
</sst>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7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 wrapText="1"/>
    </xf>
    <xf numFmtId="164" fontId="7" fillId="14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6" fillId="14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 wrapText="1"/>
    </xf>
    <xf numFmtId="2" fontId="7" fillId="14" borderId="20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1" fontId="6" fillId="14" borderId="18" xfId="0" applyNumberFormat="1" applyFont="1" applyFill="1" applyBorder="1" applyAlignment="1">
      <alignment horizontal="center" vertical="center"/>
    </xf>
    <xf numFmtId="1" fontId="6" fillId="14" borderId="16" xfId="0" applyNumberFormat="1" applyFont="1" applyFill="1" applyBorder="1" applyAlignment="1">
      <alignment horizontal="center" vertical="center"/>
    </xf>
    <xf numFmtId="1" fontId="6" fillId="15" borderId="18" xfId="0" applyNumberFormat="1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1" fontId="6" fillId="15" borderId="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83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21" customHeight="1" thickBo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72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225">
        <v>2070</v>
      </c>
      <c r="N4" s="225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829" priority="26" stopIfTrue="1" operator="greaterThan">
      <formula>0</formula>
    </cfRule>
  </conditionalFormatting>
  <conditionalFormatting sqref="AQ31">
    <cfRule type="cellIs" dxfId="828" priority="24" operator="greaterThan">
      <formula>$AQ$7:$AQ$18&lt;100</formula>
    </cfRule>
    <cfRule type="cellIs" dxfId="827" priority="25" operator="greaterThan">
      <formula>100</formula>
    </cfRule>
  </conditionalFormatting>
  <conditionalFormatting sqref="D29:J29 Q29:AB29 Q28:AA28 K4:P29">
    <cfRule type="cellIs" dxfId="826" priority="23" operator="equal">
      <formula>212030016606640</formula>
    </cfRule>
  </conditionalFormatting>
  <conditionalFormatting sqref="D29:J29 L29:AB29 L28:AA28 K4:K29">
    <cfRule type="cellIs" dxfId="825" priority="21" operator="equal">
      <formula>$K$4</formula>
    </cfRule>
    <cfRule type="cellIs" dxfId="824" priority="22" operator="equal">
      <formula>2120</formula>
    </cfRule>
  </conditionalFormatting>
  <conditionalFormatting sqref="D29:L29 M4:N29">
    <cfRule type="cellIs" dxfId="823" priority="19" operator="equal">
      <formula>$M$4</formula>
    </cfRule>
    <cfRule type="cellIs" dxfId="822" priority="20" operator="equal">
      <formula>300</formula>
    </cfRule>
  </conditionalFormatting>
  <conditionalFormatting sqref="O4:O29">
    <cfRule type="cellIs" dxfId="821" priority="17" operator="equal">
      <formula>$O$4</formula>
    </cfRule>
    <cfRule type="cellIs" dxfId="820" priority="18" operator="equal">
      <formula>1660</formula>
    </cfRule>
  </conditionalFormatting>
  <conditionalFormatting sqref="P4:P29">
    <cfRule type="cellIs" dxfId="819" priority="15" operator="equal">
      <formula>$P$4</formula>
    </cfRule>
    <cfRule type="cellIs" dxfId="818" priority="16" operator="equal">
      <formula>6640</formula>
    </cfRule>
  </conditionalFormatting>
  <conditionalFormatting sqref="AT6:AT28">
    <cfRule type="cellIs" dxfId="817" priority="14" operator="lessThan">
      <formula>0</formula>
    </cfRule>
  </conditionalFormatting>
  <conditionalFormatting sqref="AT7:AT18">
    <cfRule type="cellIs" dxfId="816" priority="11" operator="lessThan">
      <formula>0</formula>
    </cfRule>
    <cfRule type="cellIs" dxfId="815" priority="12" operator="lessThan">
      <formula>0</formula>
    </cfRule>
    <cfRule type="cellIs" dxfId="814" priority="13" operator="lessThan">
      <formula>0</formula>
    </cfRule>
  </conditionalFormatting>
  <conditionalFormatting sqref="L28:AA28 K4:K28">
    <cfRule type="cellIs" dxfId="813" priority="10" operator="equal">
      <formula>$K$4</formula>
    </cfRule>
  </conditionalFormatting>
  <conditionalFormatting sqref="D4 D6:D29">
    <cfRule type="cellIs" dxfId="812" priority="9" operator="equal">
      <formula>$D$4</formula>
    </cfRule>
  </conditionalFormatting>
  <conditionalFormatting sqref="S4:S29">
    <cfRule type="cellIs" dxfId="811" priority="8" operator="equal">
      <formula>$S$4</formula>
    </cfRule>
  </conditionalFormatting>
  <conditionalFormatting sqref="Z4:Z29">
    <cfRule type="cellIs" dxfId="810" priority="7" operator="equal">
      <formula>$Z$4</formula>
    </cfRule>
  </conditionalFormatting>
  <conditionalFormatting sqref="AA4:AA29">
    <cfRule type="cellIs" dxfId="809" priority="6" operator="equal">
      <formula>$AA$4</formula>
    </cfRule>
  </conditionalFormatting>
  <conditionalFormatting sqref="AB4:AB29">
    <cfRule type="cellIs" dxfId="808" priority="5" operator="equal">
      <formula>$AB$4</formula>
    </cfRule>
  </conditionalFormatting>
  <conditionalFormatting sqref="AT7:AT28">
    <cfRule type="cellIs" dxfId="807" priority="2" operator="lessThan">
      <formula>0</formula>
    </cfRule>
    <cfRule type="cellIs" dxfId="806" priority="3" operator="lessThan">
      <formula>0</formula>
    </cfRule>
    <cfRule type="cellIs" dxfId="805" priority="4" operator="lessThan">
      <formula>0</formula>
    </cfRule>
  </conditionalFormatting>
  <conditionalFormatting sqref="D5:AA5">
    <cfRule type="cellIs" dxfId="80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sqref="A1:AT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81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143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>
        <v>628300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86" t="s">
        <v>21</v>
      </c>
      <c r="T6" s="186" t="s">
        <v>22</v>
      </c>
      <c r="U6" s="186" t="s">
        <v>23</v>
      </c>
      <c r="V6" s="186" t="s">
        <v>24</v>
      </c>
      <c r="W6" s="187" t="s">
        <v>25</v>
      </c>
      <c r="X6" s="187" t="s">
        <v>26</v>
      </c>
      <c r="Y6" s="187" t="s">
        <v>27</v>
      </c>
      <c r="Z6" s="187" t="s">
        <v>28</v>
      </c>
      <c r="AA6" s="187" t="s">
        <v>29</v>
      </c>
      <c r="AB6" s="188" t="s">
        <v>30</v>
      </c>
      <c r="AC6" s="189" t="s">
        <v>31</v>
      </c>
      <c r="AD6" s="190" t="s">
        <v>32</v>
      </c>
      <c r="AE6" s="190" t="s">
        <v>33</v>
      </c>
      <c r="AF6" s="190" t="s">
        <v>34</v>
      </c>
      <c r="AG6" s="190" t="s">
        <v>35</v>
      </c>
      <c r="AH6" s="190" t="s">
        <v>36</v>
      </c>
      <c r="AI6" s="190" t="s">
        <v>37</v>
      </c>
      <c r="AJ6" s="189" t="s">
        <v>38</v>
      </c>
      <c r="AK6" s="190" t="s">
        <v>39</v>
      </c>
      <c r="AL6" s="190" t="s">
        <v>40</v>
      </c>
      <c r="AM6" s="190" t="s">
        <v>41</v>
      </c>
      <c r="AN6" s="189" t="s">
        <v>42</v>
      </c>
      <c r="AO6" s="189" t="s">
        <v>43</v>
      </c>
      <c r="AP6" s="189" t="s">
        <v>44</v>
      </c>
      <c r="AQ6" s="189" t="s">
        <v>45</v>
      </c>
      <c r="AR6" s="189" t="s">
        <v>46</v>
      </c>
      <c r="AS6" s="189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16138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16138</v>
      </c>
      <c r="AD7" s="35">
        <f t="shared" ref="AD7:AD27" si="0">D7*1</f>
        <v>16138</v>
      </c>
      <c r="AE7" s="52">
        <f t="shared" ref="AE7:AE27" si="1">D7*2.75%</f>
        <v>443.79500000000002</v>
      </c>
      <c r="AF7" s="52">
        <f t="shared" ref="AF7:AF27" si="2">AD7*0.95%</f>
        <v>153.31100000000001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443.79500000000002</v>
      </c>
      <c r="AP7" s="53"/>
      <c r="AQ7" s="53">
        <v>100</v>
      </c>
      <c r="AR7" s="160">
        <f>AC7-AE7-AG7-AJ7-AK7-AL7-AM7-AN7-AP7-AQ7</f>
        <v>15594.205</v>
      </c>
      <c r="AS7" s="161">
        <f t="shared" ref="AS7:AS19" si="4">AF7+AH7+AI7</f>
        <v>153.31100000000001</v>
      </c>
      <c r="AT7" s="163">
        <f t="shared" ref="AT7:AT19" si="5">AS7-AQ7-AN7</f>
        <v>53.311000000000007</v>
      </c>
      <c r="AU7" s="103">
        <v>180</v>
      </c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11206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11206</v>
      </c>
      <c r="AD8" s="35">
        <f t="shared" si="0"/>
        <v>11206</v>
      </c>
      <c r="AE8" s="52">
        <f t="shared" si="1"/>
        <v>308.16500000000002</v>
      </c>
      <c r="AF8" s="52">
        <f t="shared" si="2"/>
        <v>106.45699999999999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308.16500000000002</v>
      </c>
      <c r="AP8" s="53"/>
      <c r="AQ8" s="53">
        <v>98</v>
      </c>
      <c r="AR8" s="160">
        <f>AC8-AE8-AG8-AJ8-AK8-AL8-AM8-AN8-AP8-AQ8</f>
        <v>10799.834999999999</v>
      </c>
      <c r="AS8" s="161">
        <f t="shared" si="4"/>
        <v>106.45699999999999</v>
      </c>
      <c r="AT8" s="163">
        <f t="shared" si="5"/>
        <v>8.4569999999999936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25000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25000</v>
      </c>
      <c r="AD9" s="35">
        <f t="shared" si="0"/>
        <v>25000</v>
      </c>
      <c r="AE9" s="52">
        <f t="shared" si="1"/>
        <v>687.5</v>
      </c>
      <c r="AF9" s="52">
        <f t="shared" si="2"/>
        <v>237.5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687.5</v>
      </c>
      <c r="AP9" s="53"/>
      <c r="AQ9" s="53">
        <v>152</v>
      </c>
      <c r="AR9" s="160">
        <f t="shared" ref="AR9:AR27" si="10">AC9-AE9-AG9-AJ9-AK9-AL9-AM9-AN9-AP9-AQ9</f>
        <v>24160.5</v>
      </c>
      <c r="AS9" s="161">
        <f t="shared" si="4"/>
        <v>237.5</v>
      </c>
      <c r="AT9" s="163">
        <f t="shared" si="5"/>
        <v>85.5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10924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20</v>
      </c>
      <c r="Q10" s="35"/>
      <c r="R10" s="35"/>
      <c r="S10" s="35">
        <v>5</v>
      </c>
      <c r="T10" s="35"/>
      <c r="U10" s="35"/>
      <c r="V10" s="35"/>
      <c r="W10" s="35"/>
      <c r="X10" s="35"/>
      <c r="Y10" s="35"/>
      <c r="Z10" s="35">
        <v>1</v>
      </c>
      <c r="AA10" s="35"/>
      <c r="AB10" s="147"/>
      <c r="AC10" s="160">
        <f t="shared" si="6"/>
        <v>12250</v>
      </c>
      <c r="AD10" s="35">
        <f>D10*1</f>
        <v>10924</v>
      </c>
      <c r="AE10" s="52">
        <f>D10*2.75%</f>
        <v>300.41000000000003</v>
      </c>
      <c r="AF10" s="52">
        <f>AD10*0.95%</f>
        <v>103.77799999999999</v>
      </c>
      <c r="AG10" s="52">
        <f t="shared" si="7"/>
        <v>4.95</v>
      </c>
      <c r="AH10" s="52">
        <f t="shared" si="3"/>
        <v>1.71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300.95999999999998</v>
      </c>
      <c r="AP10" s="53"/>
      <c r="AQ10" s="53">
        <v>64</v>
      </c>
      <c r="AR10" s="160">
        <f t="shared" si="10"/>
        <v>11880.64</v>
      </c>
      <c r="AS10" s="161">
        <f>AF10+AH10+AI10</f>
        <v>105.48799999999999</v>
      </c>
      <c r="AT10" s="163">
        <f>AS10-AQ10-AN10</f>
        <v>41.487999999999985</v>
      </c>
      <c r="AU10" s="6">
        <v>108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12666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12666</v>
      </c>
      <c r="AD11" s="35">
        <f t="shared" si="0"/>
        <v>12666</v>
      </c>
      <c r="AE11" s="52">
        <f t="shared" si="1"/>
        <v>348.315</v>
      </c>
      <c r="AF11" s="52">
        <f t="shared" si="2"/>
        <v>120.327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348.315</v>
      </c>
      <c r="AP11" s="53"/>
      <c r="AQ11" s="53">
        <v>83</v>
      </c>
      <c r="AR11" s="160">
        <f t="shared" si="10"/>
        <v>12234.684999999999</v>
      </c>
      <c r="AS11" s="161">
        <f t="shared" si="4"/>
        <v>120.327</v>
      </c>
      <c r="AT11" s="163">
        <f t="shared" si="5"/>
        <v>37.326999999999998</v>
      </c>
      <c r="AU11" s="6">
        <v>54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7298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7298</v>
      </c>
      <c r="AD12" s="35">
        <f>D12*1</f>
        <v>7298</v>
      </c>
      <c r="AE12" s="52">
        <f>D12*2.75%</f>
        <v>200.69499999999999</v>
      </c>
      <c r="AF12" s="52">
        <f>AD12*0.95%</f>
        <v>69.331000000000003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200.69499999999999</v>
      </c>
      <c r="AP12" s="53"/>
      <c r="AQ12" s="53">
        <v>47</v>
      </c>
      <c r="AR12" s="160">
        <f t="shared" si="10"/>
        <v>7050.3050000000003</v>
      </c>
      <c r="AS12" s="161">
        <f>AF12+AH12+AI12</f>
        <v>69.331000000000003</v>
      </c>
      <c r="AT12" s="163">
        <f>AS12-AQ12-AN12</f>
        <v>22.331000000000003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6936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6936</v>
      </c>
      <c r="AD13" s="35">
        <f t="shared" si="0"/>
        <v>6936</v>
      </c>
      <c r="AE13" s="52">
        <f t="shared" si="1"/>
        <v>190.74</v>
      </c>
      <c r="AF13" s="52">
        <f t="shared" si="2"/>
        <v>65.891999999999996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190.74</v>
      </c>
      <c r="AP13" s="53"/>
      <c r="AQ13" s="53">
        <v>55</v>
      </c>
      <c r="AR13" s="160">
        <f t="shared" si="10"/>
        <v>6690.26</v>
      </c>
      <c r="AS13" s="161">
        <f t="shared" si="4"/>
        <v>65.891999999999996</v>
      </c>
      <c r="AT13" s="163">
        <f>AS13-AQ13-AN13</f>
        <v>10.891999999999996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27252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3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27825</v>
      </c>
      <c r="AD14" s="35">
        <f t="shared" si="0"/>
        <v>27252</v>
      </c>
      <c r="AE14" s="52">
        <f t="shared" si="1"/>
        <v>749.43</v>
      </c>
      <c r="AF14" s="52">
        <f t="shared" si="2"/>
        <v>258.89400000000001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749.43</v>
      </c>
      <c r="AP14" s="53"/>
      <c r="AQ14" s="53">
        <v>145</v>
      </c>
      <c r="AR14" s="160">
        <f>AC14-AE14-AG14-AJ14-AK14-AL14-AM14-AN14-AP14-AQ14</f>
        <v>26930.57</v>
      </c>
      <c r="AS14" s="161">
        <f t="shared" si="4"/>
        <v>258.89400000000001</v>
      </c>
      <c r="AT14" s="164">
        <f t="shared" si="5"/>
        <v>113.89400000000001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40886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41459</v>
      </c>
      <c r="AD15" s="35">
        <f t="shared" si="0"/>
        <v>40886</v>
      </c>
      <c r="AE15" s="52">
        <f t="shared" si="1"/>
        <v>1124.365</v>
      </c>
      <c r="AF15" s="52">
        <f t="shared" si="2"/>
        <v>388.41699999999997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1124.365</v>
      </c>
      <c r="AP15" s="53"/>
      <c r="AQ15" s="53">
        <v>340</v>
      </c>
      <c r="AR15" s="160">
        <f t="shared" si="10"/>
        <v>39994.635000000002</v>
      </c>
      <c r="AS15" s="161">
        <f>AF15+AH15+AI15</f>
        <v>388.41699999999997</v>
      </c>
      <c r="AT15" s="163">
        <f>AS15-AQ15-AN15</f>
        <v>48.416999999999973</v>
      </c>
      <c r="AU15" s="6">
        <v>261</v>
      </c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27490</v>
      </c>
      <c r="E16" s="51"/>
      <c r="F16" s="50"/>
      <c r="G16" s="51"/>
      <c r="H16" s="51"/>
      <c r="I16" s="51"/>
      <c r="J16" s="51"/>
      <c r="K16" s="51"/>
      <c r="L16" s="51"/>
      <c r="M16" s="51">
        <v>50</v>
      </c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27990</v>
      </c>
      <c r="AD16" s="35">
        <f t="shared" si="0"/>
        <v>27490</v>
      </c>
      <c r="AE16" s="52">
        <f t="shared" si="1"/>
        <v>755.97500000000002</v>
      </c>
      <c r="AF16" s="52">
        <f t="shared" si="2"/>
        <v>261.15499999999997</v>
      </c>
      <c r="AG16" s="52">
        <f t="shared" si="7"/>
        <v>13.75</v>
      </c>
      <c r="AH16" s="52">
        <f t="shared" si="3"/>
        <v>4.75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757.35</v>
      </c>
      <c r="AP16" s="53"/>
      <c r="AQ16" s="53">
        <v>153</v>
      </c>
      <c r="AR16" s="160">
        <f>AC16-AE16-AG16-AJ16-AK16-AL16-AM16-AN16-AP16-AQ16</f>
        <v>27067.275000000001</v>
      </c>
      <c r="AS16" s="161">
        <f t="shared" si="4"/>
        <v>265.90499999999997</v>
      </c>
      <c r="AT16" s="163">
        <f t="shared" si="5"/>
        <v>112.90499999999997</v>
      </c>
      <c r="AU16" s="6">
        <v>342</v>
      </c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10557</v>
      </c>
      <c r="E17" s="51"/>
      <c r="F17" s="50"/>
      <c r="G17" s="51"/>
      <c r="H17" s="51"/>
      <c r="I17" s="51"/>
      <c r="J17" s="51"/>
      <c r="K17" s="51"/>
      <c r="L17" s="51"/>
      <c r="M17" s="51">
        <v>60</v>
      </c>
      <c r="N17" s="51"/>
      <c r="O17" s="51"/>
      <c r="P17" s="51">
        <v>100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14877</v>
      </c>
      <c r="AD17" s="35">
        <f>D17*1</f>
        <v>10557</v>
      </c>
      <c r="AE17" s="52">
        <f>D17*2.75%</f>
        <v>290.3175</v>
      </c>
      <c r="AF17" s="52">
        <f>AD17*0.95%</f>
        <v>100.2915</v>
      </c>
      <c r="AG17" s="52">
        <f t="shared" si="7"/>
        <v>41.25</v>
      </c>
      <c r="AH17" s="52">
        <f t="shared" si="3"/>
        <v>14.25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294.71750000000003</v>
      </c>
      <c r="AP17" s="53"/>
      <c r="AQ17" s="53">
        <v>100</v>
      </c>
      <c r="AR17" s="160">
        <f>AC17-AE17-AG17-AJ17-AK17-AL17-AM17-AN17-AP17-AQ17</f>
        <v>14445.432500000001</v>
      </c>
      <c r="AS17" s="161">
        <f>AF17+AH17+AI17</f>
        <v>114.5415</v>
      </c>
      <c r="AT17" s="163">
        <f>AS17-AQ17-AN17</f>
        <v>14.541499999999999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13896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14469</v>
      </c>
      <c r="AD18" s="35">
        <f>D18*1</f>
        <v>13896</v>
      </c>
      <c r="AE18" s="52">
        <f>D18*2.75%</f>
        <v>382.14</v>
      </c>
      <c r="AF18" s="52">
        <f>AD18*0.95%</f>
        <v>132.012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382.14</v>
      </c>
      <c r="AP18" s="53"/>
      <c r="AQ18" s="53">
        <v>150</v>
      </c>
      <c r="AR18" s="160">
        <f t="shared" si="10"/>
        <v>13936.86</v>
      </c>
      <c r="AS18" s="161">
        <f>AF18+AH18+AI18</f>
        <v>132.012</v>
      </c>
      <c r="AT18" s="163">
        <f>AS18-AQ18-AN18</f>
        <v>-17.988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19128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21038</v>
      </c>
      <c r="AD19" s="35">
        <f t="shared" si="0"/>
        <v>19128</v>
      </c>
      <c r="AE19" s="52">
        <f t="shared" si="1"/>
        <v>526.02</v>
      </c>
      <c r="AF19" s="52">
        <f t="shared" si="2"/>
        <v>181.71600000000001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526.02</v>
      </c>
      <c r="AP19" s="53"/>
      <c r="AQ19" s="53">
        <v>171</v>
      </c>
      <c r="AR19" s="160">
        <f>AC19-AE19-AG19-AJ19-AK19-AL19-AM19-AN19-AP19-AQ19</f>
        <v>20340.98</v>
      </c>
      <c r="AS19" s="161">
        <f t="shared" si="4"/>
        <v>181.71600000000001</v>
      </c>
      <c r="AT19" s="161">
        <f t="shared" si="5"/>
        <v>10.716000000000008</v>
      </c>
      <c r="AU19" s="6"/>
      <c r="AV19" s="18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12231</v>
      </c>
      <c r="E20" s="51"/>
      <c r="F20" s="50"/>
      <c r="G20" s="51"/>
      <c r="H20" s="51"/>
      <c r="I20" s="51"/>
      <c r="J20" s="51"/>
      <c r="K20" s="51">
        <v>30</v>
      </c>
      <c r="L20" s="51"/>
      <c r="M20" s="51">
        <v>30</v>
      </c>
      <c r="N20" s="51"/>
      <c r="O20" s="51"/>
      <c r="P20" s="51">
        <v>50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13581</v>
      </c>
      <c r="AD20" s="35">
        <f t="shared" si="0"/>
        <v>12231</v>
      </c>
      <c r="AE20" s="52">
        <f t="shared" si="1"/>
        <v>336.35250000000002</v>
      </c>
      <c r="AF20" s="52">
        <f t="shared" si="2"/>
        <v>116.19449999999999</v>
      </c>
      <c r="AG20" s="52">
        <f t="shared" si="7"/>
        <v>37.125</v>
      </c>
      <c r="AH20" s="52">
        <f t="shared" si="3"/>
        <v>12.824999999999999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339.3775</v>
      </c>
      <c r="AP20" s="53"/>
      <c r="AQ20" s="53">
        <v>180</v>
      </c>
      <c r="AR20" s="160">
        <f>AC20-AE20-AG20-AJ20-AK20-AL20-AM20-AN20-AP20-AQ20</f>
        <v>13027.522499999999</v>
      </c>
      <c r="AS20" s="161">
        <f>AF20+AH20+AI20</f>
        <v>129.01949999999999</v>
      </c>
      <c r="AT20" s="161">
        <f>AS20-AQ20-AN20</f>
        <v>-50.980500000000006</v>
      </c>
      <c r="AU20" s="6"/>
      <c r="AV20" s="18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10580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/>
      <c r="Q21" s="35"/>
      <c r="R21" s="35"/>
      <c r="S21" s="35">
        <v>3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11353</v>
      </c>
      <c r="AD21" s="35">
        <f t="shared" si="0"/>
        <v>10580</v>
      </c>
      <c r="AE21" s="52">
        <f t="shared" si="1"/>
        <v>290.95</v>
      </c>
      <c r="AF21" s="52">
        <f t="shared" si="2"/>
        <v>100.50999999999999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291.22500000000002</v>
      </c>
      <c r="AP21" s="53"/>
      <c r="AQ21" s="53">
        <v>56</v>
      </c>
      <c r="AR21" s="160">
        <f t="shared" si="10"/>
        <v>11000.55</v>
      </c>
      <c r="AS21" s="161">
        <f t="shared" ref="AS21:AS27" si="11">AF21+AH21+AI21</f>
        <v>102.41</v>
      </c>
      <c r="AT21" s="161">
        <f t="shared" ref="AT21:AT27" si="12">AS21-AQ21-AN21</f>
        <v>46.41</v>
      </c>
      <c r="AU21" s="6"/>
      <c r="AV21" s="18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19018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19918</v>
      </c>
      <c r="AD22" s="35">
        <f t="shared" si="0"/>
        <v>19018</v>
      </c>
      <c r="AE22" s="52">
        <f t="shared" si="1"/>
        <v>522.995</v>
      </c>
      <c r="AF22" s="52">
        <f t="shared" si="2"/>
        <v>180.67099999999999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525.745</v>
      </c>
      <c r="AP22" s="53"/>
      <c r="AQ22" s="53">
        <v>120</v>
      </c>
      <c r="AR22" s="160">
        <f>AC22-AE22-AG22-AJ22-AK22-AL22-AM22-AN22-AP22-AQ22</f>
        <v>19250.255000000001</v>
      </c>
      <c r="AS22" s="161">
        <f>AF22+AH22+AI22</f>
        <v>189.221</v>
      </c>
      <c r="AT22" s="161">
        <f>AS22-AQ22-AN22</f>
        <v>69.221000000000004</v>
      </c>
      <c r="AU22" s="6"/>
      <c r="AV22" s="18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10740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10740</v>
      </c>
      <c r="AD23" s="35">
        <f t="shared" si="0"/>
        <v>10740</v>
      </c>
      <c r="AE23" s="52">
        <f t="shared" si="1"/>
        <v>295.35000000000002</v>
      </c>
      <c r="AF23" s="52">
        <f t="shared" si="2"/>
        <v>102.03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295.35000000000002</v>
      </c>
      <c r="AP23" s="53"/>
      <c r="AQ23" s="53">
        <v>100</v>
      </c>
      <c r="AR23" s="160">
        <f>AC23-AE23-AG23-AJ23-AK23-AL23-AM23-AN23-AP23-AQ23</f>
        <v>10344.65</v>
      </c>
      <c r="AS23" s="161">
        <f t="shared" si="11"/>
        <v>102.03</v>
      </c>
      <c r="AT23" s="161">
        <f t="shared" si="12"/>
        <v>2.0300000000000011</v>
      </c>
      <c r="AU23" s="6"/>
      <c r="AV23" s="18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13902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100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14802</v>
      </c>
      <c r="AD24" s="35">
        <f t="shared" si="0"/>
        <v>13902</v>
      </c>
      <c r="AE24" s="52">
        <f t="shared" si="1"/>
        <v>382.30500000000001</v>
      </c>
      <c r="AF24" s="52">
        <f t="shared" si="2"/>
        <v>132.06899999999999</v>
      </c>
      <c r="AG24" s="52">
        <f t="shared" si="7"/>
        <v>24.75</v>
      </c>
      <c r="AH24" s="52">
        <f t="shared" si="3"/>
        <v>8.5499999999999989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385.05500000000001</v>
      </c>
      <c r="AP24" s="53"/>
      <c r="AQ24" s="53">
        <v>105</v>
      </c>
      <c r="AR24" s="160">
        <f t="shared" si="10"/>
        <v>14289.945</v>
      </c>
      <c r="AS24" s="161">
        <f t="shared" si="11"/>
        <v>140.619</v>
      </c>
      <c r="AT24" s="161">
        <f t="shared" si="12"/>
        <v>35.619</v>
      </c>
      <c r="AU24" s="6"/>
      <c r="AV24" s="18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13188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13188</v>
      </c>
      <c r="AD25" s="35">
        <f t="shared" si="0"/>
        <v>13188</v>
      </c>
      <c r="AE25" s="52">
        <f t="shared" si="1"/>
        <v>362.67</v>
      </c>
      <c r="AF25" s="52">
        <f t="shared" si="2"/>
        <v>125.286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362.67</v>
      </c>
      <c r="AP25" s="53"/>
      <c r="AQ25" s="53">
        <v>110</v>
      </c>
      <c r="AR25" s="160">
        <f t="shared" si="10"/>
        <v>12715.33</v>
      </c>
      <c r="AS25" s="161">
        <f t="shared" si="11"/>
        <v>125.286</v>
      </c>
      <c r="AT25" s="161">
        <f t="shared" si="12"/>
        <v>15.286000000000001</v>
      </c>
      <c r="AU25" s="6"/>
      <c r="AV25" s="18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10853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10853</v>
      </c>
      <c r="AD26" s="35">
        <f t="shared" si="0"/>
        <v>10853</v>
      </c>
      <c r="AE26" s="52">
        <f t="shared" si="1"/>
        <v>298.45749999999998</v>
      </c>
      <c r="AF26" s="52">
        <f t="shared" si="2"/>
        <v>103.1035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298.45749999999998</v>
      </c>
      <c r="AP26" s="53"/>
      <c r="AQ26" s="53">
        <v>103</v>
      </c>
      <c r="AR26" s="160">
        <f t="shared" si="10"/>
        <v>10451.5425</v>
      </c>
      <c r="AS26" s="161">
        <f t="shared" si="11"/>
        <v>103.1035</v>
      </c>
      <c r="AT26" s="161">
        <f t="shared" si="12"/>
        <v>0.10349999999999682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" customHeight="1" thickBot="1">
      <c r="A27" s="49">
        <v>21</v>
      </c>
      <c r="B27" s="35">
        <v>1908446154</v>
      </c>
      <c r="C27" s="35" t="s">
        <v>68</v>
      </c>
      <c r="D27" s="122">
        <v>11630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11630</v>
      </c>
      <c r="AD27" s="35">
        <f t="shared" si="0"/>
        <v>11630</v>
      </c>
      <c r="AE27" s="52">
        <f t="shared" si="1"/>
        <v>319.82499999999999</v>
      </c>
      <c r="AF27" s="52">
        <f t="shared" si="2"/>
        <v>110.485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319.82499999999999</v>
      </c>
      <c r="AP27" s="53"/>
      <c r="AQ27" s="53">
        <v>100</v>
      </c>
      <c r="AR27" s="160">
        <f t="shared" si="10"/>
        <v>11210.174999999999</v>
      </c>
      <c r="AS27" s="161">
        <f t="shared" si="11"/>
        <v>110.485</v>
      </c>
      <c r="AT27" s="161">
        <f t="shared" si="12"/>
        <v>10.484999999999999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331519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140</v>
      </c>
      <c r="N28" s="72">
        <f t="shared" si="14"/>
        <v>0</v>
      </c>
      <c r="O28" s="72">
        <f t="shared" si="14"/>
        <v>0</v>
      </c>
      <c r="P28" s="72">
        <f t="shared" si="14"/>
        <v>370</v>
      </c>
      <c r="Q28" s="72">
        <f t="shared" si="14"/>
        <v>0</v>
      </c>
      <c r="R28" s="72">
        <f t="shared" si="14"/>
        <v>0</v>
      </c>
      <c r="S28" s="72">
        <f t="shared" si="14"/>
        <v>37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5</v>
      </c>
      <c r="AB28" s="148">
        <f t="shared" si="14"/>
        <v>0</v>
      </c>
      <c r="AC28" s="141">
        <f t="shared" si="14"/>
        <v>345217</v>
      </c>
      <c r="AD28" s="141">
        <f t="shared" si="14"/>
        <v>331519</v>
      </c>
      <c r="AE28" s="141">
        <f t="shared" si="14"/>
        <v>9116.7725000000009</v>
      </c>
      <c r="AF28" s="141">
        <f t="shared" si="14"/>
        <v>3149.4305000000004</v>
      </c>
      <c r="AG28" s="141">
        <f t="shared" si="14"/>
        <v>152.07499999999999</v>
      </c>
      <c r="AH28" s="141">
        <f t="shared" si="14"/>
        <v>52.534999999999989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9131.8975000000028</v>
      </c>
      <c r="AP28" s="141">
        <f t="shared" si="14"/>
        <v>0</v>
      </c>
      <c r="AQ28" s="141">
        <f t="shared" si="14"/>
        <v>2532</v>
      </c>
      <c r="AR28" s="141">
        <f t="shared" si="14"/>
        <v>333416.15250000003</v>
      </c>
      <c r="AS28" s="191">
        <f t="shared" si="14"/>
        <v>3201.9655000000002</v>
      </c>
      <c r="AT28" s="191">
        <f t="shared" si="14"/>
        <v>669.96549999999991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149">
        <f t="shared" si="15"/>
        <v>0</v>
      </c>
      <c r="AC29" s="240"/>
      <c r="AD29" s="241"/>
      <c r="AE29" s="241"/>
      <c r="AF29" s="241"/>
      <c r="AG29" s="241"/>
      <c r="AH29" s="241"/>
      <c r="AI29" s="241"/>
      <c r="AJ29" s="241"/>
      <c r="AK29" s="241"/>
      <c r="AL29" s="241"/>
      <c r="AM29" s="241"/>
      <c r="AN29" s="241"/>
      <c r="AO29" s="241"/>
      <c r="AP29" s="241"/>
      <c r="AQ29" s="241"/>
      <c r="AR29" s="241"/>
      <c r="AS29" s="241"/>
      <c r="AT29" s="242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594" priority="28" stopIfTrue="1" operator="greaterThan">
      <formula>0</formula>
    </cfRule>
  </conditionalFormatting>
  <conditionalFormatting sqref="AQ31">
    <cfRule type="cellIs" dxfId="593" priority="26" operator="greaterThan">
      <formula>$AQ$7:$AQ$18&lt;100</formula>
    </cfRule>
    <cfRule type="cellIs" dxfId="592" priority="27" operator="greaterThan">
      <formula>100</formula>
    </cfRule>
  </conditionalFormatting>
  <conditionalFormatting sqref="D29:J29 Q29:AB29 Q28:AA28 K4:P29">
    <cfRule type="cellIs" dxfId="591" priority="25" operator="equal">
      <formula>212030016606640</formula>
    </cfRule>
  </conditionalFormatting>
  <conditionalFormatting sqref="D29:J29 L29:AB29 L28:AA28 K4:K29">
    <cfRule type="cellIs" dxfId="590" priority="23" operator="equal">
      <formula>$K$4</formula>
    </cfRule>
    <cfRule type="cellIs" dxfId="589" priority="24" operator="equal">
      <formula>2120</formula>
    </cfRule>
  </conditionalFormatting>
  <conditionalFormatting sqref="D29:L29 M4:N29">
    <cfRule type="cellIs" dxfId="588" priority="21" operator="equal">
      <formula>$M$4</formula>
    </cfRule>
    <cfRule type="cellIs" dxfId="587" priority="22" operator="equal">
      <formula>300</formula>
    </cfRule>
  </conditionalFormatting>
  <conditionalFormatting sqref="O4:O29">
    <cfRule type="cellIs" dxfId="586" priority="19" operator="equal">
      <formula>$O$4</formula>
    </cfRule>
    <cfRule type="cellIs" dxfId="585" priority="20" operator="equal">
      <formula>1660</formula>
    </cfRule>
  </conditionalFormatting>
  <conditionalFormatting sqref="P4:P29">
    <cfRule type="cellIs" dxfId="584" priority="17" operator="equal">
      <formula>$P$4</formula>
    </cfRule>
    <cfRule type="cellIs" dxfId="583" priority="18" operator="equal">
      <formula>6640</formula>
    </cfRule>
  </conditionalFormatting>
  <conditionalFormatting sqref="AT6:AT28">
    <cfRule type="cellIs" dxfId="582" priority="16" operator="lessThan">
      <formula>0</formula>
    </cfRule>
  </conditionalFormatting>
  <conditionalFormatting sqref="AT7:AT18">
    <cfRule type="cellIs" dxfId="581" priority="13" operator="lessThan">
      <formula>0</formula>
    </cfRule>
    <cfRule type="cellIs" dxfId="580" priority="14" operator="lessThan">
      <formula>0</formula>
    </cfRule>
    <cfRule type="cellIs" dxfId="579" priority="15" operator="lessThan">
      <formula>0</formula>
    </cfRule>
  </conditionalFormatting>
  <conditionalFormatting sqref="L28:AA28 K4:K28">
    <cfRule type="cellIs" dxfId="578" priority="12" operator="equal">
      <formula>$K$4</formula>
    </cfRule>
  </conditionalFormatting>
  <conditionalFormatting sqref="D28:D29 D6:D22 D24:D26 D4:AA4">
    <cfRule type="cellIs" dxfId="577" priority="11" operator="equal">
      <formula>$D$4</formula>
    </cfRule>
  </conditionalFormatting>
  <conditionalFormatting sqref="S4:S29">
    <cfRule type="cellIs" dxfId="576" priority="10" operator="equal">
      <formula>$S$4</formula>
    </cfRule>
  </conditionalFormatting>
  <conditionalFormatting sqref="Z4:Z29">
    <cfRule type="cellIs" dxfId="575" priority="9" operator="equal">
      <formula>$Z$4</formula>
    </cfRule>
  </conditionalFormatting>
  <conditionalFormatting sqref="AA4:AA29">
    <cfRule type="cellIs" dxfId="574" priority="8" operator="equal">
      <formula>$AA$4</formula>
    </cfRule>
  </conditionalFormatting>
  <conditionalFormatting sqref="AB4:AB29">
    <cfRule type="cellIs" dxfId="573" priority="7" operator="equal">
      <formula>$AB$4</formula>
    </cfRule>
  </conditionalFormatting>
  <conditionalFormatting sqref="AT7:AT28">
    <cfRule type="cellIs" dxfId="572" priority="4" operator="lessThan">
      <formula>0</formula>
    </cfRule>
    <cfRule type="cellIs" dxfId="571" priority="5" operator="lessThan">
      <formula>0</formula>
    </cfRule>
    <cfRule type="cellIs" dxfId="570" priority="6" operator="lessThan">
      <formula>0</formula>
    </cfRule>
  </conditionalFormatting>
  <conditionalFormatting sqref="D5:AA5">
    <cfRule type="cellIs" dxfId="569" priority="3" operator="greaterThan">
      <formula>0</formula>
    </cfRule>
  </conditionalFormatting>
  <conditionalFormatting sqref="D7:AA27">
    <cfRule type="cellIs" dxfId="568" priority="2" operator="greaterThan">
      <formula>0</formula>
    </cfRule>
  </conditionalFormatting>
  <conditionalFormatting sqref="AC7:AS27">
    <cfRule type="cellIs" dxfId="567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82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67">
        <f>'10'!D29</f>
        <v>722854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1510</v>
      </c>
      <c r="L4" s="167">
        <f>'10'!L29</f>
        <v>0</v>
      </c>
      <c r="M4" s="167">
        <f>'10'!M29</f>
        <v>5660</v>
      </c>
      <c r="N4" s="167">
        <f>'10'!N29</f>
        <v>0</v>
      </c>
      <c r="O4" s="167">
        <f>'10'!O29</f>
        <v>880</v>
      </c>
      <c r="P4" s="167">
        <f>'10'!P29</f>
        <v>7500</v>
      </c>
      <c r="Q4" s="167">
        <f>'10'!Q29</f>
        <v>0</v>
      </c>
      <c r="R4" s="167">
        <f>'10'!R29</f>
        <v>0</v>
      </c>
      <c r="S4" s="167">
        <f>'10'!S29</f>
        <v>1034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688</v>
      </c>
      <c r="AA4" s="167">
        <f>'10'!AA29</f>
        <v>629</v>
      </c>
      <c r="AB4" s="4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104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6193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6193</v>
      </c>
      <c r="AD7" s="38">
        <f t="shared" ref="AD7:AD27" si="0">D7*1</f>
        <v>6193</v>
      </c>
      <c r="AE7" s="40">
        <f t="shared" ref="AE7:AE27" si="1">D7*2.75%</f>
        <v>170.3075</v>
      </c>
      <c r="AF7" s="40">
        <f t="shared" ref="AF7:AF27" si="2">AD7*0.95%</f>
        <v>58.833500000000001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170.3075</v>
      </c>
      <c r="AP7" s="43"/>
      <c r="AQ7" s="44">
        <v>58</v>
      </c>
      <c r="AR7" s="45">
        <f>AC7-AE7-AG7-AJ7-AK7-AL7-AM7-AN7-AP7-AQ7</f>
        <v>5964.6925000000001</v>
      </c>
      <c r="AS7" s="46">
        <f t="shared" ref="AS7:AS19" si="4">AF7+AH7+AI7</f>
        <v>58.833500000000001</v>
      </c>
      <c r="AT7" s="47">
        <f t="shared" ref="AT7:AT19" si="5">AS7-AQ7-AN7</f>
        <v>0.8335000000000008</v>
      </c>
      <c r="AU7" s="48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5678</v>
      </c>
      <c r="E8" s="51"/>
      <c r="F8" s="50"/>
      <c r="G8" s="51"/>
      <c r="H8" s="51"/>
      <c r="I8" s="51"/>
      <c r="J8" s="51"/>
      <c r="K8" s="51">
        <v>10</v>
      </c>
      <c r="L8" s="51"/>
      <c r="M8" s="51">
        <v>20</v>
      </c>
      <c r="N8" s="51"/>
      <c r="O8" s="51">
        <v>20</v>
      </c>
      <c r="P8" s="51">
        <v>30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6528</v>
      </c>
      <c r="AD8" s="35">
        <f t="shared" si="0"/>
        <v>5678</v>
      </c>
      <c r="AE8" s="52">
        <f t="shared" si="1"/>
        <v>156.14500000000001</v>
      </c>
      <c r="AF8" s="52">
        <f t="shared" si="2"/>
        <v>53.940999999999995</v>
      </c>
      <c r="AG8" s="40">
        <f t="shared" ref="AG8:AG27" si="7">SUM(E8*999+F8*499+G8*75+H8*50+I8*30+K8*20+L8*19+M8*10+P8*9+N8*10+J8*29+R8*4+Q8*5+O8*9)*2.75%</f>
        <v>23.375</v>
      </c>
      <c r="AH8" s="52">
        <f t="shared" si="3"/>
        <v>8.0749999999999993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158.345</v>
      </c>
      <c r="AP8" s="53"/>
      <c r="AQ8" s="44">
        <v>58</v>
      </c>
      <c r="AR8" s="45">
        <f>AC8-AE8-AG8-AJ8-AK8-AL8-AM8-AN8-AP8-AQ8</f>
        <v>6290.48</v>
      </c>
      <c r="AS8" s="54">
        <f t="shared" si="4"/>
        <v>62.015999999999991</v>
      </c>
      <c r="AT8" s="55">
        <f t="shared" si="5"/>
        <v>4.0159999999999911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10689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13894</v>
      </c>
      <c r="AD9" s="35">
        <f t="shared" si="0"/>
        <v>10689</v>
      </c>
      <c r="AE9" s="52">
        <f t="shared" si="1"/>
        <v>293.94749999999999</v>
      </c>
      <c r="AF9" s="52">
        <f t="shared" si="2"/>
        <v>101.5455</v>
      </c>
      <c r="AG9" s="40">
        <f t="shared" si="7"/>
        <v>61.875</v>
      </c>
      <c r="AH9" s="52">
        <f t="shared" si="3"/>
        <v>21.375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300.82249999999999</v>
      </c>
      <c r="AP9" s="53"/>
      <c r="AQ9" s="44">
        <v>108</v>
      </c>
      <c r="AR9" s="45">
        <f t="shared" ref="AR9:AR27" si="10">AC9-AE9-AG9-AJ9-AK9-AL9-AM9-AN9-AP9-AQ9</f>
        <v>13430.1775</v>
      </c>
      <c r="AS9" s="54">
        <f t="shared" si="4"/>
        <v>122.9205</v>
      </c>
      <c r="AT9" s="55">
        <f t="shared" si="5"/>
        <v>14.920500000000004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3086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4614</v>
      </c>
      <c r="AD10" s="35">
        <f>D10*1</f>
        <v>3086</v>
      </c>
      <c r="AE10" s="52">
        <f>D10*2.75%</f>
        <v>84.864999999999995</v>
      </c>
      <c r="AF10" s="52">
        <f>AD10*0.95%</f>
        <v>29.317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84.864999999999995</v>
      </c>
      <c r="AP10" s="53"/>
      <c r="AQ10" s="44">
        <v>29</v>
      </c>
      <c r="AR10" s="45">
        <f t="shared" si="10"/>
        <v>4500.1350000000002</v>
      </c>
      <c r="AS10" s="54">
        <f>AF10+AH10+AI10</f>
        <v>29.317</v>
      </c>
      <c r="AT10" s="55">
        <f>AS10-AQ10-AN10</f>
        <v>0.31700000000000017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3600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100</v>
      </c>
      <c r="N11" s="51"/>
      <c r="O11" s="59">
        <v>10</v>
      </c>
      <c r="P11" s="51">
        <v>500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10190</v>
      </c>
      <c r="AD11" s="35">
        <f t="shared" si="0"/>
        <v>3600</v>
      </c>
      <c r="AE11" s="52">
        <f t="shared" si="1"/>
        <v>99</v>
      </c>
      <c r="AF11" s="52">
        <f t="shared" si="2"/>
        <v>34.199999999999996</v>
      </c>
      <c r="AG11" s="40">
        <f t="shared" si="7"/>
        <v>181.22499999999999</v>
      </c>
      <c r="AH11" s="52">
        <f t="shared" si="3"/>
        <v>62.604999999999997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117.15</v>
      </c>
      <c r="AP11" s="53"/>
      <c r="AQ11" s="44">
        <v>49</v>
      </c>
      <c r="AR11" s="45">
        <f t="shared" si="10"/>
        <v>9860.7749999999996</v>
      </c>
      <c r="AS11" s="54">
        <f t="shared" si="4"/>
        <v>96.804999999999993</v>
      </c>
      <c r="AT11" s="55">
        <f t="shared" si="5"/>
        <v>47.804999999999993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3811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3811</v>
      </c>
      <c r="AD12" s="35">
        <f>D12*1</f>
        <v>3811</v>
      </c>
      <c r="AE12" s="52">
        <f>D12*2.75%</f>
        <v>104.80249999999999</v>
      </c>
      <c r="AF12" s="52">
        <f>AD12*0.95%</f>
        <v>36.204499999999996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104.80249999999999</v>
      </c>
      <c r="AP12" s="53"/>
      <c r="AQ12" s="44">
        <v>11</v>
      </c>
      <c r="AR12" s="45">
        <f t="shared" si="10"/>
        <v>3695.1975000000002</v>
      </c>
      <c r="AS12" s="54">
        <f>AF12+AH12+AI12</f>
        <v>36.204499999999996</v>
      </c>
      <c r="AT12" s="55">
        <f>AS12-AQ12-AN12</f>
        <v>25.204499999999996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3096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3096</v>
      </c>
      <c r="AD13" s="35">
        <f t="shared" si="0"/>
        <v>3096</v>
      </c>
      <c r="AE13" s="52">
        <f t="shared" si="1"/>
        <v>85.14</v>
      </c>
      <c r="AF13" s="52">
        <f t="shared" si="2"/>
        <v>29.411999999999999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85.14</v>
      </c>
      <c r="AP13" s="53"/>
      <c r="AQ13" s="44">
        <v>29</v>
      </c>
      <c r="AR13" s="45">
        <f t="shared" si="10"/>
        <v>2981.86</v>
      </c>
      <c r="AS13" s="54">
        <f t="shared" si="4"/>
        <v>29.411999999999999</v>
      </c>
      <c r="AT13" s="55">
        <f>AS13-AQ13-AN13</f>
        <v>0.41199999999999903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13727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19042</v>
      </c>
      <c r="AD14" s="35">
        <f t="shared" si="0"/>
        <v>13727</v>
      </c>
      <c r="AE14" s="52">
        <f t="shared" si="1"/>
        <v>377.49250000000001</v>
      </c>
      <c r="AF14" s="52">
        <f t="shared" si="2"/>
        <v>130.40649999999999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379.14249999999998</v>
      </c>
      <c r="AP14" s="53"/>
      <c r="AQ14" s="44">
        <v>120</v>
      </c>
      <c r="AR14" s="45">
        <f>AC14-AE14-AG14-AJ14-AK14-AL14-AM14-AN14-AP14-AQ14</f>
        <v>18529.657500000001</v>
      </c>
      <c r="AS14" s="54">
        <f t="shared" si="4"/>
        <v>135.53649999999999</v>
      </c>
      <c r="AT14" s="61">
        <f t="shared" si="5"/>
        <v>15.53649999999999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8839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8839</v>
      </c>
      <c r="AD15" s="35">
        <f t="shared" si="0"/>
        <v>8839</v>
      </c>
      <c r="AE15" s="52">
        <f t="shared" si="1"/>
        <v>243.07249999999999</v>
      </c>
      <c r="AF15" s="52">
        <f t="shared" si="2"/>
        <v>83.970500000000001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243.07249999999999</v>
      </c>
      <c r="AP15" s="53"/>
      <c r="AQ15" s="44">
        <v>50</v>
      </c>
      <c r="AR15" s="45">
        <f t="shared" si="10"/>
        <v>8545.9274999999998</v>
      </c>
      <c r="AS15" s="54">
        <f>AF15+AH15+AI15</f>
        <v>83.970500000000001</v>
      </c>
      <c r="AT15" s="55">
        <f>AS15-AQ15-AN15</f>
        <v>33.970500000000001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12177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>
        <v>30</v>
      </c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13347</v>
      </c>
      <c r="AD16" s="35">
        <f t="shared" si="0"/>
        <v>12177</v>
      </c>
      <c r="AE16" s="52">
        <f t="shared" si="1"/>
        <v>334.86750000000001</v>
      </c>
      <c r="AF16" s="52">
        <f t="shared" si="2"/>
        <v>115.6815</v>
      </c>
      <c r="AG16" s="40">
        <f t="shared" si="7"/>
        <v>32.174999999999997</v>
      </c>
      <c r="AH16" s="52">
        <f t="shared" si="3"/>
        <v>11.115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338.4425</v>
      </c>
      <c r="AP16" s="53"/>
      <c r="AQ16" s="44">
        <v>80</v>
      </c>
      <c r="AR16" s="45">
        <f>AC16-AE16-AG16-AJ16-AK16-AL16-AM16-AN16-AP16-AQ16</f>
        <v>12899.9575</v>
      </c>
      <c r="AS16" s="54">
        <f t="shared" si="4"/>
        <v>126.79649999999999</v>
      </c>
      <c r="AT16" s="55">
        <f t="shared" si="5"/>
        <v>46.796499999999995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720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62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12562</v>
      </c>
      <c r="AD17" s="35">
        <f>D17*1</f>
        <v>720</v>
      </c>
      <c r="AE17" s="52">
        <f>D17*2.75%</f>
        <v>19.8</v>
      </c>
      <c r="AF17" s="52">
        <f>AD17*0.95%</f>
        <v>6.84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19.8</v>
      </c>
      <c r="AP17" s="53"/>
      <c r="AQ17" s="44"/>
      <c r="AR17" s="45">
        <f>AC17-AE17-AG17-AJ17-AK17-AL17-AM17-AN17-AP17-AQ17</f>
        <v>12542.2</v>
      </c>
      <c r="AS17" s="54">
        <f>AF17+AH17+AI17</f>
        <v>6.84</v>
      </c>
      <c r="AT17" s="55">
        <f>AS17-AQ17-AN17</f>
        <v>6.84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6068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6641</v>
      </c>
      <c r="AD18" s="35">
        <f>D18*1</f>
        <v>6068</v>
      </c>
      <c r="AE18" s="52">
        <f>D18*2.75%</f>
        <v>166.87</v>
      </c>
      <c r="AF18" s="52">
        <f>AD18*0.95%</f>
        <v>57.646000000000001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166.87</v>
      </c>
      <c r="AP18" s="53"/>
      <c r="AQ18" s="44">
        <v>100</v>
      </c>
      <c r="AR18" s="45">
        <f t="shared" si="10"/>
        <v>6374.13</v>
      </c>
      <c r="AS18" s="54">
        <f>AF18+AH18+AI18</f>
        <v>57.646000000000001</v>
      </c>
      <c r="AT18" s="55">
        <f>AS18-AQ18-AN18</f>
        <v>-42.353999999999999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5425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5425</v>
      </c>
      <c r="AD19" s="35">
        <f t="shared" si="0"/>
        <v>5425</v>
      </c>
      <c r="AE19" s="52">
        <f t="shared" si="1"/>
        <v>149.1875</v>
      </c>
      <c r="AF19" s="52">
        <f t="shared" si="2"/>
        <v>51.537500000000001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149.1875</v>
      </c>
      <c r="AP19" s="53"/>
      <c r="AQ19" s="64">
        <v>145</v>
      </c>
      <c r="AR19" s="65">
        <f>AC19-AE19-AG19-AJ19-AK19-AL19-AM19-AN19-AP19-AQ19</f>
        <v>5130.8125</v>
      </c>
      <c r="AS19" s="54">
        <f t="shared" si="4"/>
        <v>51.537500000000001</v>
      </c>
      <c r="AT19" s="66">
        <f t="shared" si="5"/>
        <v>-93.462500000000006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5241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5241</v>
      </c>
      <c r="AD20" s="35">
        <f t="shared" si="0"/>
        <v>5241</v>
      </c>
      <c r="AE20" s="52">
        <f t="shared" si="1"/>
        <v>144.1275</v>
      </c>
      <c r="AF20" s="52">
        <f t="shared" si="2"/>
        <v>49.789499999999997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144.1275</v>
      </c>
      <c r="AP20" s="53"/>
      <c r="AQ20" s="64">
        <v>60</v>
      </c>
      <c r="AR20" s="65">
        <f>AC20-AE20-AG20-AJ20-AK20-AL20-AM20-AN20-AP20-AQ20</f>
        <v>5036.8725000000004</v>
      </c>
      <c r="AS20" s="54">
        <f>AF20+AH20+AI20</f>
        <v>49.789499999999997</v>
      </c>
      <c r="AT20" s="66">
        <f>AS20-AQ20-AN20</f>
        <v>-10.210500000000003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3831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19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7460</v>
      </c>
      <c r="AD21" s="35">
        <f t="shared" si="0"/>
        <v>3831</v>
      </c>
      <c r="AE21" s="52">
        <f t="shared" si="1"/>
        <v>105.35250000000001</v>
      </c>
      <c r="AF21" s="52">
        <f t="shared" si="2"/>
        <v>36.394500000000001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105.35250000000001</v>
      </c>
      <c r="AP21" s="53"/>
      <c r="AQ21" s="64">
        <v>34</v>
      </c>
      <c r="AR21" s="68">
        <f t="shared" si="10"/>
        <v>7320.6475</v>
      </c>
      <c r="AS21" s="54">
        <f t="shared" ref="AS21:AS27" si="11">AF21+AH21+AI21</f>
        <v>36.394500000000001</v>
      </c>
      <c r="AT21" s="66">
        <f t="shared" ref="AT21:AT27" si="12">AS21-AQ21-AN21</f>
        <v>2.3945000000000007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8230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8230</v>
      </c>
      <c r="AD22" s="35">
        <f t="shared" si="0"/>
        <v>8230</v>
      </c>
      <c r="AE22" s="52">
        <f t="shared" si="1"/>
        <v>226.32499999999999</v>
      </c>
      <c r="AF22" s="52">
        <f t="shared" si="2"/>
        <v>78.185000000000002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226.32499999999999</v>
      </c>
      <c r="AP22" s="53"/>
      <c r="AQ22" s="64">
        <v>93</v>
      </c>
      <c r="AR22" s="68">
        <f>AC22-AE22-AG22-AJ22-AK22-AL22-AM22-AN22-AP22-AQ22</f>
        <v>7910.6750000000002</v>
      </c>
      <c r="AS22" s="54">
        <f>AF22+AH22+AI22</f>
        <v>78.185000000000002</v>
      </c>
      <c r="AT22" s="66">
        <f>AS22-AQ22-AN22</f>
        <v>-14.814999999999998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6630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8540</v>
      </c>
      <c r="AD23" s="35">
        <f t="shared" si="0"/>
        <v>6630</v>
      </c>
      <c r="AE23" s="52">
        <f t="shared" si="1"/>
        <v>182.32499999999999</v>
      </c>
      <c r="AF23" s="52">
        <f t="shared" si="2"/>
        <v>62.984999999999999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182.32499999999999</v>
      </c>
      <c r="AP23" s="53"/>
      <c r="AQ23" s="64">
        <v>50</v>
      </c>
      <c r="AR23" s="68">
        <f>AC23-AE23-AG23-AJ23-AK23-AL23-AM23-AN23-AP23-AQ23</f>
        <v>8307.6749999999993</v>
      </c>
      <c r="AS23" s="54">
        <f t="shared" si="11"/>
        <v>62.984999999999999</v>
      </c>
      <c r="AT23" s="66">
        <f t="shared" si="12"/>
        <v>12.984999999999999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20000</v>
      </c>
      <c r="E24" s="51"/>
      <c r="F24" s="50"/>
      <c r="G24" s="51"/>
      <c r="H24" s="51"/>
      <c r="I24" s="51"/>
      <c r="J24" s="51"/>
      <c r="K24" s="51">
        <v>30</v>
      </c>
      <c r="L24" s="51"/>
      <c r="M24" s="51"/>
      <c r="N24" s="51"/>
      <c r="O24" s="51"/>
      <c r="P24" s="51">
        <v>100</v>
      </c>
      <c r="Q24" s="35"/>
      <c r="R24" s="35"/>
      <c r="S24" s="35">
        <v>2</v>
      </c>
      <c r="T24" s="35"/>
      <c r="U24" s="35"/>
      <c r="V24" s="35"/>
      <c r="W24" s="35"/>
      <c r="X24" s="35"/>
      <c r="Y24" s="35"/>
      <c r="Z24" s="35"/>
      <c r="AA24" s="35">
        <v>5</v>
      </c>
      <c r="AB24" s="35"/>
      <c r="AC24" s="39">
        <f t="shared" si="6"/>
        <v>22792</v>
      </c>
      <c r="AD24" s="35">
        <f t="shared" si="0"/>
        <v>20000</v>
      </c>
      <c r="AE24" s="52">
        <f t="shared" si="1"/>
        <v>550</v>
      </c>
      <c r="AF24" s="52">
        <f t="shared" si="2"/>
        <v>190</v>
      </c>
      <c r="AG24" s="40">
        <f t="shared" si="7"/>
        <v>41.25</v>
      </c>
      <c r="AH24" s="52">
        <f t="shared" si="3"/>
        <v>14.25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553.57500000000005</v>
      </c>
      <c r="AP24" s="53"/>
      <c r="AQ24" s="64">
        <v>131</v>
      </c>
      <c r="AR24" s="68">
        <f t="shared" si="10"/>
        <v>22069.75</v>
      </c>
      <c r="AS24" s="54">
        <f t="shared" si="11"/>
        <v>204.25</v>
      </c>
      <c r="AT24" s="66">
        <f t="shared" si="12"/>
        <v>73.25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5039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5039</v>
      </c>
      <c r="AD25" s="35">
        <f t="shared" si="0"/>
        <v>5039</v>
      </c>
      <c r="AE25" s="52">
        <f t="shared" si="1"/>
        <v>138.57249999999999</v>
      </c>
      <c r="AF25" s="52">
        <f t="shared" si="2"/>
        <v>47.8705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138.57249999999999</v>
      </c>
      <c r="AP25" s="53"/>
      <c r="AQ25" s="64">
        <v>50</v>
      </c>
      <c r="AR25" s="68">
        <f t="shared" si="10"/>
        <v>4850.4274999999998</v>
      </c>
      <c r="AS25" s="54">
        <f t="shared" si="11"/>
        <v>47.8705</v>
      </c>
      <c r="AT25" s="66">
        <f t="shared" si="12"/>
        <v>-2.1295000000000002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5360</v>
      </c>
      <c r="AD26" s="35">
        <f t="shared" si="0"/>
        <v>5360</v>
      </c>
      <c r="AE26" s="52">
        <f t="shared" si="1"/>
        <v>147.4</v>
      </c>
      <c r="AF26" s="52">
        <f t="shared" si="2"/>
        <v>50.92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147.4</v>
      </c>
      <c r="AP26" s="53"/>
      <c r="AQ26" s="64">
        <v>45</v>
      </c>
      <c r="AR26" s="68">
        <f t="shared" si="10"/>
        <v>5167.6000000000004</v>
      </c>
      <c r="AS26" s="54">
        <f t="shared" si="11"/>
        <v>50.92</v>
      </c>
      <c r="AT26" s="66">
        <f t="shared" si="12"/>
        <v>5.9200000000000017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3904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3904</v>
      </c>
      <c r="AD27" s="35">
        <f t="shared" si="0"/>
        <v>3904</v>
      </c>
      <c r="AE27" s="52">
        <f t="shared" si="1"/>
        <v>107.36</v>
      </c>
      <c r="AF27" s="52">
        <f t="shared" si="2"/>
        <v>37.088000000000001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107.36</v>
      </c>
      <c r="AP27" s="53"/>
      <c r="AQ27" s="64">
        <v>50</v>
      </c>
      <c r="AR27" s="68">
        <f t="shared" si="10"/>
        <v>3746.64</v>
      </c>
      <c r="AS27" s="54">
        <f t="shared" si="11"/>
        <v>37.088000000000001</v>
      </c>
      <c r="AT27" s="66">
        <f t="shared" si="12"/>
        <v>-12.911999999999999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141344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90</v>
      </c>
      <c r="L28" s="72">
        <f t="shared" ref="L28:AT28" si="14">SUM(L7:L27)</f>
        <v>0</v>
      </c>
      <c r="M28" s="72">
        <f t="shared" si="14"/>
        <v>120</v>
      </c>
      <c r="N28" s="72">
        <f t="shared" si="14"/>
        <v>0</v>
      </c>
      <c r="O28" s="72">
        <f t="shared" si="14"/>
        <v>60</v>
      </c>
      <c r="P28" s="72">
        <f t="shared" si="14"/>
        <v>1040</v>
      </c>
      <c r="Q28" s="72">
        <f t="shared" si="14"/>
        <v>0</v>
      </c>
      <c r="R28" s="72">
        <f t="shared" si="14"/>
        <v>0</v>
      </c>
      <c r="S28" s="72">
        <f t="shared" si="14"/>
        <v>134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72">
        <f t="shared" si="14"/>
        <v>0</v>
      </c>
      <c r="AC28" s="73">
        <f t="shared" si="14"/>
        <v>180748</v>
      </c>
      <c r="AD28" s="73">
        <f t="shared" si="14"/>
        <v>141344</v>
      </c>
      <c r="AE28" s="73">
        <f t="shared" si="14"/>
        <v>3886.96</v>
      </c>
      <c r="AF28" s="73">
        <f t="shared" si="14"/>
        <v>1342.7679999999998</v>
      </c>
      <c r="AG28" s="73">
        <f t="shared" si="14"/>
        <v>354.75000000000006</v>
      </c>
      <c r="AH28" s="73">
        <f t="shared" si="14"/>
        <v>122.54999999999998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3922.9850000000006</v>
      </c>
      <c r="AP28" s="73">
        <f t="shared" si="14"/>
        <v>0</v>
      </c>
      <c r="AQ28" s="75">
        <f t="shared" si="14"/>
        <v>1350</v>
      </c>
      <c r="AR28" s="76">
        <f t="shared" si="14"/>
        <v>175156.29000000004</v>
      </c>
      <c r="AS28" s="76">
        <f t="shared" si="14"/>
        <v>1465.318</v>
      </c>
      <c r="AT28" s="77">
        <f t="shared" si="14"/>
        <v>115.31799999999996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66" priority="27" stopIfTrue="1" operator="greaterThan">
      <formula>0</formula>
    </cfRule>
  </conditionalFormatting>
  <conditionalFormatting sqref="AQ31">
    <cfRule type="cellIs" dxfId="565" priority="25" operator="greaterThan">
      <formula>$AQ$7:$AQ$18&lt;100</formula>
    </cfRule>
    <cfRule type="cellIs" dxfId="564" priority="26" operator="greaterThan">
      <formula>100</formula>
    </cfRule>
  </conditionalFormatting>
  <conditionalFormatting sqref="D29:J29 Q29:AB29 Q28:AA28 K4:P29">
    <cfRule type="cellIs" dxfId="563" priority="24" operator="equal">
      <formula>212030016606640</formula>
    </cfRule>
  </conditionalFormatting>
  <conditionalFormatting sqref="D29:J29 L29:AB29 L28:AA28 K4:K29">
    <cfRule type="cellIs" dxfId="562" priority="22" operator="equal">
      <formula>$K$4</formula>
    </cfRule>
    <cfRule type="cellIs" dxfId="561" priority="23" operator="equal">
      <formula>2120</formula>
    </cfRule>
  </conditionalFormatting>
  <conditionalFormatting sqref="D29:L29 M4:N29">
    <cfRule type="cellIs" dxfId="560" priority="20" operator="equal">
      <formula>$M$4</formula>
    </cfRule>
    <cfRule type="cellIs" dxfId="559" priority="21" operator="equal">
      <formula>300</formula>
    </cfRule>
  </conditionalFormatting>
  <conditionalFormatting sqref="O4:O29">
    <cfRule type="cellIs" dxfId="558" priority="18" operator="equal">
      <formula>$O$4</formula>
    </cfRule>
    <cfRule type="cellIs" dxfId="557" priority="19" operator="equal">
      <formula>1660</formula>
    </cfRule>
  </conditionalFormatting>
  <conditionalFormatting sqref="P4:P29">
    <cfRule type="cellIs" dxfId="556" priority="16" operator="equal">
      <formula>$P$4</formula>
    </cfRule>
    <cfRule type="cellIs" dxfId="555" priority="17" operator="equal">
      <formula>6640</formula>
    </cfRule>
  </conditionalFormatting>
  <conditionalFormatting sqref="AT6:AT28">
    <cfRule type="cellIs" dxfId="554" priority="15" operator="lessThan">
      <formula>0</formula>
    </cfRule>
  </conditionalFormatting>
  <conditionalFormatting sqref="AT7:AT18">
    <cfRule type="cellIs" dxfId="553" priority="12" operator="lessThan">
      <formula>0</formula>
    </cfRule>
    <cfRule type="cellIs" dxfId="552" priority="13" operator="lessThan">
      <formula>0</formula>
    </cfRule>
    <cfRule type="cellIs" dxfId="551" priority="14" operator="lessThan">
      <formula>0</formula>
    </cfRule>
  </conditionalFormatting>
  <conditionalFormatting sqref="L28:AA28 K4:K28">
    <cfRule type="cellIs" dxfId="550" priority="11" operator="equal">
      <formula>$K$4</formula>
    </cfRule>
  </conditionalFormatting>
  <conditionalFormatting sqref="D28:D29 D6:D22 D24:D26 D4:AA4">
    <cfRule type="cellIs" dxfId="549" priority="10" operator="equal">
      <formula>$D$4</formula>
    </cfRule>
  </conditionalFormatting>
  <conditionalFormatting sqref="S4:S29">
    <cfRule type="cellIs" dxfId="548" priority="9" operator="equal">
      <formula>$S$4</formula>
    </cfRule>
  </conditionalFormatting>
  <conditionalFormatting sqref="Z4:Z29">
    <cfRule type="cellIs" dxfId="547" priority="8" operator="equal">
      <formula>$Z$4</formula>
    </cfRule>
  </conditionalFormatting>
  <conditionalFormatting sqref="AA4:AA29">
    <cfRule type="cellIs" dxfId="546" priority="7" operator="equal">
      <formula>$AA$4</formula>
    </cfRule>
  </conditionalFormatting>
  <conditionalFormatting sqref="AB4:AB29">
    <cfRule type="cellIs" dxfId="545" priority="6" operator="equal">
      <formula>$AB$4</formula>
    </cfRule>
  </conditionalFormatting>
  <conditionalFormatting sqref="AT7:AT28">
    <cfRule type="cellIs" dxfId="544" priority="3" operator="lessThan">
      <formula>0</formula>
    </cfRule>
    <cfRule type="cellIs" dxfId="543" priority="4" operator="lessThan">
      <formula>0</formula>
    </cfRule>
    <cfRule type="cellIs" dxfId="542" priority="5" operator="lessThan">
      <formula>0</formula>
    </cfRule>
  </conditionalFormatting>
  <conditionalFormatting sqref="D5:AA5">
    <cfRule type="cellIs" dxfId="541" priority="2" operator="greaterThan">
      <formula>0</formula>
    </cfRule>
  </conditionalFormatting>
  <conditionalFormatting sqref="D7:AQ27">
    <cfRule type="cellIs" dxfId="54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83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67">
        <f>'11'!D29</f>
        <v>581510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1420</v>
      </c>
      <c r="L4" s="167">
        <f>'11'!L29</f>
        <v>0</v>
      </c>
      <c r="M4" s="167">
        <f>'11'!M29</f>
        <v>5540</v>
      </c>
      <c r="N4" s="167">
        <f>'11'!N29</f>
        <v>0</v>
      </c>
      <c r="O4" s="167">
        <f>'11'!O29</f>
        <v>820</v>
      </c>
      <c r="P4" s="167">
        <f>'11'!P29</f>
        <v>6460</v>
      </c>
      <c r="Q4" s="167">
        <f>'11'!Q29</f>
        <v>0</v>
      </c>
      <c r="R4" s="167">
        <f>'11'!R29</f>
        <v>0</v>
      </c>
      <c r="S4" s="167">
        <f>'11'!S29</f>
        <v>900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688</v>
      </c>
      <c r="AA4" s="167">
        <f>'11'!AA29</f>
        <v>624</v>
      </c>
      <c r="AB4" s="4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39" priority="26" stopIfTrue="1" operator="greaterThan">
      <formula>0</formula>
    </cfRule>
  </conditionalFormatting>
  <conditionalFormatting sqref="AQ31">
    <cfRule type="cellIs" dxfId="538" priority="24" operator="greaterThan">
      <formula>$AQ$7:$AQ$18&lt;100</formula>
    </cfRule>
    <cfRule type="cellIs" dxfId="537" priority="25" operator="greaterThan">
      <formula>100</formula>
    </cfRule>
  </conditionalFormatting>
  <conditionalFormatting sqref="D29:J29 Q29:AB29 Q28:AA28 K4:P29">
    <cfRule type="cellIs" dxfId="536" priority="23" operator="equal">
      <formula>212030016606640</formula>
    </cfRule>
  </conditionalFormatting>
  <conditionalFormatting sqref="D29:J29 L29:AB29 L28:AA28 K4:K29">
    <cfRule type="cellIs" dxfId="535" priority="21" operator="equal">
      <formula>$K$4</formula>
    </cfRule>
    <cfRule type="cellIs" dxfId="534" priority="22" operator="equal">
      <formula>2120</formula>
    </cfRule>
  </conditionalFormatting>
  <conditionalFormatting sqref="D29:L29 M4:N29">
    <cfRule type="cellIs" dxfId="533" priority="19" operator="equal">
      <formula>$M$4</formula>
    </cfRule>
    <cfRule type="cellIs" dxfId="532" priority="20" operator="equal">
      <formula>300</formula>
    </cfRule>
  </conditionalFormatting>
  <conditionalFormatting sqref="O4:O29">
    <cfRule type="cellIs" dxfId="531" priority="17" operator="equal">
      <formula>$O$4</formula>
    </cfRule>
    <cfRule type="cellIs" dxfId="530" priority="18" operator="equal">
      <formula>1660</formula>
    </cfRule>
  </conditionalFormatting>
  <conditionalFormatting sqref="P4:P29">
    <cfRule type="cellIs" dxfId="529" priority="15" operator="equal">
      <formula>$P$4</formula>
    </cfRule>
    <cfRule type="cellIs" dxfId="528" priority="16" operator="equal">
      <formula>6640</formula>
    </cfRule>
  </conditionalFormatting>
  <conditionalFormatting sqref="AT6:AT28">
    <cfRule type="cellIs" dxfId="527" priority="14" operator="lessThan">
      <formula>0</formula>
    </cfRule>
  </conditionalFormatting>
  <conditionalFormatting sqref="AT7:AT18">
    <cfRule type="cellIs" dxfId="526" priority="11" operator="lessThan">
      <formula>0</formula>
    </cfRule>
    <cfRule type="cellIs" dxfId="525" priority="12" operator="lessThan">
      <formula>0</formula>
    </cfRule>
    <cfRule type="cellIs" dxfId="524" priority="13" operator="lessThan">
      <formula>0</formula>
    </cfRule>
  </conditionalFormatting>
  <conditionalFormatting sqref="L28:AA28 K4:K28">
    <cfRule type="cellIs" dxfId="523" priority="10" operator="equal">
      <formula>$K$4</formula>
    </cfRule>
  </conditionalFormatting>
  <conditionalFormatting sqref="D28:D29 D6:D22 D24:D26 D4:AA4">
    <cfRule type="cellIs" dxfId="522" priority="9" operator="equal">
      <formula>$D$4</formula>
    </cfRule>
  </conditionalFormatting>
  <conditionalFormatting sqref="S4:S29">
    <cfRule type="cellIs" dxfId="521" priority="8" operator="equal">
      <formula>$S$4</formula>
    </cfRule>
  </conditionalFormatting>
  <conditionalFormatting sqref="Z4:Z29">
    <cfRule type="cellIs" dxfId="520" priority="7" operator="equal">
      <formula>$Z$4</formula>
    </cfRule>
  </conditionalFormatting>
  <conditionalFormatting sqref="AA4:AA29">
    <cfRule type="cellIs" dxfId="519" priority="6" operator="equal">
      <formula>$AA$4</formula>
    </cfRule>
  </conditionalFormatting>
  <conditionalFormatting sqref="AB4:AB29">
    <cfRule type="cellIs" dxfId="518" priority="5" operator="equal">
      <formula>$AB$4</formula>
    </cfRule>
  </conditionalFormatting>
  <conditionalFormatting sqref="AT7:AT28">
    <cfRule type="cellIs" dxfId="517" priority="2" operator="lessThan">
      <formula>0</formula>
    </cfRule>
    <cfRule type="cellIs" dxfId="516" priority="3" operator="lessThan">
      <formula>0</formula>
    </cfRule>
    <cfRule type="cellIs" dxfId="515" priority="4" operator="lessThan">
      <formula>0</formula>
    </cfRule>
  </conditionalFormatting>
  <conditionalFormatting sqref="D5:AA5">
    <cfRule type="cellIs" dxfId="514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11" sqref="A11:XFD1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84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67">
        <f>'12'!D29</f>
        <v>581510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1420</v>
      </c>
      <c r="L4" s="167">
        <f>'12'!L29</f>
        <v>0</v>
      </c>
      <c r="M4" s="167">
        <f>'12'!M29</f>
        <v>5540</v>
      </c>
      <c r="N4" s="167">
        <f>'12'!N29</f>
        <v>0</v>
      </c>
      <c r="O4" s="167">
        <f>'12'!O29</f>
        <v>820</v>
      </c>
      <c r="P4" s="167">
        <f>'12'!P29</f>
        <v>6460</v>
      </c>
      <c r="Q4" s="167">
        <f>'12'!Q29</f>
        <v>0</v>
      </c>
      <c r="R4" s="167">
        <f>'12'!R29</f>
        <v>0</v>
      </c>
      <c r="S4" s="167">
        <f>'12'!S29</f>
        <v>900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688</v>
      </c>
      <c r="AA4" s="167">
        <f>'12'!AA29</f>
        <v>624</v>
      </c>
      <c r="AB4" s="4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28</v>
      </c>
      <c r="AA6" s="200" t="s">
        <v>29</v>
      </c>
      <c r="AB6" s="200" t="s">
        <v>30</v>
      </c>
      <c r="AC6" s="192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2" t="s">
        <v>38</v>
      </c>
      <c r="AK6" s="201" t="s">
        <v>39</v>
      </c>
      <c r="AL6" s="201" t="s">
        <v>40</v>
      </c>
      <c r="AM6" s="201" t="s">
        <v>41</v>
      </c>
      <c r="AN6" s="192" t="s">
        <v>42</v>
      </c>
      <c r="AO6" s="201" t="s">
        <v>43</v>
      </c>
      <c r="AP6" s="192" t="s">
        <v>44</v>
      </c>
      <c r="AQ6" s="192" t="s">
        <v>45</v>
      </c>
      <c r="AR6" s="192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9512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10467</v>
      </c>
      <c r="AD7" s="35">
        <f t="shared" ref="AD7:AD27" si="0">D7*1</f>
        <v>9512</v>
      </c>
      <c r="AE7" s="52">
        <f t="shared" ref="AE7:AE27" si="1">D7*2.75%</f>
        <v>261.58</v>
      </c>
      <c r="AF7" s="52">
        <f t="shared" ref="AF7:AF27" si="2">AD7*0.95%</f>
        <v>90.364000000000004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261.58</v>
      </c>
      <c r="AP7" s="53"/>
      <c r="AQ7" s="53">
        <v>76</v>
      </c>
      <c r="AR7" s="50">
        <f>AC7-AE7-AG7-AJ7-AK7-AL7-AM7-AN7-AP7-AQ7</f>
        <v>10129.42</v>
      </c>
      <c r="AS7" s="161">
        <f t="shared" ref="AS7:AS19" si="4">AF7+AH7+AI7</f>
        <v>90.364000000000004</v>
      </c>
      <c r="AT7" s="163">
        <f t="shared" ref="AT7:AT19" si="5">AS7-AQ7-AN7</f>
        <v>14.364000000000004</v>
      </c>
      <c r="AU7" s="103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4318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7183</v>
      </c>
      <c r="AD8" s="35">
        <f t="shared" si="0"/>
        <v>4318</v>
      </c>
      <c r="AE8" s="52">
        <f t="shared" si="1"/>
        <v>118.745</v>
      </c>
      <c r="AF8" s="52">
        <f t="shared" si="2"/>
        <v>41.021000000000001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118.745</v>
      </c>
      <c r="AP8" s="53"/>
      <c r="AQ8" s="53">
        <v>44</v>
      </c>
      <c r="AR8" s="50">
        <f>AC8-AE8-AG8-AJ8-AK8-AL8-AM8-AN8-AP8-AQ8</f>
        <v>7020.2550000000001</v>
      </c>
      <c r="AS8" s="161">
        <f t="shared" si="4"/>
        <v>41.021000000000001</v>
      </c>
      <c r="AT8" s="163">
        <f t="shared" si="5"/>
        <v>-2.9789999999999992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5130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6"/>
        <v>6085</v>
      </c>
      <c r="AD9" s="35">
        <f t="shared" si="0"/>
        <v>5130</v>
      </c>
      <c r="AE9" s="52">
        <f t="shared" si="1"/>
        <v>141.07499999999999</v>
      </c>
      <c r="AF9" s="52">
        <f t="shared" si="2"/>
        <v>48.734999999999999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141.07499999999999</v>
      </c>
      <c r="AP9" s="53"/>
      <c r="AQ9" s="53">
        <v>44</v>
      </c>
      <c r="AR9" s="50">
        <f t="shared" ref="AR9:AR27" si="10">AC9-AE9-AG9-AJ9-AK9-AL9-AM9-AN9-AP9-AQ9</f>
        <v>5899.9250000000002</v>
      </c>
      <c r="AS9" s="161">
        <f t="shared" si="4"/>
        <v>48.734999999999999</v>
      </c>
      <c r="AT9" s="163">
        <f t="shared" si="5"/>
        <v>4.7349999999999994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4631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35"/>
      <c r="AC10" s="160">
        <f t="shared" si="6"/>
        <v>6811</v>
      </c>
      <c r="AD10" s="35">
        <f>D10*1</f>
        <v>4631</v>
      </c>
      <c r="AE10" s="52">
        <f>D10*2.75%</f>
        <v>127.35250000000001</v>
      </c>
      <c r="AF10" s="52">
        <f>AD10*0.95%</f>
        <v>43.994500000000002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128.17750000000001</v>
      </c>
      <c r="AP10" s="53"/>
      <c r="AQ10" s="53">
        <v>36</v>
      </c>
      <c r="AR10" s="50">
        <f t="shared" si="10"/>
        <v>6640.2224999999999</v>
      </c>
      <c r="AS10" s="161">
        <f>AF10+AH10+AI10</f>
        <v>46.5595</v>
      </c>
      <c r="AT10" s="163">
        <f>AS10-AQ10-AN10</f>
        <v>10.5595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4740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50</v>
      </c>
      <c r="N11" s="51"/>
      <c r="O11" s="59"/>
      <c r="P11" s="51">
        <v>100</v>
      </c>
      <c r="Q11" s="35"/>
      <c r="R11" s="35"/>
      <c r="S11" s="35">
        <v>27</v>
      </c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12297</v>
      </c>
      <c r="AD11" s="35">
        <f t="shared" si="0"/>
        <v>4740</v>
      </c>
      <c r="AE11" s="52">
        <f t="shared" si="1"/>
        <v>130.35</v>
      </c>
      <c r="AF11" s="52">
        <f t="shared" si="2"/>
        <v>45.03</v>
      </c>
      <c r="AG11" s="52">
        <f t="shared" si="7"/>
        <v>66</v>
      </c>
      <c r="AH11" s="52">
        <f t="shared" si="3"/>
        <v>22.8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135.85</v>
      </c>
      <c r="AP11" s="53"/>
      <c r="AQ11" s="53">
        <v>38</v>
      </c>
      <c r="AR11" s="50">
        <f t="shared" si="10"/>
        <v>12062.65</v>
      </c>
      <c r="AS11" s="161">
        <f t="shared" si="4"/>
        <v>67.83</v>
      </c>
      <c r="AT11" s="163">
        <f t="shared" si="5"/>
        <v>29.83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3418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3418</v>
      </c>
      <c r="AD12" s="35">
        <f>D12*1</f>
        <v>3418</v>
      </c>
      <c r="AE12" s="52">
        <f>D12*2.75%</f>
        <v>93.995000000000005</v>
      </c>
      <c r="AF12" s="52">
        <f>AD12*0.95%</f>
        <v>32.470999999999997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93.995000000000005</v>
      </c>
      <c r="AP12" s="53"/>
      <c r="AQ12" s="53">
        <v>14</v>
      </c>
      <c r="AR12" s="50">
        <f t="shared" si="10"/>
        <v>3310.0050000000001</v>
      </c>
      <c r="AS12" s="161">
        <f>AF12+AH12+AI12</f>
        <v>32.470999999999997</v>
      </c>
      <c r="AT12" s="163">
        <f>AS12-AQ12-AN12</f>
        <v>18.470999999999997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4734</v>
      </c>
      <c r="AD13" s="35">
        <f t="shared" si="0"/>
        <v>4734</v>
      </c>
      <c r="AE13" s="52">
        <f t="shared" si="1"/>
        <v>130.185</v>
      </c>
      <c r="AF13" s="52">
        <f t="shared" si="2"/>
        <v>44.972999999999999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130.185</v>
      </c>
      <c r="AP13" s="53"/>
      <c r="AQ13" s="53">
        <v>35</v>
      </c>
      <c r="AR13" s="50">
        <f t="shared" si="10"/>
        <v>4568.8149999999996</v>
      </c>
      <c r="AS13" s="161">
        <f t="shared" si="4"/>
        <v>44.972999999999999</v>
      </c>
      <c r="AT13" s="163">
        <f>AS13-AQ13-AN13</f>
        <v>9.972999999999999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9048</v>
      </c>
      <c r="E14" s="51"/>
      <c r="F14" s="50"/>
      <c r="G14" s="51"/>
      <c r="H14" s="51"/>
      <c r="I14" s="51"/>
      <c r="J14" s="51"/>
      <c r="K14" s="51"/>
      <c r="L14" s="51"/>
      <c r="M14" s="51">
        <v>100</v>
      </c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10948</v>
      </c>
      <c r="AD14" s="35">
        <f t="shared" si="0"/>
        <v>9048</v>
      </c>
      <c r="AE14" s="52">
        <f t="shared" si="1"/>
        <v>248.82</v>
      </c>
      <c r="AF14" s="52">
        <f t="shared" si="2"/>
        <v>85.956000000000003</v>
      </c>
      <c r="AG14" s="52">
        <f t="shared" si="7"/>
        <v>52.25</v>
      </c>
      <c r="AH14" s="52">
        <f t="shared" si="3"/>
        <v>18.05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254.32</v>
      </c>
      <c r="AP14" s="53"/>
      <c r="AQ14" s="53">
        <v>97</v>
      </c>
      <c r="AR14" s="50">
        <f>AC14-AE14-AG14-AJ14-AK14-AL14-AM14-AN14-AP14-AQ14</f>
        <v>10549.93</v>
      </c>
      <c r="AS14" s="161">
        <f t="shared" si="4"/>
        <v>104.006</v>
      </c>
      <c r="AT14" s="164">
        <f t="shared" si="5"/>
        <v>7.0060000000000002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12894</v>
      </c>
      <c r="E15" s="51"/>
      <c r="F15" s="50"/>
      <c r="G15" s="51"/>
      <c r="H15" s="51"/>
      <c r="I15" s="51"/>
      <c r="J15" s="51"/>
      <c r="K15" s="51">
        <v>20</v>
      </c>
      <c r="L15" s="51"/>
      <c r="M15" s="51">
        <v>50</v>
      </c>
      <c r="N15" s="51"/>
      <c r="O15" s="51"/>
      <c r="P15" s="51">
        <v>30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>D15*1+E15*999+F15*499+G15*75+H15*50+I15*30+K15*20+L15*19+M15*10+P15*9+N15*10+J15*29+S15*191+V15*4744+W15*110+X15*450+Y15*110+Z15*191+AA15*182+AB15*182+U15*30+T15*350+R15*4+Q15*5+O15*9</f>
        <v>15019</v>
      </c>
      <c r="AD15" s="35">
        <f t="shared" si="0"/>
        <v>12894</v>
      </c>
      <c r="AE15" s="52">
        <f t="shared" si="1"/>
        <v>354.58499999999998</v>
      </c>
      <c r="AF15" s="52">
        <f t="shared" si="2"/>
        <v>122.49299999999999</v>
      </c>
      <c r="AG15" s="52">
        <f t="shared" si="7"/>
        <v>32.174999999999997</v>
      </c>
      <c r="AH15" s="52">
        <f t="shared" si="3"/>
        <v>11.115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357.33499999999998</v>
      </c>
      <c r="AP15" s="53"/>
      <c r="AQ15" s="53">
        <v>110</v>
      </c>
      <c r="AR15" s="50">
        <f t="shared" si="10"/>
        <v>14522.240000000002</v>
      </c>
      <c r="AS15" s="161">
        <f>AF15+AH15+AI15</f>
        <v>133.608</v>
      </c>
      <c r="AT15" s="163">
        <f>AS15-AQ15-AN15</f>
        <v>23.608000000000004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1542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6"/>
        <v>1542</v>
      </c>
      <c r="AD16" s="35">
        <f t="shared" si="0"/>
        <v>1542</v>
      </c>
      <c r="AE16" s="52">
        <f t="shared" si="1"/>
        <v>42.405000000000001</v>
      </c>
      <c r="AF16" s="52">
        <f t="shared" si="2"/>
        <v>14.648999999999999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42.405000000000001</v>
      </c>
      <c r="AP16" s="53"/>
      <c r="AQ16" s="53"/>
      <c r="AR16" s="50">
        <f>AC16-AE16-AG16-AJ16-AK16-AL16-AM16-AN16-AP16-AQ16</f>
        <v>1499.595</v>
      </c>
      <c r="AS16" s="161">
        <f t="shared" si="4"/>
        <v>14.648999999999999</v>
      </c>
      <c r="AT16" s="163">
        <f t="shared" si="5"/>
        <v>14.648999999999999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6380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20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 t="shared" si="6"/>
        <v>11550</v>
      </c>
      <c r="AD17" s="35">
        <f>D17*1</f>
        <v>6380</v>
      </c>
      <c r="AE17" s="52">
        <f>D17*2.75%</f>
        <v>175.45</v>
      </c>
      <c r="AF17" s="52">
        <f>AD17*0.95%</f>
        <v>60.61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179.57499999999999</v>
      </c>
      <c r="AP17" s="53"/>
      <c r="AQ17" s="53">
        <v>57</v>
      </c>
      <c r="AR17" s="50">
        <f>AC17-AE17-AG17-AJ17-AK17-AL17-AM17-AN17-AP17-AQ17</f>
        <v>11280.424999999999</v>
      </c>
      <c r="AS17" s="161">
        <f>AF17+AH17+AI17</f>
        <v>73.435000000000002</v>
      </c>
      <c r="AT17" s="163">
        <f>AS17-AQ17-AN17</f>
        <v>16.435000000000002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9256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20</v>
      </c>
      <c r="N18" s="51"/>
      <c r="O18" s="51"/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10326</v>
      </c>
      <c r="AD18" s="35">
        <f>D18*1</f>
        <v>9256</v>
      </c>
      <c r="AE18" s="52">
        <f>D18*2.75%</f>
        <v>254.54</v>
      </c>
      <c r="AF18" s="52">
        <f>AD18*0.95%</f>
        <v>87.932000000000002</v>
      </c>
      <c r="AG18" s="52">
        <f t="shared" si="7"/>
        <v>29.425000000000001</v>
      </c>
      <c r="AH18" s="52">
        <f t="shared" si="3"/>
        <v>10.164999999999999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256.74</v>
      </c>
      <c r="AP18" s="53"/>
      <c r="AQ18" s="53">
        <v>150</v>
      </c>
      <c r="AR18" s="50">
        <f t="shared" si="10"/>
        <v>9892.0349999999999</v>
      </c>
      <c r="AS18" s="161">
        <f>AF18+AH18+AI18</f>
        <v>98.097000000000008</v>
      </c>
      <c r="AT18" s="163">
        <f>AS18-AQ18-AN18</f>
        <v>-51.902999999999992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10300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10300</v>
      </c>
      <c r="AD19" s="35">
        <f t="shared" si="0"/>
        <v>10300</v>
      </c>
      <c r="AE19" s="52">
        <f t="shared" si="1"/>
        <v>283.25</v>
      </c>
      <c r="AF19" s="52">
        <f t="shared" si="2"/>
        <v>97.85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283.25</v>
      </c>
      <c r="AP19" s="53"/>
      <c r="AQ19" s="53">
        <v>166</v>
      </c>
      <c r="AR19" s="50">
        <f>AC19-AE19-AG19-AJ19-AK19-AL19-AM19-AN19-AP19-AQ19</f>
        <v>9850.75</v>
      </c>
      <c r="AS19" s="161">
        <f t="shared" si="4"/>
        <v>97.85</v>
      </c>
      <c r="AT19" s="161">
        <f t="shared" si="5"/>
        <v>-68.150000000000006</v>
      </c>
      <c r="AU19" s="6"/>
      <c r="AV19" s="193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8222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8222</v>
      </c>
      <c r="AD20" s="35">
        <f t="shared" si="0"/>
        <v>8222</v>
      </c>
      <c r="AE20" s="52">
        <f t="shared" si="1"/>
        <v>226.10499999999999</v>
      </c>
      <c r="AF20" s="52">
        <f t="shared" si="2"/>
        <v>78.108999999999995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226.10499999999999</v>
      </c>
      <c r="AP20" s="53"/>
      <c r="AQ20" s="53">
        <v>95</v>
      </c>
      <c r="AR20" s="50">
        <f>AC20-AE20-AG20-AJ20-AK20-AL20-AM20-AN20-AP20-AQ20</f>
        <v>7900.8950000000004</v>
      </c>
      <c r="AS20" s="161">
        <f>AF20+AH20+AI20</f>
        <v>78.108999999999995</v>
      </c>
      <c r="AT20" s="161">
        <f>AS20-AQ20-AN20</f>
        <v>-16.891000000000005</v>
      </c>
      <c r="AU20" s="6"/>
      <c r="AV20" s="193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4316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20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9271</v>
      </c>
      <c r="AD21" s="35">
        <f t="shared" si="0"/>
        <v>4316</v>
      </c>
      <c r="AE21" s="52">
        <f t="shared" si="1"/>
        <v>118.69</v>
      </c>
      <c r="AF21" s="52">
        <f t="shared" si="2"/>
        <v>41.002000000000002</v>
      </c>
      <c r="AG21" s="52">
        <f t="shared" si="7"/>
        <v>4.95</v>
      </c>
      <c r="AH21" s="52">
        <f t="shared" si="3"/>
        <v>1.71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119.24</v>
      </c>
      <c r="AP21" s="53"/>
      <c r="AQ21" s="53">
        <v>42</v>
      </c>
      <c r="AR21" s="50">
        <f t="shared" si="10"/>
        <v>9105.3599999999988</v>
      </c>
      <c r="AS21" s="161">
        <f t="shared" ref="AS21:AS27" si="11">AF21+AH21+AI21</f>
        <v>42.712000000000003</v>
      </c>
      <c r="AT21" s="161">
        <f t="shared" ref="AT21:AT27" si="12">AS21-AQ21-AN21</f>
        <v>0.7120000000000033</v>
      </c>
      <c r="AU21" s="6"/>
      <c r="AV21" s="193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11355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12255</v>
      </c>
      <c r="AD22" s="35">
        <f t="shared" si="0"/>
        <v>11355</v>
      </c>
      <c r="AE22" s="52">
        <f t="shared" si="1"/>
        <v>312.26249999999999</v>
      </c>
      <c r="AF22" s="52">
        <f t="shared" si="2"/>
        <v>107.8725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315.01249999999999</v>
      </c>
      <c r="AP22" s="53"/>
      <c r="AQ22" s="53">
        <v>100</v>
      </c>
      <c r="AR22" s="50">
        <f>AC22-AE22-AG22-AJ22-AK22-AL22-AM22-AN22-AP22-AQ22</f>
        <v>11817.987499999999</v>
      </c>
      <c r="AS22" s="161">
        <f>AF22+AH22+AI22</f>
        <v>116.4225</v>
      </c>
      <c r="AT22" s="161">
        <f>AS22-AQ22-AN22</f>
        <v>16.422499999999999</v>
      </c>
      <c r="AU22" s="6"/>
      <c r="AV22" s="193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7384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7384</v>
      </c>
      <c r="AD23" s="35">
        <f t="shared" si="0"/>
        <v>7384</v>
      </c>
      <c r="AE23" s="52">
        <f t="shared" si="1"/>
        <v>203.06</v>
      </c>
      <c r="AF23" s="52">
        <f t="shared" si="2"/>
        <v>70.147999999999996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203.06</v>
      </c>
      <c r="AP23" s="53"/>
      <c r="AQ23" s="53">
        <v>70</v>
      </c>
      <c r="AR23" s="50">
        <f>AC23-AE23-AG23-AJ23-AK23-AL23-AM23-AN23-AP23-AQ23</f>
        <v>7110.94</v>
      </c>
      <c r="AS23" s="161">
        <f t="shared" si="11"/>
        <v>70.147999999999996</v>
      </c>
      <c r="AT23" s="161">
        <f t="shared" si="12"/>
        <v>0.14799999999999613</v>
      </c>
      <c r="AU23" s="6"/>
      <c r="AV23" s="193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5140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5140</v>
      </c>
      <c r="AD24" s="35">
        <f t="shared" si="0"/>
        <v>5140</v>
      </c>
      <c r="AE24" s="52">
        <f t="shared" si="1"/>
        <v>141.35</v>
      </c>
      <c r="AF24" s="52">
        <f t="shared" si="2"/>
        <v>48.83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141.35</v>
      </c>
      <c r="AP24" s="53"/>
      <c r="AQ24" s="53">
        <v>39</v>
      </c>
      <c r="AR24" s="50">
        <f t="shared" si="10"/>
        <v>4959.6499999999996</v>
      </c>
      <c r="AS24" s="161">
        <f t="shared" si="11"/>
        <v>48.83</v>
      </c>
      <c r="AT24" s="161">
        <f t="shared" si="12"/>
        <v>9.8299999999999983</v>
      </c>
      <c r="AU24" s="6"/>
      <c r="AV24" s="193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4631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4631</v>
      </c>
      <c r="AD25" s="35">
        <f t="shared" si="0"/>
        <v>4631</v>
      </c>
      <c r="AE25" s="52">
        <f t="shared" si="1"/>
        <v>127.35250000000001</v>
      </c>
      <c r="AF25" s="52">
        <f t="shared" si="2"/>
        <v>43.994500000000002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127.35250000000001</v>
      </c>
      <c r="AP25" s="53"/>
      <c r="AQ25" s="53">
        <v>45</v>
      </c>
      <c r="AR25" s="50">
        <f t="shared" si="10"/>
        <v>4458.6475</v>
      </c>
      <c r="AS25" s="161">
        <f t="shared" si="11"/>
        <v>43.994500000000002</v>
      </c>
      <c r="AT25" s="161">
        <f t="shared" si="12"/>
        <v>-1.0054999999999978</v>
      </c>
      <c r="AU25" s="6"/>
      <c r="AV25" s="193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6376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6376</v>
      </c>
      <c r="AD26" s="35">
        <f t="shared" si="0"/>
        <v>6376</v>
      </c>
      <c r="AE26" s="52">
        <f t="shared" si="1"/>
        <v>175.34</v>
      </c>
      <c r="AF26" s="52">
        <f t="shared" si="2"/>
        <v>60.571999999999996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175.34</v>
      </c>
      <c r="AP26" s="53"/>
      <c r="AQ26" s="53">
        <v>50</v>
      </c>
      <c r="AR26" s="50">
        <f t="shared" si="10"/>
        <v>6150.66</v>
      </c>
      <c r="AS26" s="161">
        <f t="shared" si="11"/>
        <v>60.571999999999996</v>
      </c>
      <c r="AT26" s="161">
        <f t="shared" si="12"/>
        <v>10.571999999999996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1644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1644</v>
      </c>
      <c r="AD27" s="35">
        <f t="shared" si="0"/>
        <v>1644</v>
      </c>
      <c r="AE27" s="52">
        <f t="shared" si="1"/>
        <v>45.21</v>
      </c>
      <c r="AF27" s="52">
        <f t="shared" si="2"/>
        <v>15.618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45.21</v>
      </c>
      <c r="AP27" s="53"/>
      <c r="AQ27" s="53">
        <v>30</v>
      </c>
      <c r="AR27" s="198">
        <f t="shared" si="10"/>
        <v>1568.79</v>
      </c>
      <c r="AS27" s="161">
        <f t="shared" si="11"/>
        <v>15.618</v>
      </c>
      <c r="AT27" s="161">
        <f t="shared" si="12"/>
        <v>-14.382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134971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100</v>
      </c>
      <c r="L28" s="72">
        <f t="shared" ref="L28:AT28" si="14">SUM(L7:L27)</f>
        <v>0</v>
      </c>
      <c r="M28" s="72">
        <f t="shared" si="14"/>
        <v>220</v>
      </c>
      <c r="N28" s="72">
        <f t="shared" si="14"/>
        <v>0</v>
      </c>
      <c r="O28" s="72">
        <f t="shared" si="14"/>
        <v>0</v>
      </c>
      <c r="P28" s="72">
        <f t="shared" si="14"/>
        <v>560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0</v>
      </c>
      <c r="AB28" s="72">
        <f t="shared" si="14"/>
        <v>0</v>
      </c>
      <c r="AC28" s="141">
        <f t="shared" si="14"/>
        <v>165603</v>
      </c>
      <c r="AD28" s="141">
        <f t="shared" si="14"/>
        <v>134971</v>
      </c>
      <c r="AE28" s="141">
        <f t="shared" si="14"/>
        <v>3711.7024999999999</v>
      </c>
      <c r="AF28" s="141">
        <f t="shared" si="14"/>
        <v>1282.2244999999998</v>
      </c>
      <c r="AG28" s="141">
        <f t="shared" si="14"/>
        <v>254.1</v>
      </c>
      <c r="AH28" s="141">
        <f t="shared" si="14"/>
        <v>87.78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3735.9024999999997</v>
      </c>
      <c r="AP28" s="141">
        <f t="shared" si="14"/>
        <v>0</v>
      </c>
      <c r="AQ28" s="141">
        <f t="shared" si="14"/>
        <v>1338</v>
      </c>
      <c r="AR28" s="141">
        <f t="shared" si="14"/>
        <v>160299.19750000001</v>
      </c>
      <c r="AS28" s="141">
        <f t="shared" si="14"/>
        <v>1370.0044999999998</v>
      </c>
      <c r="AT28" s="141">
        <f t="shared" si="14"/>
        <v>32.004499999999993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149">
        <f t="shared" si="15"/>
        <v>0</v>
      </c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customHeight="1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customHeight="1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customHeight="1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customHeight="1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513" priority="37" stopIfTrue="1" operator="greaterThan">
      <formula>0</formula>
    </cfRule>
  </conditionalFormatting>
  <conditionalFormatting sqref="D29:J29 Q29:AB29 Q28:AA28 K4:P29">
    <cfRule type="cellIs" dxfId="512" priority="34" operator="equal">
      <formula>212030016606640</formula>
    </cfRule>
  </conditionalFormatting>
  <conditionalFormatting sqref="D29:J29 L29:AB29 L28:AA28 K4:K29">
    <cfRule type="cellIs" dxfId="511" priority="32" operator="equal">
      <formula>$K$4</formula>
    </cfRule>
    <cfRule type="cellIs" dxfId="510" priority="33" operator="equal">
      <formula>2120</formula>
    </cfRule>
  </conditionalFormatting>
  <conditionalFormatting sqref="D29:L29 M4:N29">
    <cfRule type="cellIs" dxfId="509" priority="30" operator="equal">
      <formula>$M$4</formula>
    </cfRule>
    <cfRule type="cellIs" dxfId="508" priority="31" operator="equal">
      <formula>300</formula>
    </cfRule>
  </conditionalFormatting>
  <conditionalFormatting sqref="O4:O29">
    <cfRule type="cellIs" dxfId="507" priority="28" operator="equal">
      <formula>$O$4</formula>
    </cfRule>
    <cfRule type="cellIs" dxfId="506" priority="29" operator="equal">
      <formula>1660</formula>
    </cfRule>
  </conditionalFormatting>
  <conditionalFormatting sqref="P4:P29">
    <cfRule type="cellIs" dxfId="505" priority="26" operator="equal">
      <formula>$P$4</formula>
    </cfRule>
    <cfRule type="cellIs" dxfId="504" priority="27" operator="equal">
      <formula>6640</formula>
    </cfRule>
  </conditionalFormatting>
  <conditionalFormatting sqref="AT6:AT28">
    <cfRule type="cellIs" dxfId="503" priority="25" operator="lessThan">
      <formula>0</formula>
    </cfRule>
  </conditionalFormatting>
  <conditionalFormatting sqref="AT7:AT18">
    <cfRule type="cellIs" dxfId="502" priority="22" operator="lessThan">
      <formula>0</formula>
    </cfRule>
    <cfRule type="cellIs" dxfId="501" priority="23" operator="lessThan">
      <formula>0</formula>
    </cfRule>
    <cfRule type="cellIs" dxfId="500" priority="24" operator="lessThan">
      <formula>0</formula>
    </cfRule>
  </conditionalFormatting>
  <conditionalFormatting sqref="L28:AA28 K4:K28">
    <cfRule type="cellIs" dxfId="499" priority="21" operator="equal">
      <formula>$K$4</formula>
    </cfRule>
  </conditionalFormatting>
  <conditionalFormatting sqref="D28:D29 D6:D22 D24:D26 D4:AA4">
    <cfRule type="cellIs" dxfId="498" priority="20" operator="equal">
      <formula>$D$4</formula>
    </cfRule>
  </conditionalFormatting>
  <conditionalFormatting sqref="S4:S29">
    <cfRule type="cellIs" dxfId="497" priority="19" operator="equal">
      <formula>$S$4</formula>
    </cfRule>
  </conditionalFormatting>
  <conditionalFormatting sqref="Z4:Z29">
    <cfRule type="cellIs" dxfId="496" priority="18" operator="equal">
      <formula>$Z$4</formula>
    </cfRule>
  </conditionalFormatting>
  <conditionalFormatting sqref="AA4:AA29">
    <cfRule type="cellIs" dxfId="495" priority="17" operator="equal">
      <formula>$AA$4</formula>
    </cfRule>
  </conditionalFormatting>
  <conditionalFormatting sqref="AB4:AB29">
    <cfRule type="cellIs" dxfId="494" priority="16" operator="equal">
      <formula>$AB$4</formula>
    </cfRule>
  </conditionalFormatting>
  <conditionalFormatting sqref="AT7:AT28">
    <cfRule type="cellIs" dxfId="493" priority="13" operator="lessThan">
      <formula>0</formula>
    </cfRule>
    <cfRule type="cellIs" dxfId="492" priority="14" operator="lessThan">
      <formula>0</formula>
    </cfRule>
    <cfRule type="cellIs" dxfId="491" priority="15" operator="lessThan">
      <formula>0</formula>
    </cfRule>
  </conditionalFormatting>
  <conditionalFormatting sqref="D5:AA5">
    <cfRule type="cellIs" dxfId="490" priority="12" operator="greaterThan">
      <formula>0</formula>
    </cfRule>
  </conditionalFormatting>
  <conditionalFormatting sqref="D7:AS7">
    <cfRule type="cellIs" dxfId="489" priority="11" operator="greaterThan">
      <formula>0</formula>
    </cfRule>
  </conditionalFormatting>
  <conditionalFormatting sqref="D9:AS9">
    <cfRule type="cellIs" dxfId="488" priority="10" operator="greaterThan">
      <formula>0</formula>
    </cfRule>
  </conditionalFormatting>
  <conditionalFormatting sqref="D11:AS11">
    <cfRule type="cellIs" dxfId="487" priority="9" operator="greaterThan">
      <formula>0</formula>
    </cfRule>
  </conditionalFormatting>
  <conditionalFormatting sqref="D13:AS13">
    <cfRule type="cellIs" dxfId="486" priority="8" operator="greaterThan">
      <formula>0</formula>
    </cfRule>
  </conditionalFormatting>
  <conditionalFormatting sqref="D15:AS15">
    <cfRule type="cellIs" dxfId="485" priority="7" operator="greaterThan">
      <formula>0</formula>
    </cfRule>
  </conditionalFormatting>
  <conditionalFormatting sqref="D17:AS17">
    <cfRule type="cellIs" dxfId="484" priority="6" operator="greaterThan">
      <formula>0</formula>
    </cfRule>
  </conditionalFormatting>
  <conditionalFormatting sqref="D19:AS19">
    <cfRule type="cellIs" dxfId="483" priority="5" operator="greaterThan">
      <formula>0</formula>
    </cfRule>
  </conditionalFormatting>
  <conditionalFormatting sqref="D21:AS21">
    <cfRule type="cellIs" dxfId="482" priority="4" operator="greaterThan">
      <formula>0</formula>
    </cfRule>
  </conditionalFormatting>
  <conditionalFormatting sqref="D23:AS23">
    <cfRule type="cellIs" dxfId="481" priority="3" operator="greaterThan">
      <formula>0</formula>
    </cfRule>
  </conditionalFormatting>
  <conditionalFormatting sqref="D25:AS25">
    <cfRule type="cellIs" dxfId="480" priority="2" operator="greaterThan">
      <formula>0</formula>
    </cfRule>
  </conditionalFormatting>
  <conditionalFormatting sqref="D27:AS27">
    <cfRule type="cellIs" dxfId="479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5" activePane="bottomLeft" state="frozen"/>
      <selection pane="bottomLeft" activeCell="S30" sqref="S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85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95"/>
      <c r="D4" s="167">
        <f>'13'!D29</f>
        <v>446539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1320</v>
      </c>
      <c r="L4" s="167">
        <f>'13'!L29</f>
        <v>0</v>
      </c>
      <c r="M4" s="167">
        <f>'13'!M29</f>
        <v>5320</v>
      </c>
      <c r="N4" s="167">
        <f>'13'!N29</f>
        <v>0</v>
      </c>
      <c r="O4" s="167">
        <f>'13'!O29</f>
        <v>820</v>
      </c>
      <c r="P4" s="167">
        <f>'13'!P29</f>
        <v>5900</v>
      </c>
      <c r="Q4" s="167">
        <f>'13'!Q29</f>
        <v>0</v>
      </c>
      <c r="R4" s="167">
        <f>'13'!R29</f>
        <v>0</v>
      </c>
      <c r="S4" s="167">
        <f>'13'!S29</f>
        <v>790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686</v>
      </c>
      <c r="AA4" s="167">
        <f>'13'!AA29</f>
        <v>624</v>
      </c>
      <c r="AB4" s="4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95"/>
      <c r="D5" s="195">
        <v>429610</v>
      </c>
      <c r="E5" s="195"/>
      <c r="F5" s="195"/>
      <c r="G5" s="195"/>
      <c r="H5" s="195"/>
      <c r="I5" s="195"/>
      <c r="J5" s="195"/>
      <c r="K5" s="7"/>
      <c r="L5" s="7"/>
      <c r="M5" s="7"/>
      <c r="N5" s="7"/>
      <c r="O5" s="7"/>
      <c r="P5" s="7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8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105</v>
      </c>
      <c r="AA6" s="200" t="s">
        <v>104</v>
      </c>
      <c r="AB6" s="200" t="s">
        <v>30</v>
      </c>
      <c r="AC6" s="194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4" t="s">
        <v>38</v>
      </c>
      <c r="AK6" s="201" t="s">
        <v>39</v>
      </c>
      <c r="AL6" s="201" t="s">
        <v>40</v>
      </c>
      <c r="AM6" s="201" t="s">
        <v>41</v>
      </c>
      <c r="AN6" s="194" t="s">
        <v>42</v>
      </c>
      <c r="AO6" s="201" t="s">
        <v>43</v>
      </c>
      <c r="AP6" s="194" t="s">
        <v>44</v>
      </c>
      <c r="AQ6" s="194" t="s">
        <v>45</v>
      </c>
      <c r="AR6" s="194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5141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60">
        <f t="shared" ref="AC7:AC27" si="0">D7*1+E7*999+F7*499+G7*75+H7*50+I7*30+K7*20+L7*19+M7*10+P7*9+N7*10+J7*29+S7*191+V7*4744+W7*110+X7*450+Y7*110+Z7*191+AA7*182+AB7*182+U7*30+T7*350+R7*4+Q7*5+O7*9</f>
        <v>5141</v>
      </c>
      <c r="AD7" s="35">
        <f t="shared" ref="AD7:AD27" si="1">D7*1</f>
        <v>5141</v>
      </c>
      <c r="AE7" s="52">
        <f t="shared" ref="AE7:AE27" si="2">D7*2.75%</f>
        <v>141.3775</v>
      </c>
      <c r="AF7" s="52">
        <f t="shared" ref="AF7:AF27" si="3">AD7*0.95%</f>
        <v>48.839500000000001</v>
      </c>
      <c r="AG7" s="52">
        <f>SUM(E7*999+F7*499+G7*75+H7*50+I7*30+K7*20+L7*19+M7*10+P7*9+N7*10+J7*29+R7*4+Q7*5+O7*9)*2.8%</f>
        <v>0</v>
      </c>
      <c r="AH7" s="52">
        <f t="shared" ref="AH7:AH27" si="4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141.3775</v>
      </c>
      <c r="AP7" s="53"/>
      <c r="AQ7" s="53">
        <v>45</v>
      </c>
      <c r="AR7" s="50">
        <f>AC7-AE7-AG7-AJ7-AK7-AL7-AM7-AN7-AP7-AQ7</f>
        <v>4954.6225000000004</v>
      </c>
      <c r="AS7" s="161">
        <f t="shared" ref="AS7:AS19" si="5">AF7+AH7+AI7</f>
        <v>48.839500000000001</v>
      </c>
      <c r="AT7" s="163">
        <f t="shared" ref="AT7:AT19" si="6">AS7-AQ7-AN7</f>
        <v>3.839500000000001</v>
      </c>
      <c r="AU7" s="103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6582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10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si="0"/>
        <v>8492</v>
      </c>
      <c r="AD8" s="35">
        <f t="shared" si="1"/>
        <v>6582</v>
      </c>
      <c r="AE8" s="52">
        <f t="shared" si="2"/>
        <v>181.005</v>
      </c>
      <c r="AF8" s="52">
        <f t="shared" si="3"/>
        <v>62.528999999999996</v>
      </c>
      <c r="AG8" s="52">
        <f t="shared" ref="AG8:AG27" si="7">SUM(E8*999+F8*499+G8*75+H8*50+I8*30+K8*20+L8*19+M8*10+P8*9+N8*10+J8*29+R8*4+Q8*5+O8*9)*2.75%</f>
        <v>0</v>
      </c>
      <c r="AH8" s="52">
        <f t="shared" si="4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181.005</v>
      </c>
      <c r="AP8" s="53"/>
      <c r="AQ8" s="53">
        <v>61</v>
      </c>
      <c r="AR8" s="50">
        <f>AC8-AE8-AG8-AJ8-AK8-AL8-AM8-AN8-AP8-AQ8</f>
        <v>8249.9950000000008</v>
      </c>
      <c r="AS8" s="161">
        <f t="shared" si="5"/>
        <v>62.528999999999996</v>
      </c>
      <c r="AT8" s="163">
        <f t="shared" si="6"/>
        <v>1.5289999999999964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15624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0"/>
        <v>16579</v>
      </c>
      <c r="AD9" s="35">
        <f t="shared" si="1"/>
        <v>15624</v>
      </c>
      <c r="AE9" s="52">
        <f t="shared" si="2"/>
        <v>429.66</v>
      </c>
      <c r="AF9" s="52">
        <f t="shared" si="3"/>
        <v>148.428</v>
      </c>
      <c r="AG9" s="52">
        <f t="shared" si="7"/>
        <v>0</v>
      </c>
      <c r="AH9" s="52">
        <f t="shared" si="4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429.66</v>
      </c>
      <c r="AP9" s="53"/>
      <c r="AQ9" s="53">
        <v>119</v>
      </c>
      <c r="AR9" s="50">
        <f t="shared" ref="AR9:AR27" si="10">AC9-AE9-AG9-AJ9-AK9-AL9-AM9-AN9-AP9-AQ9</f>
        <v>16030.34</v>
      </c>
      <c r="AS9" s="161">
        <f t="shared" si="5"/>
        <v>148.428</v>
      </c>
      <c r="AT9" s="163">
        <f t="shared" si="6"/>
        <v>29.427999999999997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5044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0"/>
        <v>5044</v>
      </c>
      <c r="AD10" s="35">
        <f>D10*1</f>
        <v>5044</v>
      </c>
      <c r="AE10" s="52">
        <f>D10*2.75%</f>
        <v>138.71</v>
      </c>
      <c r="AF10" s="52">
        <f>AD10*0.95%</f>
        <v>47.917999999999999</v>
      </c>
      <c r="AG10" s="52">
        <f t="shared" si="7"/>
        <v>0</v>
      </c>
      <c r="AH10" s="52">
        <f t="shared" si="4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138.71</v>
      </c>
      <c r="AP10" s="53"/>
      <c r="AQ10" s="53">
        <v>35</v>
      </c>
      <c r="AR10" s="50">
        <f t="shared" si="10"/>
        <v>4870.29</v>
      </c>
      <c r="AS10" s="161">
        <f>AF10+AH10+AI10</f>
        <v>47.917999999999999</v>
      </c>
      <c r="AT10" s="163">
        <f>AS10-AQ10-AN10</f>
        <v>12.917999999999999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0"/>
        <v>3905</v>
      </c>
      <c r="AD11" s="35">
        <f t="shared" si="1"/>
        <v>3905</v>
      </c>
      <c r="AE11" s="52">
        <f t="shared" si="2"/>
        <v>107.3875</v>
      </c>
      <c r="AF11" s="52">
        <f t="shared" si="3"/>
        <v>37.097499999999997</v>
      </c>
      <c r="AG11" s="52">
        <f t="shared" si="7"/>
        <v>0</v>
      </c>
      <c r="AH11" s="52">
        <f t="shared" si="4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107.3875</v>
      </c>
      <c r="AP11" s="53"/>
      <c r="AQ11" s="53">
        <v>30</v>
      </c>
      <c r="AR11" s="50">
        <f t="shared" si="10"/>
        <v>3767.6125000000002</v>
      </c>
      <c r="AS11" s="161">
        <f t="shared" si="5"/>
        <v>37.097499999999997</v>
      </c>
      <c r="AT11" s="163">
        <f t="shared" si="6"/>
        <v>7.0974999999999966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5862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 t="shared" si="0"/>
        <v>5862</v>
      </c>
      <c r="AD12" s="35">
        <f>D12*1</f>
        <v>5862</v>
      </c>
      <c r="AE12" s="52">
        <f>D12*2.75%</f>
        <v>161.20500000000001</v>
      </c>
      <c r="AF12" s="52">
        <f>AD12*0.95%</f>
        <v>55.689</v>
      </c>
      <c r="AG12" s="52">
        <f t="shared" si="7"/>
        <v>0</v>
      </c>
      <c r="AH12" s="52">
        <f t="shared" si="4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161.20500000000001</v>
      </c>
      <c r="AP12" s="53"/>
      <c r="AQ12" s="53">
        <v>51</v>
      </c>
      <c r="AR12" s="50">
        <f t="shared" si="10"/>
        <v>5649.7950000000001</v>
      </c>
      <c r="AS12" s="161">
        <f>AF12+AH12+AI12</f>
        <v>55.689</v>
      </c>
      <c r="AT12" s="163">
        <f>AS12-AQ12-AN12</f>
        <v>4.6890000000000001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5293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 t="shared" si="0"/>
        <v>5293</v>
      </c>
      <c r="AD13" s="35">
        <f t="shared" si="1"/>
        <v>5293</v>
      </c>
      <c r="AE13" s="52">
        <f t="shared" si="2"/>
        <v>145.5575</v>
      </c>
      <c r="AF13" s="52">
        <f t="shared" si="3"/>
        <v>50.283499999999997</v>
      </c>
      <c r="AG13" s="52">
        <f t="shared" si="7"/>
        <v>0</v>
      </c>
      <c r="AH13" s="52">
        <f t="shared" si="4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145.5575</v>
      </c>
      <c r="AP13" s="53"/>
      <c r="AQ13" s="53">
        <v>40</v>
      </c>
      <c r="AR13" s="50">
        <f t="shared" si="10"/>
        <v>5107.4425000000001</v>
      </c>
      <c r="AS13" s="161">
        <f t="shared" si="5"/>
        <v>50.283499999999997</v>
      </c>
      <c r="AT13" s="163">
        <f>AS13-AQ13-AN13</f>
        <v>10.283499999999997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11617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 t="shared" si="0"/>
        <v>11617</v>
      </c>
      <c r="AD14" s="35">
        <f t="shared" si="1"/>
        <v>11617</v>
      </c>
      <c r="AE14" s="52">
        <f t="shared" si="2"/>
        <v>319.46750000000003</v>
      </c>
      <c r="AF14" s="52">
        <f t="shared" si="3"/>
        <v>110.36149999999999</v>
      </c>
      <c r="AG14" s="52">
        <f t="shared" si="7"/>
        <v>0</v>
      </c>
      <c r="AH14" s="52">
        <f t="shared" si="4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319.46750000000003</v>
      </c>
      <c r="AP14" s="53"/>
      <c r="AQ14" s="53">
        <v>129</v>
      </c>
      <c r="AR14" s="50">
        <f>AC14-AE14-AG14-AJ14-AK14-AL14-AM14-AN14-AP14-AQ14</f>
        <v>11168.532499999999</v>
      </c>
      <c r="AS14" s="161">
        <f t="shared" si="5"/>
        <v>110.36149999999999</v>
      </c>
      <c r="AT14" s="164">
        <f t="shared" si="6"/>
        <v>-18.638500000000008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12812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30</v>
      </c>
      <c r="N15" s="51"/>
      <c r="O15" s="51"/>
      <c r="P15" s="51">
        <v>60</v>
      </c>
      <c r="Q15" s="35"/>
      <c r="R15" s="35"/>
      <c r="S15" s="35">
        <v>10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 t="shared" si="0"/>
        <v>15762</v>
      </c>
      <c r="AD15" s="35">
        <f t="shared" si="1"/>
        <v>12812</v>
      </c>
      <c r="AE15" s="52">
        <f t="shared" si="2"/>
        <v>352.33</v>
      </c>
      <c r="AF15" s="52">
        <f t="shared" si="3"/>
        <v>121.714</v>
      </c>
      <c r="AG15" s="52">
        <f t="shared" si="7"/>
        <v>28.6</v>
      </c>
      <c r="AH15" s="52">
        <f t="shared" si="4"/>
        <v>9.879999999999999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355.08</v>
      </c>
      <c r="AP15" s="53"/>
      <c r="AQ15" s="53">
        <v>121</v>
      </c>
      <c r="AR15" s="50">
        <f t="shared" si="10"/>
        <v>15260.07</v>
      </c>
      <c r="AS15" s="161">
        <f>AF15+AH15+AI15</f>
        <v>131.59399999999999</v>
      </c>
      <c r="AT15" s="163">
        <f>AS15-AQ15-AN15</f>
        <v>10.593999999999994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20297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200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0"/>
        <v>22097</v>
      </c>
      <c r="AD16" s="35">
        <f t="shared" si="1"/>
        <v>20297</v>
      </c>
      <c r="AE16" s="52">
        <f t="shared" si="2"/>
        <v>558.16750000000002</v>
      </c>
      <c r="AF16" s="52">
        <f t="shared" si="3"/>
        <v>192.82149999999999</v>
      </c>
      <c r="AG16" s="52">
        <f t="shared" si="7"/>
        <v>49.5</v>
      </c>
      <c r="AH16" s="52">
        <f t="shared" si="4"/>
        <v>17.099999999999998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563.66750000000002</v>
      </c>
      <c r="AP16" s="53"/>
      <c r="AQ16" s="53">
        <v>130</v>
      </c>
      <c r="AR16" s="50">
        <f>AC16-AE16-AG16-AJ16-AK16-AL16-AM16-AN16-AP16-AQ16</f>
        <v>21359.3325</v>
      </c>
      <c r="AS16" s="161">
        <f t="shared" si="5"/>
        <v>209.92149999999998</v>
      </c>
      <c r="AT16" s="163">
        <f t="shared" si="6"/>
        <v>79.92149999999998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7342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100</v>
      </c>
      <c r="N17" s="51"/>
      <c r="O17" s="51"/>
      <c r="P17" s="51">
        <v>100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>D17*1+E17*999+F17*499+G17*75+H17*50+I17*30+K17*20+L17*19+M17*10+P17*9+N17*10+J17*29+S17*191+V17*4744+W17*110+X17*450+Y17*110+Z17*191+AA17*182+AB17*182+U17*30+T17*350+R17*4+Q17*5+O17*9</f>
        <v>11579</v>
      </c>
      <c r="AD17" s="35">
        <f>D17*1</f>
        <v>7342</v>
      </c>
      <c r="AE17" s="52">
        <f>D17*2.75%</f>
        <v>201.905</v>
      </c>
      <c r="AF17" s="52">
        <f>AD17*0.95%</f>
        <v>69.748999999999995</v>
      </c>
      <c r="AG17" s="52">
        <f t="shared" si="7"/>
        <v>79.75</v>
      </c>
      <c r="AH17" s="52">
        <f t="shared" si="4"/>
        <v>27.55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208.78</v>
      </c>
      <c r="AP17" s="53"/>
      <c r="AQ17" s="53">
        <v>97</v>
      </c>
      <c r="AR17" s="50">
        <f>AC17-AE17-AG17-AJ17-AK17-AL17-AM17-AN17-AP17-AQ17</f>
        <v>11200.344999999999</v>
      </c>
      <c r="AS17" s="161">
        <f>AF17+AH17+AI17</f>
        <v>97.298999999999992</v>
      </c>
      <c r="AT17" s="163">
        <f>AS17-AQ17-AN17</f>
        <v>0.29899999999999238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4626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0"/>
        <v>5772</v>
      </c>
      <c r="AD18" s="35">
        <f>D18*1</f>
        <v>4626</v>
      </c>
      <c r="AE18" s="52">
        <f>D18*2.75%</f>
        <v>127.215</v>
      </c>
      <c r="AF18" s="52">
        <f>AD18*0.95%</f>
        <v>43.946999999999996</v>
      </c>
      <c r="AG18" s="52">
        <f t="shared" si="7"/>
        <v>0</v>
      </c>
      <c r="AH18" s="52">
        <f t="shared" si="4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127.215</v>
      </c>
      <c r="AP18" s="53"/>
      <c r="AQ18" s="53">
        <v>100</v>
      </c>
      <c r="AR18" s="50">
        <f t="shared" si="10"/>
        <v>5544.7849999999999</v>
      </c>
      <c r="AS18" s="161">
        <f>AF18+AH18+AI18</f>
        <v>43.946999999999996</v>
      </c>
      <c r="AT18" s="163">
        <f>AS18-AQ18-AN18</f>
        <v>-56.053000000000004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0"/>
        <v>1028</v>
      </c>
      <c r="AD19" s="35">
        <f t="shared" si="1"/>
        <v>1028</v>
      </c>
      <c r="AE19" s="52">
        <f t="shared" si="2"/>
        <v>28.27</v>
      </c>
      <c r="AF19" s="52">
        <f t="shared" si="3"/>
        <v>9.766</v>
      </c>
      <c r="AG19" s="52">
        <f t="shared" si="7"/>
        <v>0</v>
      </c>
      <c r="AH19" s="52">
        <f t="shared" si="4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28.27</v>
      </c>
      <c r="AP19" s="53"/>
      <c r="AQ19" s="53"/>
      <c r="AR19" s="50">
        <f>AC19-AE19-AG19-AJ19-AK19-AL19-AM19-AN19-AP19-AQ19</f>
        <v>999.73</v>
      </c>
      <c r="AS19" s="161">
        <f t="shared" si="5"/>
        <v>9.766</v>
      </c>
      <c r="AT19" s="161">
        <f t="shared" si="6"/>
        <v>9.766</v>
      </c>
      <c r="AU19" s="6"/>
      <c r="AV19" s="19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4418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0"/>
        <v>4418</v>
      </c>
      <c r="AD20" s="35">
        <f t="shared" si="1"/>
        <v>4418</v>
      </c>
      <c r="AE20" s="52">
        <f t="shared" si="2"/>
        <v>121.495</v>
      </c>
      <c r="AF20" s="52">
        <f t="shared" si="3"/>
        <v>41.970999999999997</v>
      </c>
      <c r="AG20" s="52">
        <f t="shared" si="7"/>
        <v>0</v>
      </c>
      <c r="AH20" s="52">
        <f t="shared" si="4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121.495</v>
      </c>
      <c r="AP20" s="53"/>
      <c r="AQ20" s="53">
        <v>50</v>
      </c>
      <c r="AR20" s="50">
        <f>AC20-AE20-AG20-AJ20-AK20-AL20-AM20-AN20-AP20-AQ20</f>
        <v>4246.5050000000001</v>
      </c>
      <c r="AS20" s="161">
        <f>AF20+AH20+AI20</f>
        <v>41.970999999999997</v>
      </c>
      <c r="AT20" s="161">
        <f>AS20-AQ20-AN20</f>
        <v>-8.0290000000000035</v>
      </c>
      <c r="AU20" s="6"/>
      <c r="AV20" s="19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2616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>
        <v>30</v>
      </c>
      <c r="Q21" s="35"/>
      <c r="R21" s="35"/>
      <c r="S21" s="35">
        <v>2</v>
      </c>
      <c r="T21" s="35"/>
      <c r="U21" s="35"/>
      <c r="V21" s="35"/>
      <c r="W21" s="35"/>
      <c r="X21" s="35"/>
      <c r="Y21" s="35"/>
      <c r="Z21" s="35"/>
      <c r="AA21" s="35">
        <v>5</v>
      </c>
      <c r="AB21" s="35"/>
      <c r="AC21" s="160">
        <f t="shared" si="0"/>
        <v>4378</v>
      </c>
      <c r="AD21" s="35">
        <f t="shared" si="1"/>
        <v>2616</v>
      </c>
      <c r="AE21" s="52">
        <f t="shared" si="2"/>
        <v>71.94</v>
      </c>
      <c r="AF21" s="52">
        <f t="shared" si="3"/>
        <v>24.852</v>
      </c>
      <c r="AG21" s="52">
        <f t="shared" si="7"/>
        <v>12.925000000000001</v>
      </c>
      <c r="AH21" s="52">
        <f t="shared" si="4"/>
        <v>4.4649999999999999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73.040000000000006</v>
      </c>
      <c r="AP21" s="53"/>
      <c r="AQ21" s="53">
        <v>28</v>
      </c>
      <c r="AR21" s="50">
        <f t="shared" si="10"/>
        <v>4265.1350000000002</v>
      </c>
      <c r="AS21" s="161">
        <f t="shared" ref="AS21:AS27" si="11">AF21+AH21+AI21</f>
        <v>29.317</v>
      </c>
      <c r="AT21" s="161">
        <f t="shared" ref="AT21:AT27" si="12">AS21-AQ21-AN21</f>
        <v>1.3170000000000002</v>
      </c>
      <c r="AU21" s="6"/>
      <c r="AV21" s="19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18818</v>
      </c>
      <c r="E22" s="51"/>
      <c r="F22" s="50"/>
      <c r="G22" s="51"/>
      <c r="H22" s="51"/>
      <c r="I22" s="51"/>
      <c r="J22" s="51"/>
      <c r="K22" s="51">
        <v>40</v>
      </c>
      <c r="L22" s="51"/>
      <c r="M22" s="51">
        <v>100</v>
      </c>
      <c r="N22" s="51"/>
      <c r="O22" s="35"/>
      <c r="P22" s="51">
        <v>120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>
        <v>5</v>
      </c>
      <c r="AB22" s="35"/>
      <c r="AC22" s="160">
        <f t="shared" si="0"/>
        <v>24518</v>
      </c>
      <c r="AD22" s="35">
        <f t="shared" si="1"/>
        <v>18818</v>
      </c>
      <c r="AE22" s="52">
        <f t="shared" si="2"/>
        <v>517.495</v>
      </c>
      <c r="AF22" s="52">
        <f t="shared" si="3"/>
        <v>178.77099999999999</v>
      </c>
      <c r="AG22" s="52">
        <f t="shared" si="7"/>
        <v>79.2</v>
      </c>
      <c r="AH22" s="52">
        <f t="shared" si="4"/>
        <v>27.36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524.64499999999998</v>
      </c>
      <c r="AP22" s="53"/>
      <c r="AQ22" s="53">
        <v>550</v>
      </c>
      <c r="AR22" s="50">
        <f>AC22-AE22-AG22-AJ22-AK22-AL22-AM22-AN22-AP22-AQ22</f>
        <v>23371.305</v>
      </c>
      <c r="AS22" s="161">
        <f>AF22+AH22+AI22</f>
        <v>206.13099999999997</v>
      </c>
      <c r="AT22" s="161">
        <f>AS22-AQ22-AN22</f>
        <v>-343.86900000000003</v>
      </c>
      <c r="AU22" s="6"/>
      <c r="AV22" s="19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8429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0"/>
        <v>8429</v>
      </c>
      <c r="AD23" s="35">
        <f t="shared" si="1"/>
        <v>8429</v>
      </c>
      <c r="AE23" s="52">
        <f t="shared" si="2"/>
        <v>231.79750000000001</v>
      </c>
      <c r="AF23" s="52">
        <f t="shared" si="3"/>
        <v>80.075499999999991</v>
      </c>
      <c r="AG23" s="52">
        <f t="shared" si="7"/>
        <v>0</v>
      </c>
      <c r="AH23" s="52">
        <f t="shared" si="4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231.79750000000001</v>
      </c>
      <c r="AP23" s="53"/>
      <c r="AQ23" s="53">
        <v>80</v>
      </c>
      <c r="AR23" s="50">
        <f>AC23-AE23-AG23-AJ23-AK23-AL23-AM23-AN23-AP23-AQ23</f>
        <v>8117.2024999999994</v>
      </c>
      <c r="AS23" s="161">
        <f t="shared" si="11"/>
        <v>80.075499999999991</v>
      </c>
      <c r="AT23" s="161">
        <f t="shared" si="12"/>
        <v>7.5499999999991019E-2</v>
      </c>
      <c r="AU23" s="6"/>
      <c r="AV23" s="19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18806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0"/>
        <v>18806</v>
      </c>
      <c r="AD24" s="35">
        <f t="shared" si="1"/>
        <v>18806</v>
      </c>
      <c r="AE24" s="52">
        <f t="shared" si="2"/>
        <v>517.16499999999996</v>
      </c>
      <c r="AF24" s="52">
        <f t="shared" si="3"/>
        <v>178.65699999999998</v>
      </c>
      <c r="AG24" s="52">
        <f t="shared" si="7"/>
        <v>0</v>
      </c>
      <c r="AH24" s="52">
        <f t="shared" si="4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517.16499999999996</v>
      </c>
      <c r="AP24" s="53"/>
      <c r="AQ24" s="53">
        <v>121</v>
      </c>
      <c r="AR24" s="50">
        <f t="shared" si="10"/>
        <v>18167.834999999999</v>
      </c>
      <c r="AS24" s="161">
        <f t="shared" si="11"/>
        <v>178.65699999999998</v>
      </c>
      <c r="AT24" s="161">
        <f t="shared" si="12"/>
        <v>57.656999999999982</v>
      </c>
      <c r="AU24" s="6"/>
      <c r="AV24" s="19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5247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20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0"/>
        <v>9067</v>
      </c>
      <c r="AD25" s="35">
        <f t="shared" si="1"/>
        <v>5247</v>
      </c>
      <c r="AE25" s="52">
        <f t="shared" si="2"/>
        <v>144.29249999999999</v>
      </c>
      <c r="AF25" s="52">
        <f t="shared" si="3"/>
        <v>49.846499999999999</v>
      </c>
      <c r="AG25" s="52">
        <f t="shared" si="7"/>
        <v>0</v>
      </c>
      <c r="AH25" s="52">
        <f t="shared" si="4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144.29249999999999</v>
      </c>
      <c r="AP25" s="53"/>
      <c r="AQ25" s="53">
        <v>50</v>
      </c>
      <c r="AR25" s="50">
        <f t="shared" si="10"/>
        <v>8872.7075000000004</v>
      </c>
      <c r="AS25" s="161">
        <f t="shared" si="11"/>
        <v>49.846499999999999</v>
      </c>
      <c r="AT25" s="161">
        <f t="shared" si="12"/>
        <v>-0.15350000000000108</v>
      </c>
      <c r="AU25" s="6"/>
      <c r="AV25" s="19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7717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120</v>
      </c>
      <c r="Q26" s="35"/>
      <c r="R26" s="35"/>
      <c r="S26" s="35">
        <v>9</v>
      </c>
      <c r="T26" s="35"/>
      <c r="U26" s="35"/>
      <c r="V26" s="35"/>
      <c r="W26" s="35"/>
      <c r="X26" s="35"/>
      <c r="Y26" s="35"/>
      <c r="Z26" s="35">
        <v>1</v>
      </c>
      <c r="AA26" s="35">
        <v>2</v>
      </c>
      <c r="AB26" s="35"/>
      <c r="AC26" s="160">
        <f t="shared" si="0"/>
        <v>11571</v>
      </c>
      <c r="AD26" s="35">
        <f t="shared" si="1"/>
        <v>7717</v>
      </c>
      <c r="AE26" s="52">
        <f t="shared" si="2"/>
        <v>212.2175</v>
      </c>
      <c r="AF26" s="52">
        <f t="shared" si="3"/>
        <v>73.311499999999995</v>
      </c>
      <c r="AG26" s="52">
        <f t="shared" si="7"/>
        <v>43.45</v>
      </c>
      <c r="AH26" s="52">
        <f t="shared" si="4"/>
        <v>15.01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216.89250000000001</v>
      </c>
      <c r="AP26" s="53"/>
      <c r="AQ26" s="53">
        <v>65</v>
      </c>
      <c r="AR26" s="50">
        <f t="shared" si="10"/>
        <v>11250.332499999999</v>
      </c>
      <c r="AS26" s="161">
        <f t="shared" si="11"/>
        <v>88.3215</v>
      </c>
      <c r="AT26" s="161">
        <f t="shared" si="12"/>
        <v>23.3215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4530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>
        <v>100</v>
      </c>
      <c r="Q27" s="35"/>
      <c r="R27" s="35"/>
      <c r="S27" s="35">
        <v>10</v>
      </c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0"/>
        <v>7340</v>
      </c>
      <c r="AD27" s="35">
        <f t="shared" si="1"/>
        <v>4530</v>
      </c>
      <c r="AE27" s="52">
        <f t="shared" si="2"/>
        <v>124.575</v>
      </c>
      <c r="AF27" s="52">
        <f t="shared" si="3"/>
        <v>43.034999999999997</v>
      </c>
      <c r="AG27" s="52">
        <f t="shared" si="7"/>
        <v>24.75</v>
      </c>
      <c r="AH27" s="52">
        <f t="shared" si="4"/>
        <v>8.5499999999999989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127.325</v>
      </c>
      <c r="AP27" s="53"/>
      <c r="AQ27" s="53">
        <v>40</v>
      </c>
      <c r="AR27" s="50">
        <f t="shared" si="10"/>
        <v>7150.6750000000002</v>
      </c>
      <c r="AS27" s="161">
        <f t="shared" si="11"/>
        <v>51.584999999999994</v>
      </c>
      <c r="AT27" s="161">
        <f t="shared" si="12"/>
        <v>11.584999999999994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175754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110</v>
      </c>
      <c r="L28" s="72">
        <f t="shared" ref="L28:AT28" si="14">SUM(L7:L27)</f>
        <v>0</v>
      </c>
      <c r="M28" s="72">
        <f t="shared" si="14"/>
        <v>280</v>
      </c>
      <c r="N28" s="72">
        <f t="shared" si="14"/>
        <v>0</v>
      </c>
      <c r="O28" s="72">
        <f t="shared" si="14"/>
        <v>0</v>
      </c>
      <c r="P28" s="72">
        <f t="shared" si="14"/>
        <v>730</v>
      </c>
      <c r="Q28" s="72">
        <f t="shared" si="14"/>
        <v>0</v>
      </c>
      <c r="R28" s="72">
        <f t="shared" si="14"/>
        <v>0</v>
      </c>
      <c r="S28" s="72">
        <f t="shared" si="14"/>
        <v>89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12</v>
      </c>
      <c r="AB28" s="72">
        <f t="shared" si="14"/>
        <v>0</v>
      </c>
      <c r="AC28" s="141">
        <f t="shared" si="14"/>
        <v>206698</v>
      </c>
      <c r="AD28" s="141">
        <f t="shared" si="14"/>
        <v>175754</v>
      </c>
      <c r="AE28" s="141">
        <f t="shared" si="14"/>
        <v>4833.2349999999997</v>
      </c>
      <c r="AF28" s="141">
        <f t="shared" si="14"/>
        <v>1669.6630000000002</v>
      </c>
      <c r="AG28" s="141">
        <f t="shared" si="14"/>
        <v>318.17500000000001</v>
      </c>
      <c r="AH28" s="141">
        <f t="shared" si="14"/>
        <v>109.91500000000001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4864.0349999999999</v>
      </c>
      <c r="AP28" s="141">
        <f t="shared" si="14"/>
        <v>0</v>
      </c>
      <c r="AQ28" s="141">
        <f t="shared" si="14"/>
        <v>1942</v>
      </c>
      <c r="AR28" s="141">
        <f t="shared" si="14"/>
        <v>199604.58999999994</v>
      </c>
      <c r="AS28" s="141">
        <f t="shared" si="14"/>
        <v>1779.5779999999997</v>
      </c>
      <c r="AT28" s="141">
        <f t="shared" si="14"/>
        <v>-162.42200000000014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149">
        <f t="shared" si="15"/>
        <v>0</v>
      </c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478" priority="61" stopIfTrue="1" operator="greaterThan">
      <formula>0</formula>
    </cfRule>
  </conditionalFormatting>
  <conditionalFormatting sqref="AQ31">
    <cfRule type="cellIs" dxfId="477" priority="59" operator="greaterThan">
      <formula>$AQ$7:$AQ$18&lt;100</formula>
    </cfRule>
    <cfRule type="cellIs" dxfId="476" priority="60" operator="greaterThan">
      <formula>100</formula>
    </cfRule>
  </conditionalFormatting>
  <conditionalFormatting sqref="D29:J29 Q29:AB29 Q28:AA28 K4:P29">
    <cfRule type="cellIs" dxfId="475" priority="58" operator="equal">
      <formula>212030016606640</formula>
    </cfRule>
  </conditionalFormatting>
  <conditionalFormatting sqref="D29:J29 L29:AB29 L28:AA28 K4:K29">
    <cfRule type="cellIs" dxfId="474" priority="56" operator="equal">
      <formula>$K$4</formula>
    </cfRule>
    <cfRule type="cellIs" dxfId="473" priority="57" operator="equal">
      <formula>2120</formula>
    </cfRule>
  </conditionalFormatting>
  <conditionalFormatting sqref="D29:L29 M4:N29">
    <cfRule type="cellIs" dxfId="472" priority="54" operator="equal">
      <formula>$M$4</formula>
    </cfRule>
    <cfRule type="cellIs" dxfId="471" priority="55" operator="equal">
      <formula>300</formula>
    </cfRule>
  </conditionalFormatting>
  <conditionalFormatting sqref="O4:O29">
    <cfRule type="cellIs" dxfId="470" priority="52" operator="equal">
      <formula>$O$4</formula>
    </cfRule>
    <cfRule type="cellIs" dxfId="469" priority="53" operator="equal">
      <formula>1660</formula>
    </cfRule>
  </conditionalFormatting>
  <conditionalFormatting sqref="P4:P29">
    <cfRule type="cellIs" dxfId="468" priority="50" operator="equal">
      <formula>$P$4</formula>
    </cfRule>
    <cfRule type="cellIs" dxfId="467" priority="51" operator="equal">
      <formula>6640</formula>
    </cfRule>
  </conditionalFormatting>
  <conditionalFormatting sqref="AT6:AT28">
    <cfRule type="cellIs" dxfId="466" priority="49" operator="lessThan">
      <formula>0</formula>
    </cfRule>
  </conditionalFormatting>
  <conditionalFormatting sqref="AT7:AT18">
    <cfRule type="cellIs" dxfId="465" priority="46" operator="lessThan">
      <formula>0</formula>
    </cfRule>
    <cfRule type="cellIs" dxfId="464" priority="47" operator="lessThan">
      <formula>0</formula>
    </cfRule>
    <cfRule type="cellIs" dxfId="463" priority="48" operator="lessThan">
      <formula>0</formula>
    </cfRule>
  </conditionalFormatting>
  <conditionalFormatting sqref="L28:AA28 K4:K28">
    <cfRule type="cellIs" dxfId="462" priority="45" operator="equal">
      <formula>$K$4</formula>
    </cfRule>
  </conditionalFormatting>
  <conditionalFormatting sqref="D28:D29 D6:D22 D24:D26 D4:AB4">
    <cfRule type="cellIs" dxfId="461" priority="44" operator="equal">
      <formula>$D$4</formula>
    </cfRule>
  </conditionalFormatting>
  <conditionalFormatting sqref="S4:S29">
    <cfRule type="cellIs" dxfId="460" priority="43" operator="equal">
      <formula>$S$4</formula>
    </cfRule>
  </conditionalFormatting>
  <conditionalFormatting sqref="Z4:Z29">
    <cfRule type="cellIs" dxfId="459" priority="42" operator="equal">
      <formula>$Z$4</formula>
    </cfRule>
  </conditionalFormatting>
  <conditionalFormatting sqref="AA4:AA29">
    <cfRule type="cellIs" dxfId="458" priority="41" operator="equal">
      <formula>$AA$4</formula>
    </cfRule>
  </conditionalFormatting>
  <conditionalFormatting sqref="AB4:AB29">
    <cfRule type="cellIs" dxfId="457" priority="40" operator="equal">
      <formula>$AB$4</formula>
    </cfRule>
  </conditionalFormatting>
  <conditionalFormatting sqref="AT7:AT28">
    <cfRule type="cellIs" dxfId="456" priority="37" operator="lessThan">
      <formula>0</formula>
    </cfRule>
    <cfRule type="cellIs" dxfId="455" priority="38" operator="lessThan">
      <formula>0</formula>
    </cfRule>
    <cfRule type="cellIs" dxfId="454" priority="39" operator="lessThan">
      <formula>0</formula>
    </cfRule>
  </conditionalFormatting>
  <conditionalFormatting sqref="D5:AA5">
    <cfRule type="cellIs" dxfId="453" priority="36" operator="greaterThan">
      <formula>0</formula>
    </cfRule>
  </conditionalFormatting>
  <conditionalFormatting sqref="AP7:AP27">
    <cfRule type="cellIs" dxfId="452" priority="35" stopIfTrue="1" operator="greaterThan">
      <formula>0</formula>
    </cfRule>
  </conditionalFormatting>
  <conditionalFormatting sqref="D29:J29 Q29:AB29 Q28:AA28 K4:P29">
    <cfRule type="cellIs" dxfId="451" priority="34" operator="equal">
      <formula>212030016606640</formula>
    </cfRule>
  </conditionalFormatting>
  <conditionalFormatting sqref="D29:J29 L29:AB29 L28:AA28 K4:K29">
    <cfRule type="cellIs" dxfId="450" priority="32" operator="equal">
      <formula>$K$4</formula>
    </cfRule>
    <cfRule type="cellIs" dxfId="449" priority="33" operator="equal">
      <formula>2120</formula>
    </cfRule>
  </conditionalFormatting>
  <conditionalFormatting sqref="D29:L29 M4:N29">
    <cfRule type="cellIs" dxfId="448" priority="30" operator="equal">
      <formula>$M$4</formula>
    </cfRule>
    <cfRule type="cellIs" dxfId="447" priority="31" operator="equal">
      <formula>300</formula>
    </cfRule>
  </conditionalFormatting>
  <conditionalFormatting sqref="O4:O29">
    <cfRule type="cellIs" dxfId="446" priority="28" operator="equal">
      <formula>$O$4</formula>
    </cfRule>
    <cfRule type="cellIs" dxfId="445" priority="29" operator="equal">
      <formula>1660</formula>
    </cfRule>
  </conditionalFormatting>
  <conditionalFormatting sqref="P4:P29">
    <cfRule type="cellIs" dxfId="444" priority="26" operator="equal">
      <formula>$P$4</formula>
    </cfRule>
    <cfRule type="cellIs" dxfId="443" priority="27" operator="equal">
      <formula>6640</formula>
    </cfRule>
  </conditionalFormatting>
  <conditionalFormatting sqref="AT6:AT28">
    <cfRule type="cellIs" dxfId="442" priority="25" operator="lessThan">
      <formula>0</formula>
    </cfRule>
  </conditionalFormatting>
  <conditionalFormatting sqref="AT7:AT18">
    <cfRule type="cellIs" dxfId="441" priority="22" operator="lessThan">
      <formula>0</formula>
    </cfRule>
    <cfRule type="cellIs" dxfId="440" priority="23" operator="lessThan">
      <formula>0</formula>
    </cfRule>
    <cfRule type="cellIs" dxfId="439" priority="24" operator="lessThan">
      <formula>0</formula>
    </cfRule>
  </conditionalFormatting>
  <conditionalFormatting sqref="L28:AA28 K4:K28">
    <cfRule type="cellIs" dxfId="438" priority="21" operator="equal">
      <formula>$K$4</formula>
    </cfRule>
  </conditionalFormatting>
  <conditionalFormatting sqref="D28:D29 D6:D22 D24:D26 D4:AA4">
    <cfRule type="cellIs" dxfId="437" priority="20" operator="equal">
      <formula>$D$4</formula>
    </cfRule>
  </conditionalFormatting>
  <conditionalFormatting sqref="S4:S29">
    <cfRule type="cellIs" dxfId="436" priority="19" operator="equal">
      <formula>$S$4</formula>
    </cfRule>
  </conditionalFormatting>
  <conditionalFormatting sqref="Z4:Z29">
    <cfRule type="cellIs" dxfId="435" priority="18" operator="equal">
      <formula>$Z$4</formula>
    </cfRule>
  </conditionalFormatting>
  <conditionalFormatting sqref="AA4:AA29">
    <cfRule type="cellIs" dxfId="434" priority="17" operator="equal">
      <formula>$AA$4</formula>
    </cfRule>
  </conditionalFormatting>
  <conditionalFormatting sqref="AB4:AB29">
    <cfRule type="cellIs" dxfId="433" priority="16" operator="equal">
      <formula>$AB$4</formula>
    </cfRule>
  </conditionalFormatting>
  <conditionalFormatting sqref="AT7:AT28">
    <cfRule type="cellIs" dxfId="432" priority="13" operator="lessThan">
      <formula>0</formula>
    </cfRule>
    <cfRule type="cellIs" dxfId="431" priority="14" operator="lessThan">
      <formula>0</formula>
    </cfRule>
    <cfRule type="cellIs" dxfId="430" priority="15" operator="lessThan">
      <formula>0</formula>
    </cfRule>
  </conditionalFormatting>
  <conditionalFormatting sqref="D5:AA5">
    <cfRule type="cellIs" dxfId="429" priority="12" operator="greaterThan">
      <formula>0</formula>
    </cfRule>
  </conditionalFormatting>
  <conditionalFormatting sqref="D7:AS7">
    <cfRule type="cellIs" dxfId="428" priority="11" operator="greaterThan">
      <formula>0</formula>
    </cfRule>
  </conditionalFormatting>
  <conditionalFormatting sqref="D9:AS9">
    <cfRule type="cellIs" dxfId="427" priority="10" operator="greaterThan">
      <formula>0</formula>
    </cfRule>
  </conditionalFormatting>
  <conditionalFormatting sqref="D11:AS11">
    <cfRule type="cellIs" dxfId="426" priority="9" operator="greaterThan">
      <formula>0</formula>
    </cfRule>
  </conditionalFormatting>
  <conditionalFormatting sqref="D13:AS13">
    <cfRule type="cellIs" dxfId="425" priority="8" operator="greaterThan">
      <formula>0</formula>
    </cfRule>
  </conditionalFormatting>
  <conditionalFormatting sqref="D15:AS15">
    <cfRule type="cellIs" dxfId="424" priority="7" operator="greaterThan">
      <formula>0</formula>
    </cfRule>
  </conditionalFormatting>
  <conditionalFormatting sqref="D17:AS17">
    <cfRule type="cellIs" dxfId="423" priority="6" operator="greaterThan">
      <formula>0</formula>
    </cfRule>
  </conditionalFormatting>
  <conditionalFormatting sqref="D19:AS19">
    <cfRule type="cellIs" dxfId="422" priority="5" operator="greaterThan">
      <formula>0</formula>
    </cfRule>
  </conditionalFormatting>
  <conditionalFormatting sqref="D21:AS21">
    <cfRule type="cellIs" dxfId="421" priority="4" operator="greaterThan">
      <formula>0</formula>
    </cfRule>
  </conditionalFormatting>
  <conditionalFormatting sqref="D23:AS23">
    <cfRule type="cellIs" dxfId="420" priority="3" operator="greaterThan">
      <formula>0</formula>
    </cfRule>
  </conditionalFormatting>
  <conditionalFormatting sqref="D25:AS25">
    <cfRule type="cellIs" dxfId="419" priority="2" operator="greaterThan">
      <formula>0</formula>
    </cfRule>
  </conditionalFormatting>
  <conditionalFormatting sqref="D27:AS27">
    <cfRule type="cellIs" dxfId="418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P35" sqref="P3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85546875" style="2" bestFit="1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86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67">
        <f>'14'!D29</f>
        <v>700395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1210</v>
      </c>
      <c r="L4" s="167">
        <f>'14'!L29</f>
        <v>0</v>
      </c>
      <c r="M4" s="167">
        <f>'14'!M29</f>
        <v>5040</v>
      </c>
      <c r="N4" s="167">
        <f>'14'!N29</f>
        <v>0</v>
      </c>
      <c r="O4" s="167">
        <f>'14'!O29</f>
        <v>820</v>
      </c>
      <c r="P4" s="167">
        <f>'14'!P29</f>
        <v>5170</v>
      </c>
      <c r="Q4" s="167">
        <f>'14'!Q29</f>
        <v>0</v>
      </c>
      <c r="R4" s="167">
        <f>'14'!R29</f>
        <v>0</v>
      </c>
      <c r="S4" s="167">
        <f>'14'!S29</f>
        <v>701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685</v>
      </c>
      <c r="AA4" s="167">
        <f>'14'!AA29</f>
        <v>612</v>
      </c>
      <c r="AB4" s="143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10742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10742</v>
      </c>
      <c r="AD7" s="35">
        <f t="shared" ref="AD7:AD27" si="0">D7*1</f>
        <v>10742</v>
      </c>
      <c r="AE7" s="52">
        <f t="shared" ref="AE7:AE27" si="1">D7*2.75%</f>
        <v>295.40500000000003</v>
      </c>
      <c r="AF7" s="52">
        <f t="shared" ref="AF7:AF27" si="2">AD7*0.95%</f>
        <v>102.04899999999999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295.40500000000003</v>
      </c>
      <c r="AP7" s="53"/>
      <c r="AQ7" s="53">
        <v>87</v>
      </c>
      <c r="AR7" s="162">
        <f>AC7-AE7-AG7-AJ7-AK7-AL7-AM7-AN7-AP7-AQ7</f>
        <v>10359.594999999999</v>
      </c>
      <c r="AS7" s="161">
        <f t="shared" ref="AS7:AS19" si="4">AF7+AH7+AI7</f>
        <v>102.04899999999999</v>
      </c>
      <c r="AT7" s="163">
        <f t="shared" ref="AT7:AT19" si="5">AS7-AQ7-AN7</f>
        <v>15.048999999999992</v>
      </c>
      <c r="AU7" s="103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5552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5552</v>
      </c>
      <c r="AD8" s="35">
        <f t="shared" si="0"/>
        <v>5552</v>
      </c>
      <c r="AE8" s="52">
        <f t="shared" si="1"/>
        <v>152.68</v>
      </c>
      <c r="AF8" s="52">
        <f t="shared" si="2"/>
        <v>52.744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152.68</v>
      </c>
      <c r="AP8" s="53"/>
      <c r="AQ8" s="53">
        <v>49</v>
      </c>
      <c r="AR8" s="162">
        <f>AC8-AE8-AG8-AJ8-AK8-AL8-AM8-AN8-AP8-AQ8</f>
        <v>5350.32</v>
      </c>
      <c r="AS8" s="161">
        <f t="shared" si="4"/>
        <v>52.744</v>
      </c>
      <c r="AT8" s="163">
        <f t="shared" si="5"/>
        <v>3.7439999999999998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15880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18745</v>
      </c>
      <c r="AD9" s="35">
        <f t="shared" si="0"/>
        <v>15880</v>
      </c>
      <c r="AE9" s="52">
        <f t="shared" si="1"/>
        <v>436.7</v>
      </c>
      <c r="AF9" s="52">
        <f t="shared" si="2"/>
        <v>150.85999999999999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436.7</v>
      </c>
      <c r="AP9" s="53"/>
      <c r="AQ9" s="53">
        <v>138</v>
      </c>
      <c r="AR9" s="162">
        <f t="shared" ref="AR9:AR27" si="10">AC9-AE9-AG9-AJ9-AK9-AL9-AM9-AN9-AP9-AQ9</f>
        <v>18170.3</v>
      </c>
      <c r="AS9" s="161">
        <f t="shared" si="4"/>
        <v>150.85999999999999</v>
      </c>
      <c r="AT9" s="163">
        <f t="shared" si="5"/>
        <v>12.859999999999985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5808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5808</v>
      </c>
      <c r="AD10" s="35">
        <f>D10*1</f>
        <v>5808</v>
      </c>
      <c r="AE10" s="52">
        <f>D10*2.75%</f>
        <v>159.72</v>
      </c>
      <c r="AF10" s="52">
        <f>AD10*0.95%</f>
        <v>55.176000000000002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159.72</v>
      </c>
      <c r="AP10" s="53"/>
      <c r="AQ10" s="53">
        <v>38</v>
      </c>
      <c r="AR10" s="162">
        <f t="shared" si="10"/>
        <v>5610.28</v>
      </c>
      <c r="AS10" s="161">
        <f>AF10+AH10+AI10</f>
        <v>55.176000000000002</v>
      </c>
      <c r="AT10" s="163">
        <f>AS10-AQ10-AN10</f>
        <v>17.176000000000002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4421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4421</v>
      </c>
      <c r="AD11" s="35">
        <f t="shared" si="0"/>
        <v>4421</v>
      </c>
      <c r="AE11" s="52">
        <f t="shared" si="1"/>
        <v>121.5775</v>
      </c>
      <c r="AF11" s="52">
        <f t="shared" si="2"/>
        <v>41.999499999999998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121.5775</v>
      </c>
      <c r="AP11" s="53"/>
      <c r="AQ11" s="53">
        <v>35</v>
      </c>
      <c r="AR11" s="162">
        <f t="shared" si="10"/>
        <v>4264.4224999999997</v>
      </c>
      <c r="AS11" s="161">
        <f t="shared" si="4"/>
        <v>41.999499999999998</v>
      </c>
      <c r="AT11" s="163">
        <f t="shared" si="5"/>
        <v>6.9994999999999976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5193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5193</v>
      </c>
      <c r="AD12" s="35">
        <f>D12*1</f>
        <v>5193</v>
      </c>
      <c r="AE12" s="52">
        <f>D12*2.75%</f>
        <v>142.8075</v>
      </c>
      <c r="AF12" s="52">
        <f>AD12*0.95%</f>
        <v>49.333500000000001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142.8075</v>
      </c>
      <c r="AP12" s="53"/>
      <c r="AQ12" s="53">
        <v>30</v>
      </c>
      <c r="AR12" s="162">
        <f t="shared" si="10"/>
        <v>5020.1925000000001</v>
      </c>
      <c r="AS12" s="161">
        <f>AF12+AH12+AI12</f>
        <v>49.333500000000001</v>
      </c>
      <c r="AT12" s="163">
        <f>AS12-AQ12-AN12</f>
        <v>19.333500000000001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5048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100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5948</v>
      </c>
      <c r="AD13" s="35">
        <f t="shared" si="0"/>
        <v>5048</v>
      </c>
      <c r="AE13" s="52">
        <f t="shared" si="1"/>
        <v>138.82</v>
      </c>
      <c r="AF13" s="52">
        <f t="shared" si="2"/>
        <v>47.955999999999996</v>
      </c>
      <c r="AG13" s="52">
        <f t="shared" si="7"/>
        <v>24.75</v>
      </c>
      <c r="AH13" s="52">
        <f t="shared" si="3"/>
        <v>8.5499999999999989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141.57</v>
      </c>
      <c r="AP13" s="53"/>
      <c r="AQ13" s="53">
        <v>50</v>
      </c>
      <c r="AR13" s="162">
        <f t="shared" si="10"/>
        <v>5734.43</v>
      </c>
      <c r="AS13" s="161">
        <f t="shared" si="4"/>
        <v>56.505999999999993</v>
      </c>
      <c r="AT13" s="163">
        <f>AS13-AQ13-AN13</f>
        <v>6.5059999999999931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16017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50</v>
      </c>
      <c r="N14" s="51"/>
      <c r="O14" s="51"/>
      <c r="P14" s="51">
        <v>200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15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22047</v>
      </c>
      <c r="AD14" s="35">
        <f t="shared" si="0"/>
        <v>16017</v>
      </c>
      <c r="AE14" s="52">
        <f t="shared" si="1"/>
        <v>440.46750000000003</v>
      </c>
      <c r="AF14" s="52">
        <f t="shared" si="2"/>
        <v>152.16149999999999</v>
      </c>
      <c r="AG14" s="52">
        <f t="shared" si="7"/>
        <v>90.75</v>
      </c>
      <c r="AH14" s="52">
        <f t="shared" si="3"/>
        <v>31.349999999999998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448.71750000000003</v>
      </c>
      <c r="AP14" s="53"/>
      <c r="AQ14" s="53">
        <v>135</v>
      </c>
      <c r="AR14" s="162">
        <f>AC14-AE14-AG14-AJ14-AK14-AL14-AM14-AN14-AP14-AQ14</f>
        <v>21380.782500000001</v>
      </c>
      <c r="AS14" s="161">
        <f t="shared" si="4"/>
        <v>183.51149999999998</v>
      </c>
      <c r="AT14" s="164">
        <f t="shared" si="5"/>
        <v>48.511499999999984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17060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17240</v>
      </c>
      <c r="AD15" s="35">
        <f t="shared" si="0"/>
        <v>17060</v>
      </c>
      <c r="AE15" s="52">
        <f t="shared" si="1"/>
        <v>469.15</v>
      </c>
      <c r="AF15" s="52">
        <f t="shared" si="2"/>
        <v>162.07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469.7</v>
      </c>
      <c r="AP15" s="53"/>
      <c r="AQ15" s="53">
        <v>150</v>
      </c>
      <c r="AR15" s="162">
        <f t="shared" si="10"/>
        <v>16615.899999999998</v>
      </c>
      <c r="AS15" s="161">
        <f>AF15+AH15+AI15</f>
        <v>163.78</v>
      </c>
      <c r="AT15" s="163">
        <f>AS15-AQ15-AN15</f>
        <v>13.780000000000001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11975</v>
      </c>
      <c r="E16" s="51"/>
      <c r="F16" s="50"/>
      <c r="G16" s="51"/>
      <c r="H16" s="51"/>
      <c r="I16" s="51"/>
      <c r="J16" s="51"/>
      <c r="K16" s="51">
        <v>50</v>
      </c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3</v>
      </c>
      <c r="AB16" s="147"/>
      <c r="AC16" s="160">
        <f t="shared" si="6"/>
        <v>15376</v>
      </c>
      <c r="AD16" s="35">
        <f t="shared" si="0"/>
        <v>11975</v>
      </c>
      <c r="AE16" s="52">
        <f t="shared" si="1"/>
        <v>329.3125</v>
      </c>
      <c r="AF16" s="52">
        <f t="shared" si="2"/>
        <v>113.7625</v>
      </c>
      <c r="AG16" s="52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333.4375</v>
      </c>
      <c r="AP16" s="53"/>
      <c r="AQ16" s="53">
        <v>98</v>
      </c>
      <c r="AR16" s="162">
        <f>AC16-AE16-AG16-AJ16-AK16-AL16-AM16-AN16-AP16-AQ16</f>
        <v>14896.4375</v>
      </c>
      <c r="AS16" s="161">
        <f t="shared" si="4"/>
        <v>131.8125</v>
      </c>
      <c r="AT16" s="163">
        <f t="shared" si="5"/>
        <v>33.8125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10383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12293</v>
      </c>
      <c r="AD17" s="35">
        <f>D17*1</f>
        <v>10383</v>
      </c>
      <c r="AE17" s="52">
        <f>D17*2.75%</f>
        <v>285.53250000000003</v>
      </c>
      <c r="AF17" s="52">
        <f>AD17*0.95%</f>
        <v>98.638499999999993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285.53250000000003</v>
      </c>
      <c r="AP17" s="53"/>
      <c r="AQ17" s="53">
        <v>87</v>
      </c>
      <c r="AR17" s="162">
        <f>AC17-AE17-AG17-AJ17-AK17-AL17-AM17-AN17-AP17-AQ17</f>
        <v>11920.467500000001</v>
      </c>
      <c r="AS17" s="161">
        <f>AF17+AH17+AI17</f>
        <v>98.638499999999993</v>
      </c>
      <c r="AT17" s="163">
        <f>AS17-AQ17-AN17</f>
        <v>11.638499999999993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10077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20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10677</v>
      </c>
      <c r="AD18" s="35">
        <f>D18*1</f>
        <v>10077</v>
      </c>
      <c r="AE18" s="52">
        <f>D18*2.75%</f>
        <v>277.11750000000001</v>
      </c>
      <c r="AF18" s="52">
        <f>AD18*0.95%</f>
        <v>95.731499999999997</v>
      </c>
      <c r="AG18" s="52">
        <f t="shared" si="7"/>
        <v>16.5</v>
      </c>
      <c r="AH18" s="52">
        <f t="shared" si="3"/>
        <v>5.7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278.21750000000003</v>
      </c>
      <c r="AP18" s="53"/>
      <c r="AQ18" s="53">
        <v>100</v>
      </c>
      <c r="AR18" s="162">
        <f t="shared" si="10"/>
        <v>10283.3825</v>
      </c>
      <c r="AS18" s="161">
        <f>AF18+AH18+AI18</f>
        <v>101.4315</v>
      </c>
      <c r="AT18" s="163">
        <f>AS18-AQ18-AN18</f>
        <v>1.4314999999999998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12618</v>
      </c>
      <c r="E19" s="51"/>
      <c r="F19" s="50"/>
      <c r="G19" s="51"/>
      <c r="H19" s="51"/>
      <c r="I19" s="51"/>
      <c r="J19" s="51"/>
      <c r="K19" s="51">
        <v>100</v>
      </c>
      <c r="L19" s="51"/>
      <c r="M19" s="51">
        <v>200</v>
      </c>
      <c r="N19" s="51"/>
      <c r="O19" s="51"/>
      <c r="P19" s="51">
        <v>500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21118</v>
      </c>
      <c r="AD19" s="35">
        <f t="shared" si="0"/>
        <v>12618</v>
      </c>
      <c r="AE19" s="52">
        <f t="shared" si="1"/>
        <v>346.995</v>
      </c>
      <c r="AF19" s="52">
        <f t="shared" si="2"/>
        <v>119.871</v>
      </c>
      <c r="AG19" s="52">
        <f t="shared" si="7"/>
        <v>233.75</v>
      </c>
      <c r="AH19" s="52">
        <f t="shared" si="3"/>
        <v>80.75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368.995</v>
      </c>
      <c r="AP19" s="53"/>
      <c r="AQ19" s="53">
        <v>177</v>
      </c>
      <c r="AR19" s="165">
        <f>AC19-AE19-AG19-AJ19-AK19-AL19-AM19-AN19-AP19-AQ19</f>
        <v>20360.255000000001</v>
      </c>
      <c r="AS19" s="161">
        <f t="shared" si="4"/>
        <v>200.62099999999998</v>
      </c>
      <c r="AT19" s="161">
        <f t="shared" si="5"/>
        <v>23.620999999999981</v>
      </c>
      <c r="AU19" s="6"/>
      <c r="AV19" s="21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9465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9465</v>
      </c>
      <c r="AD20" s="35">
        <f t="shared" si="0"/>
        <v>9465</v>
      </c>
      <c r="AE20" s="52">
        <f t="shared" si="1"/>
        <v>260.28750000000002</v>
      </c>
      <c r="AF20" s="52">
        <f t="shared" si="2"/>
        <v>89.917500000000004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260.28750000000002</v>
      </c>
      <c r="AP20" s="53"/>
      <c r="AQ20" s="53">
        <v>96</v>
      </c>
      <c r="AR20" s="165">
        <f>AC20-AE20-AG20-AJ20-AK20-AL20-AM20-AN20-AP20-AQ20</f>
        <v>9108.7124999999996</v>
      </c>
      <c r="AS20" s="161">
        <f>AF20+AH20+AI20</f>
        <v>89.917500000000004</v>
      </c>
      <c r="AT20" s="161">
        <f>AS20-AQ20-AN20</f>
        <v>-6.082499999999996</v>
      </c>
      <c r="AU20" s="6"/>
      <c r="AV20" s="21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5193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10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5283</v>
      </c>
      <c r="AD21" s="35">
        <f t="shared" si="0"/>
        <v>5193</v>
      </c>
      <c r="AE21" s="52">
        <f t="shared" si="1"/>
        <v>142.8075</v>
      </c>
      <c r="AF21" s="52">
        <f t="shared" si="2"/>
        <v>49.333500000000001</v>
      </c>
      <c r="AG21" s="52">
        <f t="shared" si="7"/>
        <v>2.4750000000000001</v>
      </c>
      <c r="AH21" s="52">
        <f t="shared" si="3"/>
        <v>0.85499999999999998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143.08250000000001</v>
      </c>
      <c r="AP21" s="53"/>
      <c r="AQ21" s="53">
        <v>47</v>
      </c>
      <c r="AR21" s="162">
        <f t="shared" si="10"/>
        <v>5090.7174999999997</v>
      </c>
      <c r="AS21" s="161">
        <f t="shared" ref="AS21:AS27" si="11">AF21+AH21+AI21</f>
        <v>50.188499999999998</v>
      </c>
      <c r="AT21" s="161">
        <f t="shared" ref="AT21:AT27" si="12">AS21-AQ21-AN21</f>
        <v>3.1884999999999977</v>
      </c>
      <c r="AU21" s="6"/>
      <c r="AV21" s="21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14618</v>
      </c>
      <c r="E22" s="51"/>
      <c r="F22" s="50"/>
      <c r="G22" s="51"/>
      <c r="H22" s="51"/>
      <c r="I22" s="51"/>
      <c r="J22" s="51"/>
      <c r="K22" s="51">
        <v>30</v>
      </c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15218</v>
      </c>
      <c r="AD22" s="35">
        <f t="shared" si="0"/>
        <v>14618</v>
      </c>
      <c r="AE22" s="52">
        <f t="shared" si="1"/>
        <v>401.995</v>
      </c>
      <c r="AF22" s="52">
        <f t="shared" si="2"/>
        <v>138.87100000000001</v>
      </c>
      <c r="AG22" s="52">
        <f t="shared" si="7"/>
        <v>16.5</v>
      </c>
      <c r="AH22" s="52">
        <f t="shared" si="3"/>
        <v>5.7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402.82</v>
      </c>
      <c r="AP22" s="53"/>
      <c r="AQ22" s="53">
        <v>109</v>
      </c>
      <c r="AR22" s="162">
        <f>AC22-AE22-AG22-AJ22-AK22-AL22-AM22-AN22-AP22-AQ22</f>
        <v>14690.504999999999</v>
      </c>
      <c r="AS22" s="161">
        <f>AF22+AH22+AI22</f>
        <v>144.571</v>
      </c>
      <c r="AT22" s="161">
        <f>AS22-AQ22-AN22</f>
        <v>35.570999999999998</v>
      </c>
      <c r="AU22" s="6"/>
      <c r="AV22" s="21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6117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8027</v>
      </c>
      <c r="AD23" s="35">
        <f t="shared" si="0"/>
        <v>6117</v>
      </c>
      <c r="AE23" s="52">
        <f t="shared" si="1"/>
        <v>168.2175</v>
      </c>
      <c r="AF23" s="52">
        <f t="shared" si="2"/>
        <v>58.111499999999999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168.2175</v>
      </c>
      <c r="AP23" s="53"/>
      <c r="AQ23" s="53">
        <v>60</v>
      </c>
      <c r="AR23" s="162">
        <f>AC23-AE23-AG23-AJ23-AK23-AL23-AM23-AN23-AP23-AQ23</f>
        <v>7798.7825000000003</v>
      </c>
      <c r="AS23" s="161">
        <f t="shared" si="11"/>
        <v>58.111499999999999</v>
      </c>
      <c r="AT23" s="161">
        <f t="shared" si="12"/>
        <v>-1.8885000000000005</v>
      </c>
      <c r="AU23" s="6"/>
      <c r="AV23" s="21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15214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15214</v>
      </c>
      <c r="AD24" s="35">
        <f t="shared" si="0"/>
        <v>15214</v>
      </c>
      <c r="AE24" s="52">
        <f t="shared" si="1"/>
        <v>418.38499999999999</v>
      </c>
      <c r="AF24" s="52">
        <f t="shared" si="2"/>
        <v>144.53299999999999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418.38499999999999</v>
      </c>
      <c r="AP24" s="53"/>
      <c r="AQ24" s="53">
        <v>106</v>
      </c>
      <c r="AR24" s="162">
        <f t="shared" si="10"/>
        <v>14689.615</v>
      </c>
      <c r="AS24" s="161">
        <f t="shared" si="11"/>
        <v>144.53299999999999</v>
      </c>
      <c r="AT24" s="161">
        <f t="shared" si="12"/>
        <v>38.532999999999987</v>
      </c>
      <c r="AU24" s="6"/>
      <c r="AV24" s="21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147.04249999999999</v>
      </c>
      <c r="AP25" s="53"/>
      <c r="AQ25" s="53">
        <v>50</v>
      </c>
      <c r="AR25" s="162">
        <f t="shared" si="10"/>
        <v>5149.9575000000004</v>
      </c>
      <c r="AS25" s="161">
        <f t="shared" si="11"/>
        <v>50.796500000000002</v>
      </c>
      <c r="AT25" s="161">
        <f t="shared" si="12"/>
        <v>0.79650000000000176</v>
      </c>
      <c r="AU25" s="6"/>
      <c r="AV25" s="21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8761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100</v>
      </c>
      <c r="Q26" s="35"/>
      <c r="R26" s="35"/>
      <c r="S26" s="35">
        <v>7</v>
      </c>
      <c r="T26" s="35"/>
      <c r="U26" s="35"/>
      <c r="V26" s="35"/>
      <c r="W26" s="35"/>
      <c r="X26" s="35"/>
      <c r="Y26" s="35"/>
      <c r="Z26" s="35">
        <v>2</v>
      </c>
      <c r="AA26" s="35">
        <v>5</v>
      </c>
      <c r="AB26" s="147"/>
      <c r="AC26" s="160">
        <f t="shared" si="6"/>
        <v>12290</v>
      </c>
      <c r="AD26" s="35">
        <f t="shared" si="0"/>
        <v>8761</v>
      </c>
      <c r="AE26" s="52">
        <f t="shared" si="1"/>
        <v>240.92750000000001</v>
      </c>
      <c r="AF26" s="52">
        <f t="shared" si="2"/>
        <v>83.229500000000002</v>
      </c>
      <c r="AG26" s="52">
        <f t="shared" si="7"/>
        <v>24.75</v>
      </c>
      <c r="AH26" s="52">
        <f t="shared" si="3"/>
        <v>8.5499999999999989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243.67750000000001</v>
      </c>
      <c r="AP26" s="53"/>
      <c r="AQ26" s="53">
        <v>84</v>
      </c>
      <c r="AR26" s="162">
        <f t="shared" si="10"/>
        <v>11940.3225</v>
      </c>
      <c r="AS26" s="161">
        <f t="shared" si="11"/>
        <v>91.779499999999999</v>
      </c>
      <c r="AT26" s="161">
        <f t="shared" si="12"/>
        <v>7.7794999999999987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6268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6268</v>
      </c>
      <c r="AD27" s="35">
        <f t="shared" si="0"/>
        <v>6268</v>
      </c>
      <c r="AE27" s="52">
        <f t="shared" si="1"/>
        <v>172.37</v>
      </c>
      <c r="AF27" s="52">
        <f t="shared" si="2"/>
        <v>59.545999999999999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172.37</v>
      </c>
      <c r="AP27" s="53"/>
      <c r="AQ27" s="53">
        <v>100</v>
      </c>
      <c r="AR27" s="162">
        <f t="shared" si="10"/>
        <v>5995.63</v>
      </c>
      <c r="AS27" s="161">
        <f t="shared" si="11"/>
        <v>59.545999999999999</v>
      </c>
      <c r="AT27" s="161">
        <f t="shared" si="12"/>
        <v>-40.454000000000001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201757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270</v>
      </c>
      <c r="N28" s="72">
        <f t="shared" si="14"/>
        <v>0</v>
      </c>
      <c r="O28" s="72">
        <f t="shared" si="14"/>
        <v>0</v>
      </c>
      <c r="P28" s="72">
        <f t="shared" si="14"/>
        <v>1030</v>
      </c>
      <c r="Q28" s="72">
        <f t="shared" si="14"/>
        <v>0</v>
      </c>
      <c r="R28" s="72">
        <f t="shared" si="14"/>
        <v>0</v>
      </c>
      <c r="S28" s="72">
        <f t="shared" si="14"/>
        <v>47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23</v>
      </c>
      <c r="AB28" s="148">
        <f t="shared" si="14"/>
        <v>0</v>
      </c>
      <c r="AC28" s="177">
        <f t="shared" si="14"/>
        <v>232272</v>
      </c>
      <c r="AD28" s="177">
        <f t="shared" si="14"/>
        <v>201757</v>
      </c>
      <c r="AE28" s="177">
        <f t="shared" si="14"/>
        <v>5548.3174999999992</v>
      </c>
      <c r="AF28" s="177">
        <f t="shared" si="14"/>
        <v>1916.6915000000001</v>
      </c>
      <c r="AG28" s="177">
        <f t="shared" si="14"/>
        <v>466.67500000000001</v>
      </c>
      <c r="AH28" s="177">
        <f t="shared" si="14"/>
        <v>161.215</v>
      </c>
      <c r="AI28" s="177">
        <f t="shared" si="14"/>
        <v>0</v>
      </c>
      <c r="AJ28" s="177">
        <f t="shared" si="14"/>
        <v>0</v>
      </c>
      <c r="AK28" s="177">
        <f t="shared" si="14"/>
        <v>0</v>
      </c>
      <c r="AL28" s="177">
        <f t="shared" si="14"/>
        <v>0</v>
      </c>
      <c r="AM28" s="177">
        <f t="shared" si="14"/>
        <v>0</v>
      </c>
      <c r="AN28" s="177">
        <f t="shared" si="14"/>
        <v>0</v>
      </c>
      <c r="AO28" s="213">
        <f t="shared" si="14"/>
        <v>5590.9424999999992</v>
      </c>
      <c r="AP28" s="177">
        <f t="shared" si="14"/>
        <v>0</v>
      </c>
      <c r="AQ28" s="177">
        <f t="shared" si="14"/>
        <v>1826</v>
      </c>
      <c r="AR28" s="177">
        <f t="shared" si="14"/>
        <v>224431.00749999998</v>
      </c>
      <c r="AS28" s="177">
        <f t="shared" si="14"/>
        <v>2077.9064999999996</v>
      </c>
      <c r="AT28" s="177">
        <f t="shared" si="14"/>
        <v>251.90649999999988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149">
        <f t="shared" si="15"/>
        <v>0</v>
      </c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417" priority="26" stopIfTrue="1" operator="greaterThan">
      <formula>0</formula>
    </cfRule>
  </conditionalFormatting>
  <conditionalFormatting sqref="AQ31">
    <cfRule type="cellIs" dxfId="416" priority="24" operator="greaterThan">
      <formula>$AQ$7:$AQ$18&lt;100</formula>
    </cfRule>
    <cfRule type="cellIs" dxfId="415" priority="25" operator="greaterThan">
      <formula>100</formula>
    </cfRule>
  </conditionalFormatting>
  <conditionalFormatting sqref="D29:J29 Q29:AB29 Q28:AA28 K4:P29">
    <cfRule type="cellIs" dxfId="414" priority="23" operator="equal">
      <formula>212030016606640</formula>
    </cfRule>
  </conditionalFormatting>
  <conditionalFormatting sqref="D29:J29 L29:AB29 L28:AA28 K4:K29">
    <cfRule type="cellIs" dxfId="413" priority="21" operator="equal">
      <formula>$K$4</formula>
    </cfRule>
    <cfRule type="cellIs" dxfId="412" priority="22" operator="equal">
      <formula>2120</formula>
    </cfRule>
  </conditionalFormatting>
  <conditionalFormatting sqref="D29:L29 M4:N29">
    <cfRule type="cellIs" dxfId="411" priority="19" operator="equal">
      <formula>$M$4</formula>
    </cfRule>
    <cfRule type="cellIs" dxfId="410" priority="20" operator="equal">
      <formula>300</formula>
    </cfRule>
  </conditionalFormatting>
  <conditionalFormatting sqref="O4:O29">
    <cfRule type="cellIs" dxfId="409" priority="17" operator="equal">
      <formula>$O$4</formula>
    </cfRule>
    <cfRule type="cellIs" dxfId="408" priority="18" operator="equal">
      <formula>1660</formula>
    </cfRule>
  </conditionalFormatting>
  <conditionalFormatting sqref="P4:P29">
    <cfRule type="cellIs" dxfId="407" priority="15" operator="equal">
      <formula>$P$4</formula>
    </cfRule>
    <cfRule type="cellIs" dxfId="406" priority="16" operator="equal">
      <formula>6640</formula>
    </cfRule>
  </conditionalFormatting>
  <conditionalFormatting sqref="AT6:AT28">
    <cfRule type="cellIs" dxfId="405" priority="14" operator="lessThan">
      <formula>0</formula>
    </cfRule>
  </conditionalFormatting>
  <conditionalFormatting sqref="AT7:AT18">
    <cfRule type="cellIs" dxfId="404" priority="11" operator="lessThan">
      <formula>0</formula>
    </cfRule>
    <cfRule type="cellIs" dxfId="403" priority="12" operator="lessThan">
      <formula>0</formula>
    </cfRule>
    <cfRule type="cellIs" dxfId="402" priority="13" operator="lessThan">
      <formula>0</formula>
    </cfRule>
  </conditionalFormatting>
  <conditionalFormatting sqref="L28:AA28 K4:K28">
    <cfRule type="cellIs" dxfId="401" priority="10" operator="equal">
      <formula>$K$4</formula>
    </cfRule>
  </conditionalFormatting>
  <conditionalFormatting sqref="D28:D29 D6:D22 D24:D26 D4:AA4">
    <cfRule type="cellIs" dxfId="400" priority="9" operator="equal">
      <formula>$D$4</formula>
    </cfRule>
  </conditionalFormatting>
  <conditionalFormatting sqref="S4:S29">
    <cfRule type="cellIs" dxfId="399" priority="8" operator="equal">
      <formula>$S$4</formula>
    </cfRule>
  </conditionalFormatting>
  <conditionalFormatting sqref="Z4:Z29">
    <cfRule type="cellIs" dxfId="398" priority="7" operator="equal">
      <formula>$Z$4</formula>
    </cfRule>
  </conditionalFormatting>
  <conditionalFormatting sqref="AA4:AA29">
    <cfRule type="cellIs" dxfId="397" priority="6" operator="equal">
      <formula>$AA$4</formula>
    </cfRule>
  </conditionalFormatting>
  <conditionalFormatting sqref="AB4:AB29">
    <cfRule type="cellIs" dxfId="396" priority="5" operator="equal">
      <formula>$AB$4</formula>
    </cfRule>
  </conditionalFormatting>
  <conditionalFormatting sqref="AT7:AT28">
    <cfRule type="cellIs" dxfId="395" priority="2" operator="lessThan">
      <formula>0</formula>
    </cfRule>
    <cfRule type="cellIs" dxfId="394" priority="3" operator="lessThan">
      <formula>0</formula>
    </cfRule>
    <cfRule type="cellIs" dxfId="393" priority="4" operator="lessThan">
      <formula>0</formula>
    </cfRule>
  </conditionalFormatting>
  <conditionalFormatting sqref="D5:AA5">
    <cfRule type="cellIs" dxfId="39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O31" sqref="AO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87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67">
        <f>'15'!D29</f>
        <v>498638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960</v>
      </c>
      <c r="L4" s="167">
        <f>'15'!L29</f>
        <v>0</v>
      </c>
      <c r="M4" s="167">
        <f>'15'!M29</f>
        <v>4770</v>
      </c>
      <c r="N4" s="167">
        <f>'15'!N29</f>
        <v>0</v>
      </c>
      <c r="O4" s="167">
        <f>'15'!O29</f>
        <v>820</v>
      </c>
      <c r="P4" s="167">
        <f>'15'!P29</f>
        <v>4140</v>
      </c>
      <c r="Q4" s="167">
        <f>'15'!Q29</f>
        <v>0</v>
      </c>
      <c r="R4" s="167">
        <f>'15'!R29</f>
        <v>0</v>
      </c>
      <c r="S4" s="167">
        <f>'15'!S29</f>
        <v>654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683</v>
      </c>
      <c r="AA4" s="167">
        <f>'15'!AA29</f>
        <v>589</v>
      </c>
      <c r="AB4" s="4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>
        <v>1500</v>
      </c>
      <c r="T5" s="123"/>
      <c r="U5" s="123"/>
      <c r="V5" s="123"/>
      <c r="W5" s="123"/>
      <c r="X5" s="123"/>
      <c r="Y5" s="123"/>
      <c r="Z5" s="123"/>
      <c r="AA5" s="123"/>
      <c r="AB5" s="8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6" t="s">
        <v>43</v>
      </c>
      <c r="AP6" s="21" t="s">
        <v>44</v>
      </c>
      <c r="AQ6" s="27" t="s">
        <v>45</v>
      </c>
      <c r="AR6" s="28" t="s">
        <v>46</v>
      </c>
      <c r="AS6" s="220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12028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12219</v>
      </c>
      <c r="AD7" s="38">
        <f t="shared" ref="AD7:AD27" si="0">D7*1</f>
        <v>12028</v>
      </c>
      <c r="AE7" s="40">
        <f t="shared" ref="AE7:AE27" si="1">D7*2.75%</f>
        <v>330.77</v>
      </c>
      <c r="AF7" s="40">
        <f t="shared" ref="AF7:AF27" si="2">AD7*0.95%</f>
        <v>114.26599999999999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330.77</v>
      </c>
      <c r="AP7" s="43"/>
      <c r="AQ7" s="44">
        <v>99</v>
      </c>
      <c r="AR7" s="218">
        <f>AC7-AE7-AG7-AJ7-AK7-AL7-AM7-AN7-AP7-AQ7</f>
        <v>11789.23</v>
      </c>
      <c r="AS7" s="176">
        <f t="shared" ref="AS7:AS19" si="4">AF7+AH7+AI7</f>
        <v>114.26599999999999</v>
      </c>
      <c r="AT7" s="163">
        <f t="shared" ref="AT7:AT19" si="5">AS7-AQ7-AN7</f>
        <v>15.265999999999991</v>
      </c>
      <c r="AU7" s="103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5243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6198</v>
      </c>
      <c r="AD8" s="35">
        <f t="shared" si="0"/>
        <v>5243</v>
      </c>
      <c r="AE8" s="52">
        <f t="shared" si="1"/>
        <v>144.1825</v>
      </c>
      <c r="AF8" s="52">
        <f t="shared" si="2"/>
        <v>49.808500000000002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144.1825</v>
      </c>
      <c r="AP8" s="53"/>
      <c r="AQ8" s="44">
        <v>54</v>
      </c>
      <c r="AR8" s="218">
        <f>AC8-AE8-AG8-AJ8-AK8-AL8-AM8-AN8-AP8-AQ8</f>
        <v>5999.8175000000001</v>
      </c>
      <c r="AS8" s="66">
        <f t="shared" si="4"/>
        <v>49.808500000000002</v>
      </c>
      <c r="AT8" s="163">
        <f t="shared" si="5"/>
        <v>-4.1914999999999978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14727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6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19623</v>
      </c>
      <c r="AD9" s="35">
        <f t="shared" si="0"/>
        <v>14727</v>
      </c>
      <c r="AE9" s="52">
        <f t="shared" si="1"/>
        <v>404.99250000000001</v>
      </c>
      <c r="AF9" s="52">
        <f t="shared" si="2"/>
        <v>139.90649999999999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414.61750000000001</v>
      </c>
      <c r="AP9" s="53"/>
      <c r="AQ9" s="44">
        <v>145</v>
      </c>
      <c r="AR9" s="218">
        <f t="shared" ref="AR9:AR27" si="10">AC9-AE9-AG9-AJ9-AK9-AL9-AM9-AN9-AP9-AQ9</f>
        <v>18969.8825</v>
      </c>
      <c r="AS9" s="66">
        <f t="shared" si="4"/>
        <v>175.53149999999999</v>
      </c>
      <c r="AT9" s="163">
        <f t="shared" si="5"/>
        <v>30.531499999999994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5296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>
        <v>2</v>
      </c>
      <c r="AB10" s="35"/>
      <c r="AC10" s="39">
        <f t="shared" si="6"/>
        <v>6042</v>
      </c>
      <c r="AD10" s="35">
        <f>D10*1</f>
        <v>5296</v>
      </c>
      <c r="AE10" s="52">
        <f>D10*2.75%</f>
        <v>145.64000000000001</v>
      </c>
      <c r="AF10" s="52">
        <f>AD10*0.95%</f>
        <v>50.311999999999998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145.64000000000001</v>
      </c>
      <c r="AP10" s="53"/>
      <c r="AQ10" s="44">
        <v>36</v>
      </c>
      <c r="AR10" s="218">
        <f t="shared" si="10"/>
        <v>5860.36</v>
      </c>
      <c r="AS10" s="66">
        <f>AF10+AH10+AI10</f>
        <v>50.311999999999998</v>
      </c>
      <c r="AT10" s="163">
        <f>AS10-AQ10-AN10</f>
        <v>14.311999999999998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5029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>
        <v>25</v>
      </c>
      <c r="AB11" s="35"/>
      <c r="AC11" s="39">
        <f t="shared" si="6"/>
        <v>9579</v>
      </c>
      <c r="AD11" s="35">
        <f t="shared" si="0"/>
        <v>5029</v>
      </c>
      <c r="AE11" s="52">
        <f t="shared" si="1"/>
        <v>138.29750000000001</v>
      </c>
      <c r="AF11" s="52">
        <f t="shared" si="2"/>
        <v>47.775500000000001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40</v>
      </c>
      <c r="AR11" s="218">
        <f t="shared" si="10"/>
        <v>9400.7024999999994</v>
      </c>
      <c r="AS11" s="66">
        <f t="shared" si="4"/>
        <v>47.775500000000001</v>
      </c>
      <c r="AT11" s="163">
        <f t="shared" si="5"/>
        <v>7.775500000000001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5655</v>
      </c>
      <c r="AD12" s="35">
        <f>D12*1</f>
        <v>5655</v>
      </c>
      <c r="AE12" s="52">
        <f>D12*2.75%</f>
        <v>155.51249999999999</v>
      </c>
      <c r="AF12" s="52">
        <f>AD12*0.95%</f>
        <v>53.722499999999997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155.51249999999999</v>
      </c>
      <c r="AP12" s="53"/>
      <c r="AQ12" s="44">
        <v>29</v>
      </c>
      <c r="AR12" s="218">
        <f t="shared" si="10"/>
        <v>5470.4875000000002</v>
      </c>
      <c r="AS12" s="66">
        <f>AF12+AH12+AI12</f>
        <v>53.722499999999997</v>
      </c>
      <c r="AT12" s="163">
        <f>AS12-AQ12-AN12</f>
        <v>24.722499999999997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4836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5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5791</v>
      </c>
      <c r="AD13" s="35">
        <f t="shared" si="0"/>
        <v>4836</v>
      </c>
      <c r="AE13" s="52">
        <f t="shared" si="1"/>
        <v>132.99</v>
      </c>
      <c r="AF13" s="52">
        <f t="shared" si="2"/>
        <v>45.942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132.99</v>
      </c>
      <c r="AP13" s="53"/>
      <c r="AQ13" s="44">
        <v>43</v>
      </c>
      <c r="AR13" s="218">
        <f t="shared" si="10"/>
        <v>5615.01</v>
      </c>
      <c r="AS13" s="66">
        <f t="shared" si="4"/>
        <v>45.942</v>
      </c>
      <c r="AT13" s="163">
        <f>AS13-AQ13-AN13</f>
        <v>2.9420000000000002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9470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11875</v>
      </c>
      <c r="AD14" s="35">
        <f t="shared" si="0"/>
        <v>9470</v>
      </c>
      <c r="AE14" s="52">
        <f t="shared" si="1"/>
        <v>260.42500000000001</v>
      </c>
      <c r="AF14" s="52">
        <f t="shared" si="2"/>
        <v>89.965000000000003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262.07499999999999</v>
      </c>
      <c r="AP14" s="53"/>
      <c r="AQ14" s="44">
        <v>80</v>
      </c>
      <c r="AR14" s="218">
        <f>AC14-AE14-AG14-AJ14-AK14-AL14-AM14-AN14-AP14-AQ14</f>
        <v>11519.725</v>
      </c>
      <c r="AS14" s="66">
        <f t="shared" si="4"/>
        <v>95.094999999999999</v>
      </c>
      <c r="AT14" s="164">
        <f t="shared" si="5"/>
        <v>15.094999999999999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15309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16455</v>
      </c>
      <c r="AD15" s="35">
        <f t="shared" si="0"/>
        <v>15309</v>
      </c>
      <c r="AE15" s="52">
        <f t="shared" si="1"/>
        <v>420.9975</v>
      </c>
      <c r="AF15" s="52">
        <f t="shared" si="2"/>
        <v>145.43549999999999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420.9975</v>
      </c>
      <c r="AP15" s="53"/>
      <c r="AQ15" s="44">
        <v>140</v>
      </c>
      <c r="AR15" s="218">
        <f t="shared" si="10"/>
        <v>15894.002500000001</v>
      </c>
      <c r="AS15" s="66">
        <f>AF15+AH15+AI15</f>
        <v>145.43549999999999</v>
      </c>
      <c r="AT15" s="163">
        <f>AS15-AQ15-AN15</f>
        <v>5.4354999999999905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17476</v>
      </c>
      <c r="E16" s="51"/>
      <c r="F16" s="50"/>
      <c r="G16" s="51"/>
      <c r="H16" s="51"/>
      <c r="I16" s="51"/>
      <c r="J16" s="51"/>
      <c r="K16" s="51">
        <v>30</v>
      </c>
      <c r="L16" s="51"/>
      <c r="M16" s="51">
        <v>50</v>
      </c>
      <c r="N16" s="51"/>
      <c r="O16" s="51"/>
      <c r="P16" s="51">
        <v>60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19116</v>
      </c>
      <c r="AD16" s="35">
        <f t="shared" si="0"/>
        <v>17476</v>
      </c>
      <c r="AE16" s="52">
        <f t="shared" si="1"/>
        <v>480.59</v>
      </c>
      <c r="AF16" s="52">
        <f t="shared" si="2"/>
        <v>166.02199999999999</v>
      </c>
      <c r="AG16" s="40">
        <f t="shared" si="7"/>
        <v>45.1</v>
      </c>
      <c r="AH16" s="52">
        <f t="shared" si="3"/>
        <v>15.58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484.44</v>
      </c>
      <c r="AP16" s="53"/>
      <c r="AQ16" s="44">
        <v>110</v>
      </c>
      <c r="AR16" s="218">
        <f>AC16-AE16-AG16-AJ16-AK16-AL16-AM16-AN16-AP16-AQ16</f>
        <v>18480.310000000001</v>
      </c>
      <c r="AS16" s="66">
        <f t="shared" si="4"/>
        <v>181.602</v>
      </c>
      <c r="AT16" s="163">
        <f t="shared" si="5"/>
        <v>71.602000000000004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13776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/>
      <c r="P17" s="51">
        <v>150</v>
      </c>
      <c r="Q17" s="35"/>
      <c r="R17" s="35"/>
      <c r="S17" s="35">
        <v>25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20901</v>
      </c>
      <c r="AD17" s="35">
        <f>D17*1</f>
        <v>13776</v>
      </c>
      <c r="AE17" s="52">
        <f>D17*2.75%</f>
        <v>378.84</v>
      </c>
      <c r="AF17" s="52">
        <f>AD17*0.95%</f>
        <v>130.87199999999999</v>
      </c>
      <c r="AG17" s="40">
        <f t="shared" si="7"/>
        <v>64.625</v>
      </c>
      <c r="AH17" s="52">
        <f t="shared" si="3"/>
        <v>22.324999999999999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385.71499999999997</v>
      </c>
      <c r="AP17" s="53"/>
      <c r="AQ17" s="44">
        <v>108</v>
      </c>
      <c r="AR17" s="218">
        <f>AC17-AE17-AG17-AJ17-AK17-AL17-AM17-AN17-AP17-AQ17</f>
        <v>20349.535</v>
      </c>
      <c r="AS17" s="66">
        <f>AF17+AH17+AI17</f>
        <v>153.19699999999997</v>
      </c>
      <c r="AT17" s="163">
        <f>AS17-AQ17-AN17</f>
        <v>45.196999999999974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6273</v>
      </c>
      <c r="E18" s="51"/>
      <c r="F18" s="50"/>
      <c r="G18" s="51"/>
      <c r="H18" s="51"/>
      <c r="I18" s="51"/>
      <c r="J18" s="51"/>
      <c r="K18" s="51">
        <v>10</v>
      </c>
      <c r="L18" s="51"/>
      <c r="M18" s="51">
        <v>60</v>
      </c>
      <c r="N18" s="51"/>
      <c r="O18" s="51"/>
      <c r="P18" s="51">
        <v>60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7613</v>
      </c>
      <c r="AD18" s="35">
        <f>D18*1</f>
        <v>6273</v>
      </c>
      <c r="AE18" s="52">
        <f>D18*2.75%</f>
        <v>172.50749999999999</v>
      </c>
      <c r="AF18" s="52">
        <f>AD18*0.95%</f>
        <v>59.593499999999999</v>
      </c>
      <c r="AG18" s="40">
        <f t="shared" si="7"/>
        <v>36.85</v>
      </c>
      <c r="AH18" s="52">
        <f t="shared" si="3"/>
        <v>12.73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176.08250000000001</v>
      </c>
      <c r="AP18" s="53"/>
      <c r="AQ18" s="44">
        <v>99</v>
      </c>
      <c r="AR18" s="218">
        <f t="shared" si="10"/>
        <v>7304.6424999999999</v>
      </c>
      <c r="AS18" s="66">
        <f>AF18+AH18+AI18</f>
        <v>72.323499999999996</v>
      </c>
      <c r="AT18" s="163">
        <f>AS18-AQ18-AN18</f>
        <v>-26.676500000000004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10589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10971</v>
      </c>
      <c r="AD19" s="35">
        <f t="shared" si="0"/>
        <v>10589</v>
      </c>
      <c r="AE19" s="52">
        <f t="shared" si="1"/>
        <v>291.19749999999999</v>
      </c>
      <c r="AF19" s="52">
        <f t="shared" si="2"/>
        <v>100.5955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291.19749999999999</v>
      </c>
      <c r="AP19" s="53"/>
      <c r="AQ19" s="64">
        <v>165</v>
      </c>
      <c r="AR19" s="219">
        <f>AC19-AE19-AG19-AJ19-AK19-AL19-AM19-AN19-AP19-AQ19</f>
        <v>10514.8025</v>
      </c>
      <c r="AS19" s="66">
        <f t="shared" si="4"/>
        <v>100.5955</v>
      </c>
      <c r="AT19" s="161">
        <f t="shared" si="5"/>
        <v>-64.404499999999999</v>
      </c>
      <c r="AU19" s="6"/>
      <c r="AV19" s="21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6990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6990</v>
      </c>
      <c r="AD20" s="35">
        <f t="shared" si="0"/>
        <v>6990</v>
      </c>
      <c r="AE20" s="52">
        <f t="shared" si="1"/>
        <v>192.22499999999999</v>
      </c>
      <c r="AF20" s="52">
        <f t="shared" si="2"/>
        <v>66.405000000000001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192.22499999999999</v>
      </c>
      <c r="AP20" s="53"/>
      <c r="AQ20" s="64">
        <v>68</v>
      </c>
      <c r="AR20" s="219">
        <f>AC20-AE20-AG20-AJ20-AK20-AL20-AM20-AN20-AP20-AQ20</f>
        <v>6729.7749999999996</v>
      </c>
      <c r="AS20" s="66">
        <f>AF20+AH20+AI20</f>
        <v>66.405000000000001</v>
      </c>
      <c r="AT20" s="161">
        <f>AS20-AQ20-AN20</f>
        <v>-1.5949999999999989</v>
      </c>
      <c r="AU20" s="6"/>
      <c r="AV20" s="21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5605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40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2</v>
      </c>
      <c r="AB21" s="35"/>
      <c r="AC21" s="39">
        <f t="shared" si="6"/>
        <v>6329</v>
      </c>
      <c r="AD21" s="35">
        <f t="shared" si="0"/>
        <v>5605</v>
      </c>
      <c r="AE21" s="52">
        <f t="shared" si="1"/>
        <v>154.13749999999999</v>
      </c>
      <c r="AF21" s="52">
        <f t="shared" si="2"/>
        <v>53.247499999999995</v>
      </c>
      <c r="AG21" s="40">
        <f t="shared" si="7"/>
        <v>9.9</v>
      </c>
      <c r="AH21" s="52">
        <f t="shared" si="3"/>
        <v>3.42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155.23750000000001</v>
      </c>
      <c r="AP21" s="53"/>
      <c r="AQ21" s="64">
        <v>55</v>
      </c>
      <c r="AR21" s="217">
        <f t="shared" si="10"/>
        <v>6109.9625000000005</v>
      </c>
      <c r="AS21" s="66">
        <f t="shared" ref="AS21:AS27" si="11">AF21+AH21+AI21</f>
        <v>56.667499999999997</v>
      </c>
      <c r="AT21" s="161">
        <f t="shared" ref="AT21:AT27" si="12">AS21-AQ21-AN21</f>
        <v>1.6674999999999969</v>
      </c>
      <c r="AU21" s="6"/>
      <c r="AV21" s="21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18875</v>
      </c>
      <c r="E22" s="51"/>
      <c r="F22" s="50"/>
      <c r="G22" s="51"/>
      <c r="H22" s="51"/>
      <c r="I22" s="51"/>
      <c r="J22" s="51"/>
      <c r="K22" s="51">
        <v>30</v>
      </c>
      <c r="L22" s="51"/>
      <c r="M22" s="51">
        <v>50</v>
      </c>
      <c r="N22" s="51"/>
      <c r="O22" s="35"/>
      <c r="P22" s="51">
        <v>100</v>
      </c>
      <c r="Q22" s="35"/>
      <c r="R22" s="35"/>
      <c r="S22" s="35">
        <v>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21830</v>
      </c>
      <c r="AD22" s="35">
        <f t="shared" si="0"/>
        <v>18875</v>
      </c>
      <c r="AE22" s="52">
        <f t="shared" si="1"/>
        <v>519.0625</v>
      </c>
      <c r="AF22" s="52">
        <f t="shared" si="2"/>
        <v>179.3125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524.01250000000005</v>
      </c>
      <c r="AP22" s="53"/>
      <c r="AQ22" s="64">
        <v>146</v>
      </c>
      <c r="AR22" s="217">
        <f>AC22-AE22-AG22-AJ22-AK22-AL22-AM22-AN22-AP22-AQ22</f>
        <v>21109.9375</v>
      </c>
      <c r="AS22" s="66">
        <f>AF22+AH22+AI22</f>
        <v>198.3125</v>
      </c>
      <c r="AT22" s="161">
        <f>AS22-AQ22-AN22</f>
        <v>52.3125</v>
      </c>
      <c r="AU22" s="6">
        <v>-1450</v>
      </c>
      <c r="AV22" s="21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7004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7004</v>
      </c>
      <c r="AD23" s="35">
        <f t="shared" si="0"/>
        <v>7004</v>
      </c>
      <c r="AE23" s="52">
        <f t="shared" si="1"/>
        <v>192.61</v>
      </c>
      <c r="AF23" s="52">
        <f t="shared" si="2"/>
        <v>66.537999999999997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192.61</v>
      </c>
      <c r="AP23" s="53"/>
      <c r="AQ23" s="64">
        <v>70</v>
      </c>
      <c r="AR23" s="217">
        <f>AC23-AE23-AG23-AJ23-AK23-AL23-AM23-AN23-AP23-AQ23</f>
        <v>6741.39</v>
      </c>
      <c r="AS23" s="66">
        <f t="shared" si="11"/>
        <v>66.537999999999997</v>
      </c>
      <c r="AT23" s="161">
        <f t="shared" si="12"/>
        <v>-3.4620000000000033</v>
      </c>
      <c r="AU23" s="6"/>
      <c r="AV23" s="21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17054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18964</v>
      </c>
      <c r="AD24" s="35">
        <f t="shared" si="0"/>
        <v>17054</v>
      </c>
      <c r="AE24" s="52">
        <f t="shared" si="1"/>
        <v>468.98500000000001</v>
      </c>
      <c r="AF24" s="52">
        <f t="shared" si="2"/>
        <v>162.01300000000001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468.98500000000001</v>
      </c>
      <c r="AP24" s="53"/>
      <c r="AQ24" s="64">
        <v>115</v>
      </c>
      <c r="AR24" s="217">
        <f t="shared" si="10"/>
        <v>18380.014999999999</v>
      </c>
      <c r="AS24" s="66">
        <f t="shared" si="11"/>
        <v>162.01300000000001</v>
      </c>
      <c r="AT24" s="161">
        <f t="shared" si="12"/>
        <v>47.013000000000005</v>
      </c>
      <c r="AU24" s="6"/>
      <c r="AV24" s="21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7034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7034</v>
      </c>
      <c r="AD25" s="35">
        <f t="shared" si="0"/>
        <v>7034</v>
      </c>
      <c r="AE25" s="52">
        <f t="shared" si="1"/>
        <v>193.435</v>
      </c>
      <c r="AF25" s="52">
        <f t="shared" si="2"/>
        <v>66.822999999999993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193.435</v>
      </c>
      <c r="AP25" s="53"/>
      <c r="AQ25" s="64">
        <v>70</v>
      </c>
      <c r="AR25" s="217">
        <f t="shared" si="10"/>
        <v>6770.5649999999996</v>
      </c>
      <c r="AS25" s="66">
        <f t="shared" si="11"/>
        <v>66.822999999999993</v>
      </c>
      <c r="AT25" s="161">
        <f t="shared" si="12"/>
        <v>-3.1770000000000067</v>
      </c>
      <c r="AU25" s="6"/>
      <c r="AV25" s="21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6903</v>
      </c>
      <c r="E26" s="51"/>
      <c r="F26" s="50"/>
      <c r="G26" s="51"/>
      <c r="H26" s="51"/>
      <c r="I26" s="51"/>
      <c r="J26" s="51"/>
      <c r="K26" s="50">
        <v>40</v>
      </c>
      <c r="L26" s="51"/>
      <c r="M26" s="51">
        <v>50</v>
      </c>
      <c r="N26" s="51"/>
      <c r="O26" s="51"/>
      <c r="P26" s="51">
        <v>100</v>
      </c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10968</v>
      </c>
      <c r="AD26" s="35">
        <f t="shared" si="0"/>
        <v>6903</v>
      </c>
      <c r="AE26" s="52">
        <f t="shared" si="1"/>
        <v>189.83250000000001</v>
      </c>
      <c r="AF26" s="52">
        <f t="shared" si="2"/>
        <v>65.578500000000005</v>
      </c>
      <c r="AG26" s="40">
        <f t="shared" si="7"/>
        <v>60.5</v>
      </c>
      <c r="AH26" s="52">
        <f t="shared" si="3"/>
        <v>20.9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195.0575</v>
      </c>
      <c r="AP26" s="53"/>
      <c r="AQ26" s="64">
        <v>70</v>
      </c>
      <c r="AR26" s="217">
        <f t="shared" si="10"/>
        <v>10647.6675</v>
      </c>
      <c r="AS26" s="66">
        <f t="shared" si="11"/>
        <v>86.478499999999997</v>
      </c>
      <c r="AT26" s="161">
        <f t="shared" si="12"/>
        <v>16.478499999999997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7195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7195</v>
      </c>
      <c r="AD27" s="35">
        <f t="shared" si="0"/>
        <v>7195</v>
      </c>
      <c r="AE27" s="52">
        <f t="shared" si="1"/>
        <v>197.86250000000001</v>
      </c>
      <c r="AF27" s="52">
        <f t="shared" si="2"/>
        <v>68.352499999999992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197.86250000000001</v>
      </c>
      <c r="AP27" s="53"/>
      <c r="AQ27" s="64">
        <v>80</v>
      </c>
      <c r="AR27" s="217">
        <f t="shared" si="10"/>
        <v>6917.1374999999998</v>
      </c>
      <c r="AS27" s="66">
        <f t="shared" si="11"/>
        <v>68.352499999999992</v>
      </c>
      <c r="AT27" s="161">
        <f t="shared" si="12"/>
        <v>-11.647500000000008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202367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820</v>
      </c>
      <c r="Q28" s="72">
        <f t="shared" si="14"/>
        <v>0</v>
      </c>
      <c r="R28" s="72">
        <f t="shared" si="14"/>
        <v>0</v>
      </c>
      <c r="S28" s="72">
        <f t="shared" si="14"/>
        <v>76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39</v>
      </c>
      <c r="AB28" s="72">
        <f t="shared" si="14"/>
        <v>0</v>
      </c>
      <c r="AC28" s="73">
        <f t="shared" si="14"/>
        <v>238352</v>
      </c>
      <c r="AD28" s="73">
        <f t="shared" si="14"/>
        <v>202367</v>
      </c>
      <c r="AE28" s="73">
        <f t="shared" si="14"/>
        <v>5565.0925000000007</v>
      </c>
      <c r="AF28" s="73">
        <f t="shared" si="14"/>
        <v>1922.4865</v>
      </c>
      <c r="AG28" s="73">
        <f t="shared" si="14"/>
        <v>389.95</v>
      </c>
      <c r="AH28" s="73">
        <f t="shared" si="14"/>
        <v>134.71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5601.942500000001</v>
      </c>
      <c r="AP28" s="73">
        <f t="shared" si="14"/>
        <v>0</v>
      </c>
      <c r="AQ28" s="75">
        <f t="shared" si="14"/>
        <v>1822</v>
      </c>
      <c r="AR28" s="76">
        <f t="shared" si="14"/>
        <v>230574.95750000005</v>
      </c>
      <c r="AS28" s="77">
        <f t="shared" si="14"/>
        <v>2057.1965</v>
      </c>
      <c r="AT28" s="141">
        <f t="shared" si="14"/>
        <v>235.19649999999993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216"/>
      <c r="AT29" s="21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30</v>
      </c>
      <c r="L30" s="91"/>
      <c r="M30" s="91">
        <v>-140</v>
      </c>
      <c r="N30" s="91"/>
      <c r="O30" s="91">
        <v>20</v>
      </c>
      <c r="P30" s="91">
        <v>-360</v>
      </c>
      <c r="Q30" s="90"/>
      <c r="R30" s="90"/>
      <c r="S30" s="89">
        <v>-102</v>
      </c>
      <c r="T30" s="89"/>
      <c r="U30" s="89"/>
      <c r="V30" s="89"/>
      <c r="W30" s="89"/>
      <c r="X30" s="89"/>
      <c r="Y30" s="89"/>
      <c r="Z30" s="89">
        <v>-44</v>
      </c>
      <c r="AA30" s="89">
        <v>-30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91" priority="26" stopIfTrue="1" operator="greaterThan">
      <formula>0</formula>
    </cfRule>
  </conditionalFormatting>
  <conditionalFormatting sqref="AQ31">
    <cfRule type="cellIs" dxfId="390" priority="24" operator="greaterThan">
      <formula>$AQ$7:$AQ$18&lt;100</formula>
    </cfRule>
    <cfRule type="cellIs" dxfId="389" priority="25" operator="greaterThan">
      <formula>100</formula>
    </cfRule>
  </conditionalFormatting>
  <conditionalFormatting sqref="D29:J29 Q29:AB29 Q28:AA28 K4:P29">
    <cfRule type="cellIs" dxfId="388" priority="23" operator="equal">
      <formula>212030016606640</formula>
    </cfRule>
  </conditionalFormatting>
  <conditionalFormatting sqref="D29:J29 L29:AB29 L28:AA28 K4:K29">
    <cfRule type="cellIs" dxfId="387" priority="21" operator="equal">
      <formula>$K$4</formula>
    </cfRule>
    <cfRule type="cellIs" dxfId="386" priority="22" operator="equal">
      <formula>2120</formula>
    </cfRule>
  </conditionalFormatting>
  <conditionalFormatting sqref="D29:L29 M4:N29">
    <cfRule type="cellIs" dxfId="385" priority="19" operator="equal">
      <formula>$M$4</formula>
    </cfRule>
    <cfRule type="cellIs" dxfId="384" priority="20" operator="equal">
      <formula>300</formula>
    </cfRule>
  </conditionalFormatting>
  <conditionalFormatting sqref="O4:O29">
    <cfRule type="cellIs" dxfId="383" priority="17" operator="equal">
      <formula>$O$4</formula>
    </cfRule>
    <cfRule type="cellIs" dxfId="382" priority="18" operator="equal">
      <formula>1660</formula>
    </cfRule>
  </conditionalFormatting>
  <conditionalFormatting sqref="P4:P29">
    <cfRule type="cellIs" dxfId="381" priority="15" operator="equal">
      <formula>$P$4</formula>
    </cfRule>
    <cfRule type="cellIs" dxfId="380" priority="16" operator="equal">
      <formula>6640</formula>
    </cfRule>
  </conditionalFormatting>
  <conditionalFormatting sqref="AT6:AT28">
    <cfRule type="cellIs" dxfId="379" priority="14" operator="lessThan">
      <formula>0</formula>
    </cfRule>
  </conditionalFormatting>
  <conditionalFormatting sqref="AT7:AT18">
    <cfRule type="cellIs" dxfId="378" priority="11" operator="lessThan">
      <formula>0</formula>
    </cfRule>
    <cfRule type="cellIs" dxfId="377" priority="12" operator="lessThan">
      <formula>0</formula>
    </cfRule>
    <cfRule type="cellIs" dxfId="376" priority="13" operator="lessThan">
      <formula>0</formula>
    </cfRule>
  </conditionalFormatting>
  <conditionalFormatting sqref="L28:AA28 K4:K28">
    <cfRule type="cellIs" dxfId="375" priority="10" operator="equal">
      <formula>$K$4</formula>
    </cfRule>
  </conditionalFormatting>
  <conditionalFormatting sqref="D28:D29 D6:D22 D24:D26 D4:AA4">
    <cfRule type="cellIs" dxfId="374" priority="9" operator="equal">
      <formula>$D$4</formula>
    </cfRule>
  </conditionalFormatting>
  <conditionalFormatting sqref="S4:S29">
    <cfRule type="cellIs" dxfId="373" priority="8" operator="equal">
      <formula>$S$4</formula>
    </cfRule>
  </conditionalFormatting>
  <conditionalFormatting sqref="Z4:Z29">
    <cfRule type="cellIs" dxfId="372" priority="7" operator="equal">
      <formula>$Z$4</formula>
    </cfRule>
  </conditionalFormatting>
  <conditionalFormatting sqref="AA4:AA29">
    <cfRule type="cellIs" dxfId="371" priority="6" operator="equal">
      <formula>$AA$4</formula>
    </cfRule>
  </conditionalFormatting>
  <conditionalFormatting sqref="AB4:AB29">
    <cfRule type="cellIs" dxfId="370" priority="5" operator="equal">
      <formula>$AB$4</formula>
    </cfRule>
  </conditionalFormatting>
  <conditionalFormatting sqref="AT7:AT28">
    <cfRule type="cellIs" dxfId="369" priority="2" operator="lessThan">
      <formula>0</formula>
    </cfRule>
    <cfRule type="cellIs" dxfId="368" priority="3" operator="lessThan">
      <formula>0</formula>
    </cfRule>
    <cfRule type="cellIs" dxfId="367" priority="4" operator="lessThan">
      <formula>0</formula>
    </cfRule>
  </conditionalFormatting>
  <conditionalFormatting sqref="D5:AA5">
    <cfRule type="cellIs" dxfId="366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3" activePane="bottomLeft" state="frozen"/>
      <selection pane="bottomLeft" activeCell="A16" sqref="A16:XFD1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88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67">
        <f>'16'!D29</f>
        <v>296271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800</v>
      </c>
      <c r="L4" s="167">
        <f>'16'!L29</f>
        <v>0</v>
      </c>
      <c r="M4" s="167">
        <f>'16'!M29</f>
        <v>4410</v>
      </c>
      <c r="N4" s="167">
        <f>'16'!N29</f>
        <v>0</v>
      </c>
      <c r="O4" s="167">
        <f>'16'!O29</f>
        <v>820</v>
      </c>
      <c r="P4" s="167">
        <f>'16'!P29</f>
        <v>3320</v>
      </c>
      <c r="Q4" s="167">
        <f>'16'!Q29</f>
        <v>0</v>
      </c>
      <c r="R4" s="167">
        <f>'16'!R29</f>
        <v>0</v>
      </c>
      <c r="S4" s="167">
        <f>'16'!S29</f>
        <v>2078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682</v>
      </c>
      <c r="AA4" s="167">
        <f>'16'!AA29</f>
        <v>550</v>
      </c>
      <c r="AB4" s="4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>
        <v>831169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6"/>
      <c r="AV5" s="6"/>
      <c r="AW5" s="6"/>
      <c r="AX5" s="6"/>
      <c r="AY5" s="6"/>
      <c r="AZ5" s="6"/>
      <c r="BA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2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6" ht="15.75">
      <c r="A7" s="34">
        <v>1</v>
      </c>
      <c r="B7" s="35">
        <v>1908446134</v>
      </c>
      <c r="C7" s="35" t="s">
        <v>50</v>
      </c>
      <c r="D7" s="36">
        <v>10133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14717</v>
      </c>
      <c r="AD7" s="38">
        <f t="shared" ref="AD7:AD27" si="0">D7*1</f>
        <v>10133</v>
      </c>
      <c r="AE7" s="40">
        <f t="shared" ref="AE7:AE27" si="1">D7*2.75%</f>
        <v>278.65750000000003</v>
      </c>
      <c r="AF7" s="40">
        <f t="shared" ref="AF7:AF27" si="2">AD7*0.95%</f>
        <v>96.263499999999993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278.65750000000003</v>
      </c>
      <c r="AP7" s="43"/>
      <c r="AQ7" s="44">
        <v>89</v>
      </c>
      <c r="AR7" s="45">
        <f>AC7-AE7-AG7-AJ7-AK7-AL7-AM7-AN7-AP7-AQ7</f>
        <v>14349.342500000001</v>
      </c>
      <c r="AS7" s="176">
        <f t="shared" ref="AS7:AS19" si="4">AF7+AH7+AI7</f>
        <v>96.263499999999993</v>
      </c>
      <c r="AT7" s="163">
        <f t="shared" ref="AT7:AT19" si="5">AS7-AQ7-AN7</f>
        <v>7.2634999999999934</v>
      </c>
      <c r="AU7" s="6"/>
      <c r="AV7" s="6"/>
      <c r="AW7" s="6"/>
      <c r="AX7" s="6"/>
      <c r="AY7" s="6"/>
      <c r="AZ7" s="6"/>
      <c r="BA7" s="6"/>
    </row>
    <row r="8" spans="1:56" ht="15.75">
      <c r="A8" s="49">
        <v>2</v>
      </c>
      <c r="B8" s="35">
        <v>1908446135</v>
      </c>
      <c r="C8" s="38" t="s">
        <v>103</v>
      </c>
      <c r="D8" s="50">
        <v>4543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35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11228</v>
      </c>
      <c r="AD8" s="35">
        <f t="shared" si="0"/>
        <v>4543</v>
      </c>
      <c r="AE8" s="52">
        <f t="shared" si="1"/>
        <v>124.9325</v>
      </c>
      <c r="AF8" s="52">
        <f t="shared" si="2"/>
        <v>43.158499999999997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124.9325</v>
      </c>
      <c r="AP8" s="53"/>
      <c r="AQ8" s="44">
        <v>43</v>
      </c>
      <c r="AR8" s="45">
        <f>AC8-AE8-AG8-AJ8-AK8-AL8-AM8-AN8-AP8-AQ8</f>
        <v>11060.067499999999</v>
      </c>
      <c r="AS8" s="66">
        <f t="shared" si="4"/>
        <v>43.158499999999997</v>
      </c>
      <c r="AT8" s="163">
        <f t="shared" si="5"/>
        <v>0.15849999999999653</v>
      </c>
      <c r="AU8" s="6"/>
      <c r="AV8" s="6"/>
      <c r="AW8" s="6"/>
      <c r="AX8" s="6"/>
      <c r="AY8" s="6"/>
      <c r="AZ8" s="6"/>
      <c r="BA8" s="6"/>
    </row>
    <row r="9" spans="1:56" ht="15.75">
      <c r="A9" s="49">
        <v>3</v>
      </c>
      <c r="B9" s="35">
        <v>1908446136</v>
      </c>
      <c r="C9" s="35" t="s">
        <v>51</v>
      </c>
      <c r="D9" s="50">
        <v>13202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27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18359</v>
      </c>
      <c r="AD9" s="35">
        <f t="shared" si="0"/>
        <v>13202</v>
      </c>
      <c r="AE9" s="52">
        <f t="shared" si="1"/>
        <v>363.05500000000001</v>
      </c>
      <c r="AF9" s="52">
        <f t="shared" si="2"/>
        <v>125.419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363.05500000000001</v>
      </c>
      <c r="AP9" s="53"/>
      <c r="AQ9" s="44">
        <v>116</v>
      </c>
      <c r="AR9" s="45">
        <f t="shared" ref="AR9:AR26" si="10">AC9-AE9-AG9-AJ9-AK9-AL9-AM9-AN9-AP9-AQ9</f>
        <v>17879.945</v>
      </c>
      <c r="AS9" s="66">
        <f t="shared" si="4"/>
        <v>125.419</v>
      </c>
      <c r="AT9" s="163">
        <f t="shared" si="5"/>
        <v>9.4189999999999969</v>
      </c>
      <c r="AU9" s="57"/>
      <c r="AV9" s="57"/>
      <c r="AW9" s="57"/>
      <c r="AX9" s="6"/>
      <c r="AY9" s="6"/>
      <c r="AZ9" s="6"/>
      <c r="BA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7404</v>
      </c>
      <c r="AD10" s="35">
        <f>D10*1</f>
        <v>4730</v>
      </c>
      <c r="AE10" s="52">
        <f>D10*2.75%</f>
        <v>130.07499999999999</v>
      </c>
      <c r="AF10" s="52">
        <f>AD10*0.95%</f>
        <v>44.935000000000002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130.07499999999999</v>
      </c>
      <c r="AP10" s="53"/>
      <c r="AQ10" s="44">
        <v>39</v>
      </c>
      <c r="AR10" s="45">
        <f t="shared" si="10"/>
        <v>7234.9250000000002</v>
      </c>
      <c r="AS10" s="66">
        <f>AF10+AH10+AI10</f>
        <v>44.935000000000002</v>
      </c>
      <c r="AT10" s="163">
        <f>AS10-AQ10-AN10</f>
        <v>5.9350000000000023</v>
      </c>
      <c r="AU10" s="57"/>
      <c r="AV10" s="57"/>
      <c r="AW10" s="57"/>
      <c r="AX10" s="6"/>
      <c r="AY10" s="6"/>
      <c r="AZ10" s="6"/>
      <c r="BA10" s="6"/>
    </row>
    <row r="11" spans="1:56" ht="15.75">
      <c r="A11" s="49">
        <v>5</v>
      </c>
      <c r="B11" s="35">
        <v>1908446138</v>
      </c>
      <c r="C11" s="58" t="s">
        <v>53</v>
      </c>
      <c r="D11" s="50">
        <v>5796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28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14844</v>
      </c>
      <c r="AD11" s="35">
        <f t="shared" si="0"/>
        <v>5796</v>
      </c>
      <c r="AE11" s="52">
        <f t="shared" si="1"/>
        <v>159.39000000000001</v>
      </c>
      <c r="AF11" s="52">
        <f t="shared" si="2"/>
        <v>55.061999999999998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170.39000000000001</v>
      </c>
      <c r="AP11" s="53"/>
      <c r="AQ11" s="44">
        <v>52</v>
      </c>
      <c r="AR11" s="45">
        <f t="shared" si="10"/>
        <v>14530.86</v>
      </c>
      <c r="AS11" s="66">
        <f t="shared" si="4"/>
        <v>90.211999999999989</v>
      </c>
      <c r="AT11" s="163">
        <f t="shared" si="5"/>
        <v>38.211999999999989</v>
      </c>
      <c r="AU11" s="57"/>
      <c r="AV11" s="57"/>
      <c r="AW11" s="57"/>
      <c r="AX11" s="6"/>
      <c r="AY11" s="6"/>
      <c r="AZ11" s="6"/>
      <c r="BA11" s="6"/>
    </row>
    <row r="12" spans="1:56" ht="15.75">
      <c r="A12" s="49">
        <v>6</v>
      </c>
      <c r="B12" s="35">
        <v>1908446139</v>
      </c>
      <c r="C12" s="35" t="s">
        <v>54</v>
      </c>
      <c r="D12" s="50">
        <v>4835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4835</v>
      </c>
      <c r="AD12" s="35">
        <f>D12*1</f>
        <v>4835</v>
      </c>
      <c r="AE12" s="52">
        <f>D12*2.75%</f>
        <v>132.96250000000001</v>
      </c>
      <c r="AF12" s="52">
        <f>AD12*0.95%</f>
        <v>45.932499999999997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132.96250000000001</v>
      </c>
      <c r="AP12" s="53"/>
      <c r="AQ12" s="44">
        <v>32</v>
      </c>
      <c r="AR12" s="45">
        <f t="shared" si="10"/>
        <v>4670.0375000000004</v>
      </c>
      <c r="AS12" s="66">
        <f>AF12+AH12+AI12</f>
        <v>45.932499999999997</v>
      </c>
      <c r="AT12" s="163">
        <f>AS12-AQ12-AN12</f>
        <v>13.932499999999997</v>
      </c>
      <c r="AU12" s="57"/>
      <c r="AV12" s="57"/>
      <c r="AW12" s="57"/>
      <c r="AX12" s="6"/>
      <c r="AY12" s="6"/>
      <c r="AZ12" s="6"/>
      <c r="BA12" s="6"/>
    </row>
    <row r="13" spans="1:56" ht="15.75">
      <c r="A13" s="49">
        <v>7</v>
      </c>
      <c r="B13" s="35">
        <v>1908446140</v>
      </c>
      <c r="C13" s="35" t="s">
        <v>55</v>
      </c>
      <c r="D13" s="50">
        <v>5766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5766</v>
      </c>
      <c r="AD13" s="35">
        <f t="shared" si="0"/>
        <v>5766</v>
      </c>
      <c r="AE13" s="52">
        <f t="shared" si="1"/>
        <v>158.565</v>
      </c>
      <c r="AF13" s="52">
        <f t="shared" si="2"/>
        <v>54.777000000000001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158.565</v>
      </c>
      <c r="AP13" s="53"/>
      <c r="AQ13" s="44">
        <v>37</v>
      </c>
      <c r="AR13" s="45">
        <f t="shared" si="10"/>
        <v>5570.4350000000004</v>
      </c>
      <c r="AS13" s="66">
        <f t="shared" si="4"/>
        <v>54.777000000000001</v>
      </c>
      <c r="AT13" s="163">
        <f>AS13-AQ13-AN13</f>
        <v>17.777000000000001</v>
      </c>
      <c r="AU13" s="57"/>
      <c r="AV13" s="57"/>
      <c r="AW13" s="57"/>
      <c r="AX13" s="6"/>
      <c r="AY13" s="6"/>
      <c r="AZ13" s="6"/>
      <c r="BA13" s="6"/>
    </row>
    <row r="14" spans="1:56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60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29656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500.39</v>
      </c>
      <c r="AP14" s="53"/>
      <c r="AQ14" s="44">
        <v>145</v>
      </c>
      <c r="AR14" s="45">
        <f>AC14-AE14-AG14-AJ14-AK14-AL14-AM14-AN14-AP14-AQ14</f>
        <v>29010.61</v>
      </c>
      <c r="AS14" s="66">
        <f t="shared" si="4"/>
        <v>172.86199999999999</v>
      </c>
      <c r="AT14" s="164">
        <f t="shared" si="5"/>
        <v>27.861999999999995</v>
      </c>
      <c r="AU14" s="57"/>
      <c r="AV14" s="57"/>
      <c r="AW14" s="57"/>
      <c r="AX14" s="6"/>
      <c r="AY14" s="6"/>
      <c r="AZ14" s="6"/>
      <c r="BA14" s="6"/>
    </row>
    <row r="15" spans="1:56" ht="17.25">
      <c r="A15" s="49">
        <v>9</v>
      </c>
      <c r="B15" s="35">
        <v>1908446142</v>
      </c>
      <c r="C15" s="62" t="s">
        <v>57</v>
      </c>
      <c r="D15" s="50">
        <v>16598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10</v>
      </c>
      <c r="N15" s="51"/>
      <c r="O15" s="51"/>
      <c r="P15" s="51">
        <v>160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20194</v>
      </c>
      <c r="AD15" s="35">
        <f t="shared" si="0"/>
        <v>16598</v>
      </c>
      <c r="AE15" s="52">
        <f t="shared" si="1"/>
        <v>456.44499999999999</v>
      </c>
      <c r="AF15" s="52">
        <f t="shared" si="2"/>
        <v>157.68099999999998</v>
      </c>
      <c r="AG15" s="40">
        <f t="shared" si="7"/>
        <v>58.85</v>
      </c>
      <c r="AH15" s="52">
        <f t="shared" si="3"/>
        <v>20.329999999999998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461.94499999999999</v>
      </c>
      <c r="AP15" s="53"/>
      <c r="AQ15" s="44">
        <v>150</v>
      </c>
      <c r="AR15" s="45">
        <f t="shared" si="10"/>
        <v>19528.705000000002</v>
      </c>
      <c r="AS15" s="66">
        <f>AF15+AH15+AI15</f>
        <v>178.01099999999997</v>
      </c>
      <c r="AT15" s="163">
        <f>AS15-AQ15-AN15</f>
        <v>28.010999999999967</v>
      </c>
      <c r="AU15" s="63"/>
      <c r="AV15" s="57"/>
      <c r="AW15" s="57"/>
      <c r="AX15" s="6"/>
      <c r="AY15" s="6"/>
      <c r="AZ15" s="6"/>
      <c r="BA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10482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60</v>
      </c>
      <c r="Q16" s="35"/>
      <c r="R16" s="35"/>
      <c r="S16" s="35">
        <v>22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15224</v>
      </c>
      <c r="AD16" s="35">
        <f t="shared" si="0"/>
        <v>10482</v>
      </c>
      <c r="AE16" s="52">
        <f t="shared" si="1"/>
        <v>288.255</v>
      </c>
      <c r="AF16" s="52">
        <f t="shared" si="2"/>
        <v>99.578999999999994</v>
      </c>
      <c r="AG16" s="40">
        <f t="shared" si="7"/>
        <v>14.85</v>
      </c>
      <c r="AH16" s="52">
        <f t="shared" si="3"/>
        <v>5.13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289.90500000000003</v>
      </c>
      <c r="AP16" s="53"/>
      <c r="AQ16" s="44">
        <v>81</v>
      </c>
      <c r="AR16" s="45">
        <f>AC16-AE16-AG16-AJ16-AK16-AL16-AM16-AN16-AP16-AQ16</f>
        <v>14839.895</v>
      </c>
      <c r="AS16" s="66">
        <f t="shared" si="4"/>
        <v>104.70899999999999</v>
      </c>
      <c r="AT16" s="163">
        <f t="shared" si="5"/>
        <v>23.708999999999989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35"/>
      <c r="AC17" s="39">
        <f t="shared" si="6"/>
        <v>14159</v>
      </c>
      <c r="AD17" s="35">
        <f>D17*1</f>
        <v>13249</v>
      </c>
      <c r="AE17" s="52">
        <f>D17*2.75%</f>
        <v>364.34750000000003</v>
      </c>
      <c r="AF17" s="52">
        <f>AD17*0.95%</f>
        <v>125.8655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364.34750000000003</v>
      </c>
      <c r="AP17" s="53"/>
      <c r="AQ17" s="44">
        <v>100</v>
      </c>
      <c r="AR17" s="45">
        <f>AC17-AE17-AG17-AJ17-AK17-AL17-AM17-AN17-AP17-AQ17</f>
        <v>13694.6525</v>
      </c>
      <c r="AS17" s="66">
        <f>AF17+AH17+AI17</f>
        <v>125.8655</v>
      </c>
      <c r="AT17" s="163">
        <f>AS17-AQ17-AN17</f>
        <v>25.865499999999997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11618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11618</v>
      </c>
      <c r="AD18" s="35">
        <f>D18*1</f>
        <v>11618</v>
      </c>
      <c r="AE18" s="52">
        <f>D18*2.75%</f>
        <v>319.495</v>
      </c>
      <c r="AF18" s="52">
        <f>AD18*0.95%</f>
        <v>110.371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319.495</v>
      </c>
      <c r="AP18" s="53"/>
      <c r="AQ18" s="44">
        <v>98</v>
      </c>
      <c r="AR18" s="45">
        <f t="shared" si="10"/>
        <v>11200.504999999999</v>
      </c>
      <c r="AS18" s="66">
        <f>AF18+AH18+AI18</f>
        <v>110.371</v>
      </c>
      <c r="AT18" s="163">
        <f>AS18-AQ18-AN18</f>
        <v>12.370999999999995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18068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300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20768</v>
      </c>
      <c r="AD19" s="35">
        <f t="shared" si="0"/>
        <v>18068</v>
      </c>
      <c r="AE19" s="52">
        <f t="shared" si="1"/>
        <v>496.87</v>
      </c>
      <c r="AF19" s="52">
        <f t="shared" si="2"/>
        <v>171.64599999999999</v>
      </c>
      <c r="AG19" s="40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505.12</v>
      </c>
      <c r="AP19" s="53"/>
      <c r="AQ19" s="64">
        <v>166</v>
      </c>
      <c r="AR19" s="65">
        <f>AC19-AE19-AG19-AJ19-AK19-AL19-AM19-AN19-AP19-AQ19</f>
        <v>20030.88</v>
      </c>
      <c r="AS19" s="66">
        <f t="shared" si="4"/>
        <v>197.29599999999999</v>
      </c>
      <c r="AT19" s="161">
        <f t="shared" si="5"/>
        <v>31.295999999999992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62</v>
      </c>
      <c r="D20" s="50">
        <v>6065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6065</v>
      </c>
      <c r="AD20" s="35">
        <f t="shared" si="0"/>
        <v>6065</v>
      </c>
      <c r="AE20" s="52">
        <f t="shared" si="1"/>
        <v>166.78749999999999</v>
      </c>
      <c r="AF20" s="52">
        <f t="shared" si="2"/>
        <v>57.6175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166.78749999999999</v>
      </c>
      <c r="AP20" s="53"/>
      <c r="AQ20" s="64">
        <v>58</v>
      </c>
      <c r="AR20" s="65">
        <f>AC20-AE20-AG20-AJ20-AK20-AL20-AM20-AN20-AP20-AQ20</f>
        <v>5840.2124999999996</v>
      </c>
      <c r="AS20" s="66">
        <f>AF20+AH20+AI20</f>
        <v>57.6175</v>
      </c>
      <c r="AT20" s="161">
        <f>AS20-AQ20-AN20</f>
        <v>-0.38250000000000028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4728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50</v>
      </c>
      <c r="Q21" s="35"/>
      <c r="R21" s="35"/>
      <c r="S21" s="35">
        <v>4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6342</v>
      </c>
      <c r="AD21" s="35">
        <f t="shared" si="0"/>
        <v>4728</v>
      </c>
      <c r="AE21" s="52">
        <f t="shared" si="1"/>
        <v>130.02000000000001</v>
      </c>
      <c r="AF21" s="52">
        <f t="shared" si="2"/>
        <v>44.915999999999997</v>
      </c>
      <c r="AG21" s="40">
        <f t="shared" si="7"/>
        <v>23.375</v>
      </c>
      <c r="AH21" s="52">
        <f t="shared" si="3"/>
        <v>8.0749999999999993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131.94499999999999</v>
      </c>
      <c r="AP21" s="53"/>
      <c r="AQ21" s="64">
        <v>48</v>
      </c>
      <c r="AR21" s="68">
        <f t="shared" si="10"/>
        <v>6140.6049999999996</v>
      </c>
      <c r="AS21" s="66">
        <f t="shared" ref="AS21:AS27" si="11">AF21+AH21+AI21</f>
        <v>52.991</v>
      </c>
      <c r="AT21" s="161">
        <f t="shared" ref="AT21:AT27" si="12">AS21-AQ21-AN21</f>
        <v>4.9909999999999997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13944</v>
      </c>
      <c r="E22" s="51"/>
      <c r="F22" s="50"/>
      <c r="G22" s="51"/>
      <c r="H22" s="51"/>
      <c r="I22" s="51"/>
      <c r="J22" s="51"/>
      <c r="K22" s="51">
        <v>90</v>
      </c>
      <c r="L22" s="51"/>
      <c r="M22" s="51"/>
      <c r="N22" s="51"/>
      <c r="O22" s="35"/>
      <c r="P22" s="51">
        <v>60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16284</v>
      </c>
      <c r="AD22" s="35">
        <f t="shared" si="0"/>
        <v>13944</v>
      </c>
      <c r="AE22" s="52">
        <f t="shared" si="1"/>
        <v>383.46</v>
      </c>
      <c r="AF22" s="52">
        <f t="shared" si="2"/>
        <v>132.46799999999999</v>
      </c>
      <c r="AG22" s="40">
        <f t="shared" si="7"/>
        <v>64.349999999999994</v>
      </c>
      <c r="AH22" s="52">
        <f t="shared" si="3"/>
        <v>22.23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387.58499999999998</v>
      </c>
      <c r="AP22" s="53"/>
      <c r="AQ22" s="64">
        <v>115</v>
      </c>
      <c r="AR22" s="68">
        <f>AC22-AE22-AG22-AJ22-AK22-AL22-AM22-AN22-AP22-AQ22</f>
        <v>15721.19</v>
      </c>
      <c r="AS22" s="66">
        <f>AF22+AH22+AI22</f>
        <v>154.69799999999998</v>
      </c>
      <c r="AT22" s="161">
        <f>AS22-AQ22-AN22</f>
        <v>39.697999999999979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10023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10023</v>
      </c>
      <c r="AD23" s="35">
        <f t="shared" si="0"/>
        <v>10023</v>
      </c>
      <c r="AE23" s="52">
        <f t="shared" si="1"/>
        <v>275.63249999999999</v>
      </c>
      <c r="AF23" s="52">
        <f t="shared" si="2"/>
        <v>95.218499999999992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275.63249999999999</v>
      </c>
      <c r="AP23" s="53"/>
      <c r="AQ23" s="64">
        <v>100</v>
      </c>
      <c r="AR23" s="68">
        <f>AC23-AE23-AG23-AJ23-AK23-AL23-AM23-AN23-AP23-AQ23</f>
        <v>9647.3675000000003</v>
      </c>
      <c r="AS23" s="66">
        <f t="shared" si="11"/>
        <v>95.218499999999992</v>
      </c>
      <c r="AT23" s="161">
        <f t="shared" si="12"/>
        <v>-4.7815000000000083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14941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17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18188</v>
      </c>
      <c r="AD24" s="35">
        <f t="shared" si="0"/>
        <v>14941</v>
      </c>
      <c r="AE24" s="52">
        <f t="shared" si="1"/>
        <v>410.8775</v>
      </c>
      <c r="AF24" s="52">
        <f t="shared" si="2"/>
        <v>141.93950000000001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410.8775</v>
      </c>
      <c r="AP24" s="53"/>
      <c r="AQ24" s="64">
        <v>117</v>
      </c>
      <c r="AR24" s="68">
        <f t="shared" si="10"/>
        <v>17660.122500000001</v>
      </c>
      <c r="AS24" s="66">
        <f t="shared" si="11"/>
        <v>141.93950000000001</v>
      </c>
      <c r="AT24" s="161">
        <f t="shared" si="12"/>
        <v>24.93950000000001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6028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6028</v>
      </c>
      <c r="AD25" s="35">
        <f t="shared" si="0"/>
        <v>6028</v>
      </c>
      <c r="AE25" s="52">
        <f t="shared" si="1"/>
        <v>165.77</v>
      </c>
      <c r="AF25" s="52">
        <f t="shared" si="2"/>
        <v>57.265999999999998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165.77</v>
      </c>
      <c r="AP25" s="53"/>
      <c r="AQ25" s="64">
        <v>59</v>
      </c>
      <c r="AR25" s="68">
        <f t="shared" si="10"/>
        <v>5803.23</v>
      </c>
      <c r="AS25" s="66">
        <f t="shared" si="11"/>
        <v>57.265999999999998</v>
      </c>
      <c r="AT25" s="161">
        <f t="shared" si="12"/>
        <v>-1.7340000000000018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8460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10325</v>
      </c>
      <c r="AD26" s="35">
        <f t="shared" si="0"/>
        <v>8460</v>
      </c>
      <c r="AE26" s="52">
        <f t="shared" si="1"/>
        <v>232.65</v>
      </c>
      <c r="AF26" s="52">
        <f t="shared" si="2"/>
        <v>80.37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232.65</v>
      </c>
      <c r="AP26" s="53"/>
      <c r="AQ26" s="64">
        <v>72</v>
      </c>
      <c r="AR26" s="68">
        <f t="shared" si="10"/>
        <v>10020.35</v>
      </c>
      <c r="AS26" s="66">
        <f t="shared" si="11"/>
        <v>80.37</v>
      </c>
      <c r="AT26" s="161">
        <f t="shared" si="12"/>
        <v>8.3700000000000045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5860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5860</v>
      </c>
      <c r="AD27" s="35">
        <f t="shared" si="0"/>
        <v>5860</v>
      </c>
      <c r="AE27" s="52">
        <f t="shared" si="1"/>
        <v>161.15</v>
      </c>
      <c r="AF27" s="52">
        <f t="shared" si="2"/>
        <v>55.67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161.15</v>
      </c>
      <c r="AP27" s="53"/>
      <c r="AQ27" s="64">
        <v>80</v>
      </c>
      <c r="AR27" s="68">
        <f>AC27-AE27-AG27-AJ27-AK27-AL27-AM27-AN27-AP27-AQ27</f>
        <v>5618.85</v>
      </c>
      <c r="AS27" s="66">
        <f t="shared" si="11"/>
        <v>55.67</v>
      </c>
      <c r="AT27" s="161">
        <f t="shared" si="12"/>
        <v>-24.33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28" t="s">
        <v>69</v>
      </c>
      <c r="B28" s="229"/>
      <c r="C28" s="229"/>
      <c r="D28" s="72">
        <f t="shared" ref="D28:K28" si="13">SUM(D7:D27)</f>
        <v>207265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0</v>
      </c>
      <c r="P28" s="72">
        <f t="shared" si="14"/>
        <v>930</v>
      </c>
      <c r="Q28" s="72">
        <f t="shared" si="14"/>
        <v>0</v>
      </c>
      <c r="R28" s="72">
        <f t="shared" si="14"/>
        <v>0</v>
      </c>
      <c r="S28" s="72">
        <f t="shared" si="14"/>
        <v>235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18</v>
      </c>
      <c r="AB28" s="72">
        <f t="shared" si="14"/>
        <v>0</v>
      </c>
      <c r="AC28" s="73">
        <f t="shared" si="14"/>
        <v>267887</v>
      </c>
      <c r="AD28" s="73">
        <f t="shared" si="14"/>
        <v>207265</v>
      </c>
      <c r="AE28" s="73">
        <f t="shared" si="14"/>
        <v>5699.7874999999985</v>
      </c>
      <c r="AF28" s="73">
        <f t="shared" si="14"/>
        <v>1969.0174999999999</v>
      </c>
      <c r="AG28" s="73">
        <f t="shared" si="14"/>
        <v>337.42499999999995</v>
      </c>
      <c r="AH28" s="73">
        <f t="shared" si="14"/>
        <v>116.565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5732.2374999999993</v>
      </c>
      <c r="AP28" s="73">
        <f t="shared" si="14"/>
        <v>0</v>
      </c>
      <c r="AQ28" s="75">
        <f t="shared" si="14"/>
        <v>1797</v>
      </c>
      <c r="AR28" s="76">
        <f t="shared" si="14"/>
        <v>260052.78750000003</v>
      </c>
      <c r="AS28" s="77">
        <f t="shared" si="14"/>
        <v>2085.5825</v>
      </c>
      <c r="AT28" s="177">
        <f t="shared" si="14"/>
        <v>288.58249999999992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30" t="s">
        <v>70</v>
      </c>
      <c r="B29" s="231"/>
      <c r="C29" s="232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149">
        <f t="shared" si="15"/>
        <v>0</v>
      </c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28:C28"/>
    <mergeCell ref="A29:C29"/>
    <mergeCell ref="AC29:AT29"/>
  </mergeCells>
  <conditionalFormatting sqref="AP7:AP27">
    <cfRule type="cellIs" dxfId="365" priority="26" stopIfTrue="1" operator="greaterThan">
      <formula>0</formula>
    </cfRule>
  </conditionalFormatting>
  <conditionalFormatting sqref="AQ31">
    <cfRule type="cellIs" dxfId="364" priority="24" operator="greaterThan">
      <formula>$AQ$7:$AQ$18&lt;100</formula>
    </cfRule>
    <cfRule type="cellIs" dxfId="363" priority="25" operator="greaterThan">
      <formula>100</formula>
    </cfRule>
  </conditionalFormatting>
  <conditionalFormatting sqref="D29:J29 Q29:AB29 Q28:AA28 K4:P29">
    <cfRule type="cellIs" dxfId="362" priority="23" operator="equal">
      <formula>212030016606640</formula>
    </cfRule>
  </conditionalFormatting>
  <conditionalFormatting sqref="D29:J29 L29:AB29 L28:AA28 K4:K29">
    <cfRule type="cellIs" dxfId="361" priority="21" operator="equal">
      <formula>$K$4</formula>
    </cfRule>
    <cfRule type="cellIs" dxfId="360" priority="22" operator="equal">
      <formula>2120</formula>
    </cfRule>
  </conditionalFormatting>
  <conditionalFormatting sqref="D29:L29 M4:N29">
    <cfRule type="cellIs" dxfId="359" priority="19" operator="equal">
      <formula>$M$4</formula>
    </cfRule>
    <cfRule type="cellIs" dxfId="358" priority="20" operator="equal">
      <formula>300</formula>
    </cfRule>
  </conditionalFormatting>
  <conditionalFormatting sqref="O4:O29">
    <cfRule type="cellIs" dxfId="357" priority="17" operator="equal">
      <formula>$O$4</formula>
    </cfRule>
    <cfRule type="cellIs" dxfId="356" priority="18" operator="equal">
      <formula>1660</formula>
    </cfRule>
  </conditionalFormatting>
  <conditionalFormatting sqref="P4:P29">
    <cfRule type="cellIs" dxfId="355" priority="15" operator="equal">
      <formula>$P$4</formula>
    </cfRule>
    <cfRule type="cellIs" dxfId="354" priority="16" operator="equal">
      <formula>6640</formula>
    </cfRule>
  </conditionalFormatting>
  <conditionalFormatting sqref="AT6:AT28">
    <cfRule type="cellIs" dxfId="353" priority="14" operator="lessThan">
      <formula>0</formula>
    </cfRule>
  </conditionalFormatting>
  <conditionalFormatting sqref="AT7:AT18">
    <cfRule type="cellIs" dxfId="352" priority="11" operator="lessThan">
      <formula>0</formula>
    </cfRule>
    <cfRule type="cellIs" dxfId="351" priority="12" operator="lessThan">
      <formula>0</formula>
    </cfRule>
    <cfRule type="cellIs" dxfId="350" priority="13" operator="lessThan">
      <formula>0</formula>
    </cfRule>
  </conditionalFormatting>
  <conditionalFormatting sqref="L28:AA28 K4:K28">
    <cfRule type="cellIs" dxfId="349" priority="10" operator="equal">
      <formula>$K$4</formula>
    </cfRule>
  </conditionalFormatting>
  <conditionalFormatting sqref="D28:D29 D6:D22 D24:D26 D4:AA4">
    <cfRule type="cellIs" dxfId="348" priority="9" operator="equal">
      <formula>$D$4</formula>
    </cfRule>
  </conditionalFormatting>
  <conditionalFormatting sqref="S4:S29">
    <cfRule type="cellIs" dxfId="347" priority="8" operator="equal">
      <formula>$S$4</formula>
    </cfRule>
  </conditionalFormatting>
  <conditionalFormatting sqref="Z4:Z29">
    <cfRule type="cellIs" dxfId="346" priority="7" operator="equal">
      <formula>$Z$4</formula>
    </cfRule>
  </conditionalFormatting>
  <conditionalFormatting sqref="AA4:AA29">
    <cfRule type="cellIs" dxfId="345" priority="6" operator="equal">
      <formula>$AA$4</formula>
    </cfRule>
  </conditionalFormatting>
  <conditionalFormatting sqref="AB4:AB29">
    <cfRule type="cellIs" dxfId="344" priority="5" operator="equal">
      <formula>$AB$4</formula>
    </cfRule>
  </conditionalFormatting>
  <conditionalFormatting sqref="AT7:AT28">
    <cfRule type="cellIs" dxfId="343" priority="2" operator="lessThan">
      <formula>0</formula>
    </cfRule>
    <cfRule type="cellIs" dxfId="342" priority="3" operator="lessThan">
      <formula>0</formula>
    </cfRule>
    <cfRule type="cellIs" dxfId="341" priority="4" operator="lessThan">
      <formula>0</formula>
    </cfRule>
  </conditionalFormatting>
  <conditionalFormatting sqref="D5:AA5">
    <cfRule type="cellIs" dxfId="34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26" sqref="D2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89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67">
        <f>'17'!D29</f>
        <v>920175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660</v>
      </c>
      <c r="L4" s="167">
        <f>'17'!L29</f>
        <v>0</v>
      </c>
      <c r="M4" s="167">
        <f>'17'!M29</f>
        <v>4300</v>
      </c>
      <c r="N4" s="167">
        <f>'17'!N29</f>
        <v>0</v>
      </c>
      <c r="O4" s="167">
        <f>'17'!O29</f>
        <v>820</v>
      </c>
      <c r="P4" s="167">
        <f>'17'!P29</f>
        <v>2390</v>
      </c>
      <c r="Q4" s="167">
        <f>'17'!Q29</f>
        <v>0</v>
      </c>
      <c r="R4" s="167">
        <f>'17'!R29</f>
        <v>0</v>
      </c>
      <c r="S4" s="167">
        <f>'17'!S29</f>
        <v>1843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681</v>
      </c>
      <c r="AA4" s="167">
        <f>'17'!AA29</f>
        <v>532</v>
      </c>
      <c r="AB4" s="143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>
        <v>574272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24840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24840</v>
      </c>
      <c r="AD7" s="35">
        <f t="shared" ref="AD7:AD27" si="0">D7*1</f>
        <v>24840</v>
      </c>
      <c r="AE7" s="52">
        <f t="shared" ref="AE7:AE27" si="1">D7*2.75%</f>
        <v>683.1</v>
      </c>
      <c r="AF7" s="52">
        <f t="shared" ref="AF7:AF27" si="2">AD7*0.95%</f>
        <v>235.98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683.1</v>
      </c>
      <c r="AP7" s="53"/>
      <c r="AQ7" s="53">
        <v>147</v>
      </c>
      <c r="AR7" s="198">
        <f>AC7-AE7-AG7-AJ7-AK7-AL7-AM7-AN7-AP7-AQ7</f>
        <v>24009.9</v>
      </c>
      <c r="AS7" s="161">
        <f t="shared" ref="AS7:AS19" si="4">AF7+AH7+AI7</f>
        <v>235.98</v>
      </c>
      <c r="AT7" s="163">
        <f t="shared" ref="AT7:AT19" si="5">AS7-AQ7-AN7</f>
        <v>88.97999999999999</v>
      </c>
      <c r="AU7" s="103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8437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11302</v>
      </c>
      <c r="AD8" s="35">
        <f t="shared" si="0"/>
        <v>8437</v>
      </c>
      <c r="AE8" s="52">
        <f t="shared" si="1"/>
        <v>232.01750000000001</v>
      </c>
      <c r="AF8" s="52">
        <f t="shared" si="2"/>
        <v>80.151499999999999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232.01750000000001</v>
      </c>
      <c r="AP8" s="53"/>
      <c r="AQ8" s="53">
        <v>70</v>
      </c>
      <c r="AR8" s="198">
        <f>AC8-AE8-AG8-AJ8-AK8-AL8-AM8-AN8-AP8-AQ8</f>
        <v>10999.9825</v>
      </c>
      <c r="AS8" s="161">
        <f t="shared" si="4"/>
        <v>80.151499999999999</v>
      </c>
      <c r="AT8" s="163">
        <f t="shared" si="5"/>
        <v>10.151499999999999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20402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23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24795</v>
      </c>
      <c r="AD9" s="35">
        <f t="shared" si="0"/>
        <v>20402</v>
      </c>
      <c r="AE9" s="52">
        <f t="shared" si="1"/>
        <v>561.05499999999995</v>
      </c>
      <c r="AF9" s="52">
        <f t="shared" si="2"/>
        <v>193.81899999999999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561.05499999999995</v>
      </c>
      <c r="AP9" s="53"/>
      <c r="AQ9" s="53">
        <v>144</v>
      </c>
      <c r="AR9" s="198">
        <f t="shared" ref="AR9:AR27" si="10">AC9-AE9-AG9-AJ9-AK9-AL9-AM9-AN9-AP9-AQ9</f>
        <v>24089.945</v>
      </c>
      <c r="AS9" s="161">
        <f t="shared" si="4"/>
        <v>193.81899999999999</v>
      </c>
      <c r="AT9" s="163">
        <f t="shared" si="5"/>
        <v>49.818999999999988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7109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50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7559</v>
      </c>
      <c r="AD10" s="35">
        <f>D10*1</f>
        <v>7109</v>
      </c>
      <c r="AE10" s="52">
        <f>D10*2.75%</f>
        <v>195.4975</v>
      </c>
      <c r="AF10" s="52">
        <f>AD10*0.95%</f>
        <v>67.535499999999999</v>
      </c>
      <c r="AG10" s="52">
        <f t="shared" si="7"/>
        <v>12.375</v>
      </c>
      <c r="AH10" s="52">
        <f t="shared" si="3"/>
        <v>4.2749999999999995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196.8725</v>
      </c>
      <c r="AP10" s="53"/>
      <c r="AQ10" s="53">
        <v>51</v>
      </c>
      <c r="AR10" s="198">
        <f t="shared" si="10"/>
        <v>7300.1274999999996</v>
      </c>
      <c r="AS10" s="161">
        <f>AF10+AH10+AI10</f>
        <v>71.810500000000005</v>
      </c>
      <c r="AT10" s="163">
        <f>AS10-AQ10-AN10</f>
        <v>20.810500000000005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14059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14059</v>
      </c>
      <c r="AD11" s="35">
        <f t="shared" si="0"/>
        <v>14059</v>
      </c>
      <c r="AE11" s="52">
        <f t="shared" si="1"/>
        <v>386.6225</v>
      </c>
      <c r="AF11" s="52">
        <f t="shared" si="2"/>
        <v>133.56049999999999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386.6225</v>
      </c>
      <c r="AP11" s="53"/>
      <c r="AQ11" s="53">
        <v>82</v>
      </c>
      <c r="AR11" s="198">
        <f t="shared" si="10"/>
        <v>13590.377500000001</v>
      </c>
      <c r="AS11" s="161">
        <f t="shared" si="4"/>
        <v>133.56049999999999</v>
      </c>
      <c r="AT11" s="163">
        <f t="shared" si="5"/>
        <v>51.56049999999999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7623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7623</v>
      </c>
      <c r="AD12" s="35">
        <f>D12*1</f>
        <v>7623</v>
      </c>
      <c r="AE12" s="52">
        <f>D12*2.75%</f>
        <v>209.63249999999999</v>
      </c>
      <c r="AF12" s="52">
        <f>AD12*0.95%</f>
        <v>72.418499999999995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209.63249999999999</v>
      </c>
      <c r="AP12" s="53"/>
      <c r="AQ12" s="53">
        <v>53</v>
      </c>
      <c r="AR12" s="198">
        <f t="shared" si="10"/>
        <v>7360.3675000000003</v>
      </c>
      <c r="AS12" s="161">
        <f>AF12+AH12+AI12</f>
        <v>72.418499999999995</v>
      </c>
      <c r="AT12" s="163">
        <f>AS12-AQ12-AN12</f>
        <v>19.418499999999995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7803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7803</v>
      </c>
      <c r="AD13" s="35">
        <f t="shared" si="0"/>
        <v>7803</v>
      </c>
      <c r="AE13" s="52">
        <f t="shared" si="1"/>
        <v>214.58250000000001</v>
      </c>
      <c r="AF13" s="52">
        <f t="shared" si="2"/>
        <v>74.128500000000003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214.58250000000001</v>
      </c>
      <c r="AP13" s="53"/>
      <c r="AQ13" s="53">
        <v>48</v>
      </c>
      <c r="AR13" s="198">
        <f t="shared" si="10"/>
        <v>7540.4174999999996</v>
      </c>
      <c r="AS13" s="161">
        <f t="shared" si="4"/>
        <v>74.128500000000003</v>
      </c>
      <c r="AT13" s="163">
        <f>AS13-AQ13-AN13</f>
        <v>26.128500000000003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24261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24261</v>
      </c>
      <c r="AD14" s="35">
        <f t="shared" si="0"/>
        <v>24261</v>
      </c>
      <c r="AE14" s="52">
        <f t="shared" si="1"/>
        <v>667.17750000000001</v>
      </c>
      <c r="AF14" s="52">
        <f t="shared" si="2"/>
        <v>230.4795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667.17750000000001</v>
      </c>
      <c r="AP14" s="53"/>
      <c r="AQ14" s="53">
        <v>154</v>
      </c>
      <c r="AR14" s="198">
        <f>AC14-AE14-AG14-AJ14-AK14-AL14-AM14-AN14-AP14-AQ14</f>
        <v>23439.822499999998</v>
      </c>
      <c r="AS14" s="161">
        <f t="shared" si="4"/>
        <v>230.4795</v>
      </c>
      <c r="AT14" s="164">
        <f t="shared" si="5"/>
        <v>76.479500000000002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14516</v>
      </c>
      <c r="E15" s="51"/>
      <c r="F15" s="50"/>
      <c r="G15" s="51"/>
      <c r="H15" s="51"/>
      <c r="I15" s="51"/>
      <c r="J15" s="51"/>
      <c r="K15" s="51"/>
      <c r="L15" s="51"/>
      <c r="M15" s="51">
        <v>10</v>
      </c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15189</v>
      </c>
      <c r="AD15" s="35">
        <f t="shared" si="0"/>
        <v>14516</v>
      </c>
      <c r="AE15" s="52">
        <f t="shared" si="1"/>
        <v>399.19</v>
      </c>
      <c r="AF15" s="52">
        <f t="shared" si="2"/>
        <v>137.90199999999999</v>
      </c>
      <c r="AG15" s="52">
        <f t="shared" si="7"/>
        <v>2.75</v>
      </c>
      <c r="AH15" s="52">
        <f t="shared" si="3"/>
        <v>0.95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399.46499999999997</v>
      </c>
      <c r="AP15" s="53"/>
      <c r="AQ15" s="53">
        <v>130</v>
      </c>
      <c r="AR15" s="198">
        <f t="shared" si="10"/>
        <v>14657.06</v>
      </c>
      <c r="AS15" s="161">
        <f>AF15+AH15+AI15</f>
        <v>138.85199999999998</v>
      </c>
      <c r="AT15" s="163">
        <f>AS15-AQ15-AN15</f>
        <v>8.8519999999999754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28590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31837</v>
      </c>
      <c r="AD16" s="35">
        <f t="shared" si="0"/>
        <v>28590</v>
      </c>
      <c r="AE16" s="52">
        <f t="shared" si="1"/>
        <v>786.22500000000002</v>
      </c>
      <c r="AF16" s="52">
        <f t="shared" si="2"/>
        <v>271.60500000000002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786.22500000000002</v>
      </c>
      <c r="AP16" s="53"/>
      <c r="AQ16" s="53">
        <v>171</v>
      </c>
      <c r="AR16" s="198">
        <f>AC16-AE16-AG16-AJ16-AK16-AL16-AM16-AN16-AP16-AQ16</f>
        <v>30879.775000000001</v>
      </c>
      <c r="AS16" s="161">
        <f t="shared" si="4"/>
        <v>271.60500000000002</v>
      </c>
      <c r="AT16" s="163">
        <f t="shared" si="5"/>
        <v>100.60500000000002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12456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60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13496</v>
      </c>
      <c r="AD17" s="35">
        <f>D17*1</f>
        <v>12456</v>
      </c>
      <c r="AE17" s="52">
        <f>D17*2.75%</f>
        <v>342.54</v>
      </c>
      <c r="AF17" s="52">
        <f>AD17*0.95%</f>
        <v>118.33199999999999</v>
      </c>
      <c r="AG17" s="52">
        <f t="shared" si="7"/>
        <v>28.6</v>
      </c>
      <c r="AH17" s="52">
        <f t="shared" si="3"/>
        <v>9.879999999999999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345.565</v>
      </c>
      <c r="AP17" s="53"/>
      <c r="AQ17" s="53">
        <v>100</v>
      </c>
      <c r="AR17" s="198">
        <f>AC17-AE17-AG17-AJ17-AK17-AL17-AM17-AN17-AP17-AQ17</f>
        <v>13024.859999999999</v>
      </c>
      <c r="AS17" s="161">
        <f>AF17+AH17+AI17</f>
        <v>128.21199999999999</v>
      </c>
      <c r="AT17" s="163">
        <f>AS17-AQ17-AN17</f>
        <v>28.211999999999989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12954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13909</v>
      </c>
      <c r="AD18" s="35">
        <f>D18*1</f>
        <v>12954</v>
      </c>
      <c r="AE18" s="52">
        <f>D18*2.75%</f>
        <v>356.23500000000001</v>
      </c>
      <c r="AF18" s="52">
        <f>AD18*0.95%</f>
        <v>123.063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356.23500000000001</v>
      </c>
      <c r="AP18" s="53"/>
      <c r="AQ18" s="53">
        <v>228</v>
      </c>
      <c r="AR18" s="198">
        <f t="shared" si="10"/>
        <v>13324.764999999999</v>
      </c>
      <c r="AS18" s="161">
        <f>AF18+AH18+AI18</f>
        <v>123.063</v>
      </c>
      <c r="AT18" s="163">
        <f>AS18-AQ18-AN18</f>
        <v>-104.937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14027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18802</v>
      </c>
      <c r="AD19" s="35">
        <f t="shared" si="0"/>
        <v>14027</v>
      </c>
      <c r="AE19" s="52">
        <f t="shared" si="1"/>
        <v>385.74250000000001</v>
      </c>
      <c r="AF19" s="52">
        <f t="shared" si="2"/>
        <v>133.25649999999999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385.74250000000001</v>
      </c>
      <c r="AP19" s="53"/>
      <c r="AQ19" s="53">
        <v>166</v>
      </c>
      <c r="AR19" s="223">
        <f>AC19-AE19-AG19-AJ19-AK19-AL19-AM19-AN19-AP19-AQ19</f>
        <v>18250.2575</v>
      </c>
      <c r="AS19" s="161">
        <f t="shared" si="4"/>
        <v>133.25649999999999</v>
      </c>
      <c r="AT19" s="161">
        <f t="shared" si="5"/>
        <v>-32.743500000000012</v>
      </c>
      <c r="AU19" s="6"/>
      <c r="AV19" s="2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14700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14700</v>
      </c>
      <c r="AD20" s="35">
        <f t="shared" si="0"/>
        <v>14700</v>
      </c>
      <c r="AE20" s="52">
        <f t="shared" si="1"/>
        <v>404.25</v>
      </c>
      <c r="AF20" s="52">
        <f t="shared" si="2"/>
        <v>139.65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404.25</v>
      </c>
      <c r="AP20" s="53"/>
      <c r="AQ20" s="53">
        <v>146</v>
      </c>
      <c r="AR20" s="223">
        <f>AC20-AE20-AG20-AJ20-AK20-AL20-AM20-AN20-AP20-AQ20</f>
        <v>14149.75</v>
      </c>
      <c r="AS20" s="161">
        <f>AF20+AH20+AI20</f>
        <v>139.65</v>
      </c>
      <c r="AT20" s="161">
        <f>AS20-AQ20-AN20</f>
        <v>-6.3499999999999943</v>
      </c>
      <c r="AU20" s="6"/>
      <c r="AV20" s="2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11237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11237</v>
      </c>
      <c r="AD21" s="35">
        <f t="shared" si="0"/>
        <v>11237</v>
      </c>
      <c r="AE21" s="52">
        <f t="shared" si="1"/>
        <v>309.01749999999998</v>
      </c>
      <c r="AF21" s="52">
        <f t="shared" si="2"/>
        <v>106.75149999999999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309.01749999999998</v>
      </c>
      <c r="AP21" s="53"/>
      <c r="AQ21" s="53">
        <v>58</v>
      </c>
      <c r="AR21" s="198">
        <f t="shared" si="10"/>
        <v>10869.9825</v>
      </c>
      <c r="AS21" s="161">
        <f t="shared" ref="AS21:AS27" si="11">AF21+AH21+AI21</f>
        <v>106.75149999999999</v>
      </c>
      <c r="AT21" s="161">
        <f t="shared" ref="AT21:AT27" si="12">AS21-AQ21-AN21</f>
        <v>48.751499999999993</v>
      </c>
      <c r="AU21" s="6"/>
      <c r="AV21" s="2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32000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32000</v>
      </c>
      <c r="AD22" s="35">
        <f t="shared" si="0"/>
        <v>32000</v>
      </c>
      <c r="AE22" s="52">
        <f t="shared" si="1"/>
        <v>880</v>
      </c>
      <c r="AF22" s="52">
        <f t="shared" si="2"/>
        <v>304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880</v>
      </c>
      <c r="AP22" s="53"/>
      <c r="AQ22" s="53">
        <v>170</v>
      </c>
      <c r="AR22" s="198">
        <f>AC22-AE22-AG22-AJ22-AK22-AL22-AM22-AN22-AP22-AQ22</f>
        <v>30950</v>
      </c>
      <c r="AS22" s="161">
        <f>AF22+AH22+AI22</f>
        <v>304</v>
      </c>
      <c r="AT22" s="161">
        <f>AS22-AQ22-AN22</f>
        <v>134</v>
      </c>
      <c r="AU22" s="6"/>
      <c r="AV22" s="22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14053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14053</v>
      </c>
      <c r="AD23" s="35">
        <f t="shared" si="0"/>
        <v>14053</v>
      </c>
      <c r="AE23" s="52">
        <f t="shared" si="1"/>
        <v>386.45749999999998</v>
      </c>
      <c r="AF23" s="52">
        <f t="shared" si="2"/>
        <v>133.5035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386.45749999999998</v>
      </c>
      <c r="AP23" s="53"/>
      <c r="AQ23" s="53">
        <v>120</v>
      </c>
      <c r="AR23" s="198">
        <f>AC23-AE23-AG23-AJ23-AK23-AL23-AM23-AN23-AP23-AQ23</f>
        <v>13546.5425</v>
      </c>
      <c r="AS23" s="161">
        <f t="shared" si="11"/>
        <v>133.5035</v>
      </c>
      <c r="AT23" s="161">
        <f t="shared" si="12"/>
        <v>13.503500000000003</v>
      </c>
      <c r="AU23" s="6"/>
      <c r="AV23" s="2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27804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29714</v>
      </c>
      <c r="AD24" s="35">
        <f t="shared" si="0"/>
        <v>27804</v>
      </c>
      <c r="AE24" s="52">
        <f t="shared" si="1"/>
        <v>764.61</v>
      </c>
      <c r="AF24" s="52">
        <f t="shared" si="2"/>
        <v>264.13799999999998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764.61</v>
      </c>
      <c r="AP24" s="53"/>
      <c r="AQ24" s="53">
        <v>129</v>
      </c>
      <c r="AR24" s="198">
        <f t="shared" si="10"/>
        <v>28820.39</v>
      </c>
      <c r="AS24" s="161">
        <f t="shared" si="11"/>
        <v>264.13799999999998</v>
      </c>
      <c r="AT24" s="161">
        <f t="shared" si="12"/>
        <v>135.13799999999998</v>
      </c>
      <c r="AU24" s="6"/>
      <c r="AV24" s="2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18000</v>
      </c>
      <c r="E25" s="51"/>
      <c r="F25" s="50"/>
      <c r="G25" s="51"/>
      <c r="H25" s="51"/>
      <c r="I25" s="51"/>
      <c r="J25" s="51"/>
      <c r="K25" s="51">
        <v>200</v>
      </c>
      <c r="L25" s="51"/>
      <c r="M25" s="51">
        <v>330</v>
      </c>
      <c r="N25" s="51"/>
      <c r="O25" s="51">
        <v>100</v>
      </c>
      <c r="P25" s="51">
        <v>680</v>
      </c>
      <c r="Q25" s="35"/>
      <c r="R25" s="35"/>
      <c r="S25" s="35">
        <v>70</v>
      </c>
      <c r="T25" s="35"/>
      <c r="U25" s="35"/>
      <c r="V25" s="35"/>
      <c r="W25" s="35"/>
      <c r="X25" s="35"/>
      <c r="Y25" s="35"/>
      <c r="Z25" s="35">
        <v>10</v>
      </c>
      <c r="AA25" s="35">
        <v>20</v>
      </c>
      <c r="AB25" s="147"/>
      <c r="AC25" s="160">
        <f t="shared" si="6"/>
        <v>51240</v>
      </c>
      <c r="AD25" s="35">
        <f t="shared" si="0"/>
        <v>18000</v>
      </c>
      <c r="AE25" s="52">
        <f t="shared" si="1"/>
        <v>495</v>
      </c>
      <c r="AF25" s="52">
        <f t="shared" si="2"/>
        <v>171</v>
      </c>
      <c r="AG25" s="52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531.02499999999998</v>
      </c>
      <c r="AP25" s="53"/>
      <c r="AQ25" s="53">
        <v>170</v>
      </c>
      <c r="AR25" s="198">
        <f t="shared" si="10"/>
        <v>50181.2</v>
      </c>
      <c r="AS25" s="161">
        <f t="shared" si="11"/>
        <v>307.03999999999996</v>
      </c>
      <c r="AT25" s="161">
        <f t="shared" si="12"/>
        <v>137.03999999999996</v>
      </c>
      <c r="AU25" s="6"/>
      <c r="AV25" s="2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12709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12709</v>
      </c>
      <c r="AD26" s="35">
        <f t="shared" si="0"/>
        <v>12709</v>
      </c>
      <c r="AE26" s="52">
        <f t="shared" si="1"/>
        <v>349.4975</v>
      </c>
      <c r="AF26" s="52">
        <f t="shared" si="2"/>
        <v>120.7355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349.4975</v>
      </c>
      <c r="AP26" s="53"/>
      <c r="AQ26" s="53">
        <v>100</v>
      </c>
      <c r="AR26" s="198">
        <f t="shared" si="10"/>
        <v>12259.502500000001</v>
      </c>
      <c r="AS26" s="161">
        <f t="shared" si="11"/>
        <v>120.7355</v>
      </c>
      <c r="AT26" s="161">
        <f t="shared" si="12"/>
        <v>20.735500000000002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18810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50</v>
      </c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28360</v>
      </c>
      <c r="AD27" s="35">
        <f t="shared" si="0"/>
        <v>18810</v>
      </c>
      <c r="AE27" s="52">
        <f t="shared" si="1"/>
        <v>517.27499999999998</v>
      </c>
      <c r="AF27" s="52">
        <f t="shared" si="2"/>
        <v>178.69499999999999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517.27499999999998</v>
      </c>
      <c r="AP27" s="53"/>
      <c r="AQ27" s="53">
        <v>150</v>
      </c>
      <c r="AR27" s="198">
        <f t="shared" si="10"/>
        <v>27692.724999999999</v>
      </c>
      <c r="AS27" s="161">
        <f t="shared" si="11"/>
        <v>178.69499999999999</v>
      </c>
      <c r="AT27" s="161">
        <f t="shared" si="12"/>
        <v>28.694999999999993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346390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200</v>
      </c>
      <c r="L28" s="72">
        <f t="shared" ref="L28:AT28" si="14">SUM(L7:L27)</f>
        <v>0</v>
      </c>
      <c r="M28" s="72">
        <f t="shared" si="14"/>
        <v>390</v>
      </c>
      <c r="N28" s="72">
        <f t="shared" si="14"/>
        <v>0</v>
      </c>
      <c r="O28" s="72">
        <f t="shared" si="14"/>
        <v>100</v>
      </c>
      <c r="P28" s="72">
        <f t="shared" si="14"/>
        <v>790</v>
      </c>
      <c r="Q28" s="72">
        <f t="shared" si="14"/>
        <v>0</v>
      </c>
      <c r="R28" s="72">
        <f t="shared" si="14"/>
        <v>0</v>
      </c>
      <c r="S28" s="72">
        <f t="shared" si="14"/>
        <v>218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10</v>
      </c>
      <c r="AA28" s="72">
        <f t="shared" si="14"/>
        <v>20</v>
      </c>
      <c r="AB28" s="148">
        <f t="shared" si="14"/>
        <v>0</v>
      </c>
      <c r="AC28" s="141">
        <f t="shared" si="14"/>
        <v>409488</v>
      </c>
      <c r="AD28" s="141">
        <f t="shared" si="14"/>
        <v>346390</v>
      </c>
      <c r="AE28" s="141">
        <f t="shared" si="14"/>
        <v>9525.7249999999985</v>
      </c>
      <c r="AF28" s="141">
        <f t="shared" si="14"/>
        <v>3290.7049999999995</v>
      </c>
      <c r="AG28" s="141">
        <f t="shared" si="14"/>
        <v>437.52500000000003</v>
      </c>
      <c r="AH28" s="141">
        <f t="shared" si="14"/>
        <v>151.14499999999998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9566.4249999999993</v>
      </c>
      <c r="AP28" s="141">
        <f t="shared" si="14"/>
        <v>0</v>
      </c>
      <c r="AQ28" s="141">
        <f t="shared" si="14"/>
        <v>2587</v>
      </c>
      <c r="AR28" s="141">
        <f t="shared" si="14"/>
        <v>396937.75</v>
      </c>
      <c r="AS28" s="141">
        <f t="shared" si="14"/>
        <v>3441.85</v>
      </c>
      <c r="AT28" s="141">
        <f t="shared" si="14"/>
        <v>854.84999999999968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149">
        <f t="shared" si="15"/>
        <v>0</v>
      </c>
      <c r="AC29" s="240"/>
      <c r="AD29" s="241"/>
      <c r="AE29" s="241"/>
      <c r="AF29" s="241"/>
      <c r="AG29" s="241"/>
      <c r="AH29" s="241"/>
      <c r="AI29" s="241"/>
      <c r="AJ29" s="241"/>
      <c r="AK29" s="241"/>
      <c r="AL29" s="241"/>
      <c r="AM29" s="241"/>
      <c r="AN29" s="241"/>
      <c r="AO29" s="241"/>
      <c r="AP29" s="241"/>
      <c r="AQ29" s="241"/>
      <c r="AR29" s="241"/>
      <c r="AS29" s="241"/>
      <c r="AT29" s="242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339" priority="26" stopIfTrue="1" operator="greaterThan">
      <formula>0</formula>
    </cfRule>
  </conditionalFormatting>
  <conditionalFormatting sqref="AQ31">
    <cfRule type="cellIs" dxfId="338" priority="24" operator="greaterThan">
      <formula>$AQ$7:$AQ$18&lt;100</formula>
    </cfRule>
    <cfRule type="cellIs" dxfId="337" priority="25" operator="greaterThan">
      <formula>100</formula>
    </cfRule>
  </conditionalFormatting>
  <conditionalFormatting sqref="D29:J29 Q29:AB29 Q28:AA28 K4:P29">
    <cfRule type="cellIs" dxfId="336" priority="23" operator="equal">
      <formula>212030016606640</formula>
    </cfRule>
  </conditionalFormatting>
  <conditionalFormatting sqref="D29:J29 L29:AB29 L28:AA28 K4:K29">
    <cfRule type="cellIs" dxfId="335" priority="21" operator="equal">
      <formula>$K$4</formula>
    </cfRule>
    <cfRule type="cellIs" dxfId="334" priority="22" operator="equal">
      <formula>2120</formula>
    </cfRule>
  </conditionalFormatting>
  <conditionalFormatting sqref="D29:L29 M4:N29">
    <cfRule type="cellIs" dxfId="333" priority="19" operator="equal">
      <formula>$M$4</formula>
    </cfRule>
    <cfRule type="cellIs" dxfId="332" priority="20" operator="equal">
      <formula>300</formula>
    </cfRule>
  </conditionalFormatting>
  <conditionalFormatting sqref="O4:O29">
    <cfRule type="cellIs" dxfId="331" priority="17" operator="equal">
      <formula>$O$4</formula>
    </cfRule>
    <cfRule type="cellIs" dxfId="330" priority="18" operator="equal">
      <formula>1660</formula>
    </cfRule>
  </conditionalFormatting>
  <conditionalFormatting sqref="P4:P29">
    <cfRule type="cellIs" dxfId="329" priority="15" operator="equal">
      <formula>$P$4</formula>
    </cfRule>
    <cfRule type="cellIs" dxfId="328" priority="16" operator="equal">
      <formula>6640</formula>
    </cfRule>
  </conditionalFormatting>
  <conditionalFormatting sqref="AT6:AT28">
    <cfRule type="cellIs" dxfId="327" priority="14" operator="lessThan">
      <formula>0</formula>
    </cfRule>
  </conditionalFormatting>
  <conditionalFormatting sqref="AT7:AT18">
    <cfRule type="cellIs" dxfId="326" priority="11" operator="lessThan">
      <formula>0</formula>
    </cfRule>
    <cfRule type="cellIs" dxfId="325" priority="12" operator="lessThan">
      <formula>0</formula>
    </cfRule>
    <cfRule type="cellIs" dxfId="324" priority="13" operator="lessThan">
      <formula>0</formula>
    </cfRule>
  </conditionalFormatting>
  <conditionalFormatting sqref="L28:AA28 K4:K28">
    <cfRule type="cellIs" dxfId="323" priority="10" operator="equal">
      <formula>$K$4</formula>
    </cfRule>
  </conditionalFormatting>
  <conditionalFormatting sqref="D28:D29 D6:D22 D24:D26 D4:AA4">
    <cfRule type="cellIs" dxfId="322" priority="9" operator="equal">
      <formula>$D$4</formula>
    </cfRule>
  </conditionalFormatting>
  <conditionalFormatting sqref="S4:S29">
    <cfRule type="cellIs" dxfId="321" priority="8" operator="equal">
      <formula>$S$4</formula>
    </cfRule>
  </conditionalFormatting>
  <conditionalFormatting sqref="Z4:Z29">
    <cfRule type="cellIs" dxfId="320" priority="7" operator="equal">
      <formula>$Z$4</formula>
    </cfRule>
  </conditionalFormatting>
  <conditionalFormatting sqref="AA4:AA29">
    <cfRule type="cellIs" dxfId="319" priority="6" operator="equal">
      <formula>$AA$4</formula>
    </cfRule>
  </conditionalFormatting>
  <conditionalFormatting sqref="AB4:AB29">
    <cfRule type="cellIs" dxfId="318" priority="5" operator="equal">
      <formula>$AB$4</formula>
    </cfRule>
  </conditionalFormatting>
  <conditionalFormatting sqref="AT7:AT28">
    <cfRule type="cellIs" dxfId="317" priority="2" operator="lessThan">
      <formula>0</formula>
    </cfRule>
    <cfRule type="cellIs" dxfId="316" priority="3" operator="lessThan">
      <formula>0</formula>
    </cfRule>
    <cfRule type="cellIs" dxfId="315" priority="4" operator="lessThan">
      <formula>0</formula>
    </cfRule>
  </conditionalFormatting>
  <conditionalFormatting sqref="D5:AA5">
    <cfRule type="cellIs" dxfId="314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90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67">
        <f>'18'!D29</f>
        <v>1148057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460</v>
      </c>
      <c r="L4" s="167">
        <f>'18'!L29</f>
        <v>0</v>
      </c>
      <c r="M4" s="167">
        <f>'18'!M29</f>
        <v>3910</v>
      </c>
      <c r="N4" s="167">
        <f>'18'!N29</f>
        <v>0</v>
      </c>
      <c r="O4" s="167">
        <f>'18'!O29</f>
        <v>720</v>
      </c>
      <c r="P4" s="167">
        <f>'18'!P29</f>
        <v>1600</v>
      </c>
      <c r="Q4" s="167">
        <f>'18'!Q29</f>
        <v>0</v>
      </c>
      <c r="R4" s="167">
        <f>'18'!R29</f>
        <v>0</v>
      </c>
      <c r="S4" s="167">
        <f>'18'!S29</f>
        <v>1625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671</v>
      </c>
      <c r="AA4" s="167">
        <f>'18'!AA29</f>
        <v>512</v>
      </c>
      <c r="AB4" s="4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13" priority="26" stopIfTrue="1" operator="greaterThan">
      <formula>0</formula>
    </cfRule>
  </conditionalFormatting>
  <conditionalFormatting sqref="AQ31">
    <cfRule type="cellIs" dxfId="312" priority="24" operator="greaterThan">
      <formula>$AQ$7:$AQ$18&lt;100</formula>
    </cfRule>
    <cfRule type="cellIs" dxfId="311" priority="25" operator="greaterThan">
      <formula>100</formula>
    </cfRule>
  </conditionalFormatting>
  <conditionalFormatting sqref="D29:J29 Q29:AB29 Q28:AA28 K4:P29">
    <cfRule type="cellIs" dxfId="310" priority="23" operator="equal">
      <formula>212030016606640</formula>
    </cfRule>
  </conditionalFormatting>
  <conditionalFormatting sqref="D29:J29 L29:AB29 L28:AA28 K4:K29">
    <cfRule type="cellIs" dxfId="309" priority="21" operator="equal">
      <formula>$K$4</formula>
    </cfRule>
    <cfRule type="cellIs" dxfId="308" priority="22" operator="equal">
      <formula>2120</formula>
    </cfRule>
  </conditionalFormatting>
  <conditionalFormatting sqref="D29:L29 M4:N29">
    <cfRule type="cellIs" dxfId="307" priority="19" operator="equal">
      <formula>$M$4</formula>
    </cfRule>
    <cfRule type="cellIs" dxfId="306" priority="20" operator="equal">
      <formula>300</formula>
    </cfRule>
  </conditionalFormatting>
  <conditionalFormatting sqref="O4:O29">
    <cfRule type="cellIs" dxfId="305" priority="17" operator="equal">
      <formula>$O$4</formula>
    </cfRule>
    <cfRule type="cellIs" dxfId="304" priority="18" operator="equal">
      <formula>1660</formula>
    </cfRule>
  </conditionalFormatting>
  <conditionalFormatting sqref="P4:P29">
    <cfRule type="cellIs" dxfId="303" priority="15" operator="equal">
      <formula>$P$4</formula>
    </cfRule>
    <cfRule type="cellIs" dxfId="302" priority="16" operator="equal">
      <formula>6640</formula>
    </cfRule>
  </conditionalFormatting>
  <conditionalFormatting sqref="AT6:AT28">
    <cfRule type="cellIs" dxfId="301" priority="14" operator="lessThan">
      <formula>0</formula>
    </cfRule>
  </conditionalFormatting>
  <conditionalFormatting sqref="AT7:AT18">
    <cfRule type="cellIs" dxfId="300" priority="11" operator="lessThan">
      <formula>0</formula>
    </cfRule>
    <cfRule type="cellIs" dxfId="299" priority="12" operator="lessThan">
      <formula>0</formula>
    </cfRule>
    <cfRule type="cellIs" dxfId="298" priority="13" operator="lessThan">
      <formula>0</formula>
    </cfRule>
  </conditionalFormatting>
  <conditionalFormatting sqref="L28:AA28 K4:K28">
    <cfRule type="cellIs" dxfId="297" priority="10" operator="equal">
      <formula>$K$4</formula>
    </cfRule>
  </conditionalFormatting>
  <conditionalFormatting sqref="D28:D29 D6:D22 D24:D26 D4:AA4">
    <cfRule type="cellIs" dxfId="296" priority="9" operator="equal">
      <formula>$D$4</formula>
    </cfRule>
  </conditionalFormatting>
  <conditionalFormatting sqref="S4:S29">
    <cfRule type="cellIs" dxfId="295" priority="8" operator="equal">
      <formula>$S$4</formula>
    </cfRule>
  </conditionalFormatting>
  <conditionalFormatting sqref="Z4:Z29">
    <cfRule type="cellIs" dxfId="294" priority="7" operator="equal">
      <formula>$Z$4</formula>
    </cfRule>
  </conditionalFormatting>
  <conditionalFormatting sqref="AA4:AA29">
    <cfRule type="cellIs" dxfId="293" priority="6" operator="equal">
      <formula>$AA$4</formula>
    </cfRule>
  </conditionalFormatting>
  <conditionalFormatting sqref="AB4:AB29">
    <cfRule type="cellIs" dxfId="292" priority="5" operator="equal">
      <formula>$AB$4</formula>
    </cfRule>
  </conditionalFormatting>
  <conditionalFormatting sqref="AT7:AT28">
    <cfRule type="cellIs" dxfId="291" priority="2" operator="lessThan">
      <formula>0</formula>
    </cfRule>
    <cfRule type="cellIs" dxfId="290" priority="3" operator="lessThan">
      <formula>0</formula>
    </cfRule>
    <cfRule type="cellIs" dxfId="289" priority="4" operator="lessThan">
      <formula>0</formula>
    </cfRule>
  </conditionalFormatting>
  <conditionalFormatting sqref="D5:AA5">
    <cfRule type="cellIs" dxfId="28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21" customHeight="1" thickBo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73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803" priority="26" stopIfTrue="1" operator="greaterThan">
      <formula>0</formula>
    </cfRule>
  </conditionalFormatting>
  <conditionalFormatting sqref="AQ31">
    <cfRule type="cellIs" dxfId="802" priority="24" operator="greaterThan">
      <formula>$AQ$7:$AQ$18&lt;100</formula>
    </cfRule>
    <cfRule type="cellIs" dxfId="801" priority="25" operator="greaterThan">
      <formula>100</formula>
    </cfRule>
  </conditionalFormatting>
  <conditionalFormatting sqref="D29:J29 Q29:AB29 Q28:AA28 K4:P29">
    <cfRule type="cellIs" dxfId="800" priority="23" operator="equal">
      <formula>212030016606640</formula>
    </cfRule>
  </conditionalFormatting>
  <conditionalFormatting sqref="D29:J29 L29:AB29 L28:AA28 K4:K29">
    <cfRule type="cellIs" dxfId="799" priority="21" operator="equal">
      <formula>$K$4</formula>
    </cfRule>
    <cfRule type="cellIs" dxfId="798" priority="22" operator="equal">
      <formula>2120</formula>
    </cfRule>
  </conditionalFormatting>
  <conditionalFormatting sqref="D29:L29 M4:N29">
    <cfRule type="cellIs" dxfId="797" priority="19" operator="equal">
      <formula>$M$4</formula>
    </cfRule>
    <cfRule type="cellIs" dxfId="796" priority="20" operator="equal">
      <formula>300</formula>
    </cfRule>
  </conditionalFormatting>
  <conditionalFormatting sqref="O4:O29">
    <cfRule type="cellIs" dxfId="795" priority="17" operator="equal">
      <formula>$O$4</formula>
    </cfRule>
    <cfRule type="cellIs" dxfId="794" priority="18" operator="equal">
      <formula>1660</formula>
    </cfRule>
  </conditionalFormatting>
  <conditionalFormatting sqref="P4:P29">
    <cfRule type="cellIs" dxfId="793" priority="15" operator="equal">
      <formula>$P$4</formula>
    </cfRule>
    <cfRule type="cellIs" dxfId="792" priority="16" operator="equal">
      <formula>6640</formula>
    </cfRule>
  </conditionalFormatting>
  <conditionalFormatting sqref="AT6:AT28">
    <cfRule type="cellIs" dxfId="791" priority="14" operator="lessThan">
      <formula>0</formula>
    </cfRule>
  </conditionalFormatting>
  <conditionalFormatting sqref="AT7:AT18">
    <cfRule type="cellIs" dxfId="790" priority="11" operator="lessThan">
      <formula>0</formula>
    </cfRule>
    <cfRule type="cellIs" dxfId="789" priority="12" operator="lessThan">
      <formula>0</formula>
    </cfRule>
    <cfRule type="cellIs" dxfId="788" priority="13" operator="lessThan">
      <formula>0</formula>
    </cfRule>
  </conditionalFormatting>
  <conditionalFormatting sqref="L28:AA28 K4:K28">
    <cfRule type="cellIs" dxfId="787" priority="10" operator="equal">
      <formula>$K$4</formula>
    </cfRule>
  </conditionalFormatting>
  <conditionalFormatting sqref="D6:D29 D4:AA4">
    <cfRule type="cellIs" dxfId="786" priority="9" operator="equal">
      <formula>$D$4</formula>
    </cfRule>
  </conditionalFormatting>
  <conditionalFormatting sqref="S4:S29">
    <cfRule type="cellIs" dxfId="785" priority="8" operator="equal">
      <formula>$S$4</formula>
    </cfRule>
  </conditionalFormatting>
  <conditionalFormatting sqref="Z4:Z29">
    <cfRule type="cellIs" dxfId="784" priority="7" operator="equal">
      <formula>$Z$4</formula>
    </cfRule>
  </conditionalFormatting>
  <conditionalFormatting sqref="AA4:AA29">
    <cfRule type="cellIs" dxfId="783" priority="6" operator="equal">
      <formula>$AA$4</formula>
    </cfRule>
  </conditionalFormatting>
  <conditionalFormatting sqref="AB4:AB29">
    <cfRule type="cellIs" dxfId="782" priority="5" operator="equal">
      <formula>$AB$4</formula>
    </cfRule>
  </conditionalFormatting>
  <conditionalFormatting sqref="AT7:AT28">
    <cfRule type="cellIs" dxfId="781" priority="2" operator="lessThan">
      <formula>0</formula>
    </cfRule>
    <cfRule type="cellIs" dxfId="780" priority="3" operator="lessThan">
      <formula>0</formula>
    </cfRule>
    <cfRule type="cellIs" dxfId="779" priority="4" operator="lessThan">
      <formula>0</formula>
    </cfRule>
  </conditionalFormatting>
  <conditionalFormatting sqref="D5:AA5">
    <cfRule type="cellIs" dxfId="778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19" activePane="bottomLeft" state="frozen"/>
      <selection pane="bottomLeft" activeCell="AC31" sqref="AC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91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67">
        <f>'19'!D29</f>
        <v>1148057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460</v>
      </c>
      <c r="L4" s="167">
        <f>'19'!L29</f>
        <v>0</v>
      </c>
      <c r="M4" s="167">
        <f>'19'!M29</f>
        <v>3910</v>
      </c>
      <c r="N4" s="167">
        <f>'19'!N29</f>
        <v>0</v>
      </c>
      <c r="O4" s="167">
        <f>'19'!O29</f>
        <v>720</v>
      </c>
      <c r="P4" s="167">
        <f>'19'!P29</f>
        <v>1600</v>
      </c>
      <c r="Q4" s="167">
        <f>'19'!Q29</f>
        <v>0</v>
      </c>
      <c r="R4" s="167">
        <f>'19'!R29</f>
        <v>0</v>
      </c>
      <c r="S4" s="167">
        <f>'19'!S29</f>
        <v>1625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671</v>
      </c>
      <c r="AA4" s="167">
        <f>'19'!AA29</f>
        <v>512</v>
      </c>
      <c r="AB4" s="143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16720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17102</v>
      </c>
      <c r="AD7" s="35">
        <f t="shared" ref="AD7:AD27" si="0">D7*1</f>
        <v>16720</v>
      </c>
      <c r="AE7" s="52">
        <f t="shared" ref="AE7:AE27" si="1">D7*2.75%</f>
        <v>459.8</v>
      </c>
      <c r="AF7" s="52">
        <f t="shared" ref="AF7:AF27" si="2">AD7*0.95%</f>
        <v>158.84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459.8</v>
      </c>
      <c r="AP7" s="53"/>
      <c r="AQ7" s="53">
        <v>132</v>
      </c>
      <c r="AR7" s="198">
        <f>AC7-AE7-AG7-AJ7-AK7-AL7-AM7-AN7-AP7-AQ7</f>
        <v>16510.2</v>
      </c>
      <c r="AS7" s="161">
        <f t="shared" ref="AS7:AS19" si="4">AF7+AH7+AI7</f>
        <v>158.84</v>
      </c>
      <c r="AT7" s="163">
        <f t="shared" ref="AT7:AT19" si="5">AS7-AQ7-AN7</f>
        <v>26.840000000000003</v>
      </c>
      <c r="AU7" s="103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13989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13989</v>
      </c>
      <c r="AD8" s="35">
        <f t="shared" si="0"/>
        <v>13989</v>
      </c>
      <c r="AE8" s="52">
        <f t="shared" si="1"/>
        <v>384.69749999999999</v>
      </c>
      <c r="AF8" s="52">
        <f t="shared" si="2"/>
        <v>132.8955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384.69749999999999</v>
      </c>
      <c r="AP8" s="53"/>
      <c r="AQ8" s="53">
        <v>104</v>
      </c>
      <c r="AR8" s="198">
        <f>AC8-AE8-AG8-AJ8-AK8-AL8-AM8-AN8-AP8-AQ8</f>
        <v>13500.3025</v>
      </c>
      <c r="AS8" s="161">
        <f t="shared" si="4"/>
        <v>132.8955</v>
      </c>
      <c r="AT8" s="163">
        <f t="shared" si="5"/>
        <v>28.895499999999998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32000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7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33337</v>
      </c>
      <c r="AD9" s="35">
        <f t="shared" si="0"/>
        <v>32000</v>
      </c>
      <c r="AE9" s="52">
        <f t="shared" si="1"/>
        <v>880</v>
      </c>
      <c r="AF9" s="52">
        <f t="shared" si="2"/>
        <v>304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880</v>
      </c>
      <c r="AP9" s="53"/>
      <c r="AQ9" s="53">
        <v>197</v>
      </c>
      <c r="AR9" s="198">
        <f t="shared" ref="AR9:AR27" si="10">AC9-AE9-AG9-AJ9-AK9-AL9-AM9-AN9-AP9-AQ9</f>
        <v>32260</v>
      </c>
      <c r="AS9" s="161">
        <f t="shared" si="4"/>
        <v>304</v>
      </c>
      <c r="AT9" s="163">
        <f t="shared" si="5"/>
        <v>107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12870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12870</v>
      </c>
      <c r="AD10" s="35">
        <f>D10*1</f>
        <v>12870</v>
      </c>
      <c r="AE10" s="52">
        <f>D10*2.75%</f>
        <v>353.92500000000001</v>
      </c>
      <c r="AF10" s="52">
        <f>AD10*0.95%</f>
        <v>122.265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353.92500000000001</v>
      </c>
      <c r="AP10" s="53"/>
      <c r="AQ10" s="53">
        <v>66</v>
      </c>
      <c r="AR10" s="198">
        <f t="shared" si="10"/>
        <v>12450.075000000001</v>
      </c>
      <c r="AS10" s="161">
        <f>AF10+AH10+AI10</f>
        <v>122.265</v>
      </c>
      <c r="AT10" s="163">
        <f>AS10-AQ10-AN10</f>
        <v>56.265000000000001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7813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7813</v>
      </c>
      <c r="AD11" s="35">
        <f t="shared" si="0"/>
        <v>7813</v>
      </c>
      <c r="AE11" s="52">
        <f t="shared" si="1"/>
        <v>214.85749999999999</v>
      </c>
      <c r="AF11" s="52">
        <f t="shared" si="2"/>
        <v>74.223500000000001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214.85749999999999</v>
      </c>
      <c r="AP11" s="53"/>
      <c r="AQ11" s="53">
        <v>48</v>
      </c>
      <c r="AR11" s="198">
        <f t="shared" si="10"/>
        <v>7550.1424999999999</v>
      </c>
      <c r="AS11" s="161">
        <f t="shared" si="4"/>
        <v>74.223500000000001</v>
      </c>
      <c r="AT11" s="163">
        <f t="shared" si="5"/>
        <v>26.223500000000001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17712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17712</v>
      </c>
      <c r="AD12" s="35">
        <f>D12*1</f>
        <v>17712</v>
      </c>
      <c r="AE12" s="52">
        <f>D12*2.75%</f>
        <v>487.08</v>
      </c>
      <c r="AF12" s="52">
        <f>AD12*0.95%</f>
        <v>168.26400000000001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487.08</v>
      </c>
      <c r="AP12" s="53"/>
      <c r="AQ12" s="53">
        <v>105</v>
      </c>
      <c r="AR12" s="198">
        <f t="shared" si="10"/>
        <v>17119.919999999998</v>
      </c>
      <c r="AS12" s="161">
        <f>AF12+AH12+AI12</f>
        <v>168.26400000000001</v>
      </c>
      <c r="AT12" s="163">
        <f>AS12-AQ12-AN12</f>
        <v>63.26400000000001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8400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8400</v>
      </c>
      <c r="AD13" s="35">
        <f t="shared" si="0"/>
        <v>8400</v>
      </c>
      <c r="AE13" s="52">
        <f t="shared" si="1"/>
        <v>231</v>
      </c>
      <c r="AF13" s="52">
        <f t="shared" si="2"/>
        <v>79.8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231</v>
      </c>
      <c r="AP13" s="53"/>
      <c r="AQ13" s="53">
        <v>59</v>
      </c>
      <c r="AR13" s="198">
        <f t="shared" si="10"/>
        <v>8110</v>
      </c>
      <c r="AS13" s="161">
        <f t="shared" si="4"/>
        <v>79.8</v>
      </c>
      <c r="AT13" s="163">
        <f>AS13-AQ13-AN13</f>
        <v>20.799999999999997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33061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33061</v>
      </c>
      <c r="AD14" s="35">
        <f t="shared" si="0"/>
        <v>33061</v>
      </c>
      <c r="AE14" s="52">
        <f t="shared" si="1"/>
        <v>909.17750000000001</v>
      </c>
      <c r="AF14" s="52">
        <f t="shared" si="2"/>
        <v>314.0795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909.17750000000001</v>
      </c>
      <c r="AP14" s="53"/>
      <c r="AQ14" s="53">
        <v>152</v>
      </c>
      <c r="AR14" s="198">
        <f>AC14-AE14-AG14-AJ14-AK14-AL14-AM14-AN14-AP14-AQ14</f>
        <v>31999.822499999998</v>
      </c>
      <c r="AS14" s="161">
        <f t="shared" si="4"/>
        <v>314.0795</v>
      </c>
      <c r="AT14" s="164">
        <f t="shared" si="5"/>
        <v>162.0795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21114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>
        <v>5</v>
      </c>
      <c r="AB15" s="147"/>
      <c r="AC15" s="160">
        <f>D15*1+E15*999+F15*499+G15*75+H15*50+I15*30+K15*20+L15*19+M15*10+P15*9+N15*10+J15*29+S15*191+V15*4744+W15*110+X15*450+Y15*110+Z15*191+AA15*182+AB15*182+U15*30+T15*350+R15*4+Q15*5+O15*9</f>
        <v>23170</v>
      </c>
      <c r="AD15" s="35">
        <f t="shared" si="0"/>
        <v>21114</v>
      </c>
      <c r="AE15" s="52">
        <f t="shared" si="1"/>
        <v>580.63499999999999</v>
      </c>
      <c r="AF15" s="52">
        <f t="shared" si="2"/>
        <v>200.583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580.63499999999999</v>
      </c>
      <c r="AP15" s="53"/>
      <c r="AQ15" s="53">
        <v>180</v>
      </c>
      <c r="AR15" s="198">
        <f t="shared" si="10"/>
        <v>22409.365000000002</v>
      </c>
      <c r="AS15" s="161">
        <f>AF15+AH15+AI15</f>
        <v>200.583</v>
      </c>
      <c r="AT15" s="163">
        <f>AS15-AQ15-AN15</f>
        <v>20.582999999999998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25331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25331</v>
      </c>
      <c r="AD16" s="35">
        <f t="shared" si="0"/>
        <v>25331</v>
      </c>
      <c r="AE16" s="52">
        <f t="shared" si="1"/>
        <v>696.60249999999996</v>
      </c>
      <c r="AF16" s="52">
        <f t="shared" si="2"/>
        <v>240.64449999999999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696.60249999999996</v>
      </c>
      <c r="AP16" s="53"/>
      <c r="AQ16" s="53">
        <v>164</v>
      </c>
      <c r="AR16" s="198">
        <f>AC16-AE16-AG16-AJ16-AK16-AL16-AM16-AN16-AP16-AQ16</f>
        <v>24470.397499999999</v>
      </c>
      <c r="AS16" s="161">
        <f t="shared" si="4"/>
        <v>240.64449999999999</v>
      </c>
      <c r="AT16" s="163">
        <f t="shared" si="5"/>
        <v>76.644499999999994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23249</v>
      </c>
      <c r="AD17" s="35">
        <f>D17*1</f>
        <v>23249</v>
      </c>
      <c r="AE17" s="52">
        <f>D17*2.75%</f>
        <v>639.34749999999997</v>
      </c>
      <c r="AF17" s="52">
        <f>AD17*0.95%</f>
        <v>220.8655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639.34749999999997</v>
      </c>
      <c r="AP17" s="53"/>
      <c r="AQ17" s="53">
        <v>150</v>
      </c>
      <c r="AR17" s="198">
        <f>AC17-AE17-AG17-AJ17-AK17-AL17-AM17-AN17-AP17-AQ17</f>
        <v>22459.6525</v>
      </c>
      <c r="AS17" s="161">
        <f>AF17+AH17+AI17</f>
        <v>220.8655</v>
      </c>
      <c r="AT17" s="163">
        <f>AS17-AQ17-AN17</f>
        <v>70.865499999999997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15960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15960</v>
      </c>
      <c r="AD18" s="35">
        <f>D18*1</f>
        <v>15960</v>
      </c>
      <c r="AE18" s="52">
        <f>D18*2.75%</f>
        <v>438.9</v>
      </c>
      <c r="AF18" s="52">
        <f>AD18*0.95%</f>
        <v>151.62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438.9</v>
      </c>
      <c r="AP18" s="53"/>
      <c r="AQ18" s="53">
        <v>101</v>
      </c>
      <c r="AR18" s="198">
        <f t="shared" si="10"/>
        <v>15420.1</v>
      </c>
      <c r="AS18" s="161">
        <f>AF18+AH18+AI18</f>
        <v>151.62</v>
      </c>
      <c r="AT18" s="163">
        <f>AS18-AQ18-AN18</f>
        <v>50.620000000000005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26082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26082</v>
      </c>
      <c r="AD19" s="35">
        <f t="shared" si="0"/>
        <v>26082</v>
      </c>
      <c r="AE19" s="52">
        <f t="shared" si="1"/>
        <v>717.255</v>
      </c>
      <c r="AF19" s="52">
        <f t="shared" si="2"/>
        <v>247.779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717.255</v>
      </c>
      <c r="AP19" s="53"/>
      <c r="AQ19" s="53">
        <v>784</v>
      </c>
      <c r="AR19" s="223">
        <f>AC19-AE19-AG19-AJ19-AK19-AL19-AM19-AN19-AP19-AQ19</f>
        <v>24580.744999999999</v>
      </c>
      <c r="AS19" s="161">
        <f t="shared" si="4"/>
        <v>247.779</v>
      </c>
      <c r="AT19" s="161">
        <f t="shared" si="5"/>
        <v>-536.221</v>
      </c>
      <c r="AU19" s="6"/>
      <c r="AV19" s="2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5653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5653</v>
      </c>
      <c r="AD20" s="35">
        <f t="shared" si="0"/>
        <v>5653</v>
      </c>
      <c r="AE20" s="52">
        <f t="shared" si="1"/>
        <v>155.45750000000001</v>
      </c>
      <c r="AF20" s="52">
        <f t="shared" si="2"/>
        <v>53.703499999999998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155.45750000000001</v>
      </c>
      <c r="AP20" s="53"/>
      <c r="AQ20" s="53">
        <v>60</v>
      </c>
      <c r="AR20" s="223">
        <f>AC20-AE20-AG20-AJ20-AK20-AL20-AM20-AN20-AP20-AQ20</f>
        <v>5437.5424999999996</v>
      </c>
      <c r="AS20" s="161">
        <f>AF20+AH20+AI20</f>
        <v>53.703499999999998</v>
      </c>
      <c r="AT20" s="161">
        <f>AS20-AQ20-AN20</f>
        <v>-6.2965000000000018</v>
      </c>
      <c r="AU20" s="6"/>
      <c r="AV20" s="2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9655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9655</v>
      </c>
      <c r="AD21" s="35">
        <f t="shared" si="0"/>
        <v>9655</v>
      </c>
      <c r="AE21" s="52">
        <f t="shared" si="1"/>
        <v>265.51249999999999</v>
      </c>
      <c r="AF21" s="52">
        <f t="shared" si="2"/>
        <v>91.722499999999997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265.51249999999999</v>
      </c>
      <c r="AP21" s="53"/>
      <c r="AQ21" s="53">
        <v>59</v>
      </c>
      <c r="AR21" s="198">
        <f t="shared" si="10"/>
        <v>9330.4874999999993</v>
      </c>
      <c r="AS21" s="161">
        <f t="shared" ref="AS21:AS27" si="11">AF21+AH21+AI21</f>
        <v>91.722499999999997</v>
      </c>
      <c r="AT21" s="161">
        <f t="shared" ref="AT21:AT27" si="12">AS21-AQ21-AN21</f>
        <v>32.722499999999997</v>
      </c>
      <c r="AU21" s="6"/>
      <c r="AV21" s="2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31972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31972</v>
      </c>
      <c r="AD22" s="35">
        <f t="shared" si="0"/>
        <v>31972</v>
      </c>
      <c r="AE22" s="52">
        <f t="shared" si="1"/>
        <v>879.23</v>
      </c>
      <c r="AF22" s="52">
        <f t="shared" si="2"/>
        <v>303.73399999999998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879.23</v>
      </c>
      <c r="AP22" s="53"/>
      <c r="AQ22" s="53">
        <v>193</v>
      </c>
      <c r="AR22" s="198">
        <f>AC22-AE22-AG22-AJ22-AK22-AL22-AM22-AN22-AP22-AQ22</f>
        <v>30899.77</v>
      </c>
      <c r="AS22" s="161">
        <f>AF22+AH22+AI22</f>
        <v>303.73399999999998</v>
      </c>
      <c r="AT22" s="161">
        <f>AS22-AQ22-AN22</f>
        <v>110.73399999999998</v>
      </c>
      <c r="AU22" s="6"/>
      <c r="AV22" s="2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14412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14412</v>
      </c>
      <c r="AD23" s="35">
        <f t="shared" si="0"/>
        <v>14412</v>
      </c>
      <c r="AE23" s="52">
        <f t="shared" si="1"/>
        <v>396.33</v>
      </c>
      <c r="AF23" s="52">
        <f t="shared" si="2"/>
        <v>136.91399999999999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396.33</v>
      </c>
      <c r="AP23" s="53"/>
      <c r="AQ23" s="53">
        <v>120</v>
      </c>
      <c r="AR23" s="198">
        <f>AC23-AE23-AG23-AJ23-AK23-AL23-AM23-AN23-AP23-AQ23</f>
        <v>13895.67</v>
      </c>
      <c r="AS23" s="161">
        <f t="shared" si="11"/>
        <v>136.91399999999999</v>
      </c>
      <c r="AT23" s="161">
        <f t="shared" si="12"/>
        <v>16.913999999999987</v>
      </c>
      <c r="AU23" s="6"/>
      <c r="AV23" s="2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39071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39071</v>
      </c>
      <c r="AD24" s="35">
        <f t="shared" si="0"/>
        <v>39071</v>
      </c>
      <c r="AE24" s="52">
        <f t="shared" si="1"/>
        <v>1074.4525000000001</v>
      </c>
      <c r="AF24" s="52">
        <f t="shared" si="2"/>
        <v>371.17449999999997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1074.4525000000001</v>
      </c>
      <c r="AP24" s="53"/>
      <c r="AQ24" s="53">
        <v>207</v>
      </c>
      <c r="AR24" s="198">
        <f t="shared" si="10"/>
        <v>37789.547500000001</v>
      </c>
      <c r="AS24" s="161">
        <f t="shared" si="11"/>
        <v>371.17449999999997</v>
      </c>
      <c r="AT24" s="161">
        <f t="shared" si="12"/>
        <v>164.17449999999997</v>
      </c>
      <c r="AU24" s="6"/>
      <c r="AV24" s="2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14190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14190</v>
      </c>
      <c r="AD25" s="35">
        <f t="shared" si="0"/>
        <v>14190</v>
      </c>
      <c r="AE25" s="52">
        <f t="shared" si="1"/>
        <v>390.22500000000002</v>
      </c>
      <c r="AF25" s="52">
        <f t="shared" si="2"/>
        <v>134.80500000000001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390.22500000000002</v>
      </c>
      <c r="AP25" s="53"/>
      <c r="AQ25" s="53">
        <v>100</v>
      </c>
      <c r="AR25" s="198">
        <f t="shared" si="10"/>
        <v>13699.775</v>
      </c>
      <c r="AS25" s="161">
        <f t="shared" si="11"/>
        <v>134.80500000000001</v>
      </c>
      <c r="AT25" s="161">
        <f t="shared" si="12"/>
        <v>34.805000000000007</v>
      </c>
      <c r="AU25" s="6"/>
      <c r="AV25" s="2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20766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20766</v>
      </c>
      <c r="AD26" s="35">
        <f t="shared" si="0"/>
        <v>20766</v>
      </c>
      <c r="AE26" s="52">
        <f t="shared" si="1"/>
        <v>571.06500000000005</v>
      </c>
      <c r="AF26" s="52">
        <f t="shared" si="2"/>
        <v>197.27699999999999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571.06500000000005</v>
      </c>
      <c r="AP26" s="53"/>
      <c r="AQ26" s="53">
        <v>105</v>
      </c>
      <c r="AR26" s="198">
        <f t="shared" si="10"/>
        <v>20089.935000000001</v>
      </c>
      <c r="AS26" s="161">
        <f t="shared" si="11"/>
        <v>197.27699999999999</v>
      </c>
      <c r="AT26" s="161">
        <f t="shared" si="12"/>
        <v>92.276999999999987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10382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10382</v>
      </c>
      <c r="AD27" s="35">
        <f t="shared" si="0"/>
        <v>10382</v>
      </c>
      <c r="AE27" s="52">
        <f t="shared" si="1"/>
        <v>285.505</v>
      </c>
      <c r="AF27" s="52">
        <f t="shared" si="2"/>
        <v>98.628999999999991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285.505</v>
      </c>
      <c r="AP27" s="53"/>
      <c r="AQ27" s="53">
        <v>100</v>
      </c>
      <c r="AR27" s="198">
        <f t="shared" si="10"/>
        <v>9996.4950000000008</v>
      </c>
      <c r="AS27" s="161">
        <f t="shared" si="11"/>
        <v>98.628999999999991</v>
      </c>
      <c r="AT27" s="161">
        <f t="shared" si="12"/>
        <v>-1.3710000000000093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400402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15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148">
        <f t="shared" si="14"/>
        <v>0</v>
      </c>
      <c r="AC28" s="141">
        <f t="shared" si="14"/>
        <v>404177</v>
      </c>
      <c r="AD28" s="141">
        <f t="shared" si="14"/>
        <v>400402</v>
      </c>
      <c r="AE28" s="141">
        <f t="shared" si="14"/>
        <v>11011.055</v>
      </c>
      <c r="AF28" s="141">
        <f t="shared" si="14"/>
        <v>3803.819</v>
      </c>
      <c r="AG28" s="141">
        <f t="shared" si="14"/>
        <v>0</v>
      </c>
      <c r="AH28" s="141">
        <f t="shared" si="14"/>
        <v>0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11011.055</v>
      </c>
      <c r="AP28" s="141">
        <f t="shared" si="14"/>
        <v>0</v>
      </c>
      <c r="AQ28" s="141">
        <f t="shared" si="14"/>
        <v>3186</v>
      </c>
      <c r="AR28" s="141">
        <f t="shared" si="14"/>
        <v>389979.94500000001</v>
      </c>
      <c r="AS28" s="141">
        <f t="shared" si="14"/>
        <v>3803.819</v>
      </c>
      <c r="AT28" s="141">
        <f t="shared" si="14"/>
        <v>617.81900000000007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747655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507</v>
      </c>
      <c r="AB29" s="149">
        <f t="shared" si="15"/>
        <v>0</v>
      </c>
      <c r="AC29" s="240"/>
      <c r="AD29" s="241"/>
      <c r="AE29" s="241"/>
      <c r="AF29" s="241"/>
      <c r="AG29" s="241"/>
      <c r="AH29" s="241"/>
      <c r="AI29" s="241"/>
      <c r="AJ29" s="241"/>
      <c r="AK29" s="241"/>
      <c r="AL29" s="241"/>
      <c r="AM29" s="241"/>
      <c r="AN29" s="241"/>
      <c r="AO29" s="241"/>
      <c r="AP29" s="241"/>
      <c r="AQ29" s="241"/>
      <c r="AR29" s="241"/>
      <c r="AS29" s="241"/>
      <c r="AT29" s="242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287" priority="26" stopIfTrue="1" operator="greaterThan">
      <formula>0</formula>
    </cfRule>
  </conditionalFormatting>
  <conditionalFormatting sqref="AQ31">
    <cfRule type="cellIs" dxfId="286" priority="24" operator="greaterThan">
      <formula>$AQ$7:$AQ$18&lt;100</formula>
    </cfRule>
    <cfRule type="cellIs" dxfId="285" priority="25" operator="greaterThan">
      <formula>100</formula>
    </cfRule>
  </conditionalFormatting>
  <conditionalFormatting sqref="D29:J29 Q29:AB29 Q28:AA28 K4:P29">
    <cfRule type="cellIs" dxfId="284" priority="23" operator="equal">
      <formula>212030016606640</formula>
    </cfRule>
  </conditionalFormatting>
  <conditionalFormatting sqref="D29:J29 L29:AB29 L28:AA28 K4:K29">
    <cfRule type="cellIs" dxfId="283" priority="21" operator="equal">
      <formula>$K$4</formula>
    </cfRule>
    <cfRule type="cellIs" dxfId="282" priority="22" operator="equal">
      <formula>2120</formula>
    </cfRule>
  </conditionalFormatting>
  <conditionalFormatting sqref="D29:L29 M4:N29">
    <cfRule type="cellIs" dxfId="281" priority="19" operator="equal">
      <formula>$M$4</formula>
    </cfRule>
    <cfRule type="cellIs" dxfId="280" priority="20" operator="equal">
      <formula>300</formula>
    </cfRule>
  </conditionalFormatting>
  <conditionalFormatting sqref="O4:O29">
    <cfRule type="cellIs" dxfId="279" priority="17" operator="equal">
      <formula>$O$4</formula>
    </cfRule>
    <cfRule type="cellIs" dxfId="278" priority="18" operator="equal">
      <formula>1660</formula>
    </cfRule>
  </conditionalFormatting>
  <conditionalFormatting sqref="P4:P29">
    <cfRule type="cellIs" dxfId="277" priority="15" operator="equal">
      <formula>$P$4</formula>
    </cfRule>
    <cfRule type="cellIs" dxfId="276" priority="16" operator="equal">
      <formula>6640</formula>
    </cfRule>
  </conditionalFormatting>
  <conditionalFormatting sqref="AT6:AT28">
    <cfRule type="cellIs" dxfId="275" priority="14" operator="lessThan">
      <formula>0</formula>
    </cfRule>
  </conditionalFormatting>
  <conditionalFormatting sqref="AT7:AT18">
    <cfRule type="cellIs" dxfId="274" priority="11" operator="lessThan">
      <formula>0</formula>
    </cfRule>
    <cfRule type="cellIs" dxfId="273" priority="12" operator="lessThan">
      <formula>0</formula>
    </cfRule>
    <cfRule type="cellIs" dxfId="272" priority="13" operator="lessThan">
      <formula>0</formula>
    </cfRule>
  </conditionalFormatting>
  <conditionalFormatting sqref="L28:AA28 K4:K28">
    <cfRule type="cellIs" dxfId="271" priority="10" operator="equal">
      <formula>$K$4</formula>
    </cfRule>
  </conditionalFormatting>
  <conditionalFormatting sqref="D28:D29 D6:D22 D24:D26 D4:AA4">
    <cfRule type="cellIs" dxfId="270" priority="9" operator="equal">
      <formula>$D$4</formula>
    </cfRule>
  </conditionalFormatting>
  <conditionalFormatting sqref="S4:S29">
    <cfRule type="cellIs" dxfId="269" priority="8" operator="equal">
      <formula>$S$4</formula>
    </cfRule>
  </conditionalFormatting>
  <conditionalFormatting sqref="Z4:Z29">
    <cfRule type="cellIs" dxfId="268" priority="7" operator="equal">
      <formula>$Z$4</formula>
    </cfRule>
  </conditionalFormatting>
  <conditionalFormatting sqref="AA4:AA29">
    <cfRule type="cellIs" dxfId="267" priority="6" operator="equal">
      <formula>$AA$4</formula>
    </cfRule>
  </conditionalFormatting>
  <conditionalFormatting sqref="AB4:AB29">
    <cfRule type="cellIs" dxfId="266" priority="5" operator="equal">
      <formula>$AB$4</formula>
    </cfRule>
  </conditionalFormatting>
  <conditionalFormatting sqref="AT7:AT28">
    <cfRule type="cellIs" dxfId="265" priority="2" operator="lessThan">
      <formula>0</formula>
    </cfRule>
    <cfRule type="cellIs" dxfId="264" priority="3" operator="lessThan">
      <formula>0</formula>
    </cfRule>
    <cfRule type="cellIs" dxfId="263" priority="4" operator="lessThan">
      <formula>0</formula>
    </cfRule>
  </conditionalFormatting>
  <conditionalFormatting sqref="D5:AA5">
    <cfRule type="cellIs" dxfId="262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92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67">
        <f>'20'!D29</f>
        <v>747655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460</v>
      </c>
      <c r="L4" s="167">
        <f>'20'!L29</f>
        <v>0</v>
      </c>
      <c r="M4" s="167">
        <f>'20'!M29</f>
        <v>3910</v>
      </c>
      <c r="N4" s="167">
        <f>'20'!N29</f>
        <v>0</v>
      </c>
      <c r="O4" s="167">
        <f>'20'!O29</f>
        <v>720</v>
      </c>
      <c r="P4" s="167">
        <f>'20'!P29</f>
        <v>1600</v>
      </c>
      <c r="Q4" s="167">
        <f>'20'!Q29</f>
        <v>0</v>
      </c>
      <c r="R4" s="167">
        <f>'20'!R29</f>
        <v>0</v>
      </c>
      <c r="S4" s="167">
        <f>'20'!S29</f>
        <v>1610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671</v>
      </c>
      <c r="AA4" s="167">
        <f>'20'!AA29</f>
        <v>507</v>
      </c>
      <c r="AB4" s="4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747655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507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61" priority="26" stopIfTrue="1" operator="greaterThan">
      <formula>0</formula>
    </cfRule>
  </conditionalFormatting>
  <conditionalFormatting sqref="AQ31">
    <cfRule type="cellIs" dxfId="260" priority="24" operator="greaterThan">
      <formula>$AQ$7:$AQ$18&lt;100</formula>
    </cfRule>
    <cfRule type="cellIs" dxfId="259" priority="25" operator="greaterThan">
      <formula>100</formula>
    </cfRule>
  </conditionalFormatting>
  <conditionalFormatting sqref="D29:J29 Q29:AB29 Q28:AA28 K4:P29">
    <cfRule type="cellIs" dxfId="258" priority="23" operator="equal">
      <formula>212030016606640</formula>
    </cfRule>
  </conditionalFormatting>
  <conditionalFormatting sqref="D29:J29 L29:AB29 L28:AA28 K4:K29">
    <cfRule type="cellIs" dxfId="257" priority="21" operator="equal">
      <formula>$K$4</formula>
    </cfRule>
    <cfRule type="cellIs" dxfId="256" priority="22" operator="equal">
      <formula>2120</formula>
    </cfRule>
  </conditionalFormatting>
  <conditionalFormatting sqref="D29:L29 M4:N29">
    <cfRule type="cellIs" dxfId="255" priority="19" operator="equal">
      <formula>$M$4</formula>
    </cfRule>
    <cfRule type="cellIs" dxfId="254" priority="20" operator="equal">
      <formula>300</formula>
    </cfRule>
  </conditionalFormatting>
  <conditionalFormatting sqref="O4:O29">
    <cfRule type="cellIs" dxfId="253" priority="17" operator="equal">
      <formula>$O$4</formula>
    </cfRule>
    <cfRule type="cellIs" dxfId="252" priority="18" operator="equal">
      <formula>1660</formula>
    </cfRule>
  </conditionalFormatting>
  <conditionalFormatting sqref="P4:P29">
    <cfRule type="cellIs" dxfId="251" priority="15" operator="equal">
      <formula>$P$4</formula>
    </cfRule>
    <cfRule type="cellIs" dxfId="250" priority="16" operator="equal">
      <formula>6640</formula>
    </cfRule>
  </conditionalFormatting>
  <conditionalFormatting sqref="AT6:AT28">
    <cfRule type="cellIs" dxfId="249" priority="14" operator="lessThan">
      <formula>0</formula>
    </cfRule>
  </conditionalFormatting>
  <conditionalFormatting sqref="AT7:AT18">
    <cfRule type="cellIs" dxfId="248" priority="11" operator="lessThan">
      <formula>0</formula>
    </cfRule>
    <cfRule type="cellIs" dxfId="247" priority="12" operator="lessThan">
      <formula>0</formula>
    </cfRule>
    <cfRule type="cellIs" dxfId="246" priority="13" operator="lessThan">
      <formula>0</formula>
    </cfRule>
  </conditionalFormatting>
  <conditionalFormatting sqref="L28:AA28 K4:K28">
    <cfRule type="cellIs" dxfId="245" priority="10" operator="equal">
      <formula>$K$4</formula>
    </cfRule>
  </conditionalFormatting>
  <conditionalFormatting sqref="D28:D29 D6:D22 D24:D26 D4:AA4">
    <cfRule type="cellIs" dxfId="244" priority="9" operator="equal">
      <formula>$D$4</formula>
    </cfRule>
  </conditionalFormatting>
  <conditionalFormatting sqref="S4:S29">
    <cfRule type="cellIs" dxfId="243" priority="8" operator="equal">
      <formula>$S$4</formula>
    </cfRule>
  </conditionalFormatting>
  <conditionalFormatting sqref="Z4:Z29">
    <cfRule type="cellIs" dxfId="242" priority="7" operator="equal">
      <formula>$Z$4</formula>
    </cfRule>
  </conditionalFormatting>
  <conditionalFormatting sqref="AA4:AA29">
    <cfRule type="cellIs" dxfId="241" priority="6" operator="equal">
      <formula>$AA$4</formula>
    </cfRule>
  </conditionalFormatting>
  <conditionalFormatting sqref="AB4:AB29">
    <cfRule type="cellIs" dxfId="240" priority="5" operator="equal">
      <formula>$AB$4</formula>
    </cfRule>
  </conditionalFormatting>
  <conditionalFormatting sqref="AT7:AT28">
    <cfRule type="cellIs" dxfId="239" priority="2" operator="lessThan">
      <formula>0</formula>
    </cfRule>
    <cfRule type="cellIs" dxfId="238" priority="3" operator="lessThan">
      <formula>0</formula>
    </cfRule>
    <cfRule type="cellIs" dxfId="237" priority="4" operator="lessThan">
      <formula>0</formula>
    </cfRule>
  </conditionalFormatting>
  <conditionalFormatting sqref="D5:AA5">
    <cfRule type="cellIs" dxfId="23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C12" sqref="AC1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93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67">
        <f>'21'!D29</f>
        <v>747655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460</v>
      </c>
      <c r="L4" s="167">
        <f>'21'!L29</f>
        <v>0</v>
      </c>
      <c r="M4" s="167">
        <f>'21'!M29</f>
        <v>3910</v>
      </c>
      <c r="N4" s="167">
        <f>'21'!N29</f>
        <v>0</v>
      </c>
      <c r="O4" s="167">
        <f>'21'!O29</f>
        <v>720</v>
      </c>
      <c r="P4" s="167">
        <f>'21'!P29</f>
        <v>1600</v>
      </c>
      <c r="Q4" s="167">
        <f>'21'!Q29</f>
        <v>0</v>
      </c>
      <c r="R4" s="167">
        <f>'21'!R29</f>
        <v>0</v>
      </c>
      <c r="S4" s="167">
        <f>'21'!S29</f>
        <v>1610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671</v>
      </c>
      <c r="AA4" s="167">
        <f>'21'!AA29</f>
        <v>507</v>
      </c>
      <c r="AB4" s="4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747655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507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35" priority="26" stopIfTrue="1" operator="greaterThan">
      <formula>0</formula>
    </cfRule>
  </conditionalFormatting>
  <conditionalFormatting sqref="AQ31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D29:J29 Q29:AB29 Q28:AA28 K4:P29">
    <cfRule type="cellIs" dxfId="232" priority="23" operator="equal">
      <formula>212030016606640</formula>
    </cfRule>
  </conditionalFormatting>
  <conditionalFormatting sqref="D29:J29 L29:AB29 L28:AA28 K4:K29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D29:L29 M4:N29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29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29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8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L28:AA28 K4:K28">
    <cfRule type="cellIs" dxfId="219" priority="10" operator="equal">
      <formula>$K$4</formula>
    </cfRule>
  </conditionalFormatting>
  <conditionalFormatting sqref="D28:D29 D6:D22 D24:D26 D4:AA4">
    <cfRule type="cellIs" dxfId="218" priority="9" operator="equal">
      <formula>$D$4</formula>
    </cfRule>
  </conditionalFormatting>
  <conditionalFormatting sqref="S4:S29">
    <cfRule type="cellIs" dxfId="217" priority="8" operator="equal">
      <formula>$S$4</formula>
    </cfRule>
  </conditionalFormatting>
  <conditionalFormatting sqref="Z4:Z29">
    <cfRule type="cellIs" dxfId="216" priority="7" operator="equal">
      <formula>$Z$4</formula>
    </cfRule>
  </conditionalFormatting>
  <conditionalFormatting sqref="AA4:AA29">
    <cfRule type="cellIs" dxfId="215" priority="6" operator="equal">
      <formula>$AA$4</formula>
    </cfRule>
  </conditionalFormatting>
  <conditionalFormatting sqref="AB4:AB29">
    <cfRule type="cellIs" dxfId="214" priority="5" operator="equal">
      <formula>$AB$4</formula>
    </cfRule>
  </conditionalFormatting>
  <conditionalFormatting sqref="AT7:AT28">
    <cfRule type="cellIs" dxfId="213" priority="2" operator="lessThan">
      <formula>0</formula>
    </cfRule>
    <cfRule type="cellIs" dxfId="212" priority="3" operator="lessThan">
      <formula>0</formula>
    </cfRule>
    <cfRule type="cellIs" dxfId="211" priority="4" operator="lessThan">
      <formula>0</formula>
    </cfRule>
  </conditionalFormatting>
  <conditionalFormatting sqref="D5:AA5">
    <cfRule type="cellIs" dxfId="21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94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67">
        <f>'22'!D29</f>
        <v>747655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460</v>
      </c>
      <c r="L4" s="167">
        <f>'22'!L29</f>
        <v>0</v>
      </c>
      <c r="M4" s="167">
        <f>'22'!M29</f>
        <v>3910</v>
      </c>
      <c r="N4" s="167">
        <f>'22'!N29</f>
        <v>0</v>
      </c>
      <c r="O4" s="167">
        <f>'22'!O29</f>
        <v>720</v>
      </c>
      <c r="P4" s="167">
        <f>'22'!P29</f>
        <v>1600</v>
      </c>
      <c r="Q4" s="167">
        <f>'22'!Q29</f>
        <v>0</v>
      </c>
      <c r="R4" s="167">
        <f>'22'!R29</f>
        <v>0</v>
      </c>
      <c r="S4" s="167">
        <f>'22'!S29</f>
        <v>1610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671</v>
      </c>
      <c r="AA4" s="167">
        <f>'22'!AA29</f>
        <v>507</v>
      </c>
      <c r="AB4" s="4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747655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507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09" priority="26" stopIfTrue="1" operator="greaterThan">
      <formula>0</formula>
    </cfRule>
  </conditionalFormatting>
  <conditionalFormatting sqref="AQ31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D29:J29 Q29:AB29 Q28:AA28 K4:P29">
    <cfRule type="cellIs" dxfId="206" priority="23" operator="equal">
      <formula>212030016606640</formula>
    </cfRule>
  </conditionalFormatting>
  <conditionalFormatting sqref="D29:J29 L29:AB29 L28:AA28 K4:K29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D29:L29 M4:N29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29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29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8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L28:AA28 K4:K28">
    <cfRule type="cellIs" dxfId="193" priority="10" operator="equal">
      <formula>$K$4</formula>
    </cfRule>
  </conditionalFormatting>
  <conditionalFormatting sqref="D28:D29 D6:D22 D24:D26 D4:AA4">
    <cfRule type="cellIs" dxfId="192" priority="9" operator="equal">
      <formula>$D$4</formula>
    </cfRule>
  </conditionalFormatting>
  <conditionalFormatting sqref="S4:S29">
    <cfRule type="cellIs" dxfId="191" priority="8" operator="equal">
      <formula>$S$4</formula>
    </cfRule>
  </conditionalFormatting>
  <conditionalFormatting sqref="Z4:Z29">
    <cfRule type="cellIs" dxfId="190" priority="7" operator="equal">
      <formula>$Z$4</formula>
    </cfRule>
  </conditionalFormatting>
  <conditionalFormatting sqref="AA4:AA29">
    <cfRule type="cellIs" dxfId="189" priority="6" operator="equal">
      <formula>$AA$4</formula>
    </cfRule>
  </conditionalFormatting>
  <conditionalFormatting sqref="AB4:AB29">
    <cfRule type="cellIs" dxfId="188" priority="5" operator="equal">
      <formula>$AB$4</formula>
    </cfRule>
  </conditionalFormatting>
  <conditionalFormatting sqref="AT7:AT28">
    <cfRule type="cellIs" dxfId="187" priority="2" operator="lessThan">
      <formula>0</formula>
    </cfRule>
    <cfRule type="cellIs" dxfId="186" priority="3" operator="lessThan">
      <formula>0</formula>
    </cfRule>
    <cfRule type="cellIs" dxfId="185" priority="4" operator="lessThan">
      <formula>0</formula>
    </cfRule>
  </conditionalFormatting>
  <conditionalFormatting sqref="D5:AA5">
    <cfRule type="cellIs" dxfId="18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95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67">
        <f>'23'!D29</f>
        <v>747655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460</v>
      </c>
      <c r="L4" s="167">
        <f>'23'!L29</f>
        <v>0</v>
      </c>
      <c r="M4" s="167">
        <f>'23'!M29</f>
        <v>3910</v>
      </c>
      <c r="N4" s="167">
        <f>'23'!N29</f>
        <v>0</v>
      </c>
      <c r="O4" s="167">
        <f>'23'!O29</f>
        <v>720</v>
      </c>
      <c r="P4" s="167">
        <f>'23'!P29</f>
        <v>1600</v>
      </c>
      <c r="Q4" s="167">
        <f>'23'!Q29</f>
        <v>0</v>
      </c>
      <c r="R4" s="167">
        <f>'23'!R29</f>
        <v>0</v>
      </c>
      <c r="S4" s="167">
        <f>'23'!S29</f>
        <v>1610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671</v>
      </c>
      <c r="AA4" s="167">
        <f>'23'!AA29</f>
        <v>507</v>
      </c>
      <c r="AB4" s="4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747655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507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83" priority="26" stopIfTrue="1" operator="greaterThan">
      <formula>0</formula>
    </cfRule>
  </conditionalFormatting>
  <conditionalFormatting sqref="AQ31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D29:J29 Q29:AB29 Q28:AA28 K4:P29">
    <cfRule type="cellIs" dxfId="180" priority="23" operator="equal">
      <formula>212030016606640</formula>
    </cfRule>
  </conditionalFormatting>
  <conditionalFormatting sqref="D29:J29 L29:AB29 L28:AA28 K4:K29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D29:L29 M4:N29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29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29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8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L28:AA28 K4:K28">
    <cfRule type="cellIs" dxfId="167" priority="10" operator="equal">
      <formula>$K$4</formula>
    </cfRule>
  </conditionalFormatting>
  <conditionalFormatting sqref="D28:D29 D6:D22 D24:D26 D4:AA4">
    <cfRule type="cellIs" dxfId="166" priority="9" operator="equal">
      <formula>$D$4</formula>
    </cfRule>
  </conditionalFormatting>
  <conditionalFormatting sqref="S4:S29">
    <cfRule type="cellIs" dxfId="165" priority="8" operator="equal">
      <formula>$S$4</formula>
    </cfRule>
  </conditionalFormatting>
  <conditionalFormatting sqref="Z4:Z29">
    <cfRule type="cellIs" dxfId="164" priority="7" operator="equal">
      <formula>$Z$4</formula>
    </cfRule>
  </conditionalFormatting>
  <conditionalFormatting sqref="AA4:AA29">
    <cfRule type="cellIs" dxfId="163" priority="6" operator="equal">
      <formula>$AA$4</formula>
    </cfRule>
  </conditionalFormatting>
  <conditionalFormatting sqref="AB4:AB29">
    <cfRule type="cellIs" dxfId="162" priority="5" operator="equal">
      <formula>$AB$4</formula>
    </cfRule>
  </conditionalFormatting>
  <conditionalFormatting sqref="AT7:AT28">
    <cfRule type="cellIs" dxfId="161" priority="2" operator="lessThan">
      <formula>0</formula>
    </cfRule>
    <cfRule type="cellIs" dxfId="160" priority="3" operator="lessThan">
      <formula>0</formula>
    </cfRule>
    <cfRule type="cellIs" dxfId="159" priority="4" operator="lessThan">
      <formula>0</formula>
    </cfRule>
  </conditionalFormatting>
  <conditionalFormatting sqref="D5:AA5">
    <cfRule type="cellIs" dxfId="158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96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67">
        <f>'24'!D29</f>
        <v>747655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460</v>
      </c>
      <c r="L4" s="167">
        <f>'24'!L29</f>
        <v>0</v>
      </c>
      <c r="M4" s="167">
        <f>'24'!M29</f>
        <v>3910</v>
      </c>
      <c r="N4" s="167">
        <f>'24'!N29</f>
        <v>0</v>
      </c>
      <c r="O4" s="167">
        <f>'24'!O29</f>
        <v>720</v>
      </c>
      <c r="P4" s="167">
        <f>'24'!P29</f>
        <v>1600</v>
      </c>
      <c r="Q4" s="167">
        <f>'24'!Q29</f>
        <v>0</v>
      </c>
      <c r="R4" s="167">
        <f>'24'!R29</f>
        <v>0</v>
      </c>
      <c r="S4" s="167">
        <f>'24'!S29</f>
        <v>1610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671</v>
      </c>
      <c r="AA4" s="167">
        <f>'24'!AA29</f>
        <v>507</v>
      </c>
      <c r="AB4" s="4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747655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507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57" priority="26" stopIfTrue="1" operator="greaterThan">
      <formula>0</formula>
    </cfRule>
  </conditionalFormatting>
  <conditionalFormatting sqref="AQ31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D29:J29 Q29:AB29 Q28:AA28 K4:P29">
    <cfRule type="cellIs" dxfId="154" priority="23" operator="equal">
      <formula>212030016606640</formula>
    </cfRule>
  </conditionalFormatting>
  <conditionalFormatting sqref="D29:J29 L29:AB29 L28:AA28 K4:K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D29:L29 M4:N29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29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29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8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L28:AA28 K4:K28">
    <cfRule type="cellIs" dxfId="141" priority="10" operator="equal">
      <formula>$K$4</formula>
    </cfRule>
  </conditionalFormatting>
  <conditionalFormatting sqref="D28:D29 D6:D22 D24:D26 D4:AA4">
    <cfRule type="cellIs" dxfId="140" priority="9" operator="equal">
      <formula>$D$4</formula>
    </cfRule>
  </conditionalFormatting>
  <conditionalFormatting sqref="S4:S29">
    <cfRule type="cellIs" dxfId="139" priority="8" operator="equal">
      <formula>$S$4</formula>
    </cfRule>
  </conditionalFormatting>
  <conditionalFormatting sqref="Z4:Z29">
    <cfRule type="cellIs" dxfId="138" priority="7" operator="equal">
      <formula>$Z$4</formula>
    </cfRule>
  </conditionalFormatting>
  <conditionalFormatting sqref="AA4:AA29">
    <cfRule type="cellIs" dxfId="137" priority="6" operator="equal">
      <formula>$AA$4</formula>
    </cfRule>
  </conditionalFormatting>
  <conditionalFormatting sqref="AB4: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97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67">
        <f>'25'!D29</f>
        <v>747655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460</v>
      </c>
      <c r="L4" s="167">
        <f>'25'!L29</f>
        <v>0</v>
      </c>
      <c r="M4" s="167">
        <f>'25'!M29</f>
        <v>3910</v>
      </c>
      <c r="N4" s="167">
        <f>'25'!N29</f>
        <v>0</v>
      </c>
      <c r="O4" s="167">
        <f>'25'!O29</f>
        <v>720</v>
      </c>
      <c r="P4" s="167">
        <f>'25'!P29</f>
        <v>1600</v>
      </c>
      <c r="Q4" s="167">
        <f>'25'!Q29</f>
        <v>0</v>
      </c>
      <c r="R4" s="167">
        <f>'25'!R29</f>
        <v>0</v>
      </c>
      <c r="S4" s="167">
        <f>'25'!S29</f>
        <v>1610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671</v>
      </c>
      <c r="AA4" s="167">
        <f>'25'!AA29</f>
        <v>507</v>
      </c>
      <c r="AB4" s="4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747655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507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28:D29 D6:D22 D24:D26 D4:AA4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98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67">
        <f>'26'!D29</f>
        <v>747655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460</v>
      </c>
      <c r="L4" s="167">
        <f>'26'!L29</f>
        <v>0</v>
      </c>
      <c r="M4" s="167">
        <f>'26'!M29</f>
        <v>3910</v>
      </c>
      <c r="N4" s="167">
        <f>'26'!N29</f>
        <v>0</v>
      </c>
      <c r="O4" s="167">
        <f>'26'!O29</f>
        <v>720</v>
      </c>
      <c r="P4" s="167">
        <f>'26'!P29</f>
        <v>1600</v>
      </c>
      <c r="Q4" s="167">
        <f>'26'!Q29</f>
        <v>0</v>
      </c>
      <c r="R4" s="167">
        <f>'26'!R29</f>
        <v>0</v>
      </c>
      <c r="S4" s="167">
        <f>'26'!S29</f>
        <v>1610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671</v>
      </c>
      <c r="AA4" s="167">
        <f>'26'!AA29</f>
        <v>507</v>
      </c>
      <c r="AB4" s="4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747655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507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28:D29 D6:D22 D24:D26 D4:AA4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T7:AT28">
    <cfRule type="cellIs" dxfId="83" priority="2" operator="lessThan">
      <formula>0</formula>
    </cfRule>
    <cfRule type="cellIs" dxfId="82" priority="3" operator="lessThan">
      <formula>0</formula>
    </cfRule>
    <cfRule type="cellIs" dxfId="81" priority="4" operator="lessThan">
      <formula>0</formula>
    </cfRule>
  </conditionalFormatting>
  <conditionalFormatting sqref="D5:AA5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99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67">
        <f>'27'!D29</f>
        <v>747655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460</v>
      </c>
      <c r="L4" s="167">
        <f>'27'!L29</f>
        <v>0</v>
      </c>
      <c r="M4" s="167">
        <f>'27'!M29</f>
        <v>3910</v>
      </c>
      <c r="N4" s="167">
        <f>'27'!N29</f>
        <v>0</v>
      </c>
      <c r="O4" s="167">
        <f>'27'!O29</f>
        <v>720</v>
      </c>
      <c r="P4" s="167">
        <f>'27'!P29</f>
        <v>1600</v>
      </c>
      <c r="Q4" s="167">
        <f>'27'!Q29</f>
        <v>0</v>
      </c>
      <c r="R4" s="167">
        <f>'27'!R29</f>
        <v>0</v>
      </c>
      <c r="S4" s="167">
        <f>'27'!S29</f>
        <v>1610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671</v>
      </c>
      <c r="AA4" s="167">
        <f>'27'!AA29</f>
        <v>507</v>
      </c>
      <c r="AB4" s="4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747655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507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28:D29 D6:D22 D24:D26 D4:AA4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Z31" sqref="Z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100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67">
        <f>'28'!D29</f>
        <v>747655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460</v>
      </c>
      <c r="L4" s="167">
        <f>'28'!L29</f>
        <v>0</v>
      </c>
      <c r="M4" s="167">
        <f>'28'!M29</f>
        <v>3910</v>
      </c>
      <c r="N4" s="167">
        <f>'28'!N29</f>
        <v>0</v>
      </c>
      <c r="O4" s="167">
        <f>'28'!O29</f>
        <v>720</v>
      </c>
      <c r="P4" s="167">
        <f>'28'!P29</f>
        <v>1600</v>
      </c>
      <c r="Q4" s="167">
        <f>'28'!Q29</f>
        <v>0</v>
      </c>
      <c r="R4" s="167">
        <f>'28'!R29</f>
        <v>0</v>
      </c>
      <c r="S4" s="167">
        <f>'28'!S29</f>
        <v>1610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671</v>
      </c>
      <c r="AA4" s="167">
        <f>'28'!AA29</f>
        <v>507</v>
      </c>
      <c r="AB4" s="4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747655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507</v>
      </c>
      <c r="AB29" s="149">
        <f t="shared" si="15"/>
        <v>0</v>
      </c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39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U29"/>
  </mergeCells>
  <conditionalFormatting sqref="AP7:AP27">
    <cfRule type="cellIs" dxfId="53" priority="26" stopIfTrue="1" operator="greaterThan">
      <formula>0</formula>
    </cfRule>
  </conditionalFormatting>
  <conditionalFormatting sqref="AQ31">
    <cfRule type="cellIs" dxfId="52" priority="24" operator="greaterThan">
      <formula>$AQ$7:$AQ$18&lt;100</formula>
    </cfRule>
    <cfRule type="cellIs" dxfId="51" priority="25" operator="greaterThan">
      <formula>100</formula>
    </cfRule>
  </conditionalFormatting>
  <conditionalFormatting sqref="D29:J29 Q29:AB29 Q28:AA28 K4:P29">
    <cfRule type="cellIs" dxfId="50" priority="23" operator="equal">
      <formula>212030016606640</formula>
    </cfRule>
  </conditionalFormatting>
  <conditionalFormatting sqref="D29:J29 L29:AB29 L28:AA28 K4:K29">
    <cfRule type="cellIs" dxfId="49" priority="21" operator="equal">
      <formula>$K$4</formula>
    </cfRule>
    <cfRule type="cellIs" dxfId="48" priority="22" operator="equal">
      <formula>2120</formula>
    </cfRule>
  </conditionalFormatting>
  <conditionalFormatting sqref="D29:L29 M4:N29">
    <cfRule type="cellIs" dxfId="47" priority="19" operator="equal">
      <formula>$M$4</formula>
    </cfRule>
    <cfRule type="cellIs" dxfId="46" priority="20" operator="equal">
      <formula>300</formula>
    </cfRule>
  </conditionalFormatting>
  <conditionalFormatting sqref="O4:O29">
    <cfRule type="cellIs" dxfId="45" priority="17" operator="equal">
      <formula>$O$4</formula>
    </cfRule>
    <cfRule type="cellIs" dxfId="44" priority="18" operator="equal">
      <formula>1660</formula>
    </cfRule>
  </conditionalFormatting>
  <conditionalFormatting sqref="P4:P29">
    <cfRule type="cellIs" dxfId="43" priority="15" operator="equal">
      <formula>$P$4</formula>
    </cfRule>
    <cfRule type="cellIs" dxfId="42" priority="16" operator="equal">
      <formula>6640</formula>
    </cfRule>
  </conditionalFormatting>
  <conditionalFormatting sqref="AT6:AT28">
    <cfRule type="cellIs" dxfId="41" priority="14" operator="lessThan">
      <formula>0</formula>
    </cfRule>
  </conditionalFormatting>
  <conditionalFormatting sqref="AT7:AT18">
    <cfRule type="cellIs" dxfId="40" priority="11" operator="lessThan">
      <formula>0</formula>
    </cfRule>
    <cfRule type="cellIs" dxfId="39" priority="12" operator="lessThan">
      <formula>0</formula>
    </cfRule>
    <cfRule type="cellIs" dxfId="38" priority="13" operator="lessThan">
      <formula>0</formula>
    </cfRule>
  </conditionalFormatting>
  <conditionalFormatting sqref="L28:AA28 K4:K28">
    <cfRule type="cellIs" dxfId="37" priority="10" operator="equal">
      <formula>$K$4</formula>
    </cfRule>
  </conditionalFormatting>
  <conditionalFormatting sqref="D28:D29 D6:D22 D24:D26 D4:AA4">
    <cfRule type="cellIs" dxfId="36" priority="9" operator="equal">
      <formula>$D$4</formula>
    </cfRule>
  </conditionalFormatting>
  <conditionalFormatting sqref="S4:S29">
    <cfRule type="cellIs" dxfId="35" priority="8" operator="equal">
      <formula>$S$4</formula>
    </cfRule>
  </conditionalFormatting>
  <conditionalFormatting sqref="Z4:Z29">
    <cfRule type="cellIs" dxfId="34" priority="7" operator="equal">
      <formula>$Z$4</formula>
    </cfRule>
  </conditionalFormatting>
  <conditionalFormatting sqref="AA4:AA29">
    <cfRule type="cellIs" dxfId="33" priority="6" operator="equal">
      <formula>$AA$4</formula>
    </cfRule>
  </conditionalFormatting>
  <conditionalFormatting sqref="AB4:AB29">
    <cfRule type="cellIs" dxfId="32" priority="5" operator="equal">
      <formula>$AB$4</formula>
    </cfRule>
  </conditionalFormatting>
  <conditionalFormatting sqref="AT7:AT28">
    <cfRule type="cellIs" dxfId="31" priority="2" operator="lessThan">
      <formula>0</formula>
    </cfRule>
    <cfRule type="cellIs" dxfId="30" priority="3" operator="lessThan">
      <formula>0</formula>
    </cfRule>
    <cfRule type="cellIs" dxfId="29" priority="4" operator="lessThan">
      <formula>0</formula>
    </cfRule>
  </conditionalFormatting>
  <conditionalFormatting sqref="D5:AA5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7" activePane="bottomRight" state="frozen"/>
      <selection pane="topRight" activeCell="Z1" sqref="Z1"/>
      <selection pane="bottomLeft" activeCell="A7" sqref="A7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27.75" customHeight="1" thickBo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74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77" priority="26" stopIfTrue="1" operator="greaterThan">
      <formula>0</formula>
    </cfRule>
  </conditionalFormatting>
  <conditionalFormatting sqref="AQ31">
    <cfRule type="cellIs" dxfId="776" priority="24" operator="greaterThan">
      <formula>$AQ$7:$AQ$18&lt;100</formula>
    </cfRule>
    <cfRule type="cellIs" dxfId="775" priority="25" operator="greaterThan">
      <formula>100</formula>
    </cfRule>
  </conditionalFormatting>
  <conditionalFormatting sqref="D29:J29 Q29:AB29 Q28:AA28 K4:P29">
    <cfRule type="cellIs" dxfId="774" priority="23" operator="equal">
      <formula>212030016606640</formula>
    </cfRule>
  </conditionalFormatting>
  <conditionalFormatting sqref="D29:J29 L29:AB29 L28:AA28 K4:K29">
    <cfRule type="cellIs" dxfId="773" priority="21" operator="equal">
      <formula>$K$4</formula>
    </cfRule>
    <cfRule type="cellIs" dxfId="772" priority="22" operator="equal">
      <formula>2120</formula>
    </cfRule>
  </conditionalFormatting>
  <conditionalFormatting sqref="D29:L29 M4:N29">
    <cfRule type="cellIs" dxfId="771" priority="19" operator="equal">
      <formula>$M$4</formula>
    </cfRule>
    <cfRule type="cellIs" dxfId="770" priority="20" operator="equal">
      <formula>300</formula>
    </cfRule>
  </conditionalFormatting>
  <conditionalFormatting sqref="O4:O29">
    <cfRule type="cellIs" dxfId="769" priority="17" operator="equal">
      <formula>$O$4</formula>
    </cfRule>
    <cfRule type="cellIs" dxfId="768" priority="18" operator="equal">
      <formula>1660</formula>
    </cfRule>
  </conditionalFormatting>
  <conditionalFormatting sqref="P4:P29">
    <cfRule type="cellIs" dxfId="767" priority="15" operator="equal">
      <formula>$P$4</formula>
    </cfRule>
    <cfRule type="cellIs" dxfId="766" priority="16" operator="equal">
      <formula>6640</formula>
    </cfRule>
  </conditionalFormatting>
  <conditionalFormatting sqref="AT6:AT28">
    <cfRule type="cellIs" dxfId="765" priority="14" operator="lessThan">
      <formula>0</formula>
    </cfRule>
  </conditionalFormatting>
  <conditionalFormatting sqref="AT7:AT18">
    <cfRule type="cellIs" dxfId="764" priority="11" operator="lessThan">
      <formula>0</formula>
    </cfRule>
    <cfRule type="cellIs" dxfId="763" priority="12" operator="lessThan">
      <formula>0</formula>
    </cfRule>
    <cfRule type="cellIs" dxfId="762" priority="13" operator="lessThan">
      <formula>0</formula>
    </cfRule>
  </conditionalFormatting>
  <conditionalFormatting sqref="L28:AA28 K4:K28">
    <cfRule type="cellIs" dxfId="761" priority="10" operator="equal">
      <formula>$K$4</formula>
    </cfRule>
  </conditionalFormatting>
  <conditionalFormatting sqref="D6:D26 D28:D29 D4:AA4">
    <cfRule type="cellIs" dxfId="760" priority="9" operator="equal">
      <formula>$D$4</formula>
    </cfRule>
  </conditionalFormatting>
  <conditionalFormatting sqref="S4:S29">
    <cfRule type="cellIs" dxfId="759" priority="8" operator="equal">
      <formula>$S$4</formula>
    </cfRule>
  </conditionalFormatting>
  <conditionalFormatting sqref="Z4:Z29">
    <cfRule type="cellIs" dxfId="758" priority="7" operator="equal">
      <formula>$Z$4</formula>
    </cfRule>
  </conditionalFormatting>
  <conditionalFormatting sqref="AA4:AA29">
    <cfRule type="cellIs" dxfId="757" priority="6" operator="equal">
      <formula>$AA$4</formula>
    </cfRule>
  </conditionalFormatting>
  <conditionalFormatting sqref="AB4:AB29">
    <cfRule type="cellIs" dxfId="756" priority="5" operator="equal">
      <formula>$AB$4</formula>
    </cfRule>
  </conditionalFormatting>
  <conditionalFormatting sqref="AT7:AT28">
    <cfRule type="cellIs" dxfId="755" priority="2" operator="lessThan">
      <formula>0</formula>
    </cfRule>
    <cfRule type="cellIs" dxfId="754" priority="3" operator="lessThan">
      <formula>0</formula>
    </cfRule>
    <cfRule type="cellIs" dxfId="753" priority="4" operator="lessThan">
      <formula>0</formula>
    </cfRule>
  </conditionalFormatting>
  <conditionalFormatting sqref="D5:AA5">
    <cfRule type="cellIs" dxfId="75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P31" sqref="P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/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240"/>
      <c r="AD4" s="241"/>
      <c r="AE4" s="241"/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4008508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2000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7000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12000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3500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240"/>
      <c r="AD5" s="24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202" t="s">
        <v>3</v>
      </c>
      <c r="B6" s="203" t="s">
        <v>4</v>
      </c>
      <c r="C6" s="204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197626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940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200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460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139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251668</v>
      </c>
      <c r="AD7" s="38">
        <f t="shared" ref="AD7:AD27" si="0">D7*1</f>
        <v>197626</v>
      </c>
      <c r="AE7" s="40">
        <f t="shared" ref="AE7:AE27" si="1">D7*2.75%</f>
        <v>5434.7150000000001</v>
      </c>
      <c r="AF7" s="40">
        <f t="shared" ref="AF7:AF27" si="2">AD7*0.95%</f>
        <v>1877.4469999999999</v>
      </c>
      <c r="AG7" s="40">
        <f>SUM(E7*999+F7*499+G7*75+H7*50+I7*30+K7*20+L7*19+M7*10+P7*9+N7*10+J7*29+R7*4+Q7*5+O7*9)*2.8%</f>
        <v>708.4</v>
      </c>
      <c r="AH7" s="40">
        <f t="shared" ref="AH7:AH27" si="3">SUM(E7*999+F7*499+G7*75+H7*50+I7*30+J7*29+K7*20+L7*19+M7*10+N7*10+O7*9+P7*9+Q7*5+R7*4)*0.95%</f>
        <v>240.35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5479.8149999999996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1527</v>
      </c>
      <c r="AR7" s="45">
        <f>AC7-AE7-AG7-AJ7-AK7-AL7-AM7-AN7-AP7-AQ7</f>
        <v>243997.88500000001</v>
      </c>
      <c r="AS7" s="46">
        <f t="shared" ref="AS7:AS19" si="4">AF7+AH7+AI7</f>
        <v>2117.797</v>
      </c>
      <c r="AT7" s="47">
        <f t="shared" ref="AT7:AT19" si="5">AS7-AQ7-AN7</f>
        <v>590.79700000000003</v>
      </c>
      <c r="AU7" s="48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105818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10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300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20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290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82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128380</v>
      </c>
      <c r="AD8" s="35">
        <f t="shared" si="0"/>
        <v>105818</v>
      </c>
      <c r="AE8" s="52">
        <f t="shared" si="1"/>
        <v>2909.9949999999999</v>
      </c>
      <c r="AF8" s="52">
        <f t="shared" si="2"/>
        <v>1005.271</v>
      </c>
      <c r="AG8" s="40">
        <f t="shared" ref="AG8:AG27" si="7">SUM(E8*999+F8*499+G8*75+H8*50+I8*30+K8*20+L8*19+M8*10+P8*9+N8*10+J8*29+R8*4+Q8*5+O8*9)*2.75%</f>
        <v>164.72499999999999</v>
      </c>
      <c r="AH8" s="52">
        <f t="shared" si="3"/>
        <v>56.905000000000001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2927.0450000000001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1086</v>
      </c>
      <c r="AR8" s="45">
        <f>AC8-AE8-AG8-AJ8-AK8-AL8-AM8-AN8-AP8-AQ8</f>
        <v>124219.28</v>
      </c>
      <c r="AS8" s="54">
        <f t="shared" si="4"/>
        <v>1062.1759999999999</v>
      </c>
      <c r="AT8" s="55">
        <f t="shared" si="5"/>
        <v>-23.824000000000069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270053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210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520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1950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119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9</v>
      </c>
      <c r="AB9" s="35"/>
      <c r="AC9" s="39">
        <f t="shared" si="6"/>
        <v>321370</v>
      </c>
      <c r="AD9" s="35">
        <f t="shared" si="0"/>
        <v>270053</v>
      </c>
      <c r="AE9" s="52">
        <f t="shared" si="1"/>
        <v>7426.4575000000004</v>
      </c>
      <c r="AF9" s="52">
        <f t="shared" si="2"/>
        <v>2565.5034999999998</v>
      </c>
      <c r="AG9" s="40">
        <f t="shared" si="7"/>
        <v>741.125</v>
      </c>
      <c r="AH9" s="52">
        <f t="shared" si="3"/>
        <v>256.02499999999998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7500.1575000000003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2240</v>
      </c>
      <c r="AR9" s="45">
        <f t="shared" ref="AR9:AR27" si="10">AC9-AE9-AG9-AJ9-AK9-AL9-AM9-AN9-AP9-AQ9</f>
        <v>310962.41749999998</v>
      </c>
      <c r="AS9" s="54">
        <f t="shared" si="4"/>
        <v>2821.5284999999999</v>
      </c>
      <c r="AT9" s="55">
        <f t="shared" si="5"/>
        <v>581.52849999999989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94726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20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150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84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9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4</v>
      </c>
      <c r="AB10" s="35"/>
      <c r="AC10" s="39">
        <f t="shared" si="6"/>
        <v>115167</v>
      </c>
      <c r="AD10" s="35">
        <f>D10*1</f>
        <v>94726</v>
      </c>
      <c r="AE10" s="52">
        <f>D10*2.75%</f>
        <v>2604.9650000000001</v>
      </c>
      <c r="AF10" s="52">
        <f>AD10*0.95%</f>
        <v>899.89699999999993</v>
      </c>
      <c r="AG10" s="40">
        <f t="shared" si="7"/>
        <v>53.625</v>
      </c>
      <c r="AH10" s="52">
        <f t="shared" si="3"/>
        <v>18.524999999999999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2610.19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654</v>
      </c>
      <c r="AR10" s="45">
        <f t="shared" si="10"/>
        <v>111854.41</v>
      </c>
      <c r="AS10" s="54">
        <f>AF10+AH10+AI10</f>
        <v>918.42199999999991</v>
      </c>
      <c r="AT10" s="55">
        <f>AS10-AQ10-AN10</f>
        <v>264.42199999999991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102447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100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350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10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1200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101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0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25</v>
      </c>
      <c r="AB11" s="35"/>
      <c r="AC11" s="39">
        <f t="shared" si="6"/>
        <v>142678</v>
      </c>
      <c r="AD11" s="35">
        <f t="shared" si="0"/>
        <v>102447</v>
      </c>
      <c r="AE11" s="52">
        <f t="shared" si="1"/>
        <v>2817.2925</v>
      </c>
      <c r="AF11" s="52">
        <f t="shared" si="2"/>
        <v>973.24649999999997</v>
      </c>
      <c r="AG11" s="40">
        <f t="shared" si="7"/>
        <v>450.72500000000002</v>
      </c>
      <c r="AH11" s="52">
        <f t="shared" si="3"/>
        <v>155.70499999999998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2862.9425000000001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785</v>
      </c>
      <c r="AR11" s="45">
        <f t="shared" si="10"/>
        <v>138624.98249999998</v>
      </c>
      <c r="AS11" s="54">
        <f t="shared" si="4"/>
        <v>1128.9514999999999</v>
      </c>
      <c r="AT11" s="55">
        <f t="shared" si="5"/>
        <v>343.9514999999999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117120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30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150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221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163901</v>
      </c>
      <c r="AD12" s="35">
        <f>D12*1</f>
        <v>117120</v>
      </c>
      <c r="AE12" s="52">
        <f>D12*2.75%</f>
        <v>3220.8</v>
      </c>
      <c r="AF12" s="52">
        <f>AD12*0.95%</f>
        <v>1112.6399999999999</v>
      </c>
      <c r="AG12" s="40">
        <f t="shared" si="7"/>
        <v>75.625</v>
      </c>
      <c r="AH12" s="52">
        <f t="shared" si="3"/>
        <v>26.125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3227.95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739</v>
      </c>
      <c r="AR12" s="45">
        <f t="shared" si="10"/>
        <v>159865.57500000001</v>
      </c>
      <c r="AS12" s="54">
        <f>AF12+AH12+AI12</f>
        <v>1138.7649999999999</v>
      </c>
      <c r="AT12" s="55">
        <f>AS12-AQ12-AN12</f>
        <v>399.76499999999987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91975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20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20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210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15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97110</v>
      </c>
      <c r="AD13" s="35">
        <f t="shared" si="0"/>
        <v>91975</v>
      </c>
      <c r="AE13" s="52">
        <f t="shared" si="1"/>
        <v>2529.3125</v>
      </c>
      <c r="AF13" s="52">
        <f t="shared" si="2"/>
        <v>873.76249999999993</v>
      </c>
      <c r="AG13" s="40">
        <f t="shared" si="7"/>
        <v>62.424999999999997</v>
      </c>
      <c r="AH13" s="52">
        <f t="shared" si="3"/>
        <v>21.564999999999998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2536.1875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754</v>
      </c>
      <c r="AR13" s="45">
        <f t="shared" si="10"/>
        <v>93764.262499999997</v>
      </c>
      <c r="AS13" s="54">
        <f t="shared" si="4"/>
        <v>895.32749999999987</v>
      </c>
      <c r="AT13" s="55">
        <f>AS13-AQ13-AN13</f>
        <v>141.32749999999987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247562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180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250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920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148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0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25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294760</v>
      </c>
      <c r="AD14" s="35">
        <f t="shared" si="0"/>
        <v>247562</v>
      </c>
      <c r="AE14" s="52">
        <f t="shared" si="1"/>
        <v>6807.9549999999999</v>
      </c>
      <c r="AF14" s="52">
        <f t="shared" si="2"/>
        <v>2351.8389999999999</v>
      </c>
      <c r="AG14" s="40">
        <f t="shared" si="7"/>
        <v>395.45</v>
      </c>
      <c r="AH14" s="52">
        <f t="shared" si="3"/>
        <v>136.60999999999999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6845.08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1973</v>
      </c>
      <c r="AR14" s="45">
        <f>AC14-AE14-AG14-AJ14-AK14-AL14-AM14-AN14-AP14-AQ14</f>
        <v>285583.59499999997</v>
      </c>
      <c r="AS14" s="54">
        <f t="shared" si="4"/>
        <v>2488.4490000000001</v>
      </c>
      <c r="AT14" s="61">
        <f t="shared" si="5"/>
        <v>515.44900000000007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285093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160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190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420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146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28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327337</v>
      </c>
      <c r="AD15" s="35">
        <f t="shared" si="0"/>
        <v>285093</v>
      </c>
      <c r="AE15" s="52">
        <f t="shared" si="1"/>
        <v>7840.0574999999999</v>
      </c>
      <c r="AF15" s="52">
        <f t="shared" si="2"/>
        <v>2708.3834999999999</v>
      </c>
      <c r="AG15" s="40">
        <f t="shared" si="7"/>
        <v>244.2</v>
      </c>
      <c r="AH15" s="52">
        <f t="shared" si="3"/>
        <v>84.36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7861.2325000000001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2436</v>
      </c>
      <c r="AR15" s="45">
        <f t="shared" si="10"/>
        <v>316816.74249999999</v>
      </c>
      <c r="AS15" s="54">
        <f>AF15+AH15+AI15</f>
        <v>2792.7435</v>
      </c>
      <c r="AT15" s="55">
        <f>AS15-AQ15-AN15</f>
        <v>356.74350000000004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270209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100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290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80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1320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93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0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10</v>
      </c>
      <c r="AB16" s="35"/>
      <c r="AC16" s="39">
        <f t="shared" si="6"/>
        <v>307292</v>
      </c>
      <c r="AD16" s="35">
        <f t="shared" si="0"/>
        <v>270209</v>
      </c>
      <c r="AE16" s="52">
        <f t="shared" si="1"/>
        <v>7430.7475000000004</v>
      </c>
      <c r="AF16" s="52">
        <f t="shared" si="2"/>
        <v>2566.9854999999998</v>
      </c>
      <c r="AG16" s="40">
        <f t="shared" si="7"/>
        <v>481.25</v>
      </c>
      <c r="AH16" s="52">
        <f t="shared" si="3"/>
        <v>166.25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7479.9724999999999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2376</v>
      </c>
      <c r="AR16" s="45">
        <f>AC16-AE16-AG16-AJ16-AK16-AL16-AM16-AN16-AP16-AQ16</f>
        <v>297004.0025</v>
      </c>
      <c r="AS16" s="54">
        <f t="shared" si="4"/>
        <v>2733.2354999999998</v>
      </c>
      <c r="AT16" s="55">
        <f t="shared" si="5"/>
        <v>357.23549999999977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157661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80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430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910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183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16</v>
      </c>
      <c r="AB17" s="35"/>
      <c r="AC17" s="39">
        <f t="shared" si="6"/>
        <v>209616</v>
      </c>
      <c r="AD17" s="35">
        <f>D17*1</f>
        <v>157661</v>
      </c>
      <c r="AE17" s="52">
        <f>D17*2.75%</f>
        <v>4335.6774999999998</v>
      </c>
      <c r="AF17" s="52">
        <f>AD17*0.95%</f>
        <v>1497.7794999999999</v>
      </c>
      <c r="AG17" s="40">
        <f t="shared" si="7"/>
        <v>387.47500000000002</v>
      </c>
      <c r="AH17" s="52">
        <f t="shared" si="3"/>
        <v>133.85499999999999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4374.7275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1346</v>
      </c>
      <c r="AR17" s="45">
        <f>AC17-AE17-AG17-AJ17-AK17-AL17-AM17-AN17-AP17-AQ17</f>
        <v>203546.8475</v>
      </c>
      <c r="AS17" s="54">
        <f>AF17+AH17+AI17</f>
        <v>1631.6344999999999</v>
      </c>
      <c r="AT17" s="55">
        <f>AS17-AQ17-AN17</f>
        <v>285.63449999999989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156034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140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320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200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27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0</v>
      </c>
      <c r="AB18" s="35"/>
      <c r="AC18" s="39">
        <f t="shared" si="6"/>
        <v>169171</v>
      </c>
      <c r="AD18" s="35">
        <f>D18*1</f>
        <v>156034</v>
      </c>
      <c r="AE18" s="52">
        <f>D18*2.75%</f>
        <v>4290.9350000000004</v>
      </c>
      <c r="AF18" s="52">
        <f>AD18*0.95%</f>
        <v>1482.3229999999999</v>
      </c>
      <c r="AG18" s="40">
        <f t="shared" si="7"/>
        <v>219.45</v>
      </c>
      <c r="AH18" s="52">
        <f t="shared" si="3"/>
        <v>75.81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4309.6350000000002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2625</v>
      </c>
      <c r="AR18" s="45">
        <f t="shared" si="10"/>
        <v>162035.61499999999</v>
      </c>
      <c r="AS18" s="54">
        <f>AF18+AH18+AI18</f>
        <v>1558.1329999999998</v>
      </c>
      <c r="AT18" s="55">
        <f>AS18-AQ18-AN18</f>
        <v>-1066.8670000000002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202893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120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250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1160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421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300100</v>
      </c>
      <c r="AD19" s="35">
        <f t="shared" si="0"/>
        <v>202893</v>
      </c>
      <c r="AE19" s="52">
        <f t="shared" si="1"/>
        <v>5579.5574999999999</v>
      </c>
      <c r="AF19" s="52">
        <f t="shared" si="2"/>
        <v>1927.4835</v>
      </c>
      <c r="AG19" s="40">
        <f t="shared" si="7"/>
        <v>421.85</v>
      </c>
      <c r="AH19" s="52">
        <f t="shared" si="3"/>
        <v>145.72999999999999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5621.6324999999997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3531</v>
      </c>
      <c r="AR19" s="65">
        <f>AC19-AE19-AG19-AJ19-AK19-AL19-AM19-AN19-AP19-AQ19</f>
        <v>290567.59250000003</v>
      </c>
      <c r="AS19" s="54">
        <f t="shared" si="4"/>
        <v>2073.2134999999998</v>
      </c>
      <c r="AT19" s="66">
        <f t="shared" si="5"/>
        <v>-1457.7865000000002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117916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40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60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50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121049</v>
      </c>
      <c r="AD20" s="35">
        <f t="shared" si="0"/>
        <v>117916</v>
      </c>
      <c r="AE20" s="52">
        <f t="shared" si="1"/>
        <v>3242.69</v>
      </c>
      <c r="AF20" s="52">
        <f t="shared" si="2"/>
        <v>1120.202</v>
      </c>
      <c r="AG20" s="40">
        <f t="shared" si="7"/>
        <v>50.875</v>
      </c>
      <c r="AH20" s="52">
        <f t="shared" si="3"/>
        <v>17.574999999999999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3246.8150000000001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1560</v>
      </c>
      <c r="AR20" s="65">
        <f>AC20-AE20-AG20-AJ20-AK20-AL20-AM20-AN20-AP20-AQ20</f>
        <v>116195.435</v>
      </c>
      <c r="AS20" s="54">
        <f>AF20+AH20+AI20</f>
        <v>1137.777</v>
      </c>
      <c r="AT20" s="66">
        <f>AS20-AQ20-AN20</f>
        <v>-422.22299999999996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95106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130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90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270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101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12</v>
      </c>
      <c r="AB21" s="35"/>
      <c r="AC21" s="39">
        <f t="shared" si="6"/>
        <v>122893</v>
      </c>
      <c r="AD21" s="35">
        <f t="shared" si="0"/>
        <v>95106</v>
      </c>
      <c r="AE21" s="52">
        <f t="shared" si="1"/>
        <v>2615.415</v>
      </c>
      <c r="AF21" s="52">
        <f t="shared" si="2"/>
        <v>903.50699999999995</v>
      </c>
      <c r="AG21" s="40">
        <f t="shared" si="7"/>
        <v>163.07499999999999</v>
      </c>
      <c r="AH21" s="52">
        <f t="shared" si="3"/>
        <v>56.335000000000001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2628.89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700</v>
      </c>
      <c r="AR21" s="68">
        <f t="shared" si="10"/>
        <v>119414.51000000001</v>
      </c>
      <c r="AS21" s="54">
        <f t="shared" ref="AS21:AS27" si="11">AF21+AH21+AI21</f>
        <v>959.84199999999998</v>
      </c>
      <c r="AT21" s="66">
        <f t="shared" ref="AT21:AT27" si="12">AS21-AQ21-AN21</f>
        <v>259.84199999999998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264539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290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150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730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186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10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315946</v>
      </c>
      <c r="AD22" s="35">
        <f t="shared" si="0"/>
        <v>264539</v>
      </c>
      <c r="AE22" s="52">
        <f t="shared" si="1"/>
        <v>7274.8225000000002</v>
      </c>
      <c r="AF22" s="52">
        <f t="shared" si="2"/>
        <v>2513.1205</v>
      </c>
      <c r="AG22" s="40">
        <f t="shared" si="7"/>
        <v>381.42500000000001</v>
      </c>
      <c r="AH22" s="52">
        <f t="shared" si="3"/>
        <v>131.76499999999999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7306.9975000000004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2831</v>
      </c>
      <c r="AR22" s="68">
        <f>AC22-AE22-AG22-AJ22-AK22-AL22-AM22-AN22-AP22-AQ22</f>
        <v>305458.7525</v>
      </c>
      <c r="AS22" s="54">
        <f>AF22+AH22+AI22</f>
        <v>2644.8854999999999</v>
      </c>
      <c r="AT22" s="66">
        <f>AS22-AQ22-AN22</f>
        <v>-186.11450000000013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139034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75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5</v>
      </c>
      <c r="AB23" s="35"/>
      <c r="AC23" s="39">
        <f t="shared" si="6"/>
        <v>154269</v>
      </c>
      <c r="AD23" s="35">
        <f t="shared" si="0"/>
        <v>139034</v>
      </c>
      <c r="AE23" s="52">
        <f t="shared" si="1"/>
        <v>3823.4349999999999</v>
      </c>
      <c r="AF23" s="52">
        <f t="shared" si="2"/>
        <v>1320.8229999999999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3823.4349999999999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1270</v>
      </c>
      <c r="AR23" s="68">
        <f>AC23-AE23-AG23-AJ23-AK23-AL23-AM23-AN23-AP23-AQ23</f>
        <v>149175.565</v>
      </c>
      <c r="AS23" s="54">
        <f t="shared" si="11"/>
        <v>1320.8229999999999</v>
      </c>
      <c r="AT23" s="66">
        <f t="shared" si="12"/>
        <v>50.822999999999865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329907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200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1110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100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1330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85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9</v>
      </c>
      <c r="AB24" s="35"/>
      <c r="AC24" s="39">
        <f t="shared" si="6"/>
        <v>375750</v>
      </c>
      <c r="AD24" s="35">
        <f t="shared" si="0"/>
        <v>329907</v>
      </c>
      <c r="AE24" s="52">
        <f t="shared" si="1"/>
        <v>9072.4424999999992</v>
      </c>
      <c r="AF24" s="52">
        <f t="shared" si="2"/>
        <v>3134.1165000000001</v>
      </c>
      <c r="AG24" s="40">
        <f t="shared" si="7"/>
        <v>769.17499999999995</v>
      </c>
      <c r="AH24" s="52">
        <f t="shared" si="3"/>
        <v>265.71499999999997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9147.7924999999996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2086</v>
      </c>
      <c r="AR24" s="68">
        <f t="shared" si="10"/>
        <v>363822.38250000001</v>
      </c>
      <c r="AS24" s="54">
        <f t="shared" si="11"/>
        <v>3399.8315000000002</v>
      </c>
      <c r="AT24" s="66">
        <f t="shared" si="12"/>
        <v>1313.8315000000002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132883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200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330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100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680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269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10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20</v>
      </c>
      <c r="AB25" s="35"/>
      <c r="AC25" s="39">
        <f t="shared" si="6"/>
        <v>204132</v>
      </c>
      <c r="AD25" s="35">
        <f t="shared" si="0"/>
        <v>132883</v>
      </c>
      <c r="AE25" s="52">
        <f t="shared" si="1"/>
        <v>3654.2824999999998</v>
      </c>
      <c r="AF25" s="52">
        <f t="shared" si="2"/>
        <v>1262.3885</v>
      </c>
      <c r="AG25" s="40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3690.3074999999999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1175</v>
      </c>
      <c r="AR25" s="68">
        <f t="shared" si="10"/>
        <v>198908.91750000001</v>
      </c>
      <c r="AS25" s="54">
        <f t="shared" si="11"/>
        <v>1398.4285</v>
      </c>
      <c r="AT25" s="66">
        <f t="shared" si="12"/>
        <v>223.42849999999999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145261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170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200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380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73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3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22</v>
      </c>
      <c r="AB26" s="35"/>
      <c r="AC26" s="39">
        <f t="shared" si="6"/>
        <v>172601</v>
      </c>
      <c r="AD26" s="35">
        <f t="shared" si="0"/>
        <v>145261</v>
      </c>
      <c r="AE26" s="52">
        <f t="shared" si="1"/>
        <v>3994.6775000000002</v>
      </c>
      <c r="AF26" s="52">
        <f t="shared" si="2"/>
        <v>1379.9794999999999</v>
      </c>
      <c r="AG26" s="40">
        <f t="shared" si="7"/>
        <v>242.55</v>
      </c>
      <c r="AH26" s="52">
        <f t="shared" si="3"/>
        <v>83.789999999999992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4015.3025000000002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1211</v>
      </c>
      <c r="AR26" s="68">
        <f t="shared" si="10"/>
        <v>167152.77250000002</v>
      </c>
      <c r="AS26" s="54">
        <f t="shared" si="11"/>
        <v>1463.7694999999999</v>
      </c>
      <c r="AT26" s="66">
        <f t="shared" si="12"/>
        <v>252.76949999999988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28">
        <v>21</v>
      </c>
      <c r="B27" s="58">
        <v>1908446154</v>
      </c>
      <c r="C27" s="58" t="s">
        <v>68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137589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100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68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152623</v>
      </c>
      <c r="AD27" s="58">
        <f t="shared" si="0"/>
        <v>137589</v>
      </c>
      <c r="AE27" s="131">
        <f t="shared" si="1"/>
        <v>3783.6975000000002</v>
      </c>
      <c r="AF27" s="131">
        <f t="shared" si="2"/>
        <v>1307.0954999999999</v>
      </c>
      <c r="AG27" s="132">
        <f t="shared" si="7"/>
        <v>24.75</v>
      </c>
      <c r="AH27" s="131">
        <f t="shared" si="3"/>
        <v>8.5499999999999989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3786.4475000000002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1520</v>
      </c>
      <c r="AR27" s="137">
        <f t="shared" si="10"/>
        <v>147294.55249999999</v>
      </c>
      <c r="AS27" s="138">
        <f t="shared" si="11"/>
        <v>1315.6454999999999</v>
      </c>
      <c r="AT27" s="139">
        <f t="shared" si="12"/>
        <v>-204.35450000000014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246" t="s">
        <v>69</v>
      </c>
      <c r="B28" s="246"/>
      <c r="C28" s="246"/>
      <c r="D28" s="141">
        <f t="shared" ref="D28:K28" si="13">SUM(D7:D27)</f>
        <v>3661452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3120</v>
      </c>
      <c r="L28" s="141">
        <f t="shared" ref="L28:AT28" si="14">SUM(L7:L27)</f>
        <v>0</v>
      </c>
      <c r="M28" s="141">
        <f t="shared" si="14"/>
        <v>5160</v>
      </c>
      <c r="N28" s="141">
        <f t="shared" si="14"/>
        <v>0</v>
      </c>
      <c r="O28" s="141">
        <f t="shared" si="14"/>
        <v>390</v>
      </c>
      <c r="P28" s="141">
        <f t="shared" si="14"/>
        <v>12880</v>
      </c>
      <c r="Q28" s="141">
        <f t="shared" si="14"/>
        <v>0</v>
      </c>
      <c r="R28" s="141">
        <f t="shared" si="14"/>
        <v>0</v>
      </c>
      <c r="S28" s="141">
        <f t="shared" si="14"/>
        <v>2636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35</v>
      </c>
      <c r="AA28" s="141">
        <f t="shared" si="14"/>
        <v>235</v>
      </c>
      <c r="AB28" s="141">
        <f t="shared" si="14"/>
        <v>0</v>
      </c>
      <c r="AC28" s="141">
        <f t="shared" si="14"/>
        <v>4447813</v>
      </c>
      <c r="AD28" s="141">
        <f t="shared" si="14"/>
        <v>3661452</v>
      </c>
      <c r="AE28" s="141">
        <f t="shared" si="14"/>
        <v>100689.93</v>
      </c>
      <c r="AF28" s="141">
        <f t="shared" si="14"/>
        <v>34783.794000000009</v>
      </c>
      <c r="AG28" s="141">
        <f t="shared" si="14"/>
        <v>6431.9750000000004</v>
      </c>
      <c r="AH28" s="141">
        <f t="shared" si="14"/>
        <v>2217.5850000000005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101282.55499999998</v>
      </c>
      <c r="AP28" s="141">
        <f t="shared" si="14"/>
        <v>0</v>
      </c>
      <c r="AQ28" s="141">
        <f t="shared" si="14"/>
        <v>34425</v>
      </c>
      <c r="AR28" s="141">
        <f t="shared" si="14"/>
        <v>4306266.0950000007</v>
      </c>
      <c r="AS28" s="141">
        <f t="shared" si="14"/>
        <v>37001.379000000001</v>
      </c>
      <c r="AT28" s="141">
        <f t="shared" si="14"/>
        <v>2576.3789999999981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243" t="s">
        <v>70</v>
      </c>
      <c r="B29" s="243"/>
      <c r="C29" s="243"/>
      <c r="D29" s="168">
        <f>D4+D5-D28</f>
        <v>747655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460</v>
      </c>
      <c r="L29" s="168">
        <f t="shared" si="15"/>
        <v>0</v>
      </c>
      <c r="M29" s="168">
        <f t="shared" si="15"/>
        <v>3910</v>
      </c>
      <c r="N29" s="168">
        <f t="shared" si="15"/>
        <v>0</v>
      </c>
      <c r="O29" s="168">
        <f t="shared" si="15"/>
        <v>720</v>
      </c>
      <c r="P29" s="168">
        <f t="shared" si="15"/>
        <v>1600</v>
      </c>
      <c r="Q29" s="168">
        <f t="shared" si="15"/>
        <v>0</v>
      </c>
      <c r="R29" s="168">
        <f t="shared" si="15"/>
        <v>0</v>
      </c>
      <c r="S29" s="168">
        <f t="shared" si="15"/>
        <v>1610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671</v>
      </c>
      <c r="AA29" s="168">
        <f t="shared" si="15"/>
        <v>507</v>
      </c>
      <c r="AB29" s="168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39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U4"/>
    <mergeCell ref="A5:B5"/>
    <mergeCell ref="AV7:AW7"/>
    <mergeCell ref="A28:C28"/>
    <mergeCell ref="A29:C29"/>
    <mergeCell ref="AC29:AU29"/>
    <mergeCell ref="AC5:AU5"/>
  </mergeCells>
  <conditionalFormatting sqref="AP7:AP27">
    <cfRule type="cellIs" dxfId="27" priority="30" stopIfTrue="1" operator="greaterThan">
      <formula>0</formula>
    </cfRule>
  </conditionalFormatting>
  <conditionalFormatting sqref="AQ31">
    <cfRule type="cellIs" dxfId="26" priority="28" operator="greaterThan">
      <formula>$AQ$7:$AQ$18&lt;100</formula>
    </cfRule>
    <cfRule type="cellIs" dxfId="25" priority="29" operator="greaterThan">
      <formula>100</formula>
    </cfRule>
  </conditionalFormatting>
  <conditionalFormatting sqref="Q28:AA28 D29:AB29 K4:P6 K28:P29">
    <cfRule type="cellIs" dxfId="24" priority="27" operator="equal">
      <formula>212030016606640</formula>
    </cfRule>
  </conditionalFormatting>
  <conditionalFormatting sqref="L28:AA28 D29:AB29 K4:K6 K28:K29">
    <cfRule type="cellIs" dxfId="23" priority="25" operator="equal">
      <formula>$K$4</formula>
    </cfRule>
    <cfRule type="cellIs" dxfId="22" priority="26" operator="equal">
      <formula>2120</formula>
    </cfRule>
  </conditionalFormatting>
  <conditionalFormatting sqref="D29:AA29 M4:N6 M28:N29">
    <cfRule type="cellIs" dxfId="21" priority="23" operator="equal">
      <formula>$M$4</formula>
    </cfRule>
    <cfRule type="cellIs" dxfId="20" priority="24" operator="equal">
      <formula>300</formula>
    </cfRule>
  </conditionalFormatting>
  <conditionalFormatting sqref="O4:O6 O28:O29">
    <cfRule type="cellIs" dxfId="19" priority="21" operator="equal">
      <formula>$O$4</formula>
    </cfRule>
    <cfRule type="cellIs" dxfId="18" priority="22" operator="equal">
      <formula>1660</formula>
    </cfRule>
  </conditionalFormatting>
  <conditionalFormatting sqref="P4:P6 P28:P29">
    <cfRule type="cellIs" dxfId="17" priority="19" operator="equal">
      <formula>$P$4</formula>
    </cfRule>
    <cfRule type="cellIs" dxfId="16" priority="20" operator="equal">
      <formula>6640</formula>
    </cfRule>
  </conditionalFormatting>
  <conditionalFormatting sqref="AT6:AT28">
    <cfRule type="cellIs" dxfId="15" priority="18" operator="lessThan">
      <formula>0</formula>
    </cfRule>
  </conditionalFormatting>
  <conditionalFormatting sqref="AT7:AT18">
    <cfRule type="cellIs" dxfId="14" priority="15" operator="lessThan">
      <formula>0</formula>
    </cfRule>
    <cfRule type="cellIs" dxfId="13" priority="16" operator="lessThan">
      <formula>0</formula>
    </cfRule>
    <cfRule type="cellIs" dxfId="12" priority="17" operator="lessThan">
      <formula>0</formula>
    </cfRule>
  </conditionalFormatting>
  <conditionalFormatting sqref="K4:K6 K28:AA28">
    <cfRule type="cellIs" dxfId="11" priority="14" operator="equal">
      <formula>$K$4</formula>
    </cfRule>
  </conditionalFormatting>
  <conditionalFormatting sqref="AB22 D6 D28:D29 E29:AA29 D4:AA4">
    <cfRule type="cellIs" dxfId="10" priority="13" operator="equal">
      <formula>$D$4</formula>
    </cfRule>
  </conditionalFormatting>
  <conditionalFormatting sqref="S4:S6 S28:S29">
    <cfRule type="cellIs" dxfId="9" priority="12" operator="equal">
      <formula>$S$4</formula>
    </cfRule>
  </conditionalFormatting>
  <conditionalFormatting sqref="Z4:Z6 Z28:Z29">
    <cfRule type="cellIs" dxfId="8" priority="11" operator="equal">
      <formula>$Z$4</formula>
    </cfRule>
  </conditionalFormatting>
  <conditionalFormatting sqref="AA4:AA6 AA28:AA29">
    <cfRule type="cellIs" dxfId="7" priority="10" operator="equal">
      <formula>$AA$4</formula>
    </cfRule>
  </conditionalFormatting>
  <conditionalFormatting sqref="AB4:AB29">
    <cfRule type="cellIs" dxfId="6" priority="9" operator="equal">
      <formula>$AB$4</formula>
    </cfRule>
  </conditionalFormatting>
  <conditionalFormatting sqref="AT7:AT28">
    <cfRule type="cellIs" dxfId="5" priority="6" operator="lessThan">
      <formula>0</formula>
    </cfRule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D5:AA5">
    <cfRule type="cellIs" dxfId="2" priority="5" operator="greaterThan">
      <formula>0</formula>
    </cfRule>
  </conditionalFormatting>
  <conditionalFormatting sqref="D29:AA29">
    <cfRule type="cellIs" dxfId="1" priority="4" operator="greaterThan">
      <formula>0</formula>
    </cfRule>
  </conditionalFormatting>
  <conditionalFormatting sqref="D7:AA2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27.75" customHeight="1" thickBo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76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51" priority="26" stopIfTrue="1" operator="greaterThan">
      <formula>0</formula>
    </cfRule>
  </conditionalFormatting>
  <conditionalFormatting sqref="AQ31">
    <cfRule type="cellIs" dxfId="750" priority="24" operator="greaterThan">
      <formula>$AQ$7:$AQ$18&lt;100</formula>
    </cfRule>
    <cfRule type="cellIs" dxfId="749" priority="25" operator="greaterThan">
      <formula>100</formula>
    </cfRule>
  </conditionalFormatting>
  <conditionalFormatting sqref="D29:J29 Q29:AB29 Q28:AA28 K4:P29">
    <cfRule type="cellIs" dxfId="748" priority="23" operator="equal">
      <formula>212030016606640</formula>
    </cfRule>
  </conditionalFormatting>
  <conditionalFormatting sqref="D29:J29 L29:AB29 L28:AA28 K4:K29">
    <cfRule type="cellIs" dxfId="747" priority="21" operator="equal">
      <formula>$K$4</formula>
    </cfRule>
    <cfRule type="cellIs" dxfId="746" priority="22" operator="equal">
      <formula>2120</formula>
    </cfRule>
  </conditionalFormatting>
  <conditionalFormatting sqref="D29:L29 M4:N29">
    <cfRule type="cellIs" dxfId="745" priority="19" operator="equal">
      <formula>$M$4</formula>
    </cfRule>
    <cfRule type="cellIs" dxfId="744" priority="20" operator="equal">
      <formula>300</formula>
    </cfRule>
  </conditionalFormatting>
  <conditionalFormatting sqref="O4:O29">
    <cfRule type="cellIs" dxfId="743" priority="17" operator="equal">
      <formula>$O$4</formula>
    </cfRule>
    <cfRule type="cellIs" dxfId="742" priority="18" operator="equal">
      <formula>1660</formula>
    </cfRule>
  </conditionalFormatting>
  <conditionalFormatting sqref="P4:P29">
    <cfRule type="cellIs" dxfId="741" priority="15" operator="equal">
      <formula>$P$4</formula>
    </cfRule>
    <cfRule type="cellIs" dxfId="740" priority="16" operator="equal">
      <formula>6640</formula>
    </cfRule>
  </conditionalFormatting>
  <conditionalFormatting sqref="AT6:AT28">
    <cfRule type="cellIs" dxfId="739" priority="14" operator="lessThan">
      <formula>0</formula>
    </cfRule>
  </conditionalFormatting>
  <conditionalFormatting sqref="AT7:AT18">
    <cfRule type="cellIs" dxfId="738" priority="11" operator="lessThan">
      <formula>0</formula>
    </cfRule>
    <cfRule type="cellIs" dxfId="737" priority="12" operator="lessThan">
      <formula>0</formula>
    </cfRule>
    <cfRule type="cellIs" dxfId="736" priority="13" operator="lessThan">
      <formula>0</formula>
    </cfRule>
  </conditionalFormatting>
  <conditionalFormatting sqref="L28:AA28 K4:K28">
    <cfRule type="cellIs" dxfId="735" priority="10" operator="equal">
      <formula>$K$4</formula>
    </cfRule>
  </conditionalFormatting>
  <conditionalFormatting sqref="D28:D29 D6:D22 D24:D26 D4:AA4">
    <cfRule type="cellIs" dxfId="734" priority="9" operator="equal">
      <formula>$D$4</formula>
    </cfRule>
  </conditionalFormatting>
  <conditionalFormatting sqref="S4:S29">
    <cfRule type="cellIs" dxfId="733" priority="8" operator="equal">
      <formula>$S$4</formula>
    </cfRule>
  </conditionalFormatting>
  <conditionalFormatting sqref="Z4:Z29">
    <cfRule type="cellIs" dxfId="732" priority="7" operator="equal">
      <formula>$Z$4</formula>
    </cfRule>
  </conditionalFormatting>
  <conditionalFormatting sqref="AA4:AA29">
    <cfRule type="cellIs" dxfId="731" priority="6" operator="equal">
      <formula>$AA$4</formula>
    </cfRule>
  </conditionalFormatting>
  <conditionalFormatting sqref="AB4:AB29">
    <cfRule type="cellIs" dxfId="730" priority="5" operator="equal">
      <formula>$AB$4</formula>
    </cfRule>
  </conditionalFormatting>
  <conditionalFormatting sqref="AT7:AT28">
    <cfRule type="cellIs" dxfId="729" priority="2" operator="lessThan">
      <formula>0</formula>
    </cfRule>
    <cfRule type="cellIs" dxfId="728" priority="3" operator="lessThan">
      <formula>0</formula>
    </cfRule>
    <cfRule type="cellIs" dxfId="727" priority="4" operator="lessThan">
      <formula>0</formula>
    </cfRule>
  </conditionalFormatting>
  <conditionalFormatting sqref="D5:AA5">
    <cfRule type="cellIs" dxfId="726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 thickBo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77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25" priority="26" stopIfTrue="1" operator="greaterThan">
      <formula>0</formula>
    </cfRule>
  </conditionalFormatting>
  <conditionalFormatting sqref="AQ31">
    <cfRule type="cellIs" dxfId="724" priority="24" operator="greaterThan">
      <formula>$AQ$7:$AQ$18&lt;100</formula>
    </cfRule>
    <cfRule type="cellIs" dxfId="723" priority="25" operator="greaterThan">
      <formula>100</formula>
    </cfRule>
  </conditionalFormatting>
  <conditionalFormatting sqref="D29:J29 Q29:AB29 Q28:AA28 K4:P29">
    <cfRule type="cellIs" dxfId="722" priority="23" operator="equal">
      <formula>212030016606640</formula>
    </cfRule>
  </conditionalFormatting>
  <conditionalFormatting sqref="D29:J29 L29:AB29 L28:AA28 K4:K29">
    <cfRule type="cellIs" dxfId="721" priority="21" operator="equal">
      <formula>$K$4</formula>
    </cfRule>
    <cfRule type="cellIs" dxfId="720" priority="22" operator="equal">
      <formula>2120</formula>
    </cfRule>
  </conditionalFormatting>
  <conditionalFormatting sqref="D29:L29 M4:N29">
    <cfRule type="cellIs" dxfId="719" priority="19" operator="equal">
      <formula>$M$4</formula>
    </cfRule>
    <cfRule type="cellIs" dxfId="718" priority="20" operator="equal">
      <formula>300</formula>
    </cfRule>
  </conditionalFormatting>
  <conditionalFormatting sqref="O4:O29">
    <cfRule type="cellIs" dxfId="717" priority="17" operator="equal">
      <formula>$O$4</formula>
    </cfRule>
    <cfRule type="cellIs" dxfId="716" priority="18" operator="equal">
      <formula>1660</formula>
    </cfRule>
  </conditionalFormatting>
  <conditionalFormatting sqref="P4:P29">
    <cfRule type="cellIs" dxfId="715" priority="15" operator="equal">
      <formula>$P$4</formula>
    </cfRule>
    <cfRule type="cellIs" dxfId="714" priority="16" operator="equal">
      <formula>6640</formula>
    </cfRule>
  </conditionalFormatting>
  <conditionalFormatting sqref="AT6:AT28">
    <cfRule type="cellIs" dxfId="713" priority="14" operator="lessThan">
      <formula>0</formula>
    </cfRule>
  </conditionalFormatting>
  <conditionalFormatting sqref="AT7:AT18">
    <cfRule type="cellIs" dxfId="712" priority="11" operator="lessThan">
      <formula>0</formula>
    </cfRule>
    <cfRule type="cellIs" dxfId="711" priority="12" operator="lessThan">
      <formula>0</formula>
    </cfRule>
    <cfRule type="cellIs" dxfId="710" priority="13" operator="lessThan">
      <formula>0</formula>
    </cfRule>
  </conditionalFormatting>
  <conditionalFormatting sqref="L28:AA28 K4:K28">
    <cfRule type="cellIs" dxfId="709" priority="10" operator="equal">
      <formula>$K$4</formula>
    </cfRule>
  </conditionalFormatting>
  <conditionalFormatting sqref="D28:D29 D6:D22 D24:D26 D4:AA4">
    <cfRule type="cellIs" dxfId="708" priority="9" operator="equal">
      <formula>$D$4</formula>
    </cfRule>
  </conditionalFormatting>
  <conditionalFormatting sqref="S4:S29">
    <cfRule type="cellIs" dxfId="707" priority="8" operator="equal">
      <formula>$S$4</formula>
    </cfRule>
  </conditionalFormatting>
  <conditionalFormatting sqref="Z4:Z29">
    <cfRule type="cellIs" dxfId="706" priority="7" operator="equal">
      <formula>$Z$4</formula>
    </cfRule>
  </conditionalFormatting>
  <conditionalFormatting sqref="AA4:AA29">
    <cfRule type="cellIs" dxfId="705" priority="6" operator="equal">
      <formula>$AA$4</formula>
    </cfRule>
  </conditionalFormatting>
  <conditionalFormatting sqref="AB4:AB29">
    <cfRule type="cellIs" dxfId="704" priority="5" operator="equal">
      <formula>$AB$4</formula>
    </cfRule>
  </conditionalFormatting>
  <conditionalFormatting sqref="AT7:AT28">
    <cfRule type="cellIs" dxfId="703" priority="2" operator="lessThan">
      <formula>0</formula>
    </cfRule>
    <cfRule type="cellIs" dxfId="702" priority="3" operator="lessThan">
      <formula>0</formula>
    </cfRule>
    <cfRule type="cellIs" dxfId="701" priority="4" operator="lessThan">
      <formula>0</formula>
    </cfRule>
  </conditionalFormatting>
  <conditionalFormatting sqref="D5:AA5">
    <cfRule type="cellIs" dxfId="70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O33" sqref="AO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78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25" t="s">
        <v>1</v>
      </c>
      <c r="B4" s="225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99" priority="26" stopIfTrue="1" operator="greaterThan">
      <formula>0</formula>
    </cfRule>
  </conditionalFormatting>
  <conditionalFormatting sqref="AQ31">
    <cfRule type="cellIs" dxfId="698" priority="24" operator="greaterThan">
      <formula>$AQ$7:$AQ$18&lt;100</formula>
    </cfRule>
    <cfRule type="cellIs" dxfId="697" priority="25" operator="greaterThan">
      <formula>100</formula>
    </cfRule>
  </conditionalFormatting>
  <conditionalFormatting sqref="D29:J29 Q29:AB29 Q28:AA28 K4:P29">
    <cfRule type="cellIs" dxfId="696" priority="23" operator="equal">
      <formula>212030016606640</formula>
    </cfRule>
  </conditionalFormatting>
  <conditionalFormatting sqref="D29:J29 L29:AB29 L28:AA28 K4:K29">
    <cfRule type="cellIs" dxfId="695" priority="21" operator="equal">
      <formula>$K$4</formula>
    </cfRule>
    <cfRule type="cellIs" dxfId="694" priority="22" operator="equal">
      <formula>2120</formula>
    </cfRule>
  </conditionalFormatting>
  <conditionalFormatting sqref="D29:L29 M4:N29">
    <cfRule type="cellIs" dxfId="693" priority="19" operator="equal">
      <formula>$M$4</formula>
    </cfRule>
    <cfRule type="cellIs" dxfId="692" priority="20" operator="equal">
      <formula>300</formula>
    </cfRule>
  </conditionalFormatting>
  <conditionalFormatting sqref="O4:O29">
    <cfRule type="cellIs" dxfId="691" priority="17" operator="equal">
      <formula>$O$4</formula>
    </cfRule>
    <cfRule type="cellIs" dxfId="690" priority="18" operator="equal">
      <formula>1660</formula>
    </cfRule>
  </conditionalFormatting>
  <conditionalFormatting sqref="P4:P29">
    <cfRule type="cellIs" dxfId="689" priority="15" operator="equal">
      <formula>$P$4</formula>
    </cfRule>
    <cfRule type="cellIs" dxfId="688" priority="16" operator="equal">
      <formula>6640</formula>
    </cfRule>
  </conditionalFormatting>
  <conditionalFormatting sqref="AT6:AT28">
    <cfRule type="cellIs" dxfId="687" priority="14" operator="lessThan">
      <formula>0</formula>
    </cfRule>
  </conditionalFormatting>
  <conditionalFormatting sqref="AT7:AT18">
    <cfRule type="cellIs" dxfId="686" priority="11" operator="lessThan">
      <formula>0</formula>
    </cfRule>
    <cfRule type="cellIs" dxfId="685" priority="12" operator="lessThan">
      <formula>0</formula>
    </cfRule>
    <cfRule type="cellIs" dxfId="684" priority="13" operator="lessThan">
      <formula>0</formula>
    </cfRule>
  </conditionalFormatting>
  <conditionalFormatting sqref="L28:AA28 K4:K28">
    <cfRule type="cellIs" dxfId="683" priority="10" operator="equal">
      <formula>$K$4</formula>
    </cfRule>
  </conditionalFormatting>
  <conditionalFormatting sqref="D28:D29 D6:D22 D24:D26 D4:AA4">
    <cfRule type="cellIs" dxfId="682" priority="9" operator="equal">
      <formula>$D$4</formula>
    </cfRule>
  </conditionalFormatting>
  <conditionalFormatting sqref="S4:S29">
    <cfRule type="cellIs" dxfId="681" priority="8" operator="equal">
      <formula>$S$4</formula>
    </cfRule>
  </conditionalFormatting>
  <conditionalFormatting sqref="Z4:Z29">
    <cfRule type="cellIs" dxfId="680" priority="7" operator="equal">
      <formula>$Z$4</formula>
    </cfRule>
  </conditionalFormatting>
  <conditionalFormatting sqref="AA4:AA29">
    <cfRule type="cellIs" dxfId="679" priority="6" operator="equal">
      <formula>$AA$4</formula>
    </cfRule>
  </conditionalFormatting>
  <conditionalFormatting sqref="AB4:AB29">
    <cfRule type="cellIs" dxfId="678" priority="5" operator="equal">
      <formula>$AB$4</formula>
    </cfRule>
  </conditionalFormatting>
  <conditionalFormatting sqref="AT7:AT28">
    <cfRule type="cellIs" dxfId="677" priority="2" operator="lessThan">
      <formula>0</formula>
    </cfRule>
    <cfRule type="cellIs" dxfId="676" priority="3" operator="lessThan">
      <formula>0</formula>
    </cfRule>
    <cfRule type="cellIs" dxfId="675" priority="4" operator="lessThan">
      <formula>0</formula>
    </cfRule>
  </conditionalFormatting>
  <conditionalFormatting sqref="D5:AA5">
    <cfRule type="cellIs" dxfId="674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78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101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73" priority="26" stopIfTrue="1" operator="greaterThan">
      <formula>0</formula>
    </cfRule>
  </conditionalFormatting>
  <conditionalFormatting sqref="AQ31">
    <cfRule type="cellIs" dxfId="672" priority="24" operator="greaterThan">
      <formula>$AQ$7:$AQ$18&lt;100</formula>
    </cfRule>
    <cfRule type="cellIs" dxfId="671" priority="25" operator="greaterThan">
      <formula>100</formula>
    </cfRule>
  </conditionalFormatting>
  <conditionalFormatting sqref="D29:J29 Q29:AB29 Q28:AA28 K4:P29">
    <cfRule type="cellIs" dxfId="670" priority="23" operator="equal">
      <formula>212030016606640</formula>
    </cfRule>
  </conditionalFormatting>
  <conditionalFormatting sqref="D29:J29 L29:AB29 L28:AA28 K4:K29">
    <cfRule type="cellIs" dxfId="669" priority="21" operator="equal">
      <formula>$K$4</formula>
    </cfRule>
    <cfRule type="cellIs" dxfId="668" priority="22" operator="equal">
      <formula>2120</formula>
    </cfRule>
  </conditionalFormatting>
  <conditionalFormatting sqref="D29:L29 M4:N29">
    <cfRule type="cellIs" dxfId="667" priority="19" operator="equal">
      <formula>$M$4</formula>
    </cfRule>
    <cfRule type="cellIs" dxfId="666" priority="20" operator="equal">
      <formula>300</formula>
    </cfRule>
  </conditionalFormatting>
  <conditionalFormatting sqref="O4:O29">
    <cfRule type="cellIs" dxfId="665" priority="17" operator="equal">
      <formula>$O$4</formula>
    </cfRule>
    <cfRule type="cellIs" dxfId="664" priority="18" operator="equal">
      <formula>1660</formula>
    </cfRule>
  </conditionalFormatting>
  <conditionalFormatting sqref="P4:P29">
    <cfRule type="cellIs" dxfId="663" priority="15" operator="equal">
      <formula>$P$4</formula>
    </cfRule>
    <cfRule type="cellIs" dxfId="662" priority="16" operator="equal">
      <formula>6640</formula>
    </cfRule>
  </conditionalFormatting>
  <conditionalFormatting sqref="AT6:AT28">
    <cfRule type="cellIs" dxfId="661" priority="14" operator="lessThan">
      <formula>0</formula>
    </cfRule>
  </conditionalFormatting>
  <conditionalFormatting sqref="AT7:AT18">
    <cfRule type="cellIs" dxfId="660" priority="11" operator="lessThan">
      <formula>0</formula>
    </cfRule>
    <cfRule type="cellIs" dxfId="659" priority="12" operator="lessThan">
      <formula>0</formula>
    </cfRule>
    <cfRule type="cellIs" dxfId="658" priority="13" operator="lessThan">
      <formula>0</formula>
    </cfRule>
  </conditionalFormatting>
  <conditionalFormatting sqref="L28:AA28 K4:K28">
    <cfRule type="cellIs" dxfId="657" priority="10" operator="equal">
      <formula>$K$4</formula>
    </cfRule>
  </conditionalFormatting>
  <conditionalFormatting sqref="D28:D29 D6:D22 D24:D26 D4:AA4">
    <cfRule type="cellIs" dxfId="656" priority="9" operator="equal">
      <formula>$D$4</formula>
    </cfRule>
  </conditionalFormatting>
  <conditionalFormatting sqref="S4:S29">
    <cfRule type="cellIs" dxfId="655" priority="8" operator="equal">
      <formula>$S$4</formula>
    </cfRule>
  </conditionalFormatting>
  <conditionalFormatting sqref="Z4:Z29">
    <cfRule type="cellIs" dxfId="654" priority="7" operator="equal">
      <formula>$Z$4</formula>
    </cfRule>
  </conditionalFormatting>
  <conditionalFormatting sqref="AA4:AA29">
    <cfRule type="cellIs" dxfId="653" priority="6" operator="equal">
      <formula>$AA$4</formula>
    </cfRule>
  </conditionalFormatting>
  <conditionalFormatting sqref="AB4:AB29">
    <cfRule type="cellIs" dxfId="652" priority="5" operator="equal">
      <formula>$AB$4</formula>
    </cfRule>
  </conditionalFormatting>
  <conditionalFormatting sqref="AT7:AT28">
    <cfRule type="cellIs" dxfId="651" priority="2" operator="lessThan">
      <formula>0</formula>
    </cfRule>
    <cfRule type="cellIs" dxfId="650" priority="3" operator="lessThan">
      <formula>0</formula>
    </cfRule>
    <cfRule type="cellIs" dxfId="649" priority="4" operator="lessThan">
      <formula>0</formula>
    </cfRule>
  </conditionalFormatting>
  <conditionalFormatting sqref="D5:AA5">
    <cfRule type="cellIs" dxfId="648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S27" sqref="S2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6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6" ht="18.75">
      <c r="A3" s="234" t="s">
        <v>79</v>
      </c>
      <c r="B3" s="235"/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5" t="s">
        <v>1</v>
      </c>
      <c r="B4" s="225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5" t="s">
        <v>2</v>
      </c>
      <c r="B5" s="225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227"/>
      <c r="AW7" s="22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102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8" t="s">
        <v>69</v>
      </c>
      <c r="B28" s="229"/>
      <c r="C28" s="229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0" t="s">
        <v>70</v>
      </c>
      <c r="B29" s="231"/>
      <c r="C29" s="232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647" priority="26" stopIfTrue="1" operator="greaterThan">
      <formula>0</formula>
    </cfRule>
  </conditionalFormatting>
  <conditionalFormatting sqref="AQ31">
    <cfRule type="cellIs" dxfId="646" priority="24" operator="greaterThan">
      <formula>$AQ$7:$AQ$18&lt;100</formula>
    </cfRule>
    <cfRule type="cellIs" dxfId="645" priority="25" operator="greaterThan">
      <formula>100</formula>
    </cfRule>
  </conditionalFormatting>
  <conditionalFormatting sqref="D29:J29 Q29:AB29 Q28:AA28 K4:P29 N4:AA4">
    <cfRule type="cellIs" dxfId="644" priority="23" operator="equal">
      <formula>212030016606640</formula>
    </cfRule>
  </conditionalFormatting>
  <conditionalFormatting sqref="D29:J29 L29:AB29 L28:AA28 K4:K29">
    <cfRule type="cellIs" dxfId="643" priority="21" operator="equal">
      <formula>$K$4</formula>
    </cfRule>
    <cfRule type="cellIs" dxfId="642" priority="22" operator="equal">
      <formula>2120</formula>
    </cfRule>
  </conditionalFormatting>
  <conditionalFormatting sqref="D29:L29 M4:N29 N4:AA4">
    <cfRule type="cellIs" dxfId="641" priority="19" operator="equal">
      <formula>$M$4</formula>
    </cfRule>
    <cfRule type="cellIs" dxfId="640" priority="20" operator="equal">
      <formula>300</formula>
    </cfRule>
  </conditionalFormatting>
  <conditionalFormatting sqref="O4:O29">
    <cfRule type="cellIs" dxfId="639" priority="17" operator="equal">
      <formula>$O$4</formula>
    </cfRule>
    <cfRule type="cellIs" dxfId="638" priority="18" operator="equal">
      <formula>1660</formula>
    </cfRule>
  </conditionalFormatting>
  <conditionalFormatting sqref="P4:P29">
    <cfRule type="cellIs" dxfId="637" priority="15" operator="equal">
      <formula>$P$4</formula>
    </cfRule>
    <cfRule type="cellIs" dxfId="636" priority="16" operator="equal">
      <formula>6640</formula>
    </cfRule>
  </conditionalFormatting>
  <conditionalFormatting sqref="AT6:AT28">
    <cfRule type="cellIs" dxfId="635" priority="14" operator="lessThan">
      <formula>0</formula>
    </cfRule>
  </conditionalFormatting>
  <conditionalFormatting sqref="AT7:AT18">
    <cfRule type="cellIs" dxfId="634" priority="11" operator="lessThan">
      <formula>0</formula>
    </cfRule>
    <cfRule type="cellIs" dxfId="633" priority="12" operator="lessThan">
      <formula>0</formula>
    </cfRule>
    <cfRule type="cellIs" dxfId="632" priority="13" operator="lessThan">
      <formula>0</formula>
    </cfRule>
  </conditionalFormatting>
  <conditionalFormatting sqref="L28:AA28 K4:K28">
    <cfRule type="cellIs" dxfId="631" priority="10" operator="equal">
      <formula>$K$4</formula>
    </cfRule>
  </conditionalFormatting>
  <conditionalFormatting sqref="D28:D29 D6:D22 D24:D26 D4:AA4">
    <cfRule type="cellIs" dxfId="630" priority="9" operator="equal">
      <formula>$D$4</formula>
    </cfRule>
  </conditionalFormatting>
  <conditionalFormatting sqref="S4:S29">
    <cfRule type="cellIs" dxfId="629" priority="8" operator="equal">
      <formula>$S$4</formula>
    </cfRule>
  </conditionalFormatting>
  <conditionalFormatting sqref="Z4:Z29">
    <cfRule type="cellIs" dxfId="628" priority="7" operator="equal">
      <formula>$Z$4</formula>
    </cfRule>
  </conditionalFormatting>
  <conditionalFormatting sqref="AA4:AA29">
    <cfRule type="cellIs" dxfId="627" priority="6" operator="equal">
      <formula>$AA$4</formula>
    </cfRule>
  </conditionalFormatting>
  <conditionalFormatting sqref="AB4:AB29">
    <cfRule type="cellIs" dxfId="626" priority="5" operator="equal">
      <formula>$AB$4</formula>
    </cfRule>
  </conditionalFormatting>
  <conditionalFormatting sqref="AT7:AT28">
    <cfRule type="cellIs" dxfId="625" priority="2" operator="lessThan">
      <formula>0</formula>
    </cfRule>
    <cfRule type="cellIs" dxfId="624" priority="3" operator="lessThan">
      <formula>0</formula>
    </cfRule>
    <cfRule type="cellIs" dxfId="623" priority="4" operator="lessThan">
      <formula>0</formula>
    </cfRule>
  </conditionalFormatting>
  <conditionalFormatting sqref="D5:AA5">
    <cfRule type="cellIs" dxfId="62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A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</row>
    <row r="2" spans="1:53" ht="7.5" hidden="1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</row>
    <row r="3" spans="1:53" ht="18.75">
      <c r="A3" s="244" t="s">
        <v>80</v>
      </c>
      <c r="B3" s="244"/>
      <c r="C3" s="244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  <c r="AL3" s="245"/>
      <c r="AM3" s="245"/>
      <c r="AN3" s="245"/>
      <c r="AO3" s="245"/>
      <c r="AP3" s="245"/>
      <c r="AQ3" s="245"/>
      <c r="AR3" s="245"/>
      <c r="AS3" s="245"/>
      <c r="AT3" s="245"/>
    </row>
    <row r="4" spans="1:53">
      <c r="A4" s="243" t="s">
        <v>1</v>
      </c>
      <c r="B4" s="243"/>
      <c r="C4" s="243"/>
      <c r="D4" s="18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6"/>
      <c r="AV4" s="6"/>
      <c r="AW4" s="6"/>
      <c r="AX4" s="6"/>
      <c r="AY4" s="6"/>
      <c r="AZ4" s="6"/>
      <c r="BA4" s="6"/>
    </row>
    <row r="5" spans="1:53">
      <c r="A5" s="243" t="s">
        <v>2</v>
      </c>
      <c r="B5" s="243"/>
      <c r="C5" s="243"/>
      <c r="D5" s="18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78" t="s">
        <v>21</v>
      </c>
      <c r="T6" s="178" t="s">
        <v>22</v>
      </c>
      <c r="U6" s="178" t="s">
        <v>23</v>
      </c>
      <c r="V6" s="178" t="s">
        <v>24</v>
      </c>
      <c r="W6" s="179" t="s">
        <v>25</v>
      </c>
      <c r="X6" s="179" t="s">
        <v>26</v>
      </c>
      <c r="Y6" s="179" t="s">
        <v>27</v>
      </c>
      <c r="Z6" s="179" t="s">
        <v>28</v>
      </c>
      <c r="AA6" s="179" t="s">
        <v>29</v>
      </c>
      <c r="AB6" s="180" t="s">
        <v>30</v>
      </c>
      <c r="AC6" s="181" t="s">
        <v>31</v>
      </c>
      <c r="AD6" s="182" t="s">
        <v>32</v>
      </c>
      <c r="AE6" s="182" t="s">
        <v>33</v>
      </c>
      <c r="AF6" s="182" t="s">
        <v>34</v>
      </c>
      <c r="AG6" s="182" t="s">
        <v>35</v>
      </c>
      <c r="AH6" s="182" t="s">
        <v>36</v>
      </c>
      <c r="AI6" s="182" t="s">
        <v>37</v>
      </c>
      <c r="AJ6" s="181" t="s">
        <v>38</v>
      </c>
      <c r="AK6" s="182" t="s">
        <v>39</v>
      </c>
      <c r="AL6" s="182" t="s">
        <v>40</v>
      </c>
      <c r="AM6" s="182" t="s">
        <v>41</v>
      </c>
      <c r="AN6" s="181" t="s">
        <v>42</v>
      </c>
      <c r="AO6" s="182" t="s">
        <v>43</v>
      </c>
      <c r="AP6" s="181" t="s">
        <v>44</v>
      </c>
      <c r="AQ6" s="181" t="s">
        <v>45</v>
      </c>
      <c r="AR6" s="181" t="s">
        <v>46</v>
      </c>
      <c r="AS6" s="18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>
      <c r="A8" s="49">
        <v>2</v>
      </c>
      <c r="B8" s="35">
        <v>1908446135</v>
      </c>
      <c r="C8" s="38" t="s">
        <v>103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>
      <c r="A9" s="49">
        <v>3</v>
      </c>
      <c r="B9" s="35">
        <v>1908446136</v>
      </c>
      <c r="C9" s="35" t="s">
        <v>51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>
      <c r="A10" s="49">
        <v>4</v>
      </c>
      <c r="B10" s="35">
        <v>1908446137</v>
      </c>
      <c r="C10" s="35" t="s">
        <v>52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>
      <c r="A11" s="49">
        <v>5</v>
      </c>
      <c r="B11" s="35">
        <v>1908446138</v>
      </c>
      <c r="C11" s="58" t="s">
        <v>53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>
      <c r="A12" s="49">
        <v>6</v>
      </c>
      <c r="B12" s="35">
        <v>1908446139</v>
      </c>
      <c r="C12" s="35" t="s">
        <v>54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>
      <c r="A13" s="49">
        <v>7</v>
      </c>
      <c r="B13" s="35">
        <v>1908446140</v>
      </c>
      <c r="C13" s="35" t="s">
        <v>55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>
      <c r="A15" s="49">
        <v>9</v>
      </c>
      <c r="B15" s="35">
        <v>1908446142</v>
      </c>
      <c r="C15" s="62" t="s">
        <v>57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>
      <c r="A16" s="49">
        <v>10</v>
      </c>
      <c r="B16" s="35">
        <v>1908446143</v>
      </c>
      <c r="C16" s="35" t="s">
        <v>58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102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28" t="s">
        <v>69</v>
      </c>
      <c r="B28" s="229"/>
      <c r="C28" s="229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30" t="s">
        <v>70</v>
      </c>
      <c r="B29" s="231"/>
      <c r="C29" s="232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240"/>
      <c r="AD29" s="241"/>
      <c r="AE29" s="241"/>
      <c r="AF29" s="241"/>
      <c r="AG29" s="241"/>
      <c r="AH29" s="241"/>
      <c r="AI29" s="241"/>
      <c r="AJ29" s="241"/>
      <c r="AK29" s="241"/>
      <c r="AL29" s="241"/>
      <c r="AM29" s="241"/>
      <c r="AN29" s="241"/>
      <c r="AO29" s="241"/>
      <c r="AP29" s="241"/>
      <c r="AQ29" s="241"/>
      <c r="AR29" s="241"/>
      <c r="AS29" s="241"/>
      <c r="AT29" s="242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>
      <c r="A47" s="6"/>
      <c r="B47" s="6"/>
      <c r="C47" s="6"/>
      <c r="D47" s="6"/>
      <c r="E47" s="6"/>
      <c r="AR47" s="6"/>
      <c r="AS47" s="6"/>
      <c r="AT47" s="6"/>
    </row>
    <row r="48" spans="1:49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C4:AT4"/>
    <mergeCell ref="A4:C4"/>
    <mergeCell ref="A3:C3"/>
    <mergeCell ref="D3:AT3"/>
    <mergeCell ref="AC5:AT5"/>
    <mergeCell ref="A28:C28"/>
    <mergeCell ref="A29:C29"/>
    <mergeCell ref="AC29:AT29"/>
    <mergeCell ref="A5:C5"/>
  </mergeCells>
  <conditionalFormatting sqref="AP7:AP27">
    <cfRule type="cellIs" dxfId="621" priority="28" stopIfTrue="1" operator="greaterThan">
      <formula>0</formula>
    </cfRule>
  </conditionalFormatting>
  <conditionalFormatting sqref="AQ31">
    <cfRule type="cellIs" dxfId="620" priority="26" operator="greaterThan">
      <formula>$AQ$7:$AQ$18&lt;100</formula>
    </cfRule>
    <cfRule type="cellIs" dxfId="619" priority="27" operator="greaterThan">
      <formula>100</formula>
    </cfRule>
  </conditionalFormatting>
  <conditionalFormatting sqref="D29:J29 Q29:AB29 Q28:AA28 K4:P29">
    <cfRule type="cellIs" dxfId="618" priority="25" operator="equal">
      <formula>212030016606640</formula>
    </cfRule>
  </conditionalFormatting>
  <conditionalFormatting sqref="D29:J29 L29:AB29 L28:AA28 K4:K29">
    <cfRule type="cellIs" dxfId="617" priority="23" operator="equal">
      <formula>$K$4</formula>
    </cfRule>
    <cfRule type="cellIs" dxfId="616" priority="24" operator="equal">
      <formula>2120</formula>
    </cfRule>
  </conditionalFormatting>
  <conditionalFormatting sqref="D29:L29 M4:N29">
    <cfRule type="cellIs" dxfId="615" priority="21" operator="equal">
      <formula>$M$4</formula>
    </cfRule>
    <cfRule type="cellIs" dxfId="614" priority="22" operator="equal">
      <formula>300</formula>
    </cfRule>
  </conditionalFormatting>
  <conditionalFormatting sqref="O4:O29">
    <cfRule type="cellIs" dxfId="613" priority="19" operator="equal">
      <formula>$O$4</formula>
    </cfRule>
    <cfRule type="cellIs" dxfId="612" priority="20" operator="equal">
      <formula>1660</formula>
    </cfRule>
  </conditionalFormatting>
  <conditionalFormatting sqref="P4:P29">
    <cfRule type="cellIs" dxfId="611" priority="17" operator="equal">
      <formula>$P$4</formula>
    </cfRule>
    <cfRule type="cellIs" dxfId="610" priority="18" operator="equal">
      <formula>6640</formula>
    </cfRule>
  </conditionalFormatting>
  <conditionalFormatting sqref="AT6:AT28">
    <cfRule type="cellIs" dxfId="609" priority="16" operator="lessThan">
      <formula>0</formula>
    </cfRule>
  </conditionalFormatting>
  <conditionalFormatting sqref="AT7:AT18">
    <cfRule type="cellIs" dxfId="608" priority="13" operator="lessThan">
      <formula>0</formula>
    </cfRule>
    <cfRule type="cellIs" dxfId="607" priority="14" operator="lessThan">
      <formula>0</formula>
    </cfRule>
    <cfRule type="cellIs" dxfId="606" priority="15" operator="lessThan">
      <formula>0</formula>
    </cfRule>
  </conditionalFormatting>
  <conditionalFormatting sqref="L28:AA28 K4:K28">
    <cfRule type="cellIs" dxfId="605" priority="12" operator="equal">
      <formula>$K$4</formula>
    </cfRule>
  </conditionalFormatting>
  <conditionalFormatting sqref="D28:D29 D6:D22 D24:D26 D4:AA4">
    <cfRule type="cellIs" dxfId="604" priority="11" operator="equal">
      <formula>$D$4</formula>
    </cfRule>
  </conditionalFormatting>
  <conditionalFormatting sqref="S4:S29">
    <cfRule type="cellIs" dxfId="603" priority="10" operator="equal">
      <formula>$S$4</formula>
    </cfRule>
  </conditionalFormatting>
  <conditionalFormatting sqref="Z4:Z29">
    <cfRule type="cellIs" dxfId="602" priority="9" operator="equal">
      <formula>$Z$4</formula>
    </cfRule>
  </conditionalFormatting>
  <conditionalFormatting sqref="AA4:AA29">
    <cfRule type="cellIs" dxfId="601" priority="8" operator="equal">
      <formula>$AA$4</formula>
    </cfRule>
  </conditionalFormatting>
  <conditionalFormatting sqref="AB4:AB29">
    <cfRule type="cellIs" dxfId="600" priority="7" operator="equal">
      <formula>$AB$4</formula>
    </cfRule>
  </conditionalFormatting>
  <conditionalFormatting sqref="AT7:AT28">
    <cfRule type="cellIs" dxfId="599" priority="4" operator="lessThan">
      <formula>0</formula>
    </cfRule>
    <cfRule type="cellIs" dxfId="598" priority="5" operator="lessThan">
      <formula>0</formula>
    </cfRule>
    <cfRule type="cellIs" dxfId="597" priority="6" operator="lessThan">
      <formula>0</formula>
    </cfRule>
  </conditionalFormatting>
  <conditionalFormatting sqref="D5:AA5">
    <cfRule type="cellIs" dxfId="596" priority="3" operator="greaterThan">
      <formula>0</formula>
    </cfRule>
  </conditionalFormatting>
  <conditionalFormatting sqref="D7:AA27 AC7:AS27">
    <cfRule type="cellIs" dxfId="595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2021-02-07T09:32:42Z</cp:lastPrinted>
  <dcterms:created xsi:type="dcterms:W3CDTF">2021-02-01T09:30:48Z</dcterms:created>
  <dcterms:modified xsi:type="dcterms:W3CDTF">2021-02-20T16:49:32Z</dcterms:modified>
</cp:coreProperties>
</file>