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794" activeTab="30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32" l="1"/>
  <c r="R24" i="32"/>
  <c r="D28" i="31" l="1"/>
  <c r="V12" i="31" l="1"/>
  <c r="U28" i="31"/>
  <c r="R27" i="6" l="1"/>
  <c r="M18" i="26" l="1"/>
  <c r="R18" i="26" s="1"/>
  <c r="N17" i="26"/>
  <c r="N18" i="26"/>
  <c r="N19" i="26"/>
  <c r="N20" i="26"/>
  <c r="N8" i="26"/>
  <c r="N9" i="26"/>
  <c r="N10" i="26"/>
  <c r="N11" i="26"/>
  <c r="N12" i="26"/>
  <c r="N13" i="26"/>
  <c r="N14" i="26"/>
  <c r="N15" i="26"/>
  <c r="N16" i="26"/>
  <c r="N21" i="26"/>
  <c r="N22" i="26"/>
  <c r="N23" i="26"/>
  <c r="N24" i="26"/>
  <c r="N25" i="26"/>
  <c r="N7" i="26"/>
  <c r="S18" i="26" l="1"/>
  <c r="T18" i="26" s="1"/>
  <c r="O18" i="26"/>
  <c r="R27" i="25"/>
  <c r="D8" i="33" l="1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G4" i="33" l="1"/>
  <c r="G5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 l="1"/>
  <c r="G29" i="33" s="1"/>
  <c r="R21" i="19"/>
  <c r="R27" i="13" l="1"/>
  <c r="S23" i="13" l="1"/>
  <c r="S24" i="13"/>
  <c r="S25" i="13"/>
  <c r="S26" i="13"/>
  <c r="R23" i="13"/>
  <c r="R24" i="13"/>
  <c r="R25" i="13"/>
  <c r="R26" i="13"/>
  <c r="O17" i="13"/>
  <c r="O19" i="13"/>
  <c r="O23" i="13"/>
  <c r="O24" i="13"/>
  <c r="O25" i="13"/>
  <c r="O26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T23" i="13"/>
  <c r="D28" i="12" l="1"/>
  <c r="U28" i="11" l="1"/>
  <c r="Q28" i="11" l="1"/>
  <c r="U28" i="10" l="1"/>
  <c r="U28" i="9" l="1"/>
  <c r="U28" i="7" l="1"/>
  <c r="R24" i="6" l="1"/>
  <c r="R26" i="6"/>
  <c r="D28" i="3" l="1"/>
  <c r="E5" i="33" l="1"/>
  <c r="F5" i="33"/>
  <c r="H5" i="33"/>
  <c r="I5" i="33"/>
  <c r="J5" i="33"/>
  <c r="K5" i="33"/>
  <c r="L5" i="33"/>
  <c r="D5" i="33"/>
  <c r="E4" i="33"/>
  <c r="F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H27" i="33"/>
  <c r="I27" i="33"/>
  <c r="J27" i="33"/>
  <c r="K27" i="33"/>
  <c r="L27" i="33"/>
  <c r="E26" i="33"/>
  <c r="F26" i="33"/>
  <c r="H26" i="33"/>
  <c r="I26" i="33"/>
  <c r="J26" i="33"/>
  <c r="K26" i="33"/>
  <c r="L26" i="33"/>
  <c r="E25" i="33"/>
  <c r="F25" i="33"/>
  <c r="H25" i="33"/>
  <c r="I25" i="33"/>
  <c r="J25" i="33"/>
  <c r="K25" i="33"/>
  <c r="L25" i="33"/>
  <c r="E24" i="33"/>
  <c r="F24" i="33"/>
  <c r="H24" i="33"/>
  <c r="I24" i="33"/>
  <c r="J24" i="33"/>
  <c r="K24" i="33"/>
  <c r="L24" i="33"/>
  <c r="E23" i="33"/>
  <c r="F23" i="33"/>
  <c r="H23" i="33"/>
  <c r="I23" i="33"/>
  <c r="J23" i="33"/>
  <c r="K23" i="33"/>
  <c r="L23" i="33"/>
  <c r="E22" i="33"/>
  <c r="F22" i="33"/>
  <c r="H22" i="33"/>
  <c r="I22" i="33"/>
  <c r="J22" i="33"/>
  <c r="K22" i="33"/>
  <c r="L22" i="33"/>
  <c r="E21" i="33"/>
  <c r="F21" i="33"/>
  <c r="H21" i="33"/>
  <c r="I21" i="33"/>
  <c r="J21" i="33"/>
  <c r="K21" i="33"/>
  <c r="L21" i="33"/>
  <c r="E20" i="33"/>
  <c r="F20" i="33"/>
  <c r="H20" i="33"/>
  <c r="I20" i="33"/>
  <c r="J20" i="33"/>
  <c r="K20" i="33"/>
  <c r="L20" i="33"/>
  <c r="E19" i="33"/>
  <c r="F19" i="33"/>
  <c r="H19" i="33"/>
  <c r="I19" i="33"/>
  <c r="J19" i="33"/>
  <c r="K19" i="33"/>
  <c r="L19" i="33"/>
  <c r="E18" i="33"/>
  <c r="F18" i="33"/>
  <c r="H18" i="33"/>
  <c r="I18" i="33"/>
  <c r="J18" i="33"/>
  <c r="K18" i="33"/>
  <c r="L18" i="33"/>
  <c r="E17" i="33"/>
  <c r="F17" i="33"/>
  <c r="H17" i="33"/>
  <c r="I17" i="33"/>
  <c r="J17" i="33"/>
  <c r="K17" i="33"/>
  <c r="L17" i="33"/>
  <c r="E16" i="33"/>
  <c r="F16" i="33"/>
  <c r="H16" i="33"/>
  <c r="I16" i="33"/>
  <c r="J16" i="33"/>
  <c r="K16" i="33"/>
  <c r="L16" i="33"/>
  <c r="E15" i="33"/>
  <c r="F15" i="33"/>
  <c r="H15" i="33"/>
  <c r="I15" i="33"/>
  <c r="J15" i="33"/>
  <c r="K15" i="33"/>
  <c r="L15" i="33"/>
  <c r="E14" i="33"/>
  <c r="F14" i="33"/>
  <c r="H14" i="33"/>
  <c r="I14" i="33"/>
  <c r="J14" i="33"/>
  <c r="K14" i="33"/>
  <c r="L14" i="33"/>
  <c r="E13" i="33"/>
  <c r="F13" i="33"/>
  <c r="H13" i="33"/>
  <c r="I13" i="33"/>
  <c r="J13" i="33"/>
  <c r="K13" i="33"/>
  <c r="L13" i="33"/>
  <c r="E12" i="33"/>
  <c r="F12" i="33"/>
  <c r="H12" i="33"/>
  <c r="I12" i="33"/>
  <c r="J12" i="33"/>
  <c r="K12" i="33"/>
  <c r="L12" i="33"/>
  <c r="E11" i="33"/>
  <c r="F11" i="33"/>
  <c r="H11" i="33"/>
  <c r="I11" i="33"/>
  <c r="J11" i="33"/>
  <c r="K11" i="33"/>
  <c r="L11" i="33"/>
  <c r="E10" i="33"/>
  <c r="F10" i="33"/>
  <c r="H10" i="33"/>
  <c r="I10" i="33"/>
  <c r="J10" i="33"/>
  <c r="K10" i="33"/>
  <c r="L10" i="33"/>
  <c r="E9" i="33"/>
  <c r="F9" i="33"/>
  <c r="H9" i="33"/>
  <c r="I9" i="33"/>
  <c r="J9" i="33"/>
  <c r="K9" i="33"/>
  <c r="L9" i="33"/>
  <c r="E8" i="33"/>
  <c r="F8" i="33"/>
  <c r="H8" i="33"/>
  <c r="I8" i="33"/>
  <c r="J8" i="33"/>
  <c r="K8" i="33"/>
  <c r="L8" i="33"/>
  <c r="E7" i="33"/>
  <c r="F7" i="33"/>
  <c r="H7" i="33"/>
  <c r="I7" i="33"/>
  <c r="J7" i="33"/>
  <c r="K7" i="33"/>
  <c r="L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V26" i="32" s="1"/>
  <c r="N25" i="32"/>
  <c r="M25" i="32"/>
  <c r="S25" i="32" s="1"/>
  <c r="T25" i="32" s="1"/>
  <c r="N24" i="32"/>
  <c r="M24" i="32"/>
  <c r="V24" i="32" s="1"/>
  <c r="N23" i="32"/>
  <c r="M23" i="32"/>
  <c r="N22" i="32"/>
  <c r="M22" i="32"/>
  <c r="O22" i="32" s="1"/>
  <c r="N21" i="32"/>
  <c r="M21" i="32"/>
  <c r="S21" i="32" s="1"/>
  <c r="T21" i="32" s="1"/>
  <c r="O20" i="32"/>
  <c r="N20" i="32"/>
  <c r="M20" i="32"/>
  <c r="R20" i="32" s="1"/>
  <c r="V20" i="32" s="1"/>
  <c r="N19" i="32"/>
  <c r="M19" i="32"/>
  <c r="S19" i="32" s="1"/>
  <c r="T19" i="32" s="1"/>
  <c r="N18" i="32"/>
  <c r="M18" i="32"/>
  <c r="R18" i="32" s="1"/>
  <c r="V18" i="32" s="1"/>
  <c r="N17" i="32"/>
  <c r="M17" i="32"/>
  <c r="S17" i="32" s="1"/>
  <c r="T17" i="32" s="1"/>
  <c r="N16" i="32"/>
  <c r="M16" i="32"/>
  <c r="R16" i="32" s="1"/>
  <c r="V16" i="32" s="1"/>
  <c r="N15" i="32"/>
  <c r="M15" i="32"/>
  <c r="S15" i="32" s="1"/>
  <c r="T15" i="32" s="1"/>
  <c r="N14" i="32"/>
  <c r="M14" i="32"/>
  <c r="R14" i="32" s="1"/>
  <c r="V14" i="32" s="1"/>
  <c r="N13" i="32"/>
  <c r="M13" i="32"/>
  <c r="S13" i="32" s="1"/>
  <c r="T13" i="32" s="1"/>
  <c r="N12" i="32"/>
  <c r="M12" i="32"/>
  <c r="R12" i="32" s="1"/>
  <c r="V12" i="32" s="1"/>
  <c r="N11" i="32"/>
  <c r="M11" i="32"/>
  <c r="S11" i="32" s="1"/>
  <c r="T11" i="32" s="1"/>
  <c r="N10" i="32"/>
  <c r="M10" i="32"/>
  <c r="R10" i="32" s="1"/>
  <c r="V10" i="32" s="1"/>
  <c r="N9" i="32"/>
  <c r="M9" i="32"/>
  <c r="S9" i="32" s="1"/>
  <c r="T9" i="32" s="1"/>
  <c r="N8" i="32"/>
  <c r="M8" i="32"/>
  <c r="R8" i="32" s="1"/>
  <c r="V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N27" i="31"/>
  <c r="M27" i="31"/>
  <c r="S27" i="31" s="1"/>
  <c r="T27" i="31" s="1"/>
  <c r="N26" i="31"/>
  <c r="M26" i="31"/>
  <c r="R26" i="31" s="1"/>
  <c r="V26" i="31" s="1"/>
  <c r="N25" i="31"/>
  <c r="M25" i="31"/>
  <c r="S25" i="31" s="1"/>
  <c r="T25" i="31" s="1"/>
  <c r="N24" i="31"/>
  <c r="M24" i="31"/>
  <c r="R24" i="31" s="1"/>
  <c r="V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M25" i="26"/>
  <c r="M24" i="26"/>
  <c r="M23" i="26"/>
  <c r="M22" i="26"/>
  <c r="M21" i="26"/>
  <c r="M20" i="26"/>
  <c r="M19" i="26"/>
  <c r="M17" i="26"/>
  <c r="O17" i="26" s="1"/>
  <c r="M16" i="26"/>
  <c r="O16" i="26" s="1"/>
  <c r="M15" i="26"/>
  <c r="M14" i="26"/>
  <c r="O14" i="26" s="1"/>
  <c r="M13" i="26"/>
  <c r="M12" i="26"/>
  <c r="O12" i="26" s="1"/>
  <c r="M11" i="26"/>
  <c r="M10" i="26"/>
  <c r="O10" i="26" s="1"/>
  <c r="M9" i="26"/>
  <c r="M8" i="26"/>
  <c r="O8" i="26" s="1"/>
  <c r="M7" i="26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M27" i="13"/>
  <c r="S27" i="13" s="1"/>
  <c r="T27" i="13" s="1"/>
  <c r="M26" i="13"/>
  <c r="M25" i="13"/>
  <c r="M24" i="13"/>
  <c r="M23" i="13"/>
  <c r="M22" i="13"/>
  <c r="M21" i="13"/>
  <c r="M20" i="13"/>
  <c r="M19" i="13"/>
  <c r="S19" i="13" s="1"/>
  <c r="T19" i="13" s="1"/>
  <c r="M18" i="13"/>
  <c r="O18" i="13" s="1"/>
  <c r="M17" i="13"/>
  <c r="S17" i="13" s="1"/>
  <c r="T17" i="13" s="1"/>
  <c r="M16" i="13"/>
  <c r="M15" i="13"/>
  <c r="S15" i="13" s="1"/>
  <c r="T15" i="13" s="1"/>
  <c r="M14" i="13"/>
  <c r="O14" i="13" s="1"/>
  <c r="M13" i="13"/>
  <c r="S13" i="13" s="1"/>
  <c r="T13" i="13" s="1"/>
  <c r="M12" i="13"/>
  <c r="O12" i="13" s="1"/>
  <c r="M11" i="13"/>
  <c r="S11" i="13" s="1"/>
  <c r="T11" i="13" s="1"/>
  <c r="M10" i="13"/>
  <c r="O10" i="13" s="1"/>
  <c r="M9" i="13"/>
  <c r="S9" i="13" s="1"/>
  <c r="T9" i="13" s="1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O10" i="1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V26" i="10" s="1"/>
  <c r="N25" i="10"/>
  <c r="M25" i="10"/>
  <c r="S25" i="10" s="1"/>
  <c r="T25" i="10" s="1"/>
  <c r="N24" i="10"/>
  <c r="M24" i="10"/>
  <c r="R24" i="10" s="1"/>
  <c r="V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V26" i="9" s="1"/>
  <c r="N25" i="9"/>
  <c r="M25" i="9"/>
  <c r="S25" i="9" s="1"/>
  <c r="T25" i="9" s="1"/>
  <c r="N24" i="9"/>
  <c r="M24" i="9"/>
  <c r="R24" i="9" s="1"/>
  <c r="V24" i="9" s="1"/>
  <c r="N23" i="9"/>
  <c r="M23" i="9"/>
  <c r="S23" i="9" s="1"/>
  <c r="T23" i="9" s="1"/>
  <c r="O22" i="9"/>
  <c r="N22" i="9"/>
  <c r="M22" i="9"/>
  <c r="R22" i="9" s="1"/>
  <c r="V22" i="9" s="1"/>
  <c r="N21" i="9"/>
  <c r="M21" i="9"/>
  <c r="S21" i="9" s="1"/>
  <c r="T21" i="9" s="1"/>
  <c r="N20" i="9"/>
  <c r="M20" i="9"/>
  <c r="R20" i="9" s="1"/>
  <c r="V20" i="9" s="1"/>
  <c r="N19" i="9"/>
  <c r="M19" i="9"/>
  <c r="S19" i="9" s="1"/>
  <c r="T19" i="9" s="1"/>
  <c r="N18" i="9"/>
  <c r="M18" i="9"/>
  <c r="R18" i="9" s="1"/>
  <c r="V18" i="9" s="1"/>
  <c r="N17" i="9"/>
  <c r="M17" i="9"/>
  <c r="S17" i="9" s="1"/>
  <c r="T17" i="9" s="1"/>
  <c r="N16" i="9"/>
  <c r="M16" i="9"/>
  <c r="R16" i="9" s="1"/>
  <c r="V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S23" i="32" l="1"/>
  <c r="T23" i="32" s="1"/>
  <c r="R23" i="32"/>
  <c r="V23" i="32" s="1"/>
  <c r="O10" i="32"/>
  <c r="O12" i="32"/>
  <c r="O18" i="32"/>
  <c r="N28" i="32"/>
  <c r="N28" i="31"/>
  <c r="H29" i="6"/>
  <c r="H4" i="7" s="1"/>
  <c r="H29" i="7" s="1"/>
  <c r="H4" i="8" s="1"/>
  <c r="H29" i="8" s="1"/>
  <c r="H4" i="9" s="1"/>
  <c r="O24" i="29"/>
  <c r="O10" i="29"/>
  <c r="N28" i="29"/>
  <c r="O22" i="27"/>
  <c r="O24" i="27"/>
  <c r="G29" i="27"/>
  <c r="G4" i="28" s="1"/>
  <c r="G29" i="28" s="1"/>
  <c r="G4" i="29" s="1"/>
  <c r="G29" i="29" s="1"/>
  <c r="G4" i="31" s="1"/>
  <c r="G29" i="31" s="1"/>
  <c r="G4" i="32" s="1"/>
  <c r="G29" i="32" s="1"/>
  <c r="N28" i="27"/>
  <c r="R20" i="26"/>
  <c r="O20" i="26"/>
  <c r="S20" i="26"/>
  <c r="T20" i="26" s="1"/>
  <c r="S25" i="26"/>
  <c r="T25" i="26" s="1"/>
  <c r="O25" i="26"/>
  <c r="S23" i="26"/>
  <c r="T23" i="26" s="1"/>
  <c r="O23" i="26"/>
  <c r="S15" i="26"/>
  <c r="T15" i="26" s="1"/>
  <c r="O15" i="26"/>
  <c r="S21" i="26"/>
  <c r="T21" i="26" s="1"/>
  <c r="O21" i="26"/>
  <c r="S7" i="26"/>
  <c r="T7" i="26" s="1"/>
  <c r="O7" i="26"/>
  <c r="R24" i="26"/>
  <c r="O24" i="26"/>
  <c r="S11" i="26"/>
  <c r="T11" i="26" s="1"/>
  <c r="O11" i="26"/>
  <c r="S22" i="26"/>
  <c r="O22" i="26"/>
  <c r="R19" i="26"/>
  <c r="S19" i="26"/>
  <c r="T19" i="26" s="1"/>
  <c r="O19" i="26"/>
  <c r="S13" i="26"/>
  <c r="T13" i="26" s="1"/>
  <c r="O13" i="26"/>
  <c r="S9" i="26"/>
  <c r="T9" i="26" s="1"/>
  <c r="O9" i="26"/>
  <c r="S17" i="26"/>
  <c r="T17" i="26" s="1"/>
  <c r="N28" i="26"/>
  <c r="O26" i="25"/>
  <c r="O10" i="25"/>
  <c r="O8" i="25"/>
  <c r="O16" i="25"/>
  <c r="N28" i="25"/>
  <c r="O18" i="25"/>
  <c r="O18" i="24"/>
  <c r="O26" i="24"/>
  <c r="O16" i="24"/>
  <c r="N28" i="24"/>
  <c r="O24" i="23"/>
  <c r="N28" i="23"/>
  <c r="O26" i="22"/>
  <c r="O8" i="22"/>
  <c r="O16" i="22"/>
  <c r="O10" i="22"/>
  <c r="N28" i="20"/>
  <c r="O20" i="19"/>
  <c r="R20" i="19"/>
  <c r="O16" i="19"/>
  <c r="R12" i="19"/>
  <c r="R24" i="19"/>
  <c r="N28" i="19"/>
  <c r="R16" i="19"/>
  <c r="O24" i="18"/>
  <c r="O24" i="17"/>
  <c r="O8" i="17"/>
  <c r="S21" i="13"/>
  <c r="T21" i="13" s="1"/>
  <c r="R21" i="13"/>
  <c r="O21" i="13"/>
  <c r="S20" i="13"/>
  <c r="R20" i="13"/>
  <c r="O20" i="13"/>
  <c r="R22" i="13"/>
  <c r="S22" i="13"/>
  <c r="T22" i="13" s="1"/>
  <c r="O22" i="13"/>
  <c r="T25" i="13"/>
  <c r="M27" i="33"/>
  <c r="S27" i="33" s="1"/>
  <c r="T27" i="33" s="1"/>
  <c r="O16" i="13"/>
  <c r="R16" i="13"/>
  <c r="T24" i="13"/>
  <c r="O14" i="12"/>
  <c r="O26" i="12"/>
  <c r="N28" i="12"/>
  <c r="O26" i="11"/>
  <c r="O12" i="11"/>
  <c r="O18" i="11"/>
  <c r="L28" i="33"/>
  <c r="L29" i="33" s="1"/>
  <c r="O20" i="11"/>
  <c r="N28" i="11"/>
  <c r="O26" i="10"/>
  <c r="N28" i="10"/>
  <c r="M18" i="33"/>
  <c r="R18" i="33" s="1"/>
  <c r="E28" i="33"/>
  <c r="E29" i="33" s="1"/>
  <c r="O24" i="9"/>
  <c r="O16" i="9"/>
  <c r="H29" i="9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4" i="33"/>
  <c r="R14" i="33" s="1"/>
  <c r="N28" i="9"/>
  <c r="N28" i="8"/>
  <c r="N28" i="7"/>
  <c r="O27" i="6"/>
  <c r="O25" i="6"/>
  <c r="O23" i="6"/>
  <c r="R23" i="6"/>
  <c r="M15" i="33"/>
  <c r="S15" i="33" s="1"/>
  <c r="T15" i="33" s="1"/>
  <c r="O22" i="6"/>
  <c r="R22" i="6"/>
  <c r="M26" i="33"/>
  <c r="R26" i="33" s="1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J29" i="33" s="1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F28" i="33"/>
  <c r="F29" i="33" s="1"/>
  <c r="I28" i="33"/>
  <c r="I29" i="33" s="1"/>
  <c r="N9" i="33"/>
  <c r="N12" i="33"/>
  <c r="K28" i="33"/>
  <c r="K29" i="33" s="1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V14" i="11" s="1"/>
  <c r="O14" i="11"/>
  <c r="R16" i="11"/>
  <c r="V16" i="11" s="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V8" i="11" s="1"/>
  <c r="O8" i="11"/>
  <c r="R22" i="11"/>
  <c r="V22" i="11" s="1"/>
  <c r="O22" i="11"/>
  <c r="R24" i="11"/>
  <c r="V24" i="11" s="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V7" i="32" s="1"/>
  <c r="R9" i="32"/>
  <c r="V9" i="32" s="1"/>
  <c r="R11" i="32"/>
  <c r="V11" i="32" s="1"/>
  <c r="R13" i="32"/>
  <c r="V13" i="32" s="1"/>
  <c r="R15" i="32"/>
  <c r="V15" i="32" s="1"/>
  <c r="R17" i="32"/>
  <c r="V17" i="32" s="1"/>
  <c r="R19" i="32"/>
  <c r="V19" i="32" s="1"/>
  <c r="R21" i="32"/>
  <c r="V21" i="32" s="1"/>
  <c r="R25" i="32"/>
  <c r="V25" i="32" s="1"/>
  <c r="R27" i="32"/>
  <c r="V27" i="32" s="1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V22" i="32" s="1"/>
  <c r="T7" i="31"/>
  <c r="R7" i="31"/>
  <c r="V7" i="31" s="1"/>
  <c r="R9" i="31"/>
  <c r="V9" i="31" s="1"/>
  <c r="R11" i="31"/>
  <c r="V11" i="31" s="1"/>
  <c r="R13" i="31"/>
  <c r="V13" i="31" s="1"/>
  <c r="R15" i="31"/>
  <c r="V15" i="31" s="1"/>
  <c r="R17" i="31"/>
  <c r="V17" i="31" s="1"/>
  <c r="R19" i="31"/>
  <c r="V19" i="31" s="1"/>
  <c r="R21" i="31"/>
  <c r="V21" i="31" s="1"/>
  <c r="R23" i="31"/>
  <c r="V23" i="31" s="1"/>
  <c r="R25" i="31"/>
  <c r="V25" i="31" s="1"/>
  <c r="R27" i="31"/>
  <c r="V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V8" i="31" s="1"/>
  <c r="R10" i="31"/>
  <c r="V10" i="31" s="1"/>
  <c r="R12" i="31"/>
  <c r="R14" i="31"/>
  <c r="V14" i="31" s="1"/>
  <c r="R16" i="31"/>
  <c r="V16" i="31" s="1"/>
  <c r="R18" i="31"/>
  <c r="V18" i="31" s="1"/>
  <c r="R20" i="31"/>
  <c r="V20" i="31" s="1"/>
  <c r="R22" i="31"/>
  <c r="V22" i="31" s="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R7" i="26"/>
  <c r="R9" i="26"/>
  <c r="R11" i="26"/>
  <c r="R13" i="26"/>
  <c r="R15" i="26"/>
  <c r="R17" i="26"/>
  <c r="R21" i="26"/>
  <c r="R23" i="26"/>
  <c r="R25" i="26"/>
  <c r="R27" i="26"/>
  <c r="M28" i="26"/>
  <c r="S8" i="26"/>
  <c r="T8" i="26" s="1"/>
  <c r="S10" i="26"/>
  <c r="T10" i="26" s="1"/>
  <c r="S12" i="26"/>
  <c r="T12" i="26" s="1"/>
  <c r="S14" i="26"/>
  <c r="T14" i="26" s="1"/>
  <c r="S16" i="26"/>
  <c r="T16" i="26" s="1"/>
  <c r="T22" i="26"/>
  <c r="S24" i="26"/>
  <c r="T24" i="26" s="1"/>
  <c r="S26" i="26"/>
  <c r="T26" i="26" s="1"/>
  <c r="O27" i="26"/>
  <c r="R8" i="26"/>
  <c r="R10" i="26"/>
  <c r="R12" i="26"/>
  <c r="R14" i="26"/>
  <c r="R16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T7" i="19"/>
  <c r="R7" i="19"/>
  <c r="R9" i="19"/>
  <c r="R11" i="19"/>
  <c r="R13" i="19"/>
  <c r="R15" i="19"/>
  <c r="R17" i="19"/>
  <c r="R19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S18" i="13"/>
  <c r="T18" i="13" s="1"/>
  <c r="T20" i="13"/>
  <c r="T26" i="13"/>
  <c r="O27" i="13"/>
  <c r="R8" i="13"/>
  <c r="R10" i="13"/>
  <c r="R12" i="13"/>
  <c r="R14" i="13"/>
  <c r="R18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V7" i="9" s="1"/>
  <c r="R9" i="9"/>
  <c r="V9" i="9" s="1"/>
  <c r="R11" i="9"/>
  <c r="V11" i="9" s="1"/>
  <c r="R13" i="9"/>
  <c r="V13" i="9" s="1"/>
  <c r="R15" i="9"/>
  <c r="V15" i="9" s="1"/>
  <c r="R17" i="9"/>
  <c r="V17" i="9" s="1"/>
  <c r="R19" i="9"/>
  <c r="V19" i="9" s="1"/>
  <c r="R21" i="9"/>
  <c r="V21" i="9" s="1"/>
  <c r="R23" i="9"/>
  <c r="V23" i="9" s="1"/>
  <c r="R25" i="9"/>
  <c r="V25" i="9" s="1"/>
  <c r="R27" i="9"/>
  <c r="V27" i="9" s="1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V8" i="9" s="1"/>
  <c r="R10" i="9"/>
  <c r="V10" i="9" s="1"/>
  <c r="R12" i="9"/>
  <c r="V12" i="9" s="1"/>
  <c r="R14" i="9"/>
  <c r="V14" i="9" s="1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32" l="1"/>
  <c r="O14" i="33"/>
  <c r="V28" i="31"/>
  <c r="S14" i="33"/>
  <c r="T14" i="33" s="1"/>
  <c r="R27" i="33"/>
  <c r="O27" i="33"/>
  <c r="T28" i="19"/>
  <c r="S28" i="19"/>
  <c r="R20" i="33"/>
  <c r="S18" i="33"/>
  <c r="T18" i="33" s="1"/>
  <c r="O18" i="33"/>
  <c r="V28" i="11"/>
  <c r="S26" i="33"/>
  <c r="T26" i="33" s="1"/>
  <c r="O26" i="33"/>
  <c r="V28" i="10"/>
  <c r="S12" i="33"/>
  <c r="T12" i="33" s="1"/>
  <c r="V28" i="9"/>
  <c r="R11" i="33"/>
  <c r="O15" i="33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<sst xmlns="http://schemas.openxmlformats.org/spreadsheetml/2006/main" count="1514" uniqueCount="86">
  <si>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</si>
  <si>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</si>
  <si>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</si>
  <si>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</si>
  <si>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</si>
  <si>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</si>
  <si>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</si>
  <si>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</si>
  <si>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</si>
  <si>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</si>
  <si>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</si>
  <si>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</si>
  <si>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</si>
  <si>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</si>
  <si>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</si>
  <si>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</si>
  <si>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</si>
  <si>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</si>
  <si>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</si>
  <si>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</si>
  <si>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</si>
  <si>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</si>
  <si>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</si>
  <si>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</si>
  <si>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</si>
  <si>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</si>
  <si>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</si>
  <si>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</si>
  <si>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</si>
  <si>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</si>
  <si>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</si>
  <si>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</si>
  <si>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</si>
  <si>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</si>
  <si>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</si>
  <si>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</si>
  <si>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</si>
  <si>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</si>
  <si>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</si>
  <si>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</si>
  <si>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</si>
  <si>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</si>
  <si>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</si>
  <si>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</si>
  <si>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</si>
  <si>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</si>
  <si>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</si>
  <si>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</si>
  <si>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</si>
  <si>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</si>
  <si>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</si>
  <si>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</si>
  <si>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</si>
  <si>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</si>
  <si>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</si>
  <si>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</si>
  <si>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</si>
  <si>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</si>
  <si>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</si>
  <si>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</si>
  <si>
    <t>Date:09/5/21</t>
  </si>
  <si>
    <t>comm</t>
  </si>
  <si>
    <t>Date:10/05/21</t>
  </si>
  <si>
    <t>Commi</t>
  </si>
  <si>
    <t>Date:11.05.2021</t>
  </si>
  <si>
    <t>1% Less</t>
  </si>
  <si>
    <t>Date: 12.05.2021</t>
  </si>
  <si>
    <t>Date:13.05.2021</t>
  </si>
  <si>
    <t>Date:17.05.2021</t>
  </si>
  <si>
    <t>Date:18.05.2021</t>
  </si>
  <si>
    <t>Nayem(2)</t>
  </si>
  <si>
    <t>Date:19.05.2021</t>
  </si>
  <si>
    <t>Date:20.05.2021</t>
  </si>
  <si>
    <t>Date:22/05/2021</t>
  </si>
  <si>
    <t>Date: 23/05/21</t>
  </si>
  <si>
    <t>Date:24/05/21</t>
  </si>
  <si>
    <t>Date:25.05.2021</t>
  </si>
  <si>
    <t xml:space="preserve">  </t>
  </si>
  <si>
    <t>Date:26.05.2021</t>
  </si>
  <si>
    <t>Date: 27/05/21</t>
  </si>
  <si>
    <t>Date:29.05.2021</t>
  </si>
  <si>
    <t>Date:30.05.2021</t>
  </si>
  <si>
    <t>Month:May</t>
  </si>
  <si>
    <t>Date:31.05.2021</t>
  </si>
  <si>
    <t>Comm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</si>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</sst>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5" fillId="10" borderId="5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0" xfId="0" applyBorder="1" applyAlignment="1"/>
    <xf numFmtId="1" fontId="6" fillId="6" borderId="5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9" priority="43" operator="equal">
      <formula>212030016606640</formula>
    </cfRule>
  </conditionalFormatting>
  <conditionalFormatting sqref="D29 E4:E6 E28:K29">
    <cfRule type="cellIs" dxfId="1388" priority="41" operator="equal">
      <formula>$E$4</formula>
    </cfRule>
    <cfRule type="cellIs" dxfId="1387" priority="42" operator="equal">
      <formula>2120</formula>
    </cfRule>
  </conditionalFormatting>
  <conditionalFormatting sqref="D29:E29 F4:F6 F28:F29">
    <cfRule type="cellIs" dxfId="1386" priority="39" operator="equal">
      <formula>$F$4</formula>
    </cfRule>
    <cfRule type="cellIs" dxfId="1385" priority="40" operator="equal">
      <formula>300</formula>
    </cfRule>
  </conditionalFormatting>
  <conditionalFormatting sqref="G4:G6 G28:G29">
    <cfRule type="cellIs" dxfId="1384" priority="37" operator="equal">
      <formula>$G$4</formula>
    </cfRule>
    <cfRule type="cellIs" dxfId="1383" priority="38" operator="equal">
      <formula>1660</formula>
    </cfRule>
  </conditionalFormatting>
  <conditionalFormatting sqref="H4:H6 H28:H29">
    <cfRule type="cellIs" dxfId="1382" priority="35" operator="equal">
      <formula>$H$4</formula>
    </cfRule>
    <cfRule type="cellIs" dxfId="1381" priority="36" operator="equal">
      <formula>6640</formula>
    </cfRule>
  </conditionalFormatting>
  <conditionalFormatting sqref="T6:T28">
    <cfRule type="cellIs" dxfId="1380" priority="34" operator="lessThan">
      <formula>0</formula>
    </cfRule>
  </conditionalFormatting>
  <conditionalFormatting sqref="T7:T27">
    <cfRule type="cellIs" dxfId="1379" priority="31" operator="lessThan">
      <formula>0</formula>
    </cfRule>
    <cfRule type="cellIs" dxfId="1378" priority="32" operator="lessThan">
      <formula>0</formula>
    </cfRule>
    <cfRule type="cellIs" dxfId="1377" priority="33" operator="lessThan">
      <formula>0</formula>
    </cfRule>
  </conditionalFormatting>
  <conditionalFormatting sqref="E4:E6 E28:K28">
    <cfRule type="cellIs" dxfId="1376" priority="30" operator="equal">
      <formula>$E$4</formula>
    </cfRule>
  </conditionalFormatting>
  <conditionalFormatting sqref="D28:D29 D6 D4:M4">
    <cfRule type="cellIs" dxfId="1375" priority="29" operator="equal">
      <formula>$D$4</formula>
    </cfRule>
  </conditionalFormatting>
  <conditionalFormatting sqref="I4:I6 I28:I29">
    <cfRule type="cellIs" dxfId="1374" priority="28" operator="equal">
      <formula>$I$4</formula>
    </cfRule>
  </conditionalFormatting>
  <conditionalFormatting sqref="J4:J6 J28:J29">
    <cfRule type="cellIs" dxfId="1373" priority="27" operator="equal">
      <formula>$J$4</formula>
    </cfRule>
  </conditionalFormatting>
  <conditionalFormatting sqref="K4:K6 K28:K29">
    <cfRule type="cellIs" dxfId="1372" priority="26" operator="equal">
      <formula>$K$4</formula>
    </cfRule>
  </conditionalFormatting>
  <conditionalFormatting sqref="M4:M6">
    <cfRule type="cellIs" dxfId="1371" priority="25" operator="equal">
      <formula>$L$4</formula>
    </cfRule>
  </conditionalFormatting>
  <conditionalFormatting sqref="T7:T28">
    <cfRule type="cellIs" dxfId="1370" priority="22" operator="lessThan">
      <formula>0</formula>
    </cfRule>
    <cfRule type="cellIs" dxfId="1369" priority="23" operator="lessThan">
      <formula>0</formula>
    </cfRule>
    <cfRule type="cellIs" dxfId="1368" priority="24" operator="lessThan">
      <formula>0</formula>
    </cfRule>
  </conditionalFormatting>
  <conditionalFormatting sqref="D5:K5">
    <cfRule type="cellIs" dxfId="1367" priority="21" operator="greaterThan">
      <formula>0</formula>
    </cfRule>
  </conditionalFormatting>
  <conditionalFormatting sqref="T6:T28">
    <cfRule type="cellIs" dxfId="1366" priority="20" operator="lessThan">
      <formula>0</formula>
    </cfRule>
  </conditionalFormatting>
  <conditionalFormatting sqref="T7:T27">
    <cfRule type="cellIs" dxfId="1365" priority="17" operator="lessThan">
      <formula>0</formula>
    </cfRule>
    <cfRule type="cellIs" dxfId="1364" priority="18" operator="lessThan">
      <formula>0</formula>
    </cfRule>
    <cfRule type="cellIs" dxfId="1363" priority="19" operator="lessThan">
      <formula>0</formula>
    </cfRule>
  </conditionalFormatting>
  <conditionalFormatting sqref="T7:T28">
    <cfRule type="cellIs" dxfId="1362" priority="14" operator="lessThan">
      <formula>0</formula>
    </cfRule>
    <cfRule type="cellIs" dxfId="1361" priority="15" operator="lessThan">
      <formula>0</formula>
    </cfRule>
    <cfRule type="cellIs" dxfId="1360" priority="16" operator="lessThan">
      <formula>0</formula>
    </cfRule>
  </conditionalFormatting>
  <conditionalFormatting sqref="D5:K5">
    <cfRule type="cellIs" dxfId="1359" priority="13" operator="greaterThan">
      <formula>0</formula>
    </cfRule>
  </conditionalFormatting>
  <conditionalFormatting sqref="L4 L6 L28:L29">
    <cfRule type="cellIs" dxfId="1358" priority="12" operator="equal">
      <formula>$L$4</formula>
    </cfRule>
  </conditionalFormatting>
  <conditionalFormatting sqref="D7:S7">
    <cfRule type="cellIs" dxfId="1357" priority="11" operator="greaterThan">
      <formula>0</formula>
    </cfRule>
  </conditionalFormatting>
  <conditionalFormatting sqref="D9:S9">
    <cfRule type="cellIs" dxfId="1356" priority="10" operator="greaterThan">
      <formula>0</formula>
    </cfRule>
  </conditionalFormatting>
  <conditionalFormatting sqref="D11:S11">
    <cfRule type="cellIs" dxfId="1355" priority="9" operator="greaterThan">
      <formula>0</formula>
    </cfRule>
  </conditionalFormatting>
  <conditionalFormatting sqref="D13:S13">
    <cfRule type="cellIs" dxfId="1354" priority="8" operator="greaterThan">
      <formula>0</formula>
    </cfRule>
  </conditionalFormatting>
  <conditionalFormatting sqref="D15:S15">
    <cfRule type="cellIs" dxfId="1353" priority="7" operator="greaterThan">
      <formula>0</formula>
    </cfRule>
  </conditionalFormatting>
  <conditionalFormatting sqref="D17:S17">
    <cfRule type="cellIs" dxfId="1352" priority="6" operator="greaterThan">
      <formula>0</formula>
    </cfRule>
  </conditionalFormatting>
  <conditionalFormatting sqref="D19:S19">
    <cfRule type="cellIs" dxfId="1351" priority="5" operator="greaterThan">
      <formula>0</formula>
    </cfRule>
  </conditionalFormatting>
  <conditionalFormatting sqref="D21:S21">
    <cfRule type="cellIs" dxfId="1350" priority="4" operator="greaterThan">
      <formula>0</formula>
    </cfRule>
  </conditionalFormatting>
  <conditionalFormatting sqref="D23:S23">
    <cfRule type="cellIs" dxfId="1349" priority="3" operator="greaterThan">
      <formula>0</formula>
    </cfRule>
  </conditionalFormatting>
  <conditionalFormatting sqref="D25:S25">
    <cfRule type="cellIs" dxfId="1348" priority="2" operator="greaterThan">
      <formula>0</formula>
    </cfRule>
  </conditionalFormatting>
  <conditionalFormatting sqref="D27:S27">
    <cfRule type="cellIs" dxfId="134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A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2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2" ht="18.75" x14ac:dyDescent="0.25">
      <c r="A3" s="99" t="s">
        <v>62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11"/>
      <c r="N3" s="111"/>
      <c r="O3" s="111"/>
      <c r="P3" s="111"/>
      <c r="Q3" s="111"/>
      <c r="R3" s="111"/>
      <c r="S3" s="111"/>
      <c r="T3" s="111"/>
    </row>
    <row r="4" spans="1:22" x14ac:dyDescent="0.25">
      <c r="A4" s="103" t="s">
        <v>1</v>
      </c>
      <c r="B4" s="103"/>
      <c r="C4" s="1"/>
      <c r="D4" s="2">
        <f>'9'!D29</f>
        <v>833283</v>
      </c>
      <c r="E4" s="2">
        <f>'9'!E29</f>
        <v>1485</v>
      </c>
      <c r="F4" s="2">
        <f>'9'!F29</f>
        <v>12830</v>
      </c>
      <c r="G4" s="2">
        <f>'9'!G29</f>
        <v>0</v>
      </c>
      <c r="H4" s="2">
        <f>'9'!H29</f>
        <v>42660</v>
      </c>
      <c r="I4" s="2">
        <f>'9'!I29</f>
        <v>1246</v>
      </c>
      <c r="J4" s="2">
        <f>'9'!J29</f>
        <v>335</v>
      </c>
      <c r="K4" s="2">
        <f>'9'!K29</f>
        <v>479</v>
      </c>
      <c r="L4" s="2">
        <f>'9'!L29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3" t="s">
        <v>2</v>
      </c>
      <c r="B5" s="103"/>
      <c r="C5" s="1"/>
      <c r="D5" s="1">
        <v>1038961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72" t="s">
        <v>16</v>
      </c>
      <c r="O6" s="17" t="s">
        <v>17</v>
      </c>
      <c r="P6" s="72" t="s">
        <v>18</v>
      </c>
      <c r="Q6" s="72" t="s">
        <v>19</v>
      </c>
      <c r="R6" s="72" t="s">
        <v>20</v>
      </c>
      <c r="S6" s="17" t="s">
        <v>21</v>
      </c>
      <c r="T6" s="18" t="s">
        <v>22</v>
      </c>
      <c r="U6" s="18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90000</v>
      </c>
      <c r="E7" s="22">
        <v>100</v>
      </c>
      <c r="F7" s="22">
        <v>40</v>
      </c>
      <c r="G7" s="22"/>
      <c r="H7" s="22">
        <v>160</v>
      </c>
      <c r="I7" s="23">
        <v>6</v>
      </c>
      <c r="J7" s="23"/>
      <c r="K7" s="23">
        <v>7</v>
      </c>
      <c r="L7" s="23"/>
      <c r="M7" s="20">
        <f>D7+E7*20+F7*10+G7*9+H7*9</f>
        <v>93840</v>
      </c>
      <c r="N7" s="24">
        <f>D7+E7*20+F7*10+G7*9+H7*9+I7*191+J7*191+K7*182+L7*100</f>
        <v>96260</v>
      </c>
      <c r="O7" s="25">
        <f>M7*2.75%</f>
        <v>2580.6</v>
      </c>
      <c r="P7" s="26"/>
      <c r="Q7" s="26">
        <v>200</v>
      </c>
      <c r="R7" s="24">
        <f>M7-(M7*2.75%)+I7*191+J7*191+K7*182+L7*100-Q7</f>
        <v>93479.4</v>
      </c>
      <c r="S7" s="25">
        <f>M7*0.95%</f>
        <v>891.48</v>
      </c>
      <c r="T7" s="27">
        <f>S7-Q7</f>
        <v>691.48</v>
      </c>
      <c r="U7" s="68">
        <v>765</v>
      </c>
      <c r="V7" s="70">
        <f>R7-U7</f>
        <v>92714.4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16103</v>
      </c>
      <c r="E8" s="30"/>
      <c r="F8" s="30"/>
      <c r="G8" s="30"/>
      <c r="H8" s="30">
        <v>50</v>
      </c>
      <c r="I8" s="20">
        <v>3</v>
      </c>
      <c r="J8" s="20"/>
      <c r="K8" s="20">
        <v>3</v>
      </c>
      <c r="L8" s="20"/>
      <c r="M8" s="20">
        <f t="shared" ref="M8:M27" si="0">D8+E8*20+F8*10+G8*9+H8*9</f>
        <v>16553</v>
      </c>
      <c r="N8" s="24">
        <f t="shared" ref="N8:N27" si="1">D8+E8*20+F8*10+G8*9+H8*9+I8*191+J8*191+K8*182+L8*100</f>
        <v>17672</v>
      </c>
      <c r="O8" s="25">
        <f t="shared" ref="O8:O27" si="2">M8*2.75%</f>
        <v>455.20749999999998</v>
      </c>
      <c r="P8" s="26"/>
      <c r="Q8" s="26">
        <v>109</v>
      </c>
      <c r="R8" s="24">
        <f t="shared" ref="R8:R27" si="3">M8-(M8*2.75%)+I8*191+J8*191+K8*182+L8*100-Q8</f>
        <v>17107.7925</v>
      </c>
      <c r="S8" s="25">
        <f t="shared" ref="S8:S27" si="4">M8*0.95%</f>
        <v>157.2535</v>
      </c>
      <c r="T8" s="27">
        <f t="shared" ref="T8:T27" si="5">S8-Q8</f>
        <v>48.253500000000003</v>
      </c>
      <c r="U8" s="68">
        <v>108</v>
      </c>
      <c r="V8" s="70">
        <f t="shared" ref="V8:V27" si="6">R8-U8</f>
        <v>16999.7925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33152</v>
      </c>
      <c r="E9" s="30">
        <v>80</v>
      </c>
      <c r="F9" s="30">
        <v>50</v>
      </c>
      <c r="G9" s="30"/>
      <c r="H9" s="30">
        <v>170</v>
      </c>
      <c r="I9" s="20"/>
      <c r="J9" s="20"/>
      <c r="K9" s="20">
        <v>5</v>
      </c>
      <c r="L9" s="20"/>
      <c r="M9" s="20">
        <f t="shared" si="0"/>
        <v>36782</v>
      </c>
      <c r="N9" s="24">
        <f t="shared" si="1"/>
        <v>37692</v>
      </c>
      <c r="O9" s="25">
        <f t="shared" si="2"/>
        <v>1011.505</v>
      </c>
      <c r="P9" s="26"/>
      <c r="Q9" s="26">
        <v>198</v>
      </c>
      <c r="R9" s="24">
        <f t="shared" si="3"/>
        <v>36482.495000000003</v>
      </c>
      <c r="S9" s="25">
        <f t="shared" si="4"/>
        <v>349.42899999999997</v>
      </c>
      <c r="T9" s="27">
        <f t="shared" si="5"/>
        <v>151.42899999999997</v>
      </c>
      <c r="U9" s="68">
        <v>252</v>
      </c>
      <c r="V9" s="70">
        <f t="shared" si="6"/>
        <v>36230.495000000003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8212</v>
      </c>
      <c r="E10" s="30">
        <v>10</v>
      </c>
      <c r="F10" s="30">
        <v>20</v>
      </c>
      <c r="G10" s="30"/>
      <c r="H10" s="30">
        <v>30</v>
      </c>
      <c r="I10" s="20">
        <v>5</v>
      </c>
      <c r="J10" s="20"/>
      <c r="K10" s="20">
        <v>5</v>
      </c>
      <c r="L10" s="20"/>
      <c r="M10" s="20">
        <f t="shared" si="0"/>
        <v>8882</v>
      </c>
      <c r="N10" s="24">
        <f t="shared" si="1"/>
        <v>10747</v>
      </c>
      <c r="O10" s="25">
        <f t="shared" si="2"/>
        <v>244.255</v>
      </c>
      <c r="P10" s="26"/>
      <c r="Q10" s="26">
        <v>29</v>
      </c>
      <c r="R10" s="24">
        <f t="shared" si="3"/>
        <v>10473.745000000001</v>
      </c>
      <c r="S10" s="25">
        <f t="shared" si="4"/>
        <v>84.379000000000005</v>
      </c>
      <c r="T10" s="27">
        <f t="shared" si="5"/>
        <v>55.379000000000005</v>
      </c>
      <c r="U10" s="68">
        <v>54</v>
      </c>
      <c r="V10" s="70">
        <f t="shared" si="6"/>
        <v>10419.745000000001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8887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8887</v>
      </c>
      <c r="N11" s="24">
        <f t="shared" si="1"/>
        <v>11943</v>
      </c>
      <c r="O11" s="25">
        <f t="shared" si="2"/>
        <v>244.39250000000001</v>
      </c>
      <c r="P11" s="26"/>
      <c r="Q11" s="26">
        <v>48</v>
      </c>
      <c r="R11" s="24">
        <f t="shared" si="3"/>
        <v>11650.6075</v>
      </c>
      <c r="S11" s="25">
        <f t="shared" si="4"/>
        <v>84.426500000000004</v>
      </c>
      <c r="T11" s="27">
        <f t="shared" si="5"/>
        <v>36.426500000000004</v>
      </c>
      <c r="U11" s="68">
        <v>45</v>
      </c>
      <c r="V11" s="70">
        <f t="shared" si="6"/>
        <v>11605.6075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12000</v>
      </c>
      <c r="N12" s="24">
        <f t="shared" si="1"/>
        <v>12955</v>
      </c>
      <c r="O12" s="25">
        <f t="shared" si="2"/>
        <v>330</v>
      </c>
      <c r="P12" s="26"/>
      <c r="Q12" s="26">
        <v>41</v>
      </c>
      <c r="R12" s="24">
        <f t="shared" si="3"/>
        <v>12584</v>
      </c>
      <c r="S12" s="25">
        <f t="shared" si="4"/>
        <v>114</v>
      </c>
      <c r="T12" s="27">
        <f t="shared" si="5"/>
        <v>73</v>
      </c>
      <c r="U12" s="68">
        <v>99</v>
      </c>
      <c r="V12" s="70">
        <f t="shared" si="6"/>
        <v>12485</v>
      </c>
    </row>
    <row r="13" spans="1:22" ht="15.75" x14ac:dyDescent="0.25">
      <c r="A13" s="28">
        <v>7</v>
      </c>
      <c r="B13" s="20">
        <v>1908446140</v>
      </c>
      <c r="C13" s="20">
        <v>5</v>
      </c>
      <c r="D13" s="29">
        <v>8363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8363</v>
      </c>
      <c r="N13" s="24">
        <f t="shared" si="1"/>
        <v>8363</v>
      </c>
      <c r="O13" s="25">
        <f t="shared" si="2"/>
        <v>229.98249999999999</v>
      </c>
      <c r="P13" s="26"/>
      <c r="Q13" s="26">
        <v>55</v>
      </c>
      <c r="R13" s="24">
        <f t="shared" si="3"/>
        <v>8078.0174999999999</v>
      </c>
      <c r="S13" s="25">
        <f t="shared" si="4"/>
        <v>79.448499999999996</v>
      </c>
      <c r="T13" s="27">
        <f t="shared" si="5"/>
        <v>24.448499999999996</v>
      </c>
      <c r="U13" s="68">
        <v>54</v>
      </c>
      <c r="V13" s="70">
        <f t="shared" si="6"/>
        <v>8024.0174999999999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59507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59507</v>
      </c>
      <c r="N14" s="24">
        <f t="shared" si="1"/>
        <v>59507</v>
      </c>
      <c r="O14" s="25">
        <f t="shared" si="2"/>
        <v>1636.4425000000001</v>
      </c>
      <c r="P14" s="26"/>
      <c r="Q14" s="26">
        <v>171</v>
      </c>
      <c r="R14" s="24">
        <f t="shared" si="3"/>
        <v>57699.557500000003</v>
      </c>
      <c r="S14" s="25">
        <f t="shared" si="4"/>
        <v>565.31650000000002</v>
      </c>
      <c r="T14" s="27">
        <f t="shared" si="5"/>
        <v>394.31650000000002</v>
      </c>
      <c r="U14" s="68">
        <v>450</v>
      </c>
      <c r="V14" s="70">
        <f t="shared" si="6"/>
        <v>57249.557500000003</v>
      </c>
    </row>
    <row r="15" spans="1:22" ht="15" customHeight="1" x14ac:dyDescent="0.25">
      <c r="A15" s="28">
        <v>9</v>
      </c>
      <c r="B15" s="20">
        <v>1908446142</v>
      </c>
      <c r="C15" s="33" t="s">
        <v>31</v>
      </c>
      <c r="D15" s="29">
        <v>38592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38592</v>
      </c>
      <c r="N15" s="24">
        <f t="shared" si="1"/>
        <v>38956</v>
      </c>
      <c r="O15" s="25">
        <f t="shared" si="2"/>
        <v>1061.28</v>
      </c>
      <c r="P15" s="26"/>
      <c r="Q15" s="26">
        <v>220</v>
      </c>
      <c r="R15" s="24">
        <f t="shared" si="3"/>
        <v>37674.720000000001</v>
      </c>
      <c r="S15" s="25">
        <f t="shared" si="4"/>
        <v>366.62399999999997</v>
      </c>
      <c r="T15" s="27">
        <f t="shared" si="5"/>
        <v>146.62399999999997</v>
      </c>
      <c r="U15" s="68">
        <v>225</v>
      </c>
      <c r="V15" s="70">
        <f t="shared" si="6"/>
        <v>37449.72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43120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43120</v>
      </c>
      <c r="N16" s="24">
        <f t="shared" si="1"/>
        <v>43120</v>
      </c>
      <c r="O16" s="25">
        <f t="shared" si="2"/>
        <v>1185.8</v>
      </c>
      <c r="P16" s="26"/>
      <c r="Q16" s="26">
        <v>500</v>
      </c>
      <c r="R16" s="24">
        <f t="shared" si="3"/>
        <v>41434.199999999997</v>
      </c>
      <c r="S16" s="25">
        <f t="shared" si="4"/>
        <v>409.64</v>
      </c>
      <c r="T16" s="27">
        <f t="shared" si="5"/>
        <v>-90.360000000000014</v>
      </c>
      <c r="U16" s="68">
        <v>315</v>
      </c>
      <c r="V16" s="70">
        <f t="shared" si="6"/>
        <v>41119.199999999997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50274</v>
      </c>
      <c r="E17" s="30"/>
      <c r="F17" s="30"/>
      <c r="G17" s="30"/>
      <c r="H17" s="30">
        <v>200</v>
      </c>
      <c r="I17" s="20">
        <v>5</v>
      </c>
      <c r="J17" s="20"/>
      <c r="K17" s="20">
        <v>5</v>
      </c>
      <c r="L17" s="20"/>
      <c r="M17" s="20">
        <f t="shared" si="0"/>
        <v>52074</v>
      </c>
      <c r="N17" s="24">
        <f t="shared" si="1"/>
        <v>53939</v>
      </c>
      <c r="O17" s="25">
        <f t="shared" si="2"/>
        <v>1432.0350000000001</v>
      </c>
      <c r="P17" s="26"/>
      <c r="Q17" s="26">
        <v>250</v>
      </c>
      <c r="R17" s="24">
        <f t="shared" si="3"/>
        <v>52256.964999999997</v>
      </c>
      <c r="S17" s="25">
        <f t="shared" si="4"/>
        <v>494.70299999999997</v>
      </c>
      <c r="T17" s="27">
        <f t="shared" si="5"/>
        <v>244.70299999999997</v>
      </c>
      <c r="U17" s="68">
        <v>450</v>
      </c>
      <c r="V17" s="70">
        <f t="shared" si="6"/>
        <v>51806.964999999997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55368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55368</v>
      </c>
      <c r="N18" s="24">
        <f t="shared" si="1"/>
        <v>55368</v>
      </c>
      <c r="O18" s="25">
        <f t="shared" si="2"/>
        <v>1522.6200000000001</v>
      </c>
      <c r="P18" s="26"/>
      <c r="Q18" s="26">
        <v>100</v>
      </c>
      <c r="R18" s="24">
        <f t="shared" si="3"/>
        <v>53745.38</v>
      </c>
      <c r="S18" s="25">
        <f t="shared" si="4"/>
        <v>525.99599999999998</v>
      </c>
      <c r="T18" s="27">
        <f t="shared" si="5"/>
        <v>425.99599999999998</v>
      </c>
      <c r="U18" s="68">
        <v>450</v>
      </c>
      <c r="V18" s="70">
        <f t="shared" si="6"/>
        <v>53295.38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35351</v>
      </c>
      <c r="E19" s="30"/>
      <c r="F19" s="30">
        <v>100</v>
      </c>
      <c r="G19" s="30"/>
      <c r="H19" s="30">
        <v>250</v>
      </c>
      <c r="I19" s="20">
        <v>10</v>
      </c>
      <c r="J19" s="20"/>
      <c r="K19" s="20">
        <v>5</v>
      </c>
      <c r="L19" s="20"/>
      <c r="M19" s="20">
        <f t="shared" si="0"/>
        <v>38601</v>
      </c>
      <c r="N19" s="24">
        <f t="shared" si="1"/>
        <v>41421</v>
      </c>
      <c r="O19" s="25">
        <f t="shared" si="2"/>
        <v>1061.5274999999999</v>
      </c>
      <c r="P19" s="26"/>
      <c r="Q19" s="26">
        <v>570</v>
      </c>
      <c r="R19" s="24">
        <f t="shared" si="3"/>
        <v>39789.472500000003</v>
      </c>
      <c r="S19" s="25">
        <f t="shared" si="4"/>
        <v>366.70949999999999</v>
      </c>
      <c r="T19" s="27">
        <f t="shared" si="5"/>
        <v>-203.29050000000001</v>
      </c>
      <c r="U19" s="68">
        <v>297</v>
      </c>
      <c r="V19" s="70">
        <f t="shared" si="6"/>
        <v>39492.472500000003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17019</v>
      </c>
      <c r="E20" s="30">
        <v>10</v>
      </c>
      <c r="F20" s="30">
        <v>50</v>
      </c>
      <c r="G20" s="30"/>
      <c r="H20" s="30">
        <v>140</v>
      </c>
      <c r="I20" s="20">
        <v>3</v>
      </c>
      <c r="J20" s="20"/>
      <c r="K20" s="20">
        <v>15</v>
      </c>
      <c r="L20" s="20"/>
      <c r="M20" s="20">
        <f t="shared" si="0"/>
        <v>18979</v>
      </c>
      <c r="N20" s="24">
        <f t="shared" si="1"/>
        <v>22282</v>
      </c>
      <c r="O20" s="25">
        <f t="shared" si="2"/>
        <v>521.92250000000001</v>
      </c>
      <c r="P20" s="26"/>
      <c r="Q20" s="26">
        <v>120</v>
      </c>
      <c r="R20" s="24">
        <f t="shared" si="3"/>
        <v>21640.077499999999</v>
      </c>
      <c r="S20" s="25">
        <f t="shared" si="4"/>
        <v>180.3005</v>
      </c>
      <c r="T20" s="27">
        <f t="shared" si="5"/>
        <v>60.3005</v>
      </c>
      <c r="U20" s="68">
        <v>121</v>
      </c>
      <c r="V20" s="70">
        <f t="shared" si="6"/>
        <v>21519.077499999999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11238</v>
      </c>
      <c r="E21" s="30"/>
      <c r="F21" s="30">
        <v>20</v>
      </c>
      <c r="G21" s="30"/>
      <c r="H21" s="30">
        <v>10</v>
      </c>
      <c r="I21" s="20">
        <v>6</v>
      </c>
      <c r="J21" s="20"/>
      <c r="K21" s="20"/>
      <c r="L21" s="20"/>
      <c r="M21" s="20">
        <f t="shared" si="0"/>
        <v>11528</v>
      </c>
      <c r="N21" s="24">
        <f t="shared" si="1"/>
        <v>12674</v>
      </c>
      <c r="O21" s="25">
        <f t="shared" si="2"/>
        <v>317.02</v>
      </c>
      <c r="P21" s="26"/>
      <c r="Q21" s="26"/>
      <c r="R21" s="24">
        <f t="shared" si="3"/>
        <v>12356.98</v>
      </c>
      <c r="S21" s="25">
        <f t="shared" si="4"/>
        <v>109.51599999999999</v>
      </c>
      <c r="T21" s="27">
        <f t="shared" si="5"/>
        <v>109.51599999999999</v>
      </c>
      <c r="U21" s="68">
        <v>81</v>
      </c>
      <c r="V21" s="70">
        <f t="shared" si="6"/>
        <v>12275.98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59639</v>
      </c>
      <c r="E22" s="30"/>
      <c r="F22" s="30">
        <v>10</v>
      </c>
      <c r="G22" s="20"/>
      <c r="H22" s="30">
        <v>100</v>
      </c>
      <c r="I22" s="20">
        <v>17</v>
      </c>
      <c r="J22" s="20"/>
      <c r="K22" s="20">
        <v>7</v>
      </c>
      <c r="L22" s="20"/>
      <c r="M22" s="20">
        <f t="shared" si="0"/>
        <v>60639</v>
      </c>
      <c r="N22" s="24">
        <f t="shared" si="1"/>
        <v>65160</v>
      </c>
      <c r="O22" s="25">
        <f t="shared" si="2"/>
        <v>1667.5725</v>
      </c>
      <c r="P22" s="26"/>
      <c r="Q22" s="26">
        <v>150</v>
      </c>
      <c r="R22" s="24">
        <f t="shared" si="3"/>
        <v>63342.427499999998</v>
      </c>
      <c r="S22" s="25">
        <f t="shared" si="4"/>
        <v>576.07050000000004</v>
      </c>
      <c r="T22" s="27">
        <f t="shared" si="5"/>
        <v>426.07050000000004</v>
      </c>
      <c r="U22" s="68">
        <v>459</v>
      </c>
      <c r="V22" s="70">
        <f t="shared" si="6"/>
        <v>62883.427499999998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23427</v>
      </c>
      <c r="E23" s="30">
        <v>170</v>
      </c>
      <c r="F23" s="30">
        <v>200</v>
      </c>
      <c r="G23" s="30"/>
      <c r="H23" s="30">
        <v>300</v>
      </c>
      <c r="I23" s="20"/>
      <c r="J23" s="20"/>
      <c r="K23" s="20"/>
      <c r="L23" s="20"/>
      <c r="M23" s="20">
        <f t="shared" si="0"/>
        <v>31527</v>
      </c>
      <c r="N23" s="24">
        <f t="shared" si="1"/>
        <v>31527</v>
      </c>
      <c r="O23" s="25">
        <f t="shared" si="2"/>
        <v>866.99249999999995</v>
      </c>
      <c r="P23" s="26"/>
      <c r="Q23" s="26">
        <v>190</v>
      </c>
      <c r="R23" s="24">
        <f t="shared" si="3"/>
        <v>30470.0075</v>
      </c>
      <c r="S23" s="25">
        <f t="shared" si="4"/>
        <v>299.50650000000002</v>
      </c>
      <c r="T23" s="27">
        <f t="shared" si="5"/>
        <v>109.50650000000002</v>
      </c>
      <c r="U23" s="68">
        <v>171</v>
      </c>
      <c r="V23" s="70">
        <f t="shared" si="6"/>
        <v>30299.0075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52879</v>
      </c>
      <c r="E24" s="30">
        <v>30</v>
      </c>
      <c r="F24" s="30">
        <v>40</v>
      </c>
      <c r="G24" s="30"/>
      <c r="H24" s="30">
        <v>120</v>
      </c>
      <c r="I24" s="20"/>
      <c r="J24" s="20"/>
      <c r="K24" s="20">
        <v>6</v>
      </c>
      <c r="L24" s="20"/>
      <c r="M24" s="20">
        <f t="shared" si="0"/>
        <v>54959</v>
      </c>
      <c r="N24" s="24">
        <f t="shared" si="1"/>
        <v>56051</v>
      </c>
      <c r="O24" s="25">
        <f t="shared" si="2"/>
        <v>1511.3724999999999</v>
      </c>
      <c r="P24" s="26"/>
      <c r="Q24" s="26">
        <v>152</v>
      </c>
      <c r="R24" s="24">
        <f t="shared" si="3"/>
        <v>54387.627500000002</v>
      </c>
      <c r="S24" s="25">
        <f t="shared" si="4"/>
        <v>522.1105</v>
      </c>
      <c r="T24" s="27">
        <f t="shared" si="5"/>
        <v>370.1105</v>
      </c>
      <c r="U24" s="68">
        <v>468</v>
      </c>
      <c r="V24" s="70">
        <f t="shared" si="6"/>
        <v>53919.627500000002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28265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28265</v>
      </c>
      <c r="N25" s="24">
        <f t="shared" si="1"/>
        <v>28647</v>
      </c>
      <c r="O25" s="25">
        <f t="shared" si="2"/>
        <v>777.28750000000002</v>
      </c>
      <c r="P25" s="26"/>
      <c r="Q25" s="26">
        <v>200</v>
      </c>
      <c r="R25" s="24">
        <f t="shared" si="3"/>
        <v>27669.712500000001</v>
      </c>
      <c r="S25" s="25">
        <f t="shared" si="4"/>
        <v>268.51749999999998</v>
      </c>
      <c r="T25" s="27">
        <f t="shared" si="5"/>
        <v>68.517499999999984</v>
      </c>
      <c r="U25" s="68">
        <v>225</v>
      </c>
      <c r="V25" s="70">
        <f t="shared" si="6"/>
        <v>27444.712500000001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29625</v>
      </c>
      <c r="E26" s="29">
        <v>100</v>
      </c>
      <c r="F26" s="30">
        <v>200</v>
      </c>
      <c r="G26" s="30"/>
      <c r="H26" s="30">
        <v>400</v>
      </c>
      <c r="I26" s="20"/>
      <c r="J26" s="20"/>
      <c r="K26" s="20">
        <v>5</v>
      </c>
      <c r="L26" s="20"/>
      <c r="M26" s="20">
        <f t="shared" si="0"/>
        <v>37225</v>
      </c>
      <c r="N26" s="24">
        <f t="shared" si="1"/>
        <v>38135</v>
      </c>
      <c r="O26" s="25">
        <f t="shared" si="2"/>
        <v>1023.6875</v>
      </c>
      <c r="P26" s="26"/>
      <c r="Q26" s="26">
        <v>130</v>
      </c>
      <c r="R26" s="24">
        <f t="shared" si="3"/>
        <v>36981.3125</v>
      </c>
      <c r="S26" s="25">
        <f t="shared" si="4"/>
        <v>353.63749999999999</v>
      </c>
      <c r="T26" s="27">
        <f t="shared" si="5"/>
        <v>223.63749999999999</v>
      </c>
      <c r="U26" s="68">
        <v>252</v>
      </c>
      <c r="V26" s="70">
        <f t="shared" si="6"/>
        <v>36729.3125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47154</v>
      </c>
      <c r="E27" s="38"/>
      <c r="F27" s="39"/>
      <c r="G27" s="39"/>
      <c r="H27" s="39"/>
      <c r="I27" s="31">
        <v>50</v>
      </c>
      <c r="J27" s="31"/>
      <c r="K27" s="31"/>
      <c r="L27" s="31"/>
      <c r="M27" s="20">
        <f t="shared" si="0"/>
        <v>47154</v>
      </c>
      <c r="N27" s="24">
        <f t="shared" si="1"/>
        <v>56704</v>
      </c>
      <c r="O27" s="25">
        <f t="shared" si="2"/>
        <v>1296.7349999999999</v>
      </c>
      <c r="P27" s="26"/>
      <c r="Q27" s="26">
        <v>120</v>
      </c>
      <c r="R27" s="24">
        <f t="shared" si="3"/>
        <v>55287.264999999999</v>
      </c>
      <c r="S27" s="25">
        <f t="shared" si="4"/>
        <v>447.96299999999997</v>
      </c>
      <c r="T27" s="27">
        <f t="shared" si="5"/>
        <v>327.96299999999997</v>
      </c>
      <c r="U27" s="68">
        <v>378</v>
      </c>
      <c r="V27" s="70">
        <f t="shared" si="6"/>
        <v>54909.264999999999</v>
      </c>
    </row>
    <row r="28" spans="1:22" ht="16.5" thickBot="1" x14ac:dyDescent="0.3">
      <c r="A28" s="89" t="s">
        <v>44</v>
      </c>
      <c r="B28" s="90"/>
      <c r="C28" s="91"/>
      <c r="D28" s="44">
        <f t="shared" ref="D28:E28" si="7">SUM(D7:D27)</f>
        <v>728175</v>
      </c>
      <c r="E28" s="45">
        <f t="shared" si="7"/>
        <v>500</v>
      </c>
      <c r="F28" s="45">
        <f t="shared" ref="F28:V28" si="8">SUM(F7:F27)</f>
        <v>730</v>
      </c>
      <c r="G28" s="45">
        <f t="shared" si="8"/>
        <v>0</v>
      </c>
      <c r="H28" s="45">
        <f t="shared" si="8"/>
        <v>1930</v>
      </c>
      <c r="I28" s="45">
        <f t="shared" si="8"/>
        <v>128</v>
      </c>
      <c r="J28" s="45">
        <f t="shared" si="8"/>
        <v>0</v>
      </c>
      <c r="K28" s="45">
        <f t="shared" si="8"/>
        <v>65</v>
      </c>
      <c r="L28" s="45">
        <f t="shared" si="8"/>
        <v>0</v>
      </c>
      <c r="M28" s="61">
        <f t="shared" si="8"/>
        <v>762845</v>
      </c>
      <c r="N28" s="61">
        <f t="shared" si="8"/>
        <v>799123</v>
      </c>
      <c r="O28" s="62">
        <f t="shared" si="8"/>
        <v>20978.237500000003</v>
      </c>
      <c r="P28" s="61">
        <f t="shared" si="8"/>
        <v>0</v>
      </c>
      <c r="Q28" s="61">
        <f t="shared" si="8"/>
        <v>3553</v>
      </c>
      <c r="R28" s="61">
        <f t="shared" si="8"/>
        <v>774591.76249999995</v>
      </c>
      <c r="S28" s="61">
        <f t="shared" si="8"/>
        <v>7247.0274999999983</v>
      </c>
      <c r="T28" s="61">
        <f t="shared" si="8"/>
        <v>3694.0275000000001</v>
      </c>
      <c r="U28" s="61">
        <f t="shared" si="8"/>
        <v>5719</v>
      </c>
      <c r="V28" s="61">
        <f t="shared" si="8"/>
        <v>768872.76249999995</v>
      </c>
    </row>
    <row r="29" spans="1:22" ht="15.75" thickBot="1" x14ac:dyDescent="0.3">
      <c r="A29" s="92" t="s">
        <v>45</v>
      </c>
      <c r="B29" s="93"/>
      <c r="C29" s="94"/>
      <c r="D29" s="48">
        <f>D4+D5-D28</f>
        <v>1144069</v>
      </c>
      <c r="E29" s="48">
        <f t="shared" ref="E29:L29" si="9">E4+E5-E28</f>
        <v>985</v>
      </c>
      <c r="F29" s="48">
        <f t="shared" si="9"/>
        <v>12100</v>
      </c>
      <c r="G29" s="48">
        <f t="shared" si="9"/>
        <v>0</v>
      </c>
      <c r="H29" s="48">
        <f t="shared" si="9"/>
        <v>40730</v>
      </c>
      <c r="I29" s="48">
        <f t="shared" si="9"/>
        <v>1118</v>
      </c>
      <c r="J29" s="48">
        <f t="shared" si="9"/>
        <v>335</v>
      </c>
      <c r="K29" s="48">
        <f t="shared" si="9"/>
        <v>414</v>
      </c>
      <c r="L29" s="48">
        <f t="shared" si="9"/>
        <v>0</v>
      </c>
      <c r="M29" s="112"/>
      <c r="N29" s="113"/>
      <c r="O29" s="113"/>
      <c r="P29" s="113"/>
      <c r="Q29" s="113"/>
      <c r="R29" s="113"/>
      <c r="S29" s="113"/>
      <c r="T29" s="113"/>
      <c r="U29" s="113"/>
      <c r="V29" s="114"/>
    </row>
    <row r="30" spans="1:22" x14ac:dyDescent="0.25">
      <c r="A30" s="49"/>
      <c r="B30" s="49"/>
      <c r="C30" s="50"/>
      <c r="D30" s="49"/>
      <c r="E30" s="51">
        <v>60</v>
      </c>
      <c r="F30" s="51"/>
      <c r="G30" s="51"/>
      <c r="H30" s="51">
        <v>130</v>
      </c>
      <c r="I30" s="50">
        <v>-6</v>
      </c>
      <c r="J30" s="50"/>
      <c r="K30" s="50">
        <v>8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9" priority="63" operator="equal">
      <formula>212030016606640</formula>
    </cfRule>
  </conditionalFormatting>
  <conditionalFormatting sqref="D29 E4:E6 E28:K29">
    <cfRule type="cellIs" dxfId="998" priority="61" operator="equal">
      <formula>$E$4</formula>
    </cfRule>
    <cfRule type="cellIs" dxfId="997" priority="62" operator="equal">
      <formula>2120</formula>
    </cfRule>
  </conditionalFormatting>
  <conditionalFormatting sqref="D29:E29 F4:F6 F28:F29">
    <cfRule type="cellIs" dxfId="996" priority="59" operator="equal">
      <formula>$F$4</formula>
    </cfRule>
    <cfRule type="cellIs" dxfId="995" priority="60" operator="equal">
      <formula>300</formula>
    </cfRule>
  </conditionalFormatting>
  <conditionalFormatting sqref="G4:G6 G28:G29">
    <cfRule type="cellIs" dxfId="994" priority="57" operator="equal">
      <formula>$G$4</formula>
    </cfRule>
    <cfRule type="cellIs" dxfId="993" priority="58" operator="equal">
      <formula>1660</formula>
    </cfRule>
  </conditionalFormatting>
  <conditionalFormatting sqref="H4:H6 H28:H29">
    <cfRule type="cellIs" dxfId="992" priority="55" operator="equal">
      <formula>$H$4</formula>
    </cfRule>
    <cfRule type="cellIs" dxfId="991" priority="56" operator="equal">
      <formula>6640</formula>
    </cfRule>
  </conditionalFormatting>
  <conditionalFormatting sqref="T6:T28 U28:V28">
    <cfRule type="cellIs" dxfId="990" priority="54" operator="lessThan">
      <formula>0</formula>
    </cfRule>
  </conditionalFormatting>
  <conditionalFormatting sqref="T7:T27">
    <cfRule type="cellIs" dxfId="989" priority="51" operator="lessThan">
      <formula>0</formula>
    </cfRule>
    <cfRule type="cellIs" dxfId="988" priority="52" operator="lessThan">
      <formula>0</formula>
    </cfRule>
    <cfRule type="cellIs" dxfId="987" priority="53" operator="lessThan">
      <formula>0</formula>
    </cfRule>
  </conditionalFormatting>
  <conditionalFormatting sqref="E4:E6 E28:K28">
    <cfRule type="cellIs" dxfId="986" priority="50" operator="equal">
      <formula>$E$4</formula>
    </cfRule>
  </conditionalFormatting>
  <conditionalFormatting sqref="D28:D29 D6 D4:M4">
    <cfRule type="cellIs" dxfId="985" priority="49" operator="equal">
      <formula>$D$4</formula>
    </cfRule>
  </conditionalFormatting>
  <conditionalFormatting sqref="I4:I6 I28:I29">
    <cfRule type="cellIs" dxfId="984" priority="48" operator="equal">
      <formula>$I$4</formula>
    </cfRule>
  </conditionalFormatting>
  <conditionalFormatting sqref="J4:J6 J28:J29">
    <cfRule type="cellIs" dxfId="983" priority="47" operator="equal">
      <formula>$J$4</formula>
    </cfRule>
  </conditionalFormatting>
  <conditionalFormatting sqref="K4:K6 K28:K29">
    <cfRule type="cellIs" dxfId="982" priority="46" operator="equal">
      <formula>$K$4</formula>
    </cfRule>
  </conditionalFormatting>
  <conditionalFormatting sqref="M4:M6">
    <cfRule type="cellIs" dxfId="981" priority="45" operator="equal">
      <formula>$L$4</formula>
    </cfRule>
  </conditionalFormatting>
  <conditionalFormatting sqref="T7:T28 U28:V28">
    <cfRule type="cellIs" dxfId="980" priority="42" operator="lessThan">
      <formula>0</formula>
    </cfRule>
    <cfRule type="cellIs" dxfId="979" priority="43" operator="lessThan">
      <formula>0</formula>
    </cfRule>
    <cfRule type="cellIs" dxfId="978" priority="44" operator="lessThan">
      <formula>0</formula>
    </cfRule>
  </conditionalFormatting>
  <conditionalFormatting sqref="D5:K5">
    <cfRule type="cellIs" dxfId="977" priority="41" operator="greaterThan">
      <formula>0</formula>
    </cfRule>
  </conditionalFormatting>
  <conditionalFormatting sqref="T6:T28 U28:V28">
    <cfRule type="cellIs" dxfId="976" priority="40" operator="lessThan">
      <formula>0</formula>
    </cfRule>
  </conditionalFormatting>
  <conditionalFormatting sqref="T7:T27">
    <cfRule type="cellIs" dxfId="975" priority="37" operator="lessThan">
      <formula>0</formula>
    </cfRule>
    <cfRule type="cellIs" dxfId="974" priority="38" operator="lessThan">
      <formula>0</formula>
    </cfRule>
    <cfRule type="cellIs" dxfId="973" priority="39" operator="lessThan">
      <formula>0</formula>
    </cfRule>
  </conditionalFormatting>
  <conditionalFormatting sqref="T7:T28 U28:V28">
    <cfRule type="cellIs" dxfId="972" priority="34" operator="lessThan">
      <formula>0</formula>
    </cfRule>
    <cfRule type="cellIs" dxfId="971" priority="35" operator="lessThan">
      <formula>0</formula>
    </cfRule>
    <cfRule type="cellIs" dxfId="970" priority="36" operator="lessThan">
      <formula>0</formula>
    </cfRule>
  </conditionalFormatting>
  <conditionalFormatting sqref="D5:K5">
    <cfRule type="cellIs" dxfId="969" priority="33" operator="greaterThan">
      <formula>0</formula>
    </cfRule>
  </conditionalFormatting>
  <conditionalFormatting sqref="L4 L6 L28:L29">
    <cfRule type="cellIs" dxfId="968" priority="32" operator="equal">
      <formula>$L$4</formula>
    </cfRule>
  </conditionalFormatting>
  <conditionalFormatting sqref="D7:S7">
    <cfRule type="cellIs" dxfId="967" priority="31" operator="greaterThan">
      <formula>0</formula>
    </cfRule>
  </conditionalFormatting>
  <conditionalFormatting sqref="D9:S9">
    <cfRule type="cellIs" dxfId="966" priority="30" operator="greaterThan">
      <formula>0</formula>
    </cfRule>
  </conditionalFormatting>
  <conditionalFormatting sqref="D11:S11">
    <cfRule type="cellIs" dxfId="965" priority="29" operator="greaterThan">
      <formula>0</formula>
    </cfRule>
  </conditionalFormatting>
  <conditionalFormatting sqref="D13:S13">
    <cfRule type="cellIs" dxfId="964" priority="28" operator="greaterThan">
      <formula>0</formula>
    </cfRule>
  </conditionalFormatting>
  <conditionalFormatting sqref="D15:S15">
    <cfRule type="cellIs" dxfId="963" priority="27" operator="greaterThan">
      <formula>0</formula>
    </cfRule>
  </conditionalFormatting>
  <conditionalFormatting sqref="D17:S17">
    <cfRule type="cellIs" dxfId="962" priority="26" operator="greaterThan">
      <formula>0</formula>
    </cfRule>
  </conditionalFormatting>
  <conditionalFormatting sqref="D19:S19">
    <cfRule type="cellIs" dxfId="961" priority="25" operator="greaterThan">
      <formula>0</formula>
    </cfRule>
  </conditionalFormatting>
  <conditionalFormatting sqref="D21:S21">
    <cfRule type="cellIs" dxfId="960" priority="24" operator="greaterThan">
      <formula>0</formula>
    </cfRule>
  </conditionalFormatting>
  <conditionalFormatting sqref="D23:S23">
    <cfRule type="cellIs" dxfId="959" priority="23" operator="greaterThan">
      <formula>0</formula>
    </cfRule>
  </conditionalFormatting>
  <conditionalFormatting sqref="D25:S25">
    <cfRule type="cellIs" dxfId="958" priority="22" operator="greaterThan">
      <formula>0</formula>
    </cfRule>
  </conditionalFormatting>
  <conditionalFormatting sqref="D27:S27">
    <cfRule type="cellIs" dxfId="957" priority="21" operator="greaterThan">
      <formula>0</formula>
    </cfRule>
  </conditionalFormatting>
  <conditionalFormatting sqref="U6">
    <cfRule type="cellIs" dxfId="956" priority="20" operator="lessThan">
      <formula>0</formula>
    </cfRule>
  </conditionalFormatting>
  <conditionalFormatting sqref="U6">
    <cfRule type="cellIs" dxfId="955" priority="19" operator="lessThan">
      <formula>0</formula>
    </cfRule>
  </conditionalFormatting>
  <conditionalFormatting sqref="V6">
    <cfRule type="cellIs" dxfId="954" priority="18" operator="lessThan">
      <formula>0</formula>
    </cfRule>
  </conditionalFormatting>
  <conditionalFormatting sqref="V6">
    <cfRule type="cellIs" dxfId="953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D1" workbookViewId="0">
      <pane ySplit="6" topLeftCell="A16" activePane="bottomLeft" state="frozen"/>
      <selection pane="bottomLeft" activeCell="H27" sqref="H2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2" max="12" width="9.140625" customWidth="1"/>
    <col min="13" max="13" width="11" customWidth="1"/>
    <col min="14" max="14" width="12.7109375" customWidth="1"/>
    <col min="15" max="15" width="12.5703125" customWidth="1"/>
    <col min="16" max="17" width="9.140625" customWidth="1"/>
    <col min="18" max="18" width="12.140625" bestFit="1" customWidth="1"/>
    <col min="19" max="20" width="9.140625" customWidth="1"/>
    <col min="21" max="21" width="9.28515625" customWidth="1"/>
    <col min="22" max="22" width="10.28515625" bestFit="1" customWidth="1"/>
  </cols>
  <sheetData>
    <row r="1" spans="1:23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3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3" ht="18.75" x14ac:dyDescent="0.25">
      <c r="A3" s="99" t="s">
        <v>64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3" x14ac:dyDescent="0.25">
      <c r="A4" s="103" t="s">
        <v>1</v>
      </c>
      <c r="B4" s="103"/>
      <c r="C4" s="1"/>
      <c r="D4" s="2">
        <f>'10'!D29</f>
        <v>1144069</v>
      </c>
      <c r="E4" s="2">
        <f>'10'!E29</f>
        <v>985</v>
      </c>
      <c r="F4" s="2">
        <f>'10'!F29</f>
        <v>12100</v>
      </c>
      <c r="G4" s="2">
        <f>'10'!G29</f>
        <v>0</v>
      </c>
      <c r="H4" s="2">
        <f>'10'!H29</f>
        <v>40730</v>
      </c>
      <c r="I4" s="2">
        <f>'10'!I29</f>
        <v>1118</v>
      </c>
      <c r="J4" s="2">
        <f>'10'!J29</f>
        <v>335</v>
      </c>
      <c r="K4" s="2">
        <f>'10'!K29</f>
        <v>414</v>
      </c>
      <c r="L4" s="2">
        <f>'10'!L29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3" x14ac:dyDescent="0.25">
      <c r="A5" s="103" t="s">
        <v>2</v>
      </c>
      <c r="B5" s="103"/>
      <c r="C5" s="1"/>
      <c r="D5" s="1">
        <v>1038962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61264</v>
      </c>
      <c r="E7" s="22"/>
      <c r="F7" s="22"/>
      <c r="G7" s="22"/>
      <c r="H7" s="22"/>
      <c r="I7" s="23">
        <v>5</v>
      </c>
      <c r="J7" s="23"/>
      <c r="K7" s="23">
        <v>3</v>
      </c>
      <c r="L7" s="23"/>
      <c r="M7" s="20">
        <f>D7+E7*20+F7*10+G7*9+H7*9</f>
        <v>61264</v>
      </c>
      <c r="N7" s="24">
        <f>D7+E7*20+F7*10+G7*9+H7*9+I7*191+J7*191+K7*182+L7*100</f>
        <v>62765</v>
      </c>
      <c r="O7" s="25">
        <f>M7*2.75%</f>
        <v>1684.76</v>
      </c>
      <c r="P7" s="26"/>
      <c r="Q7" s="26">
        <v>248</v>
      </c>
      <c r="R7" s="24">
        <f t="shared" ref="R7:R27" si="0">M7-(M7*2.75%)+I7*191+J7*191+K7*182+L7*100-Q7</f>
        <v>60832.24</v>
      </c>
      <c r="S7" s="25">
        <f t="shared" ref="S7:S27" si="1">M7*0.95%</f>
        <v>582.00800000000004</v>
      </c>
      <c r="T7" s="66">
        <f t="shared" ref="T7:T27" si="2">S7-Q7</f>
        <v>334.00800000000004</v>
      </c>
      <c r="U7" s="68">
        <v>477</v>
      </c>
      <c r="V7" s="70">
        <f>R7-U7</f>
        <v>60355.24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34553</v>
      </c>
      <c r="E8" s="30"/>
      <c r="F8" s="30"/>
      <c r="G8" s="30"/>
      <c r="H8" s="30"/>
      <c r="I8" s="20"/>
      <c r="J8" s="20"/>
      <c r="K8" s="20">
        <v>4</v>
      </c>
      <c r="L8" s="20"/>
      <c r="M8" s="20">
        <f t="shared" ref="M8:M27" si="3">D8+E8*20+F8*10+G8*9+H8*9</f>
        <v>34553</v>
      </c>
      <c r="N8" s="24">
        <f t="shared" ref="N8:N27" si="4">D8+E8*20+F8*10+G8*9+H8*9+I8*191+J8*191+K8*182+L8*100</f>
        <v>35281</v>
      </c>
      <c r="O8" s="25">
        <f t="shared" ref="O8:O27" si="5">M8*2.75%</f>
        <v>950.20749999999998</v>
      </c>
      <c r="P8" s="77">
        <v>6000</v>
      </c>
      <c r="Q8" s="26">
        <v>193</v>
      </c>
      <c r="R8" s="24">
        <f t="shared" si="0"/>
        <v>34137.792500000003</v>
      </c>
      <c r="S8" s="25">
        <f t="shared" si="1"/>
        <v>328.25349999999997</v>
      </c>
      <c r="T8" s="66">
        <f t="shared" si="2"/>
        <v>135.25349999999997</v>
      </c>
      <c r="U8" s="68">
        <v>288</v>
      </c>
      <c r="V8" s="70">
        <f t="shared" ref="V8:V27" si="6">R8-U8</f>
        <v>33849.792500000003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103202</v>
      </c>
      <c r="E9" s="30"/>
      <c r="F9" s="30">
        <v>110</v>
      </c>
      <c r="G9" s="30"/>
      <c r="H9" s="30">
        <v>330</v>
      </c>
      <c r="I9" s="20">
        <v>2</v>
      </c>
      <c r="J9" s="20"/>
      <c r="K9" s="20">
        <v>5</v>
      </c>
      <c r="L9" s="20"/>
      <c r="M9" s="20">
        <f t="shared" si="3"/>
        <v>107272</v>
      </c>
      <c r="N9" s="24">
        <f t="shared" si="4"/>
        <v>108564</v>
      </c>
      <c r="O9" s="25">
        <f t="shared" si="5"/>
        <v>2949.98</v>
      </c>
      <c r="P9" s="26">
        <v>31992</v>
      </c>
      <c r="Q9" s="26">
        <v>203</v>
      </c>
      <c r="R9" s="24">
        <f t="shared" si="0"/>
        <v>105411.02</v>
      </c>
      <c r="S9" s="25">
        <f t="shared" si="1"/>
        <v>1019.0839999999999</v>
      </c>
      <c r="T9" s="66">
        <f t="shared" si="2"/>
        <v>816.08399999999995</v>
      </c>
      <c r="U9" s="68">
        <v>909</v>
      </c>
      <c r="V9" s="70">
        <f t="shared" si="6"/>
        <v>104502.02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19418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3"/>
        <v>19868</v>
      </c>
      <c r="N10" s="24">
        <f t="shared" si="4"/>
        <v>20441</v>
      </c>
      <c r="O10" s="25">
        <f t="shared" si="5"/>
        <v>546.37</v>
      </c>
      <c r="P10" s="26"/>
      <c r="Q10" s="26">
        <v>28</v>
      </c>
      <c r="R10" s="24">
        <f t="shared" si="0"/>
        <v>19866.63</v>
      </c>
      <c r="S10" s="25">
        <f t="shared" si="1"/>
        <v>188.74600000000001</v>
      </c>
      <c r="T10" s="66">
        <f t="shared" si="2"/>
        <v>160.74600000000001</v>
      </c>
      <c r="U10" s="68">
        <v>126</v>
      </c>
      <c r="V10" s="70">
        <f t="shared" si="6"/>
        <v>19740.63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51896</v>
      </c>
      <c r="E11" s="30"/>
      <c r="F11" s="30">
        <v>20</v>
      </c>
      <c r="G11" s="32"/>
      <c r="H11" s="30">
        <v>100</v>
      </c>
      <c r="I11" s="20"/>
      <c r="J11" s="20"/>
      <c r="K11" s="20"/>
      <c r="L11" s="20"/>
      <c r="M11" s="20">
        <f t="shared" si="3"/>
        <v>52996</v>
      </c>
      <c r="N11" s="24">
        <f t="shared" si="4"/>
        <v>52996</v>
      </c>
      <c r="O11" s="25">
        <f t="shared" si="5"/>
        <v>1457.39</v>
      </c>
      <c r="P11" s="26"/>
      <c r="Q11" s="26">
        <v>68</v>
      </c>
      <c r="R11" s="24">
        <f t="shared" si="0"/>
        <v>51470.61</v>
      </c>
      <c r="S11" s="25">
        <f t="shared" si="1"/>
        <v>503.46199999999999</v>
      </c>
      <c r="T11" s="66">
        <f t="shared" si="2"/>
        <v>435.46199999999999</v>
      </c>
      <c r="U11" s="68">
        <v>441</v>
      </c>
      <c r="V11" s="70">
        <f t="shared" si="6"/>
        <v>51029.61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18667</v>
      </c>
      <c r="E12" s="30"/>
      <c r="F12" s="30"/>
      <c r="G12" s="30"/>
      <c r="H12" s="30"/>
      <c r="I12" s="20"/>
      <c r="J12" s="20"/>
      <c r="K12" s="20"/>
      <c r="L12" s="20"/>
      <c r="M12" s="20">
        <f t="shared" si="3"/>
        <v>18667</v>
      </c>
      <c r="N12" s="24">
        <f t="shared" si="4"/>
        <v>18667</v>
      </c>
      <c r="O12" s="25">
        <f t="shared" si="5"/>
        <v>513.34249999999997</v>
      </c>
      <c r="P12" s="26"/>
      <c r="Q12" s="26">
        <v>41</v>
      </c>
      <c r="R12" s="24">
        <f t="shared" si="0"/>
        <v>18112.657500000001</v>
      </c>
      <c r="S12" s="25">
        <f t="shared" si="1"/>
        <v>177.3365</v>
      </c>
      <c r="T12" s="66">
        <f t="shared" si="2"/>
        <v>136.3365</v>
      </c>
      <c r="U12" s="68">
        <v>153</v>
      </c>
      <c r="V12" s="70">
        <f t="shared" si="6"/>
        <v>17959.657500000001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16456</v>
      </c>
      <c r="E13" s="30"/>
      <c r="F13" s="30"/>
      <c r="G13" s="30"/>
      <c r="H13" s="30"/>
      <c r="I13" s="20"/>
      <c r="J13" s="20"/>
      <c r="K13" s="20"/>
      <c r="L13" s="20"/>
      <c r="M13" s="20">
        <f t="shared" si="3"/>
        <v>16456</v>
      </c>
      <c r="N13" s="24">
        <f t="shared" si="4"/>
        <v>16456</v>
      </c>
      <c r="O13" s="25">
        <f t="shared" si="5"/>
        <v>452.54</v>
      </c>
      <c r="P13" s="26"/>
      <c r="Q13" s="26">
        <v>55</v>
      </c>
      <c r="R13" s="24">
        <f t="shared" si="0"/>
        <v>15948.46</v>
      </c>
      <c r="S13" s="25">
        <f t="shared" si="1"/>
        <v>156.33199999999999</v>
      </c>
      <c r="T13" s="66">
        <f t="shared" si="2"/>
        <v>101.33199999999999</v>
      </c>
      <c r="U13" s="68">
        <v>126</v>
      </c>
      <c r="V13" s="70">
        <f t="shared" si="6"/>
        <v>15822.46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100552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3"/>
        <v>100552</v>
      </c>
      <c r="N14" s="24">
        <f t="shared" si="4"/>
        <v>101125</v>
      </c>
      <c r="O14" s="25">
        <f t="shared" si="5"/>
        <v>2765.18</v>
      </c>
      <c r="P14" s="26">
        <v>11000</v>
      </c>
      <c r="Q14" s="26">
        <v>219</v>
      </c>
      <c r="R14" s="24">
        <f t="shared" si="0"/>
        <v>98140.82</v>
      </c>
      <c r="S14" s="25">
        <f t="shared" si="1"/>
        <v>955.24400000000003</v>
      </c>
      <c r="T14" s="66">
        <f t="shared" si="2"/>
        <v>736.24400000000003</v>
      </c>
      <c r="U14" s="68">
        <v>801</v>
      </c>
      <c r="V14" s="70">
        <f t="shared" si="6"/>
        <v>97339.82</v>
      </c>
    </row>
    <row r="15" spans="1:23" ht="15.75" x14ac:dyDescent="0.25">
      <c r="A15" s="28">
        <v>1474</v>
      </c>
      <c r="B15" s="20">
        <v>1908446142</v>
      </c>
      <c r="C15" s="33" t="s">
        <v>31</v>
      </c>
      <c r="D15" s="29">
        <v>44376</v>
      </c>
      <c r="E15" s="30"/>
      <c r="F15" s="30"/>
      <c r="G15" s="30"/>
      <c r="H15" s="30"/>
      <c r="I15" s="20"/>
      <c r="J15" s="20"/>
      <c r="K15" s="20"/>
      <c r="L15" s="20"/>
      <c r="M15" s="20">
        <f t="shared" si="3"/>
        <v>44376</v>
      </c>
      <c r="N15" s="24">
        <f t="shared" si="4"/>
        <v>44376</v>
      </c>
      <c r="O15" s="25">
        <f t="shared" si="5"/>
        <v>1220.3399999999999</v>
      </c>
      <c r="P15" s="26"/>
      <c r="Q15" s="26">
        <v>180</v>
      </c>
      <c r="R15" s="24">
        <f t="shared" si="0"/>
        <v>42975.66</v>
      </c>
      <c r="S15" s="25">
        <f t="shared" si="1"/>
        <v>421.572</v>
      </c>
      <c r="T15" s="66">
        <f t="shared" si="2"/>
        <v>241.572</v>
      </c>
      <c r="U15" s="68">
        <v>234</v>
      </c>
      <c r="V15" s="70">
        <f t="shared" si="6"/>
        <v>42741.66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86451</v>
      </c>
      <c r="E16" s="30"/>
      <c r="F16" s="30">
        <v>1000</v>
      </c>
      <c r="G16" s="30"/>
      <c r="H16" s="30">
        <v>500</v>
      </c>
      <c r="I16" s="20"/>
      <c r="J16" s="20"/>
      <c r="K16" s="20"/>
      <c r="L16" s="20"/>
      <c r="M16" s="20">
        <f t="shared" si="3"/>
        <v>100951</v>
      </c>
      <c r="N16" s="24">
        <f t="shared" si="4"/>
        <v>100951</v>
      </c>
      <c r="O16" s="25">
        <f t="shared" si="5"/>
        <v>2776.1525000000001</v>
      </c>
      <c r="P16" s="77">
        <v>1000</v>
      </c>
      <c r="Q16" s="26">
        <v>168</v>
      </c>
      <c r="R16" s="24">
        <f t="shared" si="0"/>
        <v>98006.847500000003</v>
      </c>
      <c r="S16" s="25">
        <f t="shared" si="1"/>
        <v>959.03449999999998</v>
      </c>
      <c r="T16" s="66">
        <f t="shared" si="2"/>
        <v>791.03449999999998</v>
      </c>
      <c r="U16" s="68">
        <v>756</v>
      </c>
      <c r="V16" s="70">
        <f t="shared" si="6"/>
        <v>97250.847500000003</v>
      </c>
      <c r="W16">
        <v>130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75176</v>
      </c>
      <c r="E17" s="30">
        <v>50</v>
      </c>
      <c r="F17" s="30">
        <v>100</v>
      </c>
      <c r="G17" s="30"/>
      <c r="H17" s="30">
        <v>250</v>
      </c>
      <c r="I17" s="20"/>
      <c r="J17" s="20"/>
      <c r="K17" s="20">
        <v>5</v>
      </c>
      <c r="L17" s="20"/>
      <c r="M17" s="20">
        <f t="shared" si="3"/>
        <v>79426</v>
      </c>
      <c r="N17" s="24">
        <f t="shared" si="4"/>
        <v>80336</v>
      </c>
      <c r="O17" s="25">
        <f t="shared" si="5"/>
        <v>2184.2150000000001</v>
      </c>
      <c r="P17" s="26">
        <v>1000</v>
      </c>
      <c r="Q17" s="26">
        <v>300</v>
      </c>
      <c r="R17" s="24">
        <f t="shared" si="0"/>
        <v>77851.785000000003</v>
      </c>
      <c r="S17" s="25">
        <f t="shared" si="1"/>
        <v>754.54700000000003</v>
      </c>
      <c r="T17" s="66">
        <f t="shared" si="2"/>
        <v>454.54700000000003</v>
      </c>
      <c r="U17" s="68">
        <v>666</v>
      </c>
      <c r="V17" s="70">
        <f t="shared" si="6"/>
        <v>77185.785000000003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46857</v>
      </c>
      <c r="E18" s="30"/>
      <c r="F18" s="30"/>
      <c r="G18" s="30"/>
      <c r="H18" s="30"/>
      <c r="I18" s="20"/>
      <c r="J18" s="20"/>
      <c r="K18" s="20"/>
      <c r="L18" s="20"/>
      <c r="M18" s="20">
        <f t="shared" si="3"/>
        <v>46857</v>
      </c>
      <c r="N18" s="24">
        <f t="shared" si="4"/>
        <v>46857</v>
      </c>
      <c r="O18" s="25">
        <f t="shared" si="5"/>
        <v>1288.5675000000001</v>
      </c>
      <c r="P18" s="26"/>
      <c r="Q18" s="26">
        <v>180</v>
      </c>
      <c r="R18" s="24">
        <f t="shared" si="0"/>
        <v>45388.432500000003</v>
      </c>
      <c r="S18" s="25">
        <f t="shared" si="1"/>
        <v>445.14150000000001</v>
      </c>
      <c r="T18" s="66">
        <f t="shared" si="2"/>
        <v>265.14150000000001</v>
      </c>
      <c r="U18" s="68">
        <v>432</v>
      </c>
      <c r="V18" s="70">
        <f t="shared" si="6"/>
        <v>44956.432500000003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90209</v>
      </c>
      <c r="E19" s="30">
        <v>30</v>
      </c>
      <c r="F19" s="30">
        <v>50</v>
      </c>
      <c r="G19" s="30"/>
      <c r="H19" s="30">
        <v>250</v>
      </c>
      <c r="I19" s="20">
        <v>3</v>
      </c>
      <c r="J19" s="20"/>
      <c r="K19" s="20"/>
      <c r="L19" s="20"/>
      <c r="M19" s="20">
        <f t="shared" si="3"/>
        <v>93559</v>
      </c>
      <c r="N19" s="24">
        <f t="shared" si="4"/>
        <v>94132</v>
      </c>
      <c r="O19" s="25">
        <f t="shared" si="5"/>
        <v>2572.8724999999999</v>
      </c>
      <c r="P19" s="77">
        <v>11000</v>
      </c>
      <c r="Q19" s="26">
        <v>241</v>
      </c>
      <c r="R19" s="24">
        <f t="shared" si="0"/>
        <v>91318.127500000002</v>
      </c>
      <c r="S19" s="25">
        <f t="shared" si="1"/>
        <v>888.81049999999993</v>
      </c>
      <c r="T19" s="66">
        <f t="shared" si="2"/>
        <v>647.81049999999993</v>
      </c>
      <c r="U19" s="68">
        <v>768</v>
      </c>
      <c r="V19" s="70">
        <f t="shared" si="6"/>
        <v>90550.127500000002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35075</v>
      </c>
      <c r="E20" s="30"/>
      <c r="F20" s="30"/>
      <c r="G20" s="30"/>
      <c r="H20" s="30"/>
      <c r="I20" s="20"/>
      <c r="J20" s="20"/>
      <c r="K20" s="20"/>
      <c r="L20" s="20"/>
      <c r="M20" s="20">
        <f t="shared" si="3"/>
        <v>35075</v>
      </c>
      <c r="N20" s="24">
        <f t="shared" si="4"/>
        <v>35075</v>
      </c>
      <c r="O20" s="25">
        <f t="shared" si="5"/>
        <v>964.5625</v>
      </c>
      <c r="P20" s="77">
        <v>5768</v>
      </c>
      <c r="Q20" s="26">
        <v>120</v>
      </c>
      <c r="R20" s="24">
        <f t="shared" si="0"/>
        <v>33990.4375</v>
      </c>
      <c r="S20" s="25">
        <f t="shared" si="1"/>
        <v>333.21249999999998</v>
      </c>
      <c r="T20" s="66">
        <f t="shared" si="2"/>
        <v>213.21249999999998</v>
      </c>
      <c r="U20" s="68">
        <v>180</v>
      </c>
      <c r="V20" s="70">
        <f t="shared" si="6"/>
        <v>33810.4375</v>
      </c>
    </row>
    <row r="21" spans="1:23" ht="15.75" x14ac:dyDescent="0.25">
      <c r="A21" s="28">
        <v>15</v>
      </c>
      <c r="B21" s="20">
        <v>1908446148</v>
      </c>
      <c r="C21" s="20" t="s">
        <v>28</v>
      </c>
      <c r="D21" s="29">
        <v>35363</v>
      </c>
      <c r="E21" s="30"/>
      <c r="F21" s="30"/>
      <c r="G21" s="30"/>
      <c r="H21" s="30"/>
      <c r="I21" s="20"/>
      <c r="J21" s="20"/>
      <c r="K21" s="20"/>
      <c r="L21" s="20"/>
      <c r="M21" s="20">
        <f t="shared" si="3"/>
        <v>35363</v>
      </c>
      <c r="N21" s="24">
        <f t="shared" si="4"/>
        <v>35363</v>
      </c>
      <c r="O21" s="25">
        <f t="shared" si="5"/>
        <v>972.48249999999996</v>
      </c>
      <c r="P21" s="26"/>
      <c r="Q21" s="26">
        <v>40</v>
      </c>
      <c r="R21" s="24">
        <f t="shared" si="0"/>
        <v>34350.517500000002</v>
      </c>
      <c r="S21" s="25">
        <f t="shared" si="1"/>
        <v>335.94849999999997</v>
      </c>
      <c r="T21" s="66">
        <f t="shared" si="2"/>
        <v>295.94849999999997</v>
      </c>
      <c r="U21" s="68">
        <v>216</v>
      </c>
      <c r="V21" s="70">
        <f t="shared" si="6"/>
        <v>34134.517500000002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120000</v>
      </c>
      <c r="E22" s="30"/>
      <c r="F22" s="30"/>
      <c r="G22" s="20"/>
      <c r="H22" s="30"/>
      <c r="I22" s="20"/>
      <c r="J22" s="20"/>
      <c r="K22" s="20"/>
      <c r="L22" s="20"/>
      <c r="M22" s="20">
        <f t="shared" si="3"/>
        <v>120000</v>
      </c>
      <c r="N22" s="24">
        <f t="shared" si="4"/>
        <v>120000</v>
      </c>
      <c r="O22" s="25">
        <f t="shared" si="5"/>
        <v>3300</v>
      </c>
      <c r="P22" s="26">
        <v>13993</v>
      </c>
      <c r="Q22" s="26">
        <v>200</v>
      </c>
      <c r="R22" s="24">
        <f t="shared" si="0"/>
        <v>116500</v>
      </c>
      <c r="S22" s="25">
        <f t="shared" si="1"/>
        <v>1140</v>
      </c>
      <c r="T22" s="66">
        <f t="shared" si="2"/>
        <v>940</v>
      </c>
      <c r="U22" s="68">
        <v>990</v>
      </c>
      <c r="V22" s="70">
        <f t="shared" si="6"/>
        <v>115510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40000</v>
      </c>
      <c r="E23" s="30"/>
      <c r="F23" s="30"/>
      <c r="G23" s="30"/>
      <c r="H23" s="30"/>
      <c r="I23" s="20"/>
      <c r="J23" s="20"/>
      <c r="K23" s="20"/>
      <c r="L23" s="20"/>
      <c r="M23" s="20">
        <f t="shared" si="3"/>
        <v>40000</v>
      </c>
      <c r="N23" s="24">
        <f t="shared" si="4"/>
        <v>40000</v>
      </c>
      <c r="O23" s="25">
        <f t="shared" si="5"/>
        <v>1100</v>
      </c>
      <c r="P23" s="26"/>
      <c r="Q23" s="26">
        <v>270</v>
      </c>
      <c r="R23" s="24">
        <f t="shared" si="0"/>
        <v>38630</v>
      </c>
      <c r="S23" s="25">
        <f t="shared" si="1"/>
        <v>380</v>
      </c>
      <c r="T23" s="66">
        <f t="shared" si="2"/>
        <v>110</v>
      </c>
      <c r="U23" s="68">
        <v>324</v>
      </c>
      <c r="V23" s="70">
        <f t="shared" si="6"/>
        <v>38306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133914</v>
      </c>
      <c r="E24" s="30">
        <v>180</v>
      </c>
      <c r="F24" s="30">
        <v>500</v>
      </c>
      <c r="G24" s="30"/>
      <c r="H24" s="30">
        <v>500</v>
      </c>
      <c r="I24" s="20">
        <v>8</v>
      </c>
      <c r="J24" s="20"/>
      <c r="K24" s="20">
        <v>20</v>
      </c>
      <c r="L24" s="20"/>
      <c r="M24" s="20">
        <f t="shared" si="3"/>
        <v>147014</v>
      </c>
      <c r="N24" s="24">
        <f t="shared" si="4"/>
        <v>152182</v>
      </c>
      <c r="O24" s="25">
        <f t="shared" si="5"/>
        <v>4042.8850000000002</v>
      </c>
      <c r="P24" s="77">
        <v>1000</v>
      </c>
      <c r="Q24" s="26">
        <v>172</v>
      </c>
      <c r="R24" s="24">
        <f t="shared" si="0"/>
        <v>147967.11499999999</v>
      </c>
      <c r="S24" s="25">
        <f t="shared" si="1"/>
        <v>1396.633</v>
      </c>
      <c r="T24" s="66">
        <f t="shared" si="2"/>
        <v>1224.633</v>
      </c>
      <c r="U24" s="68">
        <v>1197</v>
      </c>
      <c r="V24" s="70">
        <f t="shared" si="6"/>
        <v>146770.11499999999</v>
      </c>
      <c r="W24">
        <v>120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55000</v>
      </c>
      <c r="E25" s="30">
        <v>20</v>
      </c>
      <c r="F25" s="30">
        <v>10</v>
      </c>
      <c r="G25" s="30"/>
      <c r="H25" s="30">
        <v>30</v>
      </c>
      <c r="I25" s="20">
        <v>5</v>
      </c>
      <c r="J25" s="20"/>
      <c r="K25" s="20"/>
      <c r="L25" s="20"/>
      <c r="M25" s="20">
        <f t="shared" si="3"/>
        <v>55770</v>
      </c>
      <c r="N25" s="24">
        <f t="shared" si="4"/>
        <v>56725</v>
      </c>
      <c r="O25" s="25">
        <f t="shared" si="5"/>
        <v>1533.675</v>
      </c>
      <c r="P25" s="26"/>
      <c r="Q25" s="26">
        <v>275</v>
      </c>
      <c r="R25" s="24">
        <f t="shared" si="0"/>
        <v>54916.324999999997</v>
      </c>
      <c r="S25" s="25">
        <f t="shared" si="1"/>
        <v>529.81499999999994</v>
      </c>
      <c r="T25" s="66">
        <f t="shared" si="2"/>
        <v>254.81499999999994</v>
      </c>
      <c r="U25" s="68">
        <v>468</v>
      </c>
      <c r="V25" s="70">
        <f t="shared" si="6"/>
        <v>54448.324999999997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41750</v>
      </c>
      <c r="E26" s="29"/>
      <c r="F26" s="30"/>
      <c r="G26" s="30"/>
      <c r="H26" s="30">
        <v>500</v>
      </c>
      <c r="I26" s="20"/>
      <c r="J26" s="20"/>
      <c r="K26" s="20"/>
      <c r="L26" s="20"/>
      <c r="M26" s="20">
        <f t="shared" si="3"/>
        <v>46250</v>
      </c>
      <c r="N26" s="24">
        <f t="shared" si="4"/>
        <v>46250</v>
      </c>
      <c r="O26" s="25">
        <f t="shared" si="5"/>
        <v>1271.875</v>
      </c>
      <c r="P26" s="26"/>
      <c r="Q26" s="26">
        <v>127</v>
      </c>
      <c r="R26" s="24">
        <f t="shared" si="0"/>
        <v>44851.125</v>
      </c>
      <c r="S26" s="25">
        <f t="shared" si="1"/>
        <v>439.375</v>
      </c>
      <c r="T26" s="66">
        <f t="shared" si="2"/>
        <v>312.375</v>
      </c>
      <c r="U26" s="68">
        <v>351</v>
      </c>
      <c r="V26" s="70">
        <f t="shared" si="6"/>
        <v>44500.125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53410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3"/>
        <v>53410</v>
      </c>
      <c r="N27" s="40">
        <f t="shared" si="4"/>
        <v>55320</v>
      </c>
      <c r="O27" s="25">
        <f t="shared" si="5"/>
        <v>1468.7750000000001</v>
      </c>
      <c r="P27" s="41"/>
      <c r="Q27" s="41">
        <v>200</v>
      </c>
      <c r="R27" s="24">
        <f t="shared" si="0"/>
        <v>53651.224999999999</v>
      </c>
      <c r="S27" s="42">
        <f t="shared" si="1"/>
        <v>507.39499999999998</v>
      </c>
      <c r="T27" s="67">
        <f t="shared" si="2"/>
        <v>307.39499999999998</v>
      </c>
      <c r="U27" s="68">
        <v>333</v>
      </c>
      <c r="V27" s="71">
        <f t="shared" si="6"/>
        <v>53318.224999999999</v>
      </c>
    </row>
    <row r="28" spans="1:23" ht="16.5" thickBot="1" x14ac:dyDescent="0.3">
      <c r="A28" s="89" t="s">
        <v>44</v>
      </c>
      <c r="B28" s="90"/>
      <c r="C28" s="91"/>
      <c r="D28" s="44">
        <f t="shared" ref="D28:E28" si="7">SUM(D7:D27)</f>
        <v>1263589</v>
      </c>
      <c r="E28" s="45">
        <f t="shared" si="7"/>
        <v>280</v>
      </c>
      <c r="F28" s="45">
        <f t="shared" ref="F28:V28" si="8">SUM(F7:F27)</f>
        <v>1790</v>
      </c>
      <c r="G28" s="45">
        <f t="shared" si="8"/>
        <v>0</v>
      </c>
      <c r="H28" s="45">
        <f t="shared" si="8"/>
        <v>2510</v>
      </c>
      <c r="I28" s="45">
        <f t="shared" si="8"/>
        <v>39</v>
      </c>
      <c r="J28" s="45">
        <f t="shared" si="8"/>
        <v>0</v>
      </c>
      <c r="K28" s="45">
        <f t="shared" si="8"/>
        <v>37</v>
      </c>
      <c r="L28" s="45">
        <f t="shared" si="8"/>
        <v>0</v>
      </c>
      <c r="M28" s="74">
        <f t="shared" si="8"/>
        <v>1309679</v>
      </c>
      <c r="N28" s="74">
        <f t="shared" si="8"/>
        <v>1323862</v>
      </c>
      <c r="O28" s="75">
        <f t="shared" si="8"/>
        <v>36016.172500000008</v>
      </c>
      <c r="P28" s="74">
        <f t="shared" si="8"/>
        <v>82753</v>
      </c>
      <c r="Q28" s="74">
        <f t="shared" si="8"/>
        <v>3528</v>
      </c>
      <c r="R28" s="74">
        <f t="shared" si="8"/>
        <v>1284317.8274999999</v>
      </c>
      <c r="S28" s="74">
        <f t="shared" si="8"/>
        <v>12441.950499999999</v>
      </c>
      <c r="T28" s="76">
        <f t="shared" si="8"/>
        <v>8913.9505000000008</v>
      </c>
      <c r="U28" s="76">
        <f t="shared" si="8"/>
        <v>10236</v>
      </c>
      <c r="V28" s="76">
        <f t="shared" si="8"/>
        <v>1274081.8274999999</v>
      </c>
    </row>
    <row r="29" spans="1:23" ht="15.75" thickBot="1" x14ac:dyDescent="0.3">
      <c r="A29" s="92" t="s">
        <v>45</v>
      </c>
      <c r="B29" s="93"/>
      <c r="C29" s="94"/>
      <c r="D29" s="48">
        <f>D4+D5-D28</f>
        <v>919442</v>
      </c>
      <c r="E29" s="48">
        <f t="shared" ref="E29:L29" si="9">E4+E5-E28</f>
        <v>705</v>
      </c>
      <c r="F29" s="48">
        <f t="shared" si="9"/>
        <v>10310</v>
      </c>
      <c r="G29" s="48">
        <f t="shared" si="9"/>
        <v>0</v>
      </c>
      <c r="H29" s="48">
        <f t="shared" si="9"/>
        <v>38220</v>
      </c>
      <c r="I29" s="48">
        <f t="shared" si="9"/>
        <v>1079</v>
      </c>
      <c r="J29" s="48">
        <f t="shared" si="9"/>
        <v>335</v>
      </c>
      <c r="K29" s="48">
        <f t="shared" si="9"/>
        <v>377</v>
      </c>
      <c r="L29" s="48">
        <f t="shared" si="9"/>
        <v>0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52" priority="63" operator="equal">
      <formula>212030016606640</formula>
    </cfRule>
  </conditionalFormatting>
  <conditionalFormatting sqref="D29 E4:E6 E28:K29">
    <cfRule type="cellIs" dxfId="951" priority="61" operator="equal">
      <formula>$E$4</formula>
    </cfRule>
    <cfRule type="cellIs" dxfId="950" priority="62" operator="equal">
      <formula>2120</formula>
    </cfRule>
  </conditionalFormatting>
  <conditionalFormatting sqref="D29:E29 F4:F6 F28:F29">
    <cfRule type="cellIs" dxfId="949" priority="59" operator="equal">
      <formula>$F$4</formula>
    </cfRule>
    <cfRule type="cellIs" dxfId="948" priority="60" operator="equal">
      <formula>300</formula>
    </cfRule>
  </conditionalFormatting>
  <conditionalFormatting sqref="G4:G6 G28:G29">
    <cfRule type="cellIs" dxfId="947" priority="57" operator="equal">
      <formula>$G$4</formula>
    </cfRule>
    <cfRule type="cellIs" dxfId="946" priority="58" operator="equal">
      <formula>1660</formula>
    </cfRule>
  </conditionalFormatting>
  <conditionalFormatting sqref="H4:H6 H28:H29">
    <cfRule type="cellIs" dxfId="945" priority="55" operator="equal">
      <formula>$H$4</formula>
    </cfRule>
    <cfRule type="cellIs" dxfId="944" priority="56" operator="equal">
      <formula>6640</formula>
    </cfRule>
  </conditionalFormatting>
  <conditionalFormatting sqref="T6:T28 U28:V28">
    <cfRule type="cellIs" dxfId="943" priority="54" operator="lessThan">
      <formula>0</formula>
    </cfRule>
  </conditionalFormatting>
  <conditionalFormatting sqref="T7:T27">
    <cfRule type="cellIs" dxfId="942" priority="51" operator="lessThan">
      <formula>0</formula>
    </cfRule>
    <cfRule type="cellIs" dxfId="941" priority="52" operator="lessThan">
      <formula>0</formula>
    </cfRule>
    <cfRule type="cellIs" dxfId="940" priority="53" operator="lessThan">
      <formula>0</formula>
    </cfRule>
  </conditionalFormatting>
  <conditionalFormatting sqref="E4:E6 E28:K28">
    <cfRule type="cellIs" dxfId="939" priority="50" operator="equal">
      <formula>$E$4</formula>
    </cfRule>
  </conditionalFormatting>
  <conditionalFormatting sqref="D28:D29 D6 D4:M4">
    <cfRule type="cellIs" dxfId="938" priority="49" operator="equal">
      <formula>$D$4</formula>
    </cfRule>
  </conditionalFormatting>
  <conditionalFormatting sqref="I4:I6 I28:I29">
    <cfRule type="cellIs" dxfId="937" priority="48" operator="equal">
      <formula>$I$4</formula>
    </cfRule>
  </conditionalFormatting>
  <conditionalFormatting sqref="J4:J6 J28:J29">
    <cfRule type="cellIs" dxfId="936" priority="47" operator="equal">
      <formula>$J$4</formula>
    </cfRule>
  </conditionalFormatting>
  <conditionalFormatting sqref="K4:K6 K28:K29">
    <cfRule type="cellIs" dxfId="935" priority="46" operator="equal">
      <formula>$K$4</formula>
    </cfRule>
  </conditionalFormatting>
  <conditionalFormatting sqref="M4:M6">
    <cfRule type="cellIs" dxfId="934" priority="45" operator="equal">
      <formula>$L$4</formula>
    </cfRule>
  </conditionalFormatting>
  <conditionalFormatting sqref="T7:T28 U28:V28">
    <cfRule type="cellIs" dxfId="933" priority="42" operator="lessThan">
      <formula>0</formula>
    </cfRule>
    <cfRule type="cellIs" dxfId="932" priority="43" operator="lessThan">
      <formula>0</formula>
    </cfRule>
    <cfRule type="cellIs" dxfId="931" priority="44" operator="lessThan">
      <formula>0</formula>
    </cfRule>
  </conditionalFormatting>
  <conditionalFormatting sqref="D5:K5">
    <cfRule type="cellIs" dxfId="930" priority="41" operator="greaterThan">
      <formula>0</formula>
    </cfRule>
  </conditionalFormatting>
  <conditionalFormatting sqref="T6:T28 U28:V28">
    <cfRule type="cellIs" dxfId="929" priority="40" operator="lessThan">
      <formula>0</formula>
    </cfRule>
  </conditionalFormatting>
  <conditionalFormatting sqref="T7:T27">
    <cfRule type="cellIs" dxfId="928" priority="37" operator="lessThan">
      <formula>0</formula>
    </cfRule>
    <cfRule type="cellIs" dxfId="927" priority="38" operator="lessThan">
      <formula>0</formula>
    </cfRule>
    <cfRule type="cellIs" dxfId="926" priority="39" operator="lessThan">
      <formula>0</formula>
    </cfRule>
  </conditionalFormatting>
  <conditionalFormatting sqref="T7:T28 U28:V28">
    <cfRule type="cellIs" dxfId="925" priority="34" operator="lessThan">
      <formula>0</formula>
    </cfRule>
    <cfRule type="cellIs" dxfId="924" priority="35" operator="lessThan">
      <formula>0</formula>
    </cfRule>
    <cfRule type="cellIs" dxfId="923" priority="36" operator="lessThan">
      <formula>0</formula>
    </cfRule>
  </conditionalFormatting>
  <conditionalFormatting sqref="D5:K5">
    <cfRule type="cellIs" dxfId="922" priority="33" operator="greaterThan">
      <formula>0</formula>
    </cfRule>
  </conditionalFormatting>
  <conditionalFormatting sqref="L4 L6 L28:L29">
    <cfRule type="cellIs" dxfId="921" priority="32" operator="equal">
      <formula>$L$4</formula>
    </cfRule>
  </conditionalFormatting>
  <conditionalFormatting sqref="D7:S7">
    <cfRule type="cellIs" dxfId="920" priority="31" operator="greaterThan">
      <formula>0</formula>
    </cfRule>
  </conditionalFormatting>
  <conditionalFormatting sqref="D9:S9">
    <cfRule type="cellIs" dxfId="919" priority="30" operator="greaterThan">
      <formula>0</formula>
    </cfRule>
  </conditionalFormatting>
  <conditionalFormatting sqref="D11:S11">
    <cfRule type="cellIs" dxfId="918" priority="29" operator="greaterThan">
      <formula>0</formula>
    </cfRule>
  </conditionalFormatting>
  <conditionalFormatting sqref="D13:S13">
    <cfRule type="cellIs" dxfId="917" priority="28" operator="greaterThan">
      <formula>0</formula>
    </cfRule>
  </conditionalFormatting>
  <conditionalFormatting sqref="D15:S15">
    <cfRule type="cellIs" dxfId="916" priority="27" operator="greaterThan">
      <formula>0</formula>
    </cfRule>
  </conditionalFormatting>
  <conditionalFormatting sqref="D17:S17">
    <cfRule type="cellIs" dxfId="915" priority="26" operator="greaterThan">
      <formula>0</formula>
    </cfRule>
  </conditionalFormatting>
  <conditionalFormatting sqref="D19:S19">
    <cfRule type="cellIs" dxfId="914" priority="25" operator="greaterThan">
      <formula>0</formula>
    </cfRule>
  </conditionalFormatting>
  <conditionalFormatting sqref="D21:S21">
    <cfRule type="cellIs" dxfId="913" priority="24" operator="greaterThan">
      <formula>0</formula>
    </cfRule>
  </conditionalFormatting>
  <conditionalFormatting sqref="D23:S23">
    <cfRule type="cellIs" dxfId="912" priority="23" operator="greaterThan">
      <formula>0</formula>
    </cfRule>
  </conditionalFormatting>
  <conditionalFormatting sqref="D25:S25">
    <cfRule type="cellIs" dxfId="911" priority="22" operator="greaterThan">
      <formula>0</formula>
    </cfRule>
  </conditionalFormatting>
  <conditionalFormatting sqref="D27:S27">
    <cfRule type="cellIs" dxfId="910" priority="21" operator="greaterThan">
      <formula>0</formula>
    </cfRule>
  </conditionalFormatting>
  <conditionalFormatting sqref="U6">
    <cfRule type="cellIs" dxfId="909" priority="20" operator="lessThan">
      <formula>0</formula>
    </cfRule>
  </conditionalFormatting>
  <conditionalFormatting sqref="U6">
    <cfRule type="cellIs" dxfId="908" priority="19" operator="lessThan">
      <formula>0</formula>
    </cfRule>
  </conditionalFormatting>
  <conditionalFormatting sqref="V6">
    <cfRule type="cellIs" dxfId="907" priority="18" operator="lessThan">
      <formula>0</formula>
    </cfRule>
  </conditionalFormatting>
  <conditionalFormatting sqref="V6">
    <cfRule type="cellIs" dxfId="906" priority="17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B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66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'11'!D29</f>
        <v>919442</v>
      </c>
      <c r="E4" s="2">
        <f>'11'!E29</f>
        <v>705</v>
      </c>
      <c r="F4" s="2">
        <f>'11'!F29</f>
        <v>10310</v>
      </c>
      <c r="G4" s="2">
        <f>'11'!G29</f>
        <v>0</v>
      </c>
      <c r="H4" s="2">
        <f>'11'!H29</f>
        <v>38220</v>
      </c>
      <c r="I4" s="2">
        <f>'11'!I29</f>
        <v>1079</v>
      </c>
      <c r="J4" s="2">
        <f>'11'!J29</f>
        <v>335</v>
      </c>
      <c r="K4" s="2">
        <f>'11'!K29</f>
        <v>377</v>
      </c>
      <c r="L4" s="2">
        <f>'11'!L29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123585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5000</v>
      </c>
      <c r="N7" s="24">
        <f>D7+E7*20+F7*10+G7*9+H7*9+I7*191+J7*191+K7*182+L7*100</f>
        <v>5910</v>
      </c>
      <c r="O7" s="25">
        <f>M7*2.75%</f>
        <v>137.5</v>
      </c>
      <c r="P7" s="26"/>
      <c r="Q7" s="26">
        <v>53</v>
      </c>
      <c r="R7" s="29">
        <f>M7-(M7*2.75%)+I7*191+J7*191+K7*182+L7*100-Q7</f>
        <v>5719.5</v>
      </c>
      <c r="S7" s="25">
        <f>M7*0.95%</f>
        <v>47.5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2164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2164</v>
      </c>
      <c r="N8" s="24">
        <f t="shared" ref="N8:N27" si="1">D8+E8*20+F8*10+G8*9+H8*9+I8*191+J8*191+K8*182+L8*100</f>
        <v>2164</v>
      </c>
      <c r="O8" s="25">
        <f t="shared" ref="O8:O27" si="2">M8*2.75%</f>
        <v>59.51</v>
      </c>
      <c r="P8" s="26"/>
      <c r="Q8" s="26">
        <v>4</v>
      </c>
      <c r="R8" s="29">
        <f t="shared" ref="R8:R27" si="3">M8-(M8*2.75%)+I8*191+J8*191+K8*182+L8*100-Q8</f>
        <v>2100.4899999999998</v>
      </c>
      <c r="S8" s="25">
        <f t="shared" ref="S8:S27" si="4">M8*0.95%</f>
        <v>20.558</v>
      </c>
      <c r="T8" s="27">
        <f t="shared" ref="T8:T27" si="5">S8-Q8</f>
        <v>16.558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11974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11974</v>
      </c>
      <c r="N9" s="24">
        <f t="shared" si="1"/>
        <v>11974</v>
      </c>
      <c r="O9" s="25">
        <f t="shared" si="2"/>
        <v>329.28500000000003</v>
      </c>
      <c r="P9" s="26"/>
      <c r="Q9" s="26">
        <v>185</v>
      </c>
      <c r="R9" s="29">
        <f t="shared" si="3"/>
        <v>11459.715</v>
      </c>
      <c r="S9" s="25">
        <f t="shared" si="4"/>
        <v>113.753</v>
      </c>
      <c r="T9" s="27">
        <f t="shared" si="5"/>
        <v>-71.247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4853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4853</v>
      </c>
      <c r="N10" s="24">
        <f t="shared" si="1"/>
        <v>4853</v>
      </c>
      <c r="O10" s="25">
        <f t="shared" si="2"/>
        <v>133.45750000000001</v>
      </c>
      <c r="P10" s="26"/>
      <c r="Q10" s="26">
        <v>30</v>
      </c>
      <c r="R10" s="29">
        <f t="shared" si="3"/>
        <v>4689.5424999999996</v>
      </c>
      <c r="S10" s="25">
        <f t="shared" si="4"/>
        <v>46.103499999999997</v>
      </c>
      <c r="T10" s="27">
        <f t="shared" si="5"/>
        <v>16.103499999999997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2774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2774</v>
      </c>
      <c r="N11" s="24">
        <f t="shared" si="1"/>
        <v>2774</v>
      </c>
      <c r="O11" s="25">
        <f t="shared" si="2"/>
        <v>76.284999999999997</v>
      </c>
      <c r="P11" s="26"/>
      <c r="Q11" s="26">
        <v>28</v>
      </c>
      <c r="R11" s="29">
        <f t="shared" si="3"/>
        <v>2669.7150000000001</v>
      </c>
      <c r="S11" s="25">
        <f t="shared" si="4"/>
        <v>26.352999999999998</v>
      </c>
      <c r="T11" s="27">
        <f t="shared" si="5"/>
        <v>-1.647000000000002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4143</v>
      </c>
      <c r="N12" s="24">
        <f t="shared" si="1"/>
        <v>4143</v>
      </c>
      <c r="O12" s="25">
        <f t="shared" si="2"/>
        <v>113.9325</v>
      </c>
      <c r="P12" s="26">
        <v>1000</v>
      </c>
      <c r="Q12" s="26">
        <v>29</v>
      </c>
      <c r="R12" s="29">
        <f t="shared" si="3"/>
        <v>4000.0675000000001</v>
      </c>
      <c r="S12" s="25">
        <f t="shared" si="4"/>
        <v>39.358499999999999</v>
      </c>
      <c r="T12" s="27">
        <f t="shared" si="5"/>
        <v>10.358499999999999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3820</v>
      </c>
      <c r="E13" s="30"/>
      <c r="F13" s="30">
        <v>50</v>
      </c>
      <c r="G13" s="30"/>
      <c r="H13" s="30">
        <v>50</v>
      </c>
      <c r="I13" s="20"/>
      <c r="J13" s="20"/>
      <c r="K13" s="20"/>
      <c r="L13" s="20"/>
      <c r="M13" s="20">
        <f t="shared" si="0"/>
        <v>4770</v>
      </c>
      <c r="N13" s="24">
        <f t="shared" si="1"/>
        <v>4770</v>
      </c>
      <c r="O13" s="25">
        <f t="shared" si="2"/>
        <v>131.17500000000001</v>
      </c>
      <c r="P13" s="26"/>
      <c r="Q13" s="26">
        <v>55</v>
      </c>
      <c r="R13" s="29">
        <f t="shared" si="3"/>
        <v>4583.8249999999998</v>
      </c>
      <c r="S13" s="25">
        <f t="shared" si="4"/>
        <v>45.314999999999998</v>
      </c>
      <c r="T13" s="27">
        <f t="shared" si="5"/>
        <v>-9.6850000000000023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6606</v>
      </c>
      <c r="E14" s="30">
        <v>30</v>
      </c>
      <c r="F14" s="30">
        <v>60</v>
      </c>
      <c r="G14" s="30"/>
      <c r="H14" s="30">
        <v>180</v>
      </c>
      <c r="I14" s="20">
        <v>8</v>
      </c>
      <c r="J14" s="20"/>
      <c r="K14" s="20">
        <v>8</v>
      </c>
      <c r="L14" s="20"/>
      <c r="M14" s="20">
        <f t="shared" si="0"/>
        <v>9426</v>
      </c>
      <c r="N14" s="24">
        <f t="shared" si="1"/>
        <v>12410</v>
      </c>
      <c r="O14" s="25">
        <f t="shared" si="2"/>
        <v>259.21499999999997</v>
      </c>
      <c r="P14" s="26"/>
      <c r="Q14" s="26">
        <v>151</v>
      </c>
      <c r="R14" s="29">
        <f t="shared" si="3"/>
        <v>11999.785</v>
      </c>
      <c r="S14" s="25">
        <f t="shared" si="4"/>
        <v>89.546999999999997</v>
      </c>
      <c r="T14" s="27">
        <f t="shared" si="5"/>
        <v>-61.453000000000003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12123</v>
      </c>
      <c r="E15" s="30">
        <v>60</v>
      </c>
      <c r="F15" s="30">
        <v>60</v>
      </c>
      <c r="G15" s="30"/>
      <c r="H15" s="30"/>
      <c r="I15" s="20">
        <v>5</v>
      </c>
      <c r="J15" s="20"/>
      <c r="K15" s="20">
        <v>5</v>
      </c>
      <c r="L15" s="20"/>
      <c r="M15" s="20">
        <f t="shared" si="0"/>
        <v>13923</v>
      </c>
      <c r="N15" s="24">
        <f t="shared" si="1"/>
        <v>15788</v>
      </c>
      <c r="O15" s="25">
        <f t="shared" si="2"/>
        <v>382.88249999999999</v>
      </c>
      <c r="P15" s="26"/>
      <c r="Q15" s="26">
        <v>140</v>
      </c>
      <c r="R15" s="29">
        <f t="shared" si="3"/>
        <v>15265.1175</v>
      </c>
      <c r="S15" s="25">
        <f t="shared" si="4"/>
        <v>132.26849999999999</v>
      </c>
      <c r="T15" s="27">
        <f t="shared" si="5"/>
        <v>-7.7315000000000111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4768</v>
      </c>
      <c r="E16" s="30"/>
      <c r="F16" s="30"/>
      <c r="G16" s="30"/>
      <c r="H16" s="30"/>
      <c r="I16" s="20"/>
      <c r="J16" s="20"/>
      <c r="K16" s="20">
        <v>5</v>
      </c>
      <c r="L16" s="20"/>
      <c r="M16" s="20">
        <f t="shared" si="0"/>
        <v>4768</v>
      </c>
      <c r="N16" s="24">
        <f t="shared" si="1"/>
        <v>5678</v>
      </c>
      <c r="O16" s="25">
        <f t="shared" si="2"/>
        <v>131.12</v>
      </c>
      <c r="P16" s="26"/>
      <c r="Q16" s="26">
        <v>97</v>
      </c>
      <c r="R16" s="29">
        <f t="shared" si="3"/>
        <v>5449.88</v>
      </c>
      <c r="S16" s="25">
        <f t="shared" si="4"/>
        <v>45.295999999999999</v>
      </c>
      <c r="T16" s="27">
        <f t="shared" si="5"/>
        <v>-51.704000000000001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6162</v>
      </c>
      <c r="E17" s="30"/>
      <c r="F17" s="30"/>
      <c r="G17" s="30"/>
      <c r="H17" s="30">
        <v>250</v>
      </c>
      <c r="I17" s="20"/>
      <c r="J17" s="20"/>
      <c r="K17" s="20"/>
      <c r="L17" s="20"/>
      <c r="M17" s="20">
        <f t="shared" si="0"/>
        <v>8412</v>
      </c>
      <c r="N17" s="24">
        <f t="shared" si="1"/>
        <v>8412</v>
      </c>
      <c r="O17" s="25">
        <f t="shared" si="2"/>
        <v>231.33</v>
      </c>
      <c r="P17" s="26"/>
      <c r="Q17" s="26">
        <v>80</v>
      </c>
      <c r="R17" s="29">
        <f t="shared" si="3"/>
        <v>8100.67</v>
      </c>
      <c r="S17" s="25">
        <f t="shared" si="4"/>
        <v>79.914000000000001</v>
      </c>
      <c r="T17" s="27">
        <f t="shared" si="5"/>
        <v>-8.5999999999998522E-2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1045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1045</v>
      </c>
      <c r="N18" s="24">
        <f t="shared" si="1"/>
        <v>1045</v>
      </c>
      <c r="O18" s="25">
        <f t="shared" si="2"/>
        <v>28.737500000000001</v>
      </c>
      <c r="P18" s="26"/>
      <c r="Q18" s="26"/>
      <c r="R18" s="29">
        <f t="shared" si="3"/>
        <v>1016.2625</v>
      </c>
      <c r="S18" s="25">
        <f t="shared" si="4"/>
        <v>9.9275000000000002</v>
      </c>
      <c r="T18" s="27">
        <f t="shared" si="5"/>
        <v>9.9275000000000002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5654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5654</v>
      </c>
      <c r="N19" s="24">
        <f t="shared" si="1"/>
        <v>5654</v>
      </c>
      <c r="O19" s="25">
        <f t="shared" si="2"/>
        <v>155.48500000000001</v>
      </c>
      <c r="P19" s="26"/>
      <c r="Q19" s="26">
        <v>40</v>
      </c>
      <c r="R19" s="29">
        <f t="shared" si="3"/>
        <v>5458.5150000000003</v>
      </c>
      <c r="S19" s="25">
        <f t="shared" si="4"/>
        <v>53.713000000000001</v>
      </c>
      <c r="T19" s="27">
        <f t="shared" si="5"/>
        <v>13.713000000000001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5144</v>
      </c>
      <c r="N20" s="24">
        <f t="shared" si="1"/>
        <v>5144</v>
      </c>
      <c r="O20" s="25">
        <f t="shared" si="2"/>
        <v>141.46</v>
      </c>
      <c r="P20" s="26"/>
      <c r="Q20" s="26">
        <v>120</v>
      </c>
      <c r="R20" s="29">
        <f t="shared" si="3"/>
        <v>4882.54</v>
      </c>
      <c r="S20" s="25">
        <f t="shared" si="4"/>
        <v>48.868000000000002</v>
      </c>
      <c r="T20" s="27">
        <f t="shared" si="5"/>
        <v>-71.132000000000005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3415</v>
      </c>
      <c r="E21" s="30">
        <v>10</v>
      </c>
      <c r="F21" s="30">
        <v>40</v>
      </c>
      <c r="G21" s="30"/>
      <c r="H21" s="30">
        <v>50</v>
      </c>
      <c r="I21" s="20">
        <v>10</v>
      </c>
      <c r="J21" s="20"/>
      <c r="K21" s="20"/>
      <c r="L21" s="20"/>
      <c r="M21" s="20">
        <f t="shared" si="0"/>
        <v>4465</v>
      </c>
      <c r="N21" s="24">
        <f t="shared" si="1"/>
        <v>6375</v>
      </c>
      <c r="O21" s="25">
        <f t="shared" si="2"/>
        <v>122.78749999999999</v>
      </c>
      <c r="P21" s="26"/>
      <c r="Q21" s="26"/>
      <c r="R21" s="29">
        <f t="shared" si="3"/>
        <v>6252.2124999999996</v>
      </c>
      <c r="S21" s="25">
        <f t="shared" si="4"/>
        <v>42.417499999999997</v>
      </c>
      <c r="T21" s="27">
        <f t="shared" si="5"/>
        <v>42.417499999999997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8738</v>
      </c>
      <c r="E22" s="30">
        <v>100</v>
      </c>
      <c r="F22" s="30"/>
      <c r="G22" s="20"/>
      <c r="H22" s="30"/>
      <c r="I22" s="20"/>
      <c r="J22" s="20"/>
      <c r="K22" s="20"/>
      <c r="L22" s="20"/>
      <c r="M22" s="20">
        <f t="shared" si="0"/>
        <v>10738</v>
      </c>
      <c r="N22" s="24">
        <f t="shared" si="1"/>
        <v>10738</v>
      </c>
      <c r="O22" s="25">
        <f t="shared" si="2"/>
        <v>295.29500000000002</v>
      </c>
      <c r="P22" s="26"/>
      <c r="Q22" s="26">
        <v>270</v>
      </c>
      <c r="R22" s="29">
        <f t="shared" si="3"/>
        <v>10172.705</v>
      </c>
      <c r="S22" s="25">
        <f t="shared" si="4"/>
        <v>102.011</v>
      </c>
      <c r="T22" s="27">
        <f t="shared" si="5"/>
        <v>-167.989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9">
        <f t="shared" si="3"/>
        <v>4812.5</v>
      </c>
      <c r="S23" s="25">
        <f t="shared" si="4"/>
        <v>47.5</v>
      </c>
      <c r="T23" s="27">
        <f t="shared" si="5"/>
        <v>-2.5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13928</v>
      </c>
      <c r="E24" s="30"/>
      <c r="F24" s="30"/>
      <c r="G24" s="30"/>
      <c r="H24" s="30">
        <v>500</v>
      </c>
      <c r="I24" s="20"/>
      <c r="J24" s="20"/>
      <c r="K24" s="20"/>
      <c r="L24" s="20"/>
      <c r="M24" s="20">
        <f t="shared" si="0"/>
        <v>18428</v>
      </c>
      <c r="N24" s="24">
        <f t="shared" si="1"/>
        <v>18428</v>
      </c>
      <c r="O24" s="25">
        <f t="shared" si="2"/>
        <v>506.77</v>
      </c>
      <c r="P24" s="26"/>
      <c r="Q24" s="26">
        <v>100</v>
      </c>
      <c r="R24" s="29">
        <f t="shared" si="3"/>
        <v>17821.23</v>
      </c>
      <c r="S24" s="25">
        <f t="shared" si="4"/>
        <v>175.066</v>
      </c>
      <c r="T24" s="27">
        <f t="shared" si="5"/>
        <v>75.066000000000003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5000</v>
      </c>
      <c r="N25" s="24">
        <f t="shared" si="1"/>
        <v>5000</v>
      </c>
      <c r="O25" s="25">
        <f t="shared" si="2"/>
        <v>137.5</v>
      </c>
      <c r="P25" s="26"/>
      <c r="Q25" s="26">
        <v>63</v>
      </c>
      <c r="R25" s="29">
        <f t="shared" si="3"/>
        <v>4799.5</v>
      </c>
      <c r="S25" s="25">
        <f t="shared" si="4"/>
        <v>47.5</v>
      </c>
      <c r="T25" s="27">
        <f t="shared" si="5"/>
        <v>-15.5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5604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5604</v>
      </c>
      <c r="N26" s="24">
        <f t="shared" si="1"/>
        <v>5604</v>
      </c>
      <c r="O26" s="25">
        <f t="shared" si="2"/>
        <v>154.11000000000001</v>
      </c>
      <c r="P26" s="26"/>
      <c r="Q26" s="26">
        <v>100</v>
      </c>
      <c r="R26" s="29">
        <f t="shared" si="3"/>
        <v>5349.89</v>
      </c>
      <c r="S26" s="25">
        <f t="shared" si="4"/>
        <v>53.238</v>
      </c>
      <c r="T26" s="27">
        <f t="shared" si="5"/>
        <v>-46.762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3187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3187</v>
      </c>
      <c r="N27" s="40">
        <f t="shared" si="1"/>
        <v>3187</v>
      </c>
      <c r="O27" s="25">
        <f t="shared" si="2"/>
        <v>87.642499999999998</v>
      </c>
      <c r="P27" s="41"/>
      <c r="Q27" s="41"/>
      <c r="R27" s="29">
        <f t="shared" si="3"/>
        <v>3099.3575000000001</v>
      </c>
      <c r="S27" s="42">
        <f t="shared" si="4"/>
        <v>30.276499999999999</v>
      </c>
      <c r="T27" s="43">
        <f t="shared" si="5"/>
        <v>30.276499999999999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121102</v>
      </c>
      <c r="E28" s="45">
        <f t="shared" si="6"/>
        <v>200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1030</v>
      </c>
      <c r="I28" s="45">
        <f t="shared" si="7"/>
        <v>23</v>
      </c>
      <c r="J28" s="45">
        <f t="shared" si="7"/>
        <v>0</v>
      </c>
      <c r="K28" s="45">
        <f t="shared" si="7"/>
        <v>23</v>
      </c>
      <c r="L28" s="45">
        <f t="shared" si="7"/>
        <v>0</v>
      </c>
      <c r="M28" s="45">
        <f t="shared" si="7"/>
        <v>136472</v>
      </c>
      <c r="N28" s="45">
        <f t="shared" si="7"/>
        <v>145051</v>
      </c>
      <c r="O28" s="46">
        <f t="shared" si="7"/>
        <v>3752.9799999999996</v>
      </c>
      <c r="P28" s="45">
        <f t="shared" si="7"/>
        <v>1000</v>
      </c>
      <c r="Q28" s="45">
        <f t="shared" si="7"/>
        <v>1595</v>
      </c>
      <c r="R28" s="45">
        <f t="shared" si="7"/>
        <v>139703.01999999999</v>
      </c>
      <c r="S28" s="45">
        <f t="shared" si="7"/>
        <v>1296.4839999999999</v>
      </c>
      <c r="T28" s="47">
        <f t="shared" si="7"/>
        <v>-298.51599999999996</v>
      </c>
    </row>
    <row r="29" spans="1:20" ht="15.75" thickBot="1" x14ac:dyDescent="0.3">
      <c r="A29" s="92" t="s">
        <v>45</v>
      </c>
      <c r="B29" s="93"/>
      <c r="C29" s="94"/>
      <c r="D29" s="48">
        <f>D4+D5-D28</f>
        <v>921925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5" priority="43" operator="equal">
      <formula>212030016606640</formula>
    </cfRule>
  </conditionalFormatting>
  <conditionalFormatting sqref="D29 E4:E6 E28:K29">
    <cfRule type="cellIs" dxfId="904" priority="41" operator="equal">
      <formula>$E$4</formula>
    </cfRule>
    <cfRule type="cellIs" dxfId="903" priority="42" operator="equal">
      <formula>2120</formula>
    </cfRule>
  </conditionalFormatting>
  <conditionalFormatting sqref="D29:E29 F4:F6 F28:F29">
    <cfRule type="cellIs" dxfId="902" priority="39" operator="equal">
      <formula>$F$4</formula>
    </cfRule>
    <cfRule type="cellIs" dxfId="901" priority="40" operator="equal">
      <formula>300</formula>
    </cfRule>
  </conditionalFormatting>
  <conditionalFormatting sqref="G4:G6 G28:G29">
    <cfRule type="cellIs" dxfId="900" priority="37" operator="equal">
      <formula>$G$4</formula>
    </cfRule>
    <cfRule type="cellIs" dxfId="899" priority="38" operator="equal">
      <formula>1660</formula>
    </cfRule>
  </conditionalFormatting>
  <conditionalFormatting sqref="H4:H6 H28:H29">
    <cfRule type="cellIs" dxfId="898" priority="35" operator="equal">
      <formula>$H$4</formula>
    </cfRule>
    <cfRule type="cellIs" dxfId="897" priority="36" operator="equal">
      <formula>6640</formula>
    </cfRule>
  </conditionalFormatting>
  <conditionalFormatting sqref="T6:T28">
    <cfRule type="cellIs" dxfId="896" priority="34" operator="lessThan">
      <formula>0</formula>
    </cfRule>
  </conditionalFormatting>
  <conditionalFormatting sqref="T7:T27">
    <cfRule type="cellIs" dxfId="895" priority="31" operator="lessThan">
      <formula>0</formula>
    </cfRule>
    <cfRule type="cellIs" dxfId="894" priority="32" operator="lessThan">
      <formula>0</formula>
    </cfRule>
    <cfRule type="cellIs" dxfId="893" priority="33" operator="lessThan">
      <formula>0</formula>
    </cfRule>
  </conditionalFormatting>
  <conditionalFormatting sqref="E4:E6 E28:K28">
    <cfRule type="cellIs" dxfId="892" priority="30" operator="equal">
      <formula>$E$4</formula>
    </cfRule>
  </conditionalFormatting>
  <conditionalFormatting sqref="D28:D29 D6 D4:M4">
    <cfRule type="cellIs" dxfId="891" priority="29" operator="equal">
      <formula>$D$4</formula>
    </cfRule>
  </conditionalFormatting>
  <conditionalFormatting sqref="I4:I6 I28:I29">
    <cfRule type="cellIs" dxfId="890" priority="28" operator="equal">
      <formula>$I$4</formula>
    </cfRule>
  </conditionalFormatting>
  <conditionalFormatting sqref="J4:J6 J28:J29">
    <cfRule type="cellIs" dxfId="889" priority="27" operator="equal">
      <formula>$J$4</formula>
    </cfRule>
  </conditionalFormatting>
  <conditionalFormatting sqref="K4:K6 K28:K29">
    <cfRule type="cellIs" dxfId="888" priority="26" operator="equal">
      <formula>$K$4</formula>
    </cfRule>
  </conditionalFormatting>
  <conditionalFormatting sqref="M4:M6">
    <cfRule type="cellIs" dxfId="887" priority="25" operator="equal">
      <formula>$L$4</formula>
    </cfRule>
  </conditionalFormatting>
  <conditionalFormatting sqref="T7:T28">
    <cfRule type="cellIs" dxfId="886" priority="22" operator="lessThan">
      <formula>0</formula>
    </cfRule>
    <cfRule type="cellIs" dxfId="885" priority="23" operator="lessThan">
      <formula>0</formula>
    </cfRule>
    <cfRule type="cellIs" dxfId="884" priority="24" operator="lessThan">
      <formula>0</formula>
    </cfRule>
  </conditionalFormatting>
  <conditionalFormatting sqref="D5:K5">
    <cfRule type="cellIs" dxfId="883" priority="21" operator="greaterThan">
      <formula>0</formula>
    </cfRule>
  </conditionalFormatting>
  <conditionalFormatting sqref="T6:T28">
    <cfRule type="cellIs" dxfId="882" priority="20" operator="lessThan">
      <formula>0</formula>
    </cfRule>
  </conditionalFormatting>
  <conditionalFormatting sqref="T7:T27">
    <cfRule type="cellIs" dxfId="881" priority="17" operator="lessThan">
      <formula>0</formula>
    </cfRule>
    <cfRule type="cellIs" dxfId="880" priority="18" operator="lessThan">
      <formula>0</formula>
    </cfRule>
    <cfRule type="cellIs" dxfId="879" priority="19" operator="lessThan">
      <formula>0</formula>
    </cfRule>
  </conditionalFormatting>
  <conditionalFormatting sqref="T7:T28">
    <cfRule type="cellIs" dxfId="878" priority="14" operator="lessThan">
      <formula>0</formula>
    </cfRule>
    <cfRule type="cellIs" dxfId="877" priority="15" operator="lessThan">
      <formula>0</formula>
    </cfRule>
    <cfRule type="cellIs" dxfId="876" priority="16" operator="lessThan">
      <formula>0</formula>
    </cfRule>
  </conditionalFormatting>
  <conditionalFormatting sqref="D5:K5">
    <cfRule type="cellIs" dxfId="875" priority="13" operator="greaterThan">
      <formula>0</formula>
    </cfRule>
  </conditionalFormatting>
  <conditionalFormatting sqref="L4 L6 L28:L29">
    <cfRule type="cellIs" dxfId="874" priority="12" operator="equal">
      <formula>$L$4</formula>
    </cfRule>
  </conditionalFormatting>
  <conditionalFormatting sqref="D7:S7">
    <cfRule type="cellIs" dxfId="873" priority="11" operator="greaterThan">
      <formula>0</formula>
    </cfRule>
  </conditionalFormatting>
  <conditionalFormatting sqref="D9:S9">
    <cfRule type="cellIs" dxfId="872" priority="10" operator="greaterThan">
      <formula>0</formula>
    </cfRule>
  </conditionalFormatting>
  <conditionalFormatting sqref="D11:S11">
    <cfRule type="cellIs" dxfId="871" priority="9" operator="greaterThan">
      <formula>0</formula>
    </cfRule>
  </conditionalFormatting>
  <conditionalFormatting sqref="D13:S13">
    <cfRule type="cellIs" dxfId="870" priority="8" operator="greaterThan">
      <formula>0</formula>
    </cfRule>
  </conditionalFormatting>
  <conditionalFormatting sqref="D15:S15">
    <cfRule type="cellIs" dxfId="869" priority="7" operator="greaterThan">
      <formula>0</formula>
    </cfRule>
  </conditionalFormatting>
  <conditionalFormatting sqref="D17:S17">
    <cfRule type="cellIs" dxfId="868" priority="6" operator="greaterThan">
      <formula>0</formula>
    </cfRule>
  </conditionalFormatting>
  <conditionalFormatting sqref="D19:S19">
    <cfRule type="cellIs" dxfId="867" priority="5" operator="greaterThan">
      <formula>0</formula>
    </cfRule>
  </conditionalFormatting>
  <conditionalFormatting sqref="D21:S21">
    <cfRule type="cellIs" dxfId="866" priority="4" operator="greaterThan">
      <formula>0</formula>
    </cfRule>
  </conditionalFormatting>
  <conditionalFormatting sqref="D23:S23">
    <cfRule type="cellIs" dxfId="865" priority="3" operator="greaterThan">
      <formula>0</formula>
    </cfRule>
  </conditionalFormatting>
  <conditionalFormatting sqref="D25:S25">
    <cfRule type="cellIs" dxfId="864" priority="2" operator="greaterThan">
      <formula>0</formula>
    </cfRule>
  </conditionalFormatting>
  <conditionalFormatting sqref="D27:S27">
    <cfRule type="cellIs" dxfId="863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67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'12'!D29</f>
        <v>921925</v>
      </c>
      <c r="E4" s="2">
        <f>'12'!E29</f>
        <v>505</v>
      </c>
      <c r="F4" s="2">
        <f>'12'!F29</f>
        <v>10100</v>
      </c>
      <c r="G4" s="2">
        <f>'12'!G29</f>
        <v>0</v>
      </c>
      <c r="H4" s="2">
        <f>'12'!H29</f>
        <v>37190</v>
      </c>
      <c r="I4" s="2">
        <f>'12'!I29</f>
        <v>1056</v>
      </c>
      <c r="J4" s="2">
        <f>'12'!J29</f>
        <v>335</v>
      </c>
      <c r="K4" s="2">
        <f>'12'!K29</f>
        <v>354</v>
      </c>
      <c r="L4" s="2">
        <f>'12'!L29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1076</v>
      </c>
      <c r="N7" s="24">
        <f>D7+E7*20+F7*10+G7*9+H7*9+I7*191+J7*191+K7*182+L7*100</f>
        <v>1076</v>
      </c>
      <c r="O7" s="25">
        <f>M7*2.75%</f>
        <v>29.59</v>
      </c>
      <c r="P7" s="26"/>
      <c r="Q7" s="26"/>
      <c r="R7" s="24">
        <f>M7-(M7*2.75%)+I7*191+J7*191+K7*182+L7*100-Q7</f>
        <v>1046.4100000000001</v>
      </c>
      <c r="S7" s="25">
        <f>M7*0.95%</f>
        <v>10.222</v>
      </c>
      <c r="T7" s="27">
        <f>S7-Q7</f>
        <v>10.222</v>
      </c>
    </row>
    <row r="8" spans="1:20" ht="15.75" x14ac:dyDescent="0.25">
      <c r="A8" s="78">
        <v>1000</v>
      </c>
      <c r="B8" s="20">
        <v>1908446135</v>
      </c>
      <c r="C8" s="23" t="s">
        <v>24</v>
      </c>
      <c r="D8" s="29">
        <v>1030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1030</v>
      </c>
      <c r="N8" s="24">
        <f t="shared" ref="N8:N27" si="1">D8+E8*20+F8*10+G8*9+H8*9+I8*191+J8*191+K8*182+L8*100</f>
        <v>1030</v>
      </c>
      <c r="O8" s="25">
        <f t="shared" ref="O8:O27" si="2">M8*2.75%</f>
        <v>28.324999999999999</v>
      </c>
      <c r="P8" s="26"/>
      <c r="Q8" s="26"/>
      <c r="R8" s="24">
        <f t="shared" ref="R8:R26" si="3">M8-(M8*2.75%)+I8*191+J8*191+K8*182+L8*100-Q8</f>
        <v>1001.675</v>
      </c>
      <c r="S8" s="25">
        <f t="shared" ref="S8:S27" si="4">M8*0.95%</f>
        <v>9.7850000000000001</v>
      </c>
      <c r="T8" s="27">
        <f t="shared" ref="T8:T27" si="5">S8-Q8</f>
        <v>9.7850000000000001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9418</v>
      </c>
      <c r="N9" s="24">
        <f t="shared" si="1"/>
        <v>9418</v>
      </c>
      <c r="O9" s="25">
        <f t="shared" si="2"/>
        <v>258.995</v>
      </c>
      <c r="P9" s="26"/>
      <c r="Q9" s="26">
        <v>59</v>
      </c>
      <c r="R9" s="24">
        <f t="shared" si="3"/>
        <v>9100.0049999999992</v>
      </c>
      <c r="S9" s="25">
        <f t="shared" si="4"/>
        <v>89.471000000000004</v>
      </c>
      <c r="T9" s="27">
        <f t="shared" si="5"/>
        <v>30.471000000000004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4112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4112</v>
      </c>
      <c r="N10" s="24">
        <f t="shared" si="1"/>
        <v>4112</v>
      </c>
      <c r="O10" s="25">
        <f t="shared" si="2"/>
        <v>113.08</v>
      </c>
      <c r="P10" s="26"/>
      <c r="Q10" s="26">
        <v>28</v>
      </c>
      <c r="R10" s="24">
        <f t="shared" si="3"/>
        <v>3970.92</v>
      </c>
      <c r="S10" s="25">
        <f t="shared" si="4"/>
        <v>39.064</v>
      </c>
      <c r="T10" s="27">
        <f t="shared" si="5"/>
        <v>11.064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3219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3219</v>
      </c>
      <c r="N12" s="24">
        <f t="shared" si="1"/>
        <v>3219</v>
      </c>
      <c r="O12" s="25">
        <f t="shared" si="2"/>
        <v>88.522499999999994</v>
      </c>
      <c r="P12" s="26"/>
      <c r="Q12" s="26">
        <v>30</v>
      </c>
      <c r="R12" s="24">
        <f t="shared" si="3"/>
        <v>3100.4775</v>
      </c>
      <c r="S12" s="25">
        <f t="shared" si="4"/>
        <v>30.580500000000001</v>
      </c>
      <c r="T12" s="27">
        <f t="shared" si="5"/>
        <v>0.58050000000000068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3451</v>
      </c>
      <c r="N13" s="24">
        <f t="shared" si="1"/>
        <v>3451</v>
      </c>
      <c r="O13" s="25">
        <f t="shared" si="2"/>
        <v>94.902500000000003</v>
      </c>
      <c r="P13" s="26"/>
      <c r="Q13" s="26">
        <v>46</v>
      </c>
      <c r="R13" s="24">
        <f t="shared" si="3"/>
        <v>3310.0974999999999</v>
      </c>
      <c r="S13" s="25">
        <f t="shared" si="4"/>
        <v>32.784500000000001</v>
      </c>
      <c r="T13" s="27">
        <f t="shared" si="5"/>
        <v>-13.215499999999999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12580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12580</v>
      </c>
      <c r="N15" s="24">
        <f t="shared" si="1"/>
        <v>13153</v>
      </c>
      <c r="O15" s="25">
        <f t="shared" si="2"/>
        <v>345.95</v>
      </c>
      <c r="P15" s="26"/>
      <c r="Q15" s="26">
        <v>107</v>
      </c>
      <c r="R15" s="24">
        <f t="shared" si="3"/>
        <v>12700.05</v>
      </c>
      <c r="S15" s="25">
        <f t="shared" si="4"/>
        <v>119.50999999999999</v>
      </c>
      <c r="T15" s="27">
        <f t="shared" si="5"/>
        <v>12.509999999999991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81">
        <v>3572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3572</v>
      </c>
      <c r="N16" s="24">
        <f t="shared" si="1"/>
        <v>3572</v>
      </c>
      <c r="O16" s="25">
        <f t="shared" si="2"/>
        <v>98.23</v>
      </c>
      <c r="P16" s="26"/>
      <c r="Q16" s="26">
        <v>33</v>
      </c>
      <c r="R16" s="24">
        <f>M16-(M16*2.75%)+I16*191+J16*191+K16*182+L16*100-Q16</f>
        <v>3440.77</v>
      </c>
      <c r="S16" s="25">
        <f t="shared" si="4"/>
        <v>33.933999999999997</v>
      </c>
      <c r="T16" s="27">
        <f t="shared" si="5"/>
        <v>0.9339999999999975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2257</v>
      </c>
      <c r="E17" s="30"/>
      <c r="F17" s="30"/>
      <c r="G17" s="30"/>
      <c r="H17" s="30"/>
      <c r="I17" s="20"/>
      <c r="J17" s="20"/>
      <c r="K17" s="20">
        <v>5</v>
      </c>
      <c r="L17" s="20"/>
      <c r="M17" s="20">
        <f t="shared" si="0"/>
        <v>2257</v>
      </c>
      <c r="N17" s="24">
        <f t="shared" si="1"/>
        <v>3167</v>
      </c>
      <c r="O17" s="25">
        <f t="shared" si="2"/>
        <v>62.067500000000003</v>
      </c>
      <c r="P17" s="26"/>
      <c r="Q17" s="26">
        <v>30</v>
      </c>
      <c r="R17" s="24">
        <f t="shared" si="3"/>
        <v>3074.9324999999999</v>
      </c>
      <c r="S17" s="25">
        <f t="shared" si="4"/>
        <v>21.441499999999998</v>
      </c>
      <c r="T17" s="27">
        <f t="shared" si="5"/>
        <v>-8.5585000000000022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2363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2363</v>
      </c>
      <c r="N18" s="24">
        <f t="shared" si="1"/>
        <v>2363</v>
      </c>
      <c r="O18" s="25">
        <f t="shared" si="2"/>
        <v>64.982500000000002</v>
      </c>
      <c r="P18" s="26"/>
      <c r="Q18" s="26"/>
      <c r="R18" s="24">
        <f t="shared" si="3"/>
        <v>2298.0174999999999</v>
      </c>
      <c r="S18" s="25">
        <f t="shared" si="4"/>
        <v>22.448499999999999</v>
      </c>
      <c r="T18" s="27">
        <f t="shared" si="5"/>
        <v>22.448499999999999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/>
      <c r="R20" s="24">
        <f t="shared" si="3"/>
        <v>3998.92</v>
      </c>
      <c r="S20" s="25">
        <f t="shared" si="4"/>
        <v>39.064</v>
      </c>
      <c r="T20" s="27">
        <f t="shared" si="5"/>
        <v>39.064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5710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5710</v>
      </c>
      <c r="N21" s="24">
        <f t="shared" si="1"/>
        <v>5710</v>
      </c>
      <c r="O21" s="25">
        <f t="shared" si="2"/>
        <v>157.02500000000001</v>
      </c>
      <c r="P21" s="26"/>
      <c r="Q21" s="26">
        <v>38</v>
      </c>
      <c r="R21" s="24">
        <f t="shared" si="3"/>
        <v>5514.9750000000004</v>
      </c>
      <c r="S21" s="25">
        <f t="shared" si="4"/>
        <v>54.244999999999997</v>
      </c>
      <c r="T21" s="27">
        <f t="shared" si="5"/>
        <v>16.244999999999997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7">
        <f t="shared" si="5"/>
        <v>29.297999999999998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2877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2877</v>
      </c>
      <c r="N23" s="24">
        <f t="shared" si="1"/>
        <v>2877</v>
      </c>
      <c r="O23" s="25">
        <f t="shared" si="2"/>
        <v>79.117500000000007</v>
      </c>
      <c r="P23" s="26"/>
      <c r="Q23" s="26"/>
      <c r="R23" s="24">
        <f t="shared" si="3"/>
        <v>2797.8825000000002</v>
      </c>
      <c r="S23" s="25">
        <f t="shared" si="4"/>
        <v>27.331499999999998</v>
      </c>
      <c r="T23" s="27">
        <f t="shared" si="5"/>
        <v>27.331499999999998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7196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7196</v>
      </c>
      <c r="N24" s="24">
        <f t="shared" si="1"/>
        <v>7196</v>
      </c>
      <c r="O24" s="25">
        <f t="shared" si="2"/>
        <v>197.89000000000001</v>
      </c>
      <c r="P24" s="26"/>
      <c r="Q24" s="26">
        <v>58</v>
      </c>
      <c r="R24" s="24">
        <f t="shared" si="3"/>
        <v>6940.11</v>
      </c>
      <c r="S24" s="25">
        <f t="shared" si="4"/>
        <v>68.361999999999995</v>
      </c>
      <c r="T24" s="27">
        <f t="shared" si="5"/>
        <v>10.361999999999995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1490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1490</v>
      </c>
      <c r="N25" s="24">
        <f t="shared" si="1"/>
        <v>1490</v>
      </c>
      <c r="O25" s="25">
        <f t="shared" si="2"/>
        <v>40.975000000000001</v>
      </c>
      <c r="P25" s="26"/>
      <c r="Q25" s="26"/>
      <c r="R25" s="24">
        <f t="shared" si="3"/>
        <v>1449.0250000000001</v>
      </c>
      <c r="S25" s="25">
        <f t="shared" si="4"/>
        <v>14.154999999999999</v>
      </c>
      <c r="T25" s="27">
        <f t="shared" si="5"/>
        <v>14.154999999999999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30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0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24">
        <f t="shared" si="1"/>
        <v>0</v>
      </c>
      <c r="O27" s="25">
        <f t="shared" si="2"/>
        <v>0</v>
      </c>
      <c r="P27" s="41"/>
      <c r="Q27" s="41">
        <v>200</v>
      </c>
      <c r="R27" s="24">
        <f>M27-(M27*2.75%)+I27*191+J27*191+K27*182+L27*100-Q27</f>
        <v>-200</v>
      </c>
      <c r="S27" s="42">
        <f t="shared" si="4"/>
        <v>0</v>
      </c>
      <c r="T27" s="43">
        <f t="shared" si="5"/>
        <v>-200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69603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3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69603</v>
      </c>
      <c r="N28" s="45">
        <f t="shared" si="7"/>
        <v>71086</v>
      </c>
      <c r="O28" s="46">
        <f t="shared" si="7"/>
        <v>1914.0825000000002</v>
      </c>
      <c r="P28" s="45">
        <f t="shared" si="7"/>
        <v>0</v>
      </c>
      <c r="Q28" s="45">
        <f t="shared" si="7"/>
        <v>629</v>
      </c>
      <c r="R28" s="45">
        <f t="shared" si="7"/>
        <v>68542.917499999996</v>
      </c>
      <c r="S28" s="45">
        <f t="shared" si="7"/>
        <v>661.22849999999994</v>
      </c>
      <c r="T28" s="47">
        <f t="shared" si="7"/>
        <v>32.228499999999997</v>
      </c>
    </row>
    <row r="29" spans="1:20" ht="15.75" thickBot="1" x14ac:dyDescent="0.3">
      <c r="A29" s="92" t="s">
        <v>45</v>
      </c>
      <c r="B29" s="93"/>
      <c r="C29" s="94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2" priority="43" operator="equal">
      <formula>212030016606640</formula>
    </cfRule>
  </conditionalFormatting>
  <conditionalFormatting sqref="D29 E4:E6 E28:K29">
    <cfRule type="cellIs" dxfId="861" priority="41" operator="equal">
      <formula>$E$4</formula>
    </cfRule>
    <cfRule type="cellIs" dxfId="860" priority="42" operator="equal">
      <formula>2120</formula>
    </cfRule>
  </conditionalFormatting>
  <conditionalFormatting sqref="D29:E29 F4:F6 F28:F29">
    <cfRule type="cellIs" dxfId="859" priority="39" operator="equal">
      <formula>$F$4</formula>
    </cfRule>
    <cfRule type="cellIs" dxfId="858" priority="40" operator="equal">
      <formula>300</formula>
    </cfRule>
  </conditionalFormatting>
  <conditionalFormatting sqref="G4:G6 G28:G29">
    <cfRule type="cellIs" dxfId="857" priority="37" operator="equal">
      <formula>$G$4</formula>
    </cfRule>
    <cfRule type="cellIs" dxfId="856" priority="38" operator="equal">
      <formula>1660</formula>
    </cfRule>
  </conditionalFormatting>
  <conditionalFormatting sqref="H4:H6 H28:H29">
    <cfRule type="cellIs" dxfId="855" priority="35" operator="equal">
      <formula>$H$4</formula>
    </cfRule>
    <cfRule type="cellIs" dxfId="854" priority="36" operator="equal">
      <formula>6640</formula>
    </cfRule>
  </conditionalFormatting>
  <conditionalFormatting sqref="T6:T28">
    <cfRule type="cellIs" dxfId="853" priority="34" operator="lessThan">
      <formula>0</formula>
    </cfRule>
  </conditionalFormatting>
  <conditionalFormatting sqref="T7:T27">
    <cfRule type="cellIs" dxfId="852" priority="31" operator="lessThan">
      <formula>0</formula>
    </cfRule>
    <cfRule type="cellIs" dxfId="851" priority="32" operator="lessThan">
      <formula>0</formula>
    </cfRule>
    <cfRule type="cellIs" dxfId="850" priority="33" operator="lessThan">
      <formula>0</formula>
    </cfRule>
  </conditionalFormatting>
  <conditionalFormatting sqref="E4:E6 E28:K28">
    <cfRule type="cellIs" dxfId="849" priority="30" operator="equal">
      <formula>$E$4</formula>
    </cfRule>
  </conditionalFormatting>
  <conditionalFormatting sqref="D28:D29 D6 D4:M4">
    <cfRule type="cellIs" dxfId="848" priority="29" operator="equal">
      <formula>$D$4</formula>
    </cfRule>
  </conditionalFormatting>
  <conditionalFormatting sqref="I4:I6 I28:I29">
    <cfRule type="cellIs" dxfId="847" priority="28" operator="equal">
      <formula>$I$4</formula>
    </cfRule>
  </conditionalFormatting>
  <conditionalFormatting sqref="J4:J6 J28:J29">
    <cfRule type="cellIs" dxfId="846" priority="27" operator="equal">
      <formula>$J$4</formula>
    </cfRule>
  </conditionalFormatting>
  <conditionalFormatting sqref="K4:K6 K28:K29">
    <cfRule type="cellIs" dxfId="845" priority="26" operator="equal">
      <formula>$K$4</formula>
    </cfRule>
  </conditionalFormatting>
  <conditionalFormatting sqref="M4:M6">
    <cfRule type="cellIs" dxfId="844" priority="25" operator="equal">
      <formula>$L$4</formula>
    </cfRule>
  </conditionalFormatting>
  <conditionalFormatting sqref="T7:T28">
    <cfRule type="cellIs" dxfId="843" priority="22" operator="lessThan">
      <formula>0</formula>
    </cfRule>
    <cfRule type="cellIs" dxfId="842" priority="23" operator="lessThan">
      <formula>0</formula>
    </cfRule>
    <cfRule type="cellIs" dxfId="841" priority="24" operator="lessThan">
      <formula>0</formula>
    </cfRule>
  </conditionalFormatting>
  <conditionalFormatting sqref="D5:K5">
    <cfRule type="cellIs" dxfId="840" priority="21" operator="greaterThan">
      <formula>0</formula>
    </cfRule>
  </conditionalFormatting>
  <conditionalFormatting sqref="T6:T28">
    <cfRule type="cellIs" dxfId="839" priority="20" operator="lessThan">
      <formula>0</formula>
    </cfRule>
  </conditionalFormatting>
  <conditionalFormatting sqref="T7:T27">
    <cfRule type="cellIs" dxfId="838" priority="17" operator="lessThan">
      <formula>0</formula>
    </cfRule>
    <cfRule type="cellIs" dxfId="837" priority="18" operator="lessThan">
      <formula>0</formula>
    </cfRule>
    <cfRule type="cellIs" dxfId="836" priority="19" operator="lessThan">
      <formula>0</formula>
    </cfRule>
  </conditionalFormatting>
  <conditionalFormatting sqref="T7:T28">
    <cfRule type="cellIs" dxfId="835" priority="14" operator="lessThan">
      <formula>0</formula>
    </cfRule>
    <cfRule type="cellIs" dxfId="834" priority="15" operator="lessThan">
      <formula>0</formula>
    </cfRule>
    <cfRule type="cellIs" dxfId="833" priority="16" operator="lessThan">
      <formula>0</formula>
    </cfRule>
  </conditionalFormatting>
  <conditionalFormatting sqref="D5:K5">
    <cfRule type="cellIs" dxfId="832" priority="13" operator="greaterThan">
      <formula>0</formula>
    </cfRule>
  </conditionalFormatting>
  <conditionalFormatting sqref="L4 L6 L28:L29">
    <cfRule type="cellIs" dxfId="831" priority="12" operator="equal">
      <formula>$L$4</formula>
    </cfRule>
  </conditionalFormatting>
  <conditionalFormatting sqref="D7:S7 N8:N27">
    <cfRule type="cellIs" dxfId="830" priority="11" operator="greaterThan">
      <formula>0</formula>
    </cfRule>
  </conditionalFormatting>
  <conditionalFormatting sqref="D9:M9 O9:S9">
    <cfRule type="cellIs" dxfId="829" priority="10" operator="greaterThan">
      <formula>0</formula>
    </cfRule>
  </conditionalFormatting>
  <conditionalFormatting sqref="D11:M11 O11:S11">
    <cfRule type="cellIs" dxfId="828" priority="9" operator="greaterThan">
      <formula>0</formula>
    </cfRule>
  </conditionalFormatting>
  <conditionalFormatting sqref="D13:M13 O13:S13">
    <cfRule type="cellIs" dxfId="827" priority="8" operator="greaterThan">
      <formula>0</formula>
    </cfRule>
  </conditionalFormatting>
  <conditionalFormatting sqref="D15 O15:S15 F15:M15">
    <cfRule type="cellIs" dxfId="826" priority="7" operator="greaterThan">
      <formula>0</formula>
    </cfRule>
  </conditionalFormatting>
  <conditionalFormatting sqref="D17 P17:S17 F17:M17">
    <cfRule type="cellIs" dxfId="825" priority="6" operator="greaterThan">
      <formula>0</formula>
    </cfRule>
  </conditionalFormatting>
  <conditionalFormatting sqref="D19 P19:S19 F19:M19 R20:S26">
    <cfRule type="cellIs" dxfId="824" priority="5" operator="greaterThan">
      <formula>0</formula>
    </cfRule>
  </conditionalFormatting>
  <conditionalFormatting sqref="D21 P21:Q21 F21:M21">
    <cfRule type="cellIs" dxfId="823" priority="4" operator="greaterThan">
      <formula>0</formula>
    </cfRule>
  </conditionalFormatting>
  <conditionalFormatting sqref="D23 P23:Q23 F23:M23">
    <cfRule type="cellIs" dxfId="822" priority="3" operator="greaterThan">
      <formula>0</formula>
    </cfRule>
  </conditionalFormatting>
  <conditionalFormatting sqref="D25 P25:Q25 F25:M25">
    <cfRule type="cellIs" dxfId="821" priority="2" operator="greaterThan">
      <formula>0</formula>
    </cfRule>
  </conditionalFormatting>
  <conditionalFormatting sqref="D27 O27:S27 F27:M27">
    <cfRule type="cellIs" dxfId="820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'13'!D29</f>
        <v>852322</v>
      </c>
      <c r="E4" s="2">
        <f>'13'!E29</f>
        <v>505</v>
      </c>
      <c r="F4" s="2">
        <f>'13'!F29</f>
        <v>10100</v>
      </c>
      <c r="G4" s="2">
        <f>'13'!G29</f>
        <v>0</v>
      </c>
      <c r="H4" s="2">
        <f>'13'!H29</f>
        <v>37190</v>
      </c>
      <c r="I4" s="2">
        <f>'13'!I29</f>
        <v>1053</v>
      </c>
      <c r="J4" s="2">
        <f>'13'!J29</f>
        <v>335</v>
      </c>
      <c r="K4" s="2">
        <f>'13'!K29</f>
        <v>349</v>
      </c>
      <c r="L4" s="2">
        <f>'13'!L29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9" priority="43" operator="equal">
      <formula>212030016606640</formula>
    </cfRule>
  </conditionalFormatting>
  <conditionalFormatting sqref="D29 E4:E6 E28:K29">
    <cfRule type="cellIs" dxfId="818" priority="41" operator="equal">
      <formula>$E$4</formula>
    </cfRule>
    <cfRule type="cellIs" dxfId="817" priority="42" operator="equal">
      <formula>2120</formula>
    </cfRule>
  </conditionalFormatting>
  <conditionalFormatting sqref="D29:E29 F4:F6 F28:F29">
    <cfRule type="cellIs" dxfId="816" priority="39" operator="equal">
      <formula>$F$4</formula>
    </cfRule>
    <cfRule type="cellIs" dxfId="815" priority="40" operator="equal">
      <formula>300</formula>
    </cfRule>
  </conditionalFormatting>
  <conditionalFormatting sqref="G4:G6 G28:G29">
    <cfRule type="cellIs" dxfId="814" priority="37" operator="equal">
      <formula>$G$4</formula>
    </cfRule>
    <cfRule type="cellIs" dxfId="813" priority="38" operator="equal">
      <formula>1660</formula>
    </cfRule>
  </conditionalFormatting>
  <conditionalFormatting sqref="H4:H6 H28:H29">
    <cfRule type="cellIs" dxfId="812" priority="35" operator="equal">
      <formula>$H$4</formula>
    </cfRule>
    <cfRule type="cellIs" dxfId="811" priority="36" operator="equal">
      <formula>6640</formula>
    </cfRule>
  </conditionalFormatting>
  <conditionalFormatting sqref="T6:T28">
    <cfRule type="cellIs" dxfId="810" priority="34" operator="lessThan">
      <formula>0</formula>
    </cfRule>
  </conditionalFormatting>
  <conditionalFormatting sqref="T7:T27">
    <cfRule type="cellIs" dxfId="809" priority="31" operator="lessThan">
      <formula>0</formula>
    </cfRule>
    <cfRule type="cellIs" dxfId="808" priority="32" operator="lessThan">
      <formula>0</formula>
    </cfRule>
    <cfRule type="cellIs" dxfId="807" priority="33" operator="lessThan">
      <formula>0</formula>
    </cfRule>
  </conditionalFormatting>
  <conditionalFormatting sqref="E4:E6 E28:K28">
    <cfRule type="cellIs" dxfId="806" priority="30" operator="equal">
      <formula>$E$4</formula>
    </cfRule>
  </conditionalFormatting>
  <conditionalFormatting sqref="D28:D29 D6 D4:M4">
    <cfRule type="cellIs" dxfId="805" priority="29" operator="equal">
      <formula>$D$4</formula>
    </cfRule>
  </conditionalFormatting>
  <conditionalFormatting sqref="I4:I6 I28:I29">
    <cfRule type="cellIs" dxfId="804" priority="28" operator="equal">
      <formula>$I$4</formula>
    </cfRule>
  </conditionalFormatting>
  <conditionalFormatting sqref="J4:J6 J28:J29">
    <cfRule type="cellIs" dxfId="803" priority="27" operator="equal">
      <formula>$J$4</formula>
    </cfRule>
  </conditionalFormatting>
  <conditionalFormatting sqref="K4:K6 K28:K29">
    <cfRule type="cellIs" dxfId="802" priority="26" operator="equal">
      <formula>$K$4</formula>
    </cfRule>
  </conditionalFormatting>
  <conditionalFormatting sqref="M4:M6">
    <cfRule type="cellIs" dxfId="801" priority="25" operator="equal">
      <formula>$L$4</formula>
    </cfRule>
  </conditionalFormatting>
  <conditionalFormatting sqref="T7:T28">
    <cfRule type="cellIs" dxfId="800" priority="22" operator="lessThan">
      <formula>0</formula>
    </cfRule>
    <cfRule type="cellIs" dxfId="799" priority="23" operator="lessThan">
      <formula>0</formula>
    </cfRule>
    <cfRule type="cellIs" dxfId="798" priority="24" operator="lessThan">
      <formula>0</formula>
    </cfRule>
  </conditionalFormatting>
  <conditionalFormatting sqref="D5:K5">
    <cfRule type="cellIs" dxfId="797" priority="21" operator="greaterThan">
      <formula>0</formula>
    </cfRule>
  </conditionalFormatting>
  <conditionalFormatting sqref="T6:T28">
    <cfRule type="cellIs" dxfId="796" priority="20" operator="lessThan">
      <formula>0</formula>
    </cfRule>
  </conditionalFormatting>
  <conditionalFormatting sqref="T7:T27">
    <cfRule type="cellIs" dxfId="795" priority="17" operator="lessThan">
      <formula>0</formula>
    </cfRule>
    <cfRule type="cellIs" dxfId="794" priority="18" operator="lessThan">
      <formula>0</formula>
    </cfRule>
    <cfRule type="cellIs" dxfId="793" priority="19" operator="lessThan">
      <formula>0</formula>
    </cfRule>
  </conditionalFormatting>
  <conditionalFormatting sqref="T7:T28">
    <cfRule type="cellIs" dxfId="792" priority="14" operator="lessThan">
      <formula>0</formula>
    </cfRule>
    <cfRule type="cellIs" dxfId="791" priority="15" operator="lessThan">
      <formula>0</formula>
    </cfRule>
    <cfRule type="cellIs" dxfId="790" priority="16" operator="lessThan">
      <formula>0</formula>
    </cfRule>
  </conditionalFormatting>
  <conditionalFormatting sqref="D5:K5">
    <cfRule type="cellIs" dxfId="789" priority="13" operator="greaterThan">
      <formula>0</formula>
    </cfRule>
  </conditionalFormatting>
  <conditionalFormatting sqref="L4 L6 L28:L29">
    <cfRule type="cellIs" dxfId="788" priority="12" operator="equal">
      <formula>$L$4</formula>
    </cfRule>
  </conditionalFormatting>
  <conditionalFormatting sqref="D7:S7">
    <cfRule type="cellIs" dxfId="787" priority="11" operator="greaterThan">
      <formula>0</formula>
    </cfRule>
  </conditionalFormatting>
  <conditionalFormatting sqref="D9:S9">
    <cfRule type="cellIs" dxfId="786" priority="10" operator="greaterThan">
      <formula>0</formula>
    </cfRule>
  </conditionalFormatting>
  <conditionalFormatting sqref="D11:S11">
    <cfRule type="cellIs" dxfId="785" priority="9" operator="greaterThan">
      <formula>0</formula>
    </cfRule>
  </conditionalFormatting>
  <conditionalFormatting sqref="D13:S13">
    <cfRule type="cellIs" dxfId="784" priority="8" operator="greaterThan">
      <formula>0</formula>
    </cfRule>
  </conditionalFormatting>
  <conditionalFormatting sqref="D15:S15">
    <cfRule type="cellIs" dxfId="783" priority="7" operator="greaterThan">
      <formula>0</formula>
    </cfRule>
  </conditionalFormatting>
  <conditionalFormatting sqref="D17:S17">
    <cfRule type="cellIs" dxfId="782" priority="6" operator="greaterThan">
      <formula>0</formula>
    </cfRule>
  </conditionalFormatting>
  <conditionalFormatting sqref="D19:S19">
    <cfRule type="cellIs" dxfId="781" priority="5" operator="greaterThan">
      <formula>0</formula>
    </cfRule>
  </conditionalFormatting>
  <conditionalFormatting sqref="D21:S21">
    <cfRule type="cellIs" dxfId="780" priority="4" operator="greaterThan">
      <formula>0</formula>
    </cfRule>
  </conditionalFormatting>
  <conditionalFormatting sqref="D23:S23">
    <cfRule type="cellIs" dxfId="779" priority="3" operator="greaterThan">
      <formula>0</formula>
    </cfRule>
  </conditionalFormatting>
  <conditionalFormatting sqref="D25:S25">
    <cfRule type="cellIs" dxfId="778" priority="2" operator="greaterThan">
      <formula>0</formula>
    </cfRule>
  </conditionalFormatting>
  <conditionalFormatting sqref="D27:S27">
    <cfRule type="cellIs" dxfId="777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'14'!D29</f>
        <v>852322</v>
      </c>
      <c r="E4" s="2">
        <f>'14'!E29</f>
        <v>505</v>
      </c>
      <c r="F4" s="2">
        <f>'14'!F29</f>
        <v>10100</v>
      </c>
      <c r="G4" s="2">
        <f>'14'!G29</f>
        <v>0</v>
      </c>
      <c r="H4" s="2">
        <f>'14'!H29</f>
        <v>37190</v>
      </c>
      <c r="I4" s="2">
        <f>'14'!I29</f>
        <v>1053</v>
      </c>
      <c r="J4" s="2">
        <f>'14'!J29</f>
        <v>335</v>
      </c>
      <c r="K4" s="2">
        <f>'14'!K29</f>
        <v>349</v>
      </c>
      <c r="L4" s="2">
        <f>'14'!L29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6" priority="43" operator="equal">
      <formula>212030016606640</formula>
    </cfRule>
  </conditionalFormatting>
  <conditionalFormatting sqref="D29 E4:E6 E28:K29">
    <cfRule type="cellIs" dxfId="775" priority="41" operator="equal">
      <formula>$E$4</formula>
    </cfRule>
    <cfRule type="cellIs" dxfId="774" priority="42" operator="equal">
      <formula>2120</formula>
    </cfRule>
  </conditionalFormatting>
  <conditionalFormatting sqref="D29:E29 F4:F6 F28:F29">
    <cfRule type="cellIs" dxfId="773" priority="39" operator="equal">
      <formula>$F$4</formula>
    </cfRule>
    <cfRule type="cellIs" dxfId="772" priority="40" operator="equal">
      <formula>300</formula>
    </cfRule>
  </conditionalFormatting>
  <conditionalFormatting sqref="G4:G6 G28:G29">
    <cfRule type="cellIs" dxfId="771" priority="37" operator="equal">
      <formula>$G$4</formula>
    </cfRule>
    <cfRule type="cellIs" dxfId="770" priority="38" operator="equal">
      <formula>1660</formula>
    </cfRule>
  </conditionalFormatting>
  <conditionalFormatting sqref="H4:H6 H28:H29">
    <cfRule type="cellIs" dxfId="769" priority="35" operator="equal">
      <formula>$H$4</formula>
    </cfRule>
    <cfRule type="cellIs" dxfId="768" priority="36" operator="equal">
      <formula>6640</formula>
    </cfRule>
  </conditionalFormatting>
  <conditionalFormatting sqref="T6:T28">
    <cfRule type="cellIs" dxfId="767" priority="34" operator="lessThan">
      <formula>0</formula>
    </cfRule>
  </conditionalFormatting>
  <conditionalFormatting sqref="T7:T27">
    <cfRule type="cellIs" dxfId="766" priority="31" operator="lessThan">
      <formula>0</formula>
    </cfRule>
    <cfRule type="cellIs" dxfId="765" priority="32" operator="lessThan">
      <formula>0</formula>
    </cfRule>
    <cfRule type="cellIs" dxfId="764" priority="33" operator="lessThan">
      <formula>0</formula>
    </cfRule>
  </conditionalFormatting>
  <conditionalFormatting sqref="E4:E6 E28:K28">
    <cfRule type="cellIs" dxfId="763" priority="30" operator="equal">
      <formula>$E$4</formula>
    </cfRule>
  </conditionalFormatting>
  <conditionalFormatting sqref="D28:D29 D6 D4:M4">
    <cfRule type="cellIs" dxfId="762" priority="29" operator="equal">
      <formula>$D$4</formula>
    </cfRule>
  </conditionalFormatting>
  <conditionalFormatting sqref="I4:I6 I28:I29">
    <cfRule type="cellIs" dxfId="761" priority="28" operator="equal">
      <formula>$I$4</formula>
    </cfRule>
  </conditionalFormatting>
  <conditionalFormatting sqref="J4:J6 J28:J29">
    <cfRule type="cellIs" dxfId="760" priority="27" operator="equal">
      <formula>$J$4</formula>
    </cfRule>
  </conditionalFormatting>
  <conditionalFormatting sqref="K4:K6 K28:K29">
    <cfRule type="cellIs" dxfId="759" priority="26" operator="equal">
      <formula>$K$4</formula>
    </cfRule>
  </conditionalFormatting>
  <conditionalFormatting sqref="M4:M6">
    <cfRule type="cellIs" dxfId="758" priority="25" operator="equal">
      <formula>$L$4</formula>
    </cfRule>
  </conditionalFormatting>
  <conditionalFormatting sqref="T7:T28">
    <cfRule type="cellIs" dxfId="757" priority="22" operator="lessThan">
      <formula>0</formula>
    </cfRule>
    <cfRule type="cellIs" dxfId="756" priority="23" operator="lessThan">
      <formula>0</formula>
    </cfRule>
    <cfRule type="cellIs" dxfId="755" priority="24" operator="lessThan">
      <formula>0</formula>
    </cfRule>
  </conditionalFormatting>
  <conditionalFormatting sqref="D5:K5">
    <cfRule type="cellIs" dxfId="754" priority="21" operator="greaterThan">
      <formula>0</formula>
    </cfRule>
  </conditionalFormatting>
  <conditionalFormatting sqref="T6:T28">
    <cfRule type="cellIs" dxfId="753" priority="20" operator="lessThan">
      <formula>0</formula>
    </cfRule>
  </conditionalFormatting>
  <conditionalFormatting sqref="T7:T27">
    <cfRule type="cellIs" dxfId="752" priority="17" operator="lessThan">
      <formula>0</formula>
    </cfRule>
    <cfRule type="cellIs" dxfId="751" priority="18" operator="lessThan">
      <formula>0</formula>
    </cfRule>
    <cfRule type="cellIs" dxfId="750" priority="19" operator="lessThan">
      <formula>0</formula>
    </cfRule>
  </conditionalFormatting>
  <conditionalFormatting sqref="T7:T28">
    <cfRule type="cellIs" dxfId="749" priority="14" operator="lessThan">
      <formula>0</formula>
    </cfRule>
    <cfRule type="cellIs" dxfId="748" priority="15" operator="lessThan">
      <formula>0</formula>
    </cfRule>
    <cfRule type="cellIs" dxfId="747" priority="16" operator="lessThan">
      <formula>0</formula>
    </cfRule>
  </conditionalFormatting>
  <conditionalFormatting sqref="D5:K5">
    <cfRule type="cellIs" dxfId="746" priority="13" operator="greaterThan">
      <formula>0</formula>
    </cfRule>
  </conditionalFormatting>
  <conditionalFormatting sqref="L4 L6 L28:L29">
    <cfRule type="cellIs" dxfId="745" priority="12" operator="equal">
      <formula>$L$4</formula>
    </cfRule>
  </conditionalFormatting>
  <conditionalFormatting sqref="D7:S7">
    <cfRule type="cellIs" dxfId="744" priority="11" operator="greaterThan">
      <formula>0</formula>
    </cfRule>
  </conditionalFormatting>
  <conditionalFormatting sqref="D9:S9">
    <cfRule type="cellIs" dxfId="743" priority="10" operator="greaterThan">
      <formula>0</formula>
    </cfRule>
  </conditionalFormatting>
  <conditionalFormatting sqref="D11:S11">
    <cfRule type="cellIs" dxfId="742" priority="9" operator="greaterThan">
      <formula>0</formula>
    </cfRule>
  </conditionalFormatting>
  <conditionalFormatting sqref="D13:S13">
    <cfRule type="cellIs" dxfId="741" priority="8" operator="greaterThan">
      <formula>0</formula>
    </cfRule>
  </conditionalFormatting>
  <conditionalFormatting sqref="D15:S15">
    <cfRule type="cellIs" dxfId="740" priority="7" operator="greaterThan">
      <formula>0</formula>
    </cfRule>
  </conditionalFormatting>
  <conditionalFormatting sqref="D17:S17">
    <cfRule type="cellIs" dxfId="739" priority="6" operator="greaterThan">
      <formula>0</formula>
    </cfRule>
  </conditionalFormatting>
  <conditionalFormatting sqref="D19:S19">
    <cfRule type="cellIs" dxfId="738" priority="5" operator="greaterThan">
      <formula>0</formula>
    </cfRule>
  </conditionalFormatting>
  <conditionalFormatting sqref="D21:S21">
    <cfRule type="cellIs" dxfId="737" priority="4" operator="greaterThan">
      <formula>0</formula>
    </cfRule>
  </conditionalFormatting>
  <conditionalFormatting sqref="D23:S23">
    <cfRule type="cellIs" dxfId="736" priority="3" operator="greaterThan">
      <formula>0</formula>
    </cfRule>
  </conditionalFormatting>
  <conditionalFormatting sqref="D25:S25">
    <cfRule type="cellIs" dxfId="735" priority="2" operator="greaterThan">
      <formula>0</formula>
    </cfRule>
  </conditionalFormatting>
  <conditionalFormatting sqref="D27:S27">
    <cfRule type="cellIs" dxfId="73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47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'15'!D29</f>
        <v>852322</v>
      </c>
      <c r="E4" s="2">
        <f>'15'!E29</f>
        <v>505</v>
      </c>
      <c r="F4" s="2">
        <f>'15'!F29</f>
        <v>10100</v>
      </c>
      <c r="G4" s="2">
        <f>'15'!G29</f>
        <v>0</v>
      </c>
      <c r="H4" s="2">
        <f>'15'!H29</f>
        <v>37190</v>
      </c>
      <c r="I4" s="2">
        <f>'15'!I29</f>
        <v>1053</v>
      </c>
      <c r="J4" s="2">
        <f>'15'!J29</f>
        <v>335</v>
      </c>
      <c r="K4" s="2">
        <f>'15'!K29</f>
        <v>349</v>
      </c>
      <c r="L4" s="2">
        <f>'15'!L29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3" priority="43" operator="equal">
      <formula>212030016606640</formula>
    </cfRule>
  </conditionalFormatting>
  <conditionalFormatting sqref="D29 E4:E6 E28:K29">
    <cfRule type="cellIs" dxfId="732" priority="41" operator="equal">
      <formula>$E$4</formula>
    </cfRule>
    <cfRule type="cellIs" dxfId="731" priority="42" operator="equal">
      <formula>2120</formula>
    </cfRule>
  </conditionalFormatting>
  <conditionalFormatting sqref="D29:E29 F4:F6 F28:F29">
    <cfRule type="cellIs" dxfId="730" priority="39" operator="equal">
      <formula>$F$4</formula>
    </cfRule>
    <cfRule type="cellIs" dxfId="729" priority="40" operator="equal">
      <formula>300</formula>
    </cfRule>
  </conditionalFormatting>
  <conditionalFormatting sqref="G4:G6 G28:G29">
    <cfRule type="cellIs" dxfId="728" priority="37" operator="equal">
      <formula>$G$4</formula>
    </cfRule>
    <cfRule type="cellIs" dxfId="727" priority="38" operator="equal">
      <formula>1660</formula>
    </cfRule>
  </conditionalFormatting>
  <conditionalFormatting sqref="H4:H6 H28:H29">
    <cfRule type="cellIs" dxfId="726" priority="35" operator="equal">
      <formula>$H$4</formula>
    </cfRule>
    <cfRule type="cellIs" dxfId="725" priority="36" operator="equal">
      <formula>6640</formula>
    </cfRule>
  </conditionalFormatting>
  <conditionalFormatting sqref="T6:T28">
    <cfRule type="cellIs" dxfId="724" priority="34" operator="lessThan">
      <formula>0</formula>
    </cfRule>
  </conditionalFormatting>
  <conditionalFormatting sqref="T7:T27">
    <cfRule type="cellIs" dxfId="723" priority="31" operator="lessThan">
      <formula>0</formula>
    </cfRule>
    <cfRule type="cellIs" dxfId="722" priority="32" operator="lessThan">
      <formula>0</formula>
    </cfRule>
    <cfRule type="cellIs" dxfId="721" priority="33" operator="lessThan">
      <formula>0</formula>
    </cfRule>
  </conditionalFormatting>
  <conditionalFormatting sqref="E4:E6 E28:K28">
    <cfRule type="cellIs" dxfId="720" priority="30" operator="equal">
      <formula>$E$4</formula>
    </cfRule>
  </conditionalFormatting>
  <conditionalFormatting sqref="D28:D29 D6 D4:M4">
    <cfRule type="cellIs" dxfId="719" priority="29" operator="equal">
      <formula>$D$4</formula>
    </cfRule>
  </conditionalFormatting>
  <conditionalFormatting sqref="I4:I6 I28:I29">
    <cfRule type="cellIs" dxfId="718" priority="28" operator="equal">
      <formula>$I$4</formula>
    </cfRule>
  </conditionalFormatting>
  <conditionalFormatting sqref="J4:J6 J28:J29">
    <cfRule type="cellIs" dxfId="717" priority="27" operator="equal">
      <formula>$J$4</formula>
    </cfRule>
  </conditionalFormatting>
  <conditionalFormatting sqref="K4:K6 K28:K29">
    <cfRule type="cellIs" dxfId="716" priority="26" operator="equal">
      <formula>$K$4</formula>
    </cfRule>
  </conditionalFormatting>
  <conditionalFormatting sqref="M4:M6">
    <cfRule type="cellIs" dxfId="715" priority="25" operator="equal">
      <formula>$L$4</formula>
    </cfRule>
  </conditionalFormatting>
  <conditionalFormatting sqref="T7:T28">
    <cfRule type="cellIs" dxfId="714" priority="22" operator="lessThan">
      <formula>0</formula>
    </cfRule>
    <cfRule type="cellIs" dxfId="713" priority="23" operator="lessThan">
      <formula>0</formula>
    </cfRule>
    <cfRule type="cellIs" dxfId="712" priority="24" operator="lessThan">
      <formula>0</formula>
    </cfRule>
  </conditionalFormatting>
  <conditionalFormatting sqref="D5:K5">
    <cfRule type="cellIs" dxfId="711" priority="21" operator="greaterThan">
      <formula>0</formula>
    </cfRule>
  </conditionalFormatting>
  <conditionalFormatting sqref="T6:T28">
    <cfRule type="cellIs" dxfId="710" priority="20" operator="lessThan">
      <formula>0</formula>
    </cfRule>
  </conditionalFormatting>
  <conditionalFormatting sqref="T7:T27">
    <cfRule type="cellIs" dxfId="709" priority="17" operator="lessThan">
      <formula>0</formula>
    </cfRule>
    <cfRule type="cellIs" dxfId="708" priority="18" operator="lessThan">
      <formula>0</formula>
    </cfRule>
    <cfRule type="cellIs" dxfId="707" priority="19" operator="lessThan">
      <formula>0</formula>
    </cfRule>
  </conditionalFormatting>
  <conditionalFormatting sqref="T7:T28">
    <cfRule type="cellIs" dxfId="706" priority="14" operator="lessThan">
      <formula>0</formula>
    </cfRule>
    <cfRule type="cellIs" dxfId="705" priority="15" operator="lessThan">
      <formula>0</formula>
    </cfRule>
    <cfRule type="cellIs" dxfId="704" priority="16" operator="lessThan">
      <formula>0</formula>
    </cfRule>
  </conditionalFormatting>
  <conditionalFormatting sqref="D5:K5">
    <cfRule type="cellIs" dxfId="703" priority="13" operator="greaterThan">
      <formula>0</formula>
    </cfRule>
  </conditionalFormatting>
  <conditionalFormatting sqref="L4 L6 L28:L29">
    <cfRule type="cellIs" dxfId="702" priority="12" operator="equal">
      <formula>$L$4</formula>
    </cfRule>
  </conditionalFormatting>
  <conditionalFormatting sqref="D7:S7">
    <cfRule type="cellIs" dxfId="701" priority="11" operator="greaterThan">
      <formula>0</formula>
    </cfRule>
  </conditionalFormatting>
  <conditionalFormatting sqref="D9:S9">
    <cfRule type="cellIs" dxfId="700" priority="10" operator="greaterThan">
      <formula>0</formula>
    </cfRule>
  </conditionalFormatting>
  <conditionalFormatting sqref="D11:S11">
    <cfRule type="cellIs" dxfId="699" priority="9" operator="greaterThan">
      <formula>0</formula>
    </cfRule>
  </conditionalFormatting>
  <conditionalFormatting sqref="D13:S13">
    <cfRule type="cellIs" dxfId="698" priority="8" operator="greaterThan">
      <formula>0</formula>
    </cfRule>
  </conditionalFormatting>
  <conditionalFormatting sqref="D15:S15">
    <cfRule type="cellIs" dxfId="697" priority="7" operator="greaterThan">
      <formula>0</formula>
    </cfRule>
  </conditionalFormatting>
  <conditionalFormatting sqref="D17:S17">
    <cfRule type="cellIs" dxfId="696" priority="6" operator="greaterThan">
      <formula>0</formula>
    </cfRule>
  </conditionalFormatting>
  <conditionalFormatting sqref="D19:S19">
    <cfRule type="cellIs" dxfId="695" priority="5" operator="greaterThan">
      <formula>0</formula>
    </cfRule>
  </conditionalFormatting>
  <conditionalFormatting sqref="D21:S21">
    <cfRule type="cellIs" dxfId="694" priority="4" operator="greaterThan">
      <formula>0</formula>
    </cfRule>
  </conditionalFormatting>
  <conditionalFormatting sqref="D23:S23">
    <cfRule type="cellIs" dxfId="693" priority="3" operator="greaterThan">
      <formula>0</formula>
    </cfRule>
  </conditionalFormatting>
  <conditionalFormatting sqref="D25:S25">
    <cfRule type="cellIs" dxfId="692" priority="2" operator="greaterThan">
      <formula>0</formula>
    </cfRule>
  </conditionalFormatting>
  <conditionalFormatting sqref="D27:S27">
    <cfRule type="cellIs" dxfId="69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68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'16'!D29</f>
        <v>852322</v>
      </c>
      <c r="E4" s="2">
        <f>'16'!E29</f>
        <v>505</v>
      </c>
      <c r="F4" s="2">
        <f>'16'!F29</f>
        <v>10100</v>
      </c>
      <c r="G4" s="2">
        <f>'16'!G29</f>
        <v>0</v>
      </c>
      <c r="H4" s="2">
        <f>'16'!H29</f>
        <v>37190</v>
      </c>
      <c r="I4" s="2">
        <f>'16'!I29</f>
        <v>1053</v>
      </c>
      <c r="J4" s="2">
        <f>'16'!J29</f>
        <v>335</v>
      </c>
      <c r="K4" s="2">
        <f>'16'!K29</f>
        <v>349</v>
      </c>
      <c r="L4" s="2">
        <f>'16'!L29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9909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9909</v>
      </c>
      <c r="N7" s="24">
        <f>D7+E7*20+F7*10+G7*9+H7*9+I7*191+J7*191+K7*182+L7*100</f>
        <v>9909</v>
      </c>
      <c r="O7" s="25">
        <f>M7*2.75%</f>
        <v>272.4975</v>
      </c>
      <c r="P7" s="26"/>
      <c r="Q7" s="26">
        <v>76</v>
      </c>
      <c r="R7" s="24">
        <f>M7-(M7*2.75%)+I7*191+J7*191+K7*182+L7*100-Q7</f>
        <v>9560.5025000000005</v>
      </c>
      <c r="S7" s="25">
        <f>M7*0.95%</f>
        <v>94.135499999999993</v>
      </c>
      <c r="T7" s="27">
        <f>S7-Q7</f>
        <v>18.135499999999993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3171</v>
      </c>
      <c r="N8" s="24">
        <f t="shared" ref="N8:N27" si="1">D8+E8*20+F8*10+G8*9+H8*9+I8*191+J8*191+K8*182+L8*100</f>
        <v>3171</v>
      </c>
      <c r="O8" s="25">
        <f t="shared" ref="O8:O27" si="2">M8*2.75%</f>
        <v>87.202500000000001</v>
      </c>
      <c r="P8" s="26"/>
      <c r="Q8" s="26"/>
      <c r="R8" s="24">
        <f t="shared" ref="R8:R27" si="3">M8-(M8*2.75%)+I8*191+J8*191+K8*182+L8*100-Q8</f>
        <v>3083.7975000000001</v>
      </c>
      <c r="S8" s="25">
        <f t="shared" ref="S8:S27" si="4">M8*0.95%</f>
        <v>30.124499999999998</v>
      </c>
      <c r="T8" s="27">
        <f t="shared" ref="T8:T27" si="5">S8-Q8</f>
        <v>30.124499999999998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15006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15006</v>
      </c>
      <c r="N9" s="24">
        <f t="shared" si="1"/>
        <v>15006</v>
      </c>
      <c r="O9" s="25">
        <f t="shared" si="2"/>
        <v>412.66500000000002</v>
      </c>
      <c r="P9" s="26"/>
      <c r="Q9" s="26">
        <v>123</v>
      </c>
      <c r="R9" s="24">
        <f t="shared" si="3"/>
        <v>14470.334999999999</v>
      </c>
      <c r="S9" s="25">
        <f t="shared" si="4"/>
        <v>142.55699999999999</v>
      </c>
      <c r="T9" s="27">
        <f t="shared" si="5"/>
        <v>19.556999999999988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5710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5710</v>
      </c>
      <c r="N10" s="24">
        <f t="shared" si="1"/>
        <v>5710</v>
      </c>
      <c r="O10" s="25">
        <f t="shared" si="2"/>
        <v>157.02500000000001</v>
      </c>
      <c r="P10" s="26"/>
      <c r="Q10" s="26">
        <v>22</v>
      </c>
      <c r="R10" s="24">
        <f t="shared" si="3"/>
        <v>5530.9750000000004</v>
      </c>
      <c r="S10" s="25">
        <f t="shared" si="4"/>
        <v>54.244999999999997</v>
      </c>
      <c r="T10" s="27">
        <f t="shared" si="5"/>
        <v>32.244999999999997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1075</v>
      </c>
      <c r="N11" s="24">
        <f t="shared" si="1"/>
        <v>1075</v>
      </c>
      <c r="O11" s="25">
        <f t="shared" si="2"/>
        <v>29.5625</v>
      </c>
      <c r="P11" s="26"/>
      <c r="Q11" s="26"/>
      <c r="R11" s="24">
        <f t="shared" si="3"/>
        <v>1045.4375</v>
      </c>
      <c r="S11" s="25">
        <f t="shared" si="4"/>
        <v>10.2125</v>
      </c>
      <c r="T11" s="27">
        <f t="shared" si="5"/>
        <v>10.2125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927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927</v>
      </c>
      <c r="N12" s="24">
        <f t="shared" si="1"/>
        <v>927</v>
      </c>
      <c r="O12" s="25">
        <f t="shared" si="2"/>
        <v>25.4925</v>
      </c>
      <c r="P12" s="26"/>
      <c r="Q12" s="26">
        <v>1</v>
      </c>
      <c r="R12" s="24">
        <f t="shared" si="3"/>
        <v>900.50750000000005</v>
      </c>
      <c r="S12" s="25">
        <f t="shared" si="4"/>
        <v>8.8064999999999998</v>
      </c>
      <c r="T12" s="27">
        <f t="shared" si="5"/>
        <v>7.8064999999999998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2518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2518</v>
      </c>
      <c r="N13" s="24">
        <f t="shared" si="1"/>
        <v>2518</v>
      </c>
      <c r="O13" s="25">
        <f t="shared" si="2"/>
        <v>69.245000000000005</v>
      </c>
      <c r="P13" s="26"/>
      <c r="Q13" s="26">
        <v>35</v>
      </c>
      <c r="R13" s="24">
        <f t="shared" si="3"/>
        <v>2413.7550000000001</v>
      </c>
      <c r="S13" s="25">
        <f t="shared" si="4"/>
        <v>23.920999999999999</v>
      </c>
      <c r="T13" s="27">
        <f t="shared" si="5"/>
        <v>-11.079000000000001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8738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8738</v>
      </c>
      <c r="N14" s="24">
        <f t="shared" si="1"/>
        <v>8738</v>
      </c>
      <c r="O14" s="25">
        <f t="shared" si="2"/>
        <v>240.29499999999999</v>
      </c>
      <c r="P14" s="26"/>
      <c r="Q14" s="26"/>
      <c r="R14" s="24">
        <f t="shared" si="3"/>
        <v>8497.7049999999999</v>
      </c>
      <c r="S14" s="25">
        <f t="shared" si="4"/>
        <v>83.010999999999996</v>
      </c>
      <c r="T14" s="27">
        <f t="shared" si="5"/>
        <v>83.010999999999996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23864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23864</v>
      </c>
      <c r="N15" s="24">
        <f t="shared" si="1"/>
        <v>23864</v>
      </c>
      <c r="O15" s="25">
        <f t="shared" si="2"/>
        <v>656.26</v>
      </c>
      <c r="P15" s="26"/>
      <c r="Q15" s="26">
        <v>160</v>
      </c>
      <c r="R15" s="24">
        <f t="shared" si="3"/>
        <v>23047.74</v>
      </c>
      <c r="S15" s="25">
        <f t="shared" si="4"/>
        <v>226.708</v>
      </c>
      <c r="T15" s="27">
        <f t="shared" si="5"/>
        <v>66.707999999999998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5140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5140</v>
      </c>
      <c r="N16" s="24">
        <f t="shared" si="1"/>
        <v>5140</v>
      </c>
      <c r="O16" s="25">
        <f t="shared" si="2"/>
        <v>141.35</v>
      </c>
      <c r="P16" s="26"/>
      <c r="Q16" s="26"/>
      <c r="R16" s="24">
        <f t="shared" si="3"/>
        <v>4998.6499999999996</v>
      </c>
      <c r="S16" s="25">
        <f t="shared" si="4"/>
        <v>48.83</v>
      </c>
      <c r="T16" s="27">
        <f t="shared" si="5"/>
        <v>48.83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/>
      <c r="Q17" s="26"/>
      <c r="R17" s="24">
        <f t="shared" si="3"/>
        <v>6492.41</v>
      </c>
      <c r="S17" s="25">
        <f t="shared" si="4"/>
        <v>63.421999999999997</v>
      </c>
      <c r="T17" s="27">
        <f t="shared" si="5"/>
        <v>63.421999999999997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2371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2371</v>
      </c>
      <c r="N18" s="24">
        <f t="shared" si="1"/>
        <v>2371</v>
      </c>
      <c r="O18" s="25">
        <f t="shared" si="2"/>
        <v>65.202500000000001</v>
      </c>
      <c r="P18" s="26"/>
      <c r="Q18" s="26"/>
      <c r="R18" s="24">
        <f t="shared" si="3"/>
        <v>2305.7975000000001</v>
      </c>
      <c r="S18" s="25">
        <f t="shared" si="4"/>
        <v>22.5245</v>
      </c>
      <c r="T18" s="27">
        <f t="shared" si="5"/>
        <v>22.5245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6785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6785</v>
      </c>
      <c r="N19" s="24">
        <f t="shared" si="1"/>
        <v>6785</v>
      </c>
      <c r="O19" s="25">
        <f t="shared" si="2"/>
        <v>186.58750000000001</v>
      </c>
      <c r="P19" s="26"/>
      <c r="Q19" s="26">
        <v>58</v>
      </c>
      <c r="R19" s="24">
        <f t="shared" si="3"/>
        <v>6540.4125000000004</v>
      </c>
      <c r="S19" s="25">
        <f t="shared" si="4"/>
        <v>64.457499999999996</v>
      </c>
      <c r="T19" s="27">
        <f t="shared" si="5"/>
        <v>6.457499999999996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700</v>
      </c>
      <c r="N20" s="24">
        <f t="shared" si="1"/>
        <v>700</v>
      </c>
      <c r="O20" s="25">
        <f t="shared" si="2"/>
        <v>19.25</v>
      </c>
      <c r="P20" s="26"/>
      <c r="Q20" s="26"/>
      <c r="R20" s="24">
        <f t="shared" si="3"/>
        <v>680.75</v>
      </c>
      <c r="S20" s="25">
        <f t="shared" si="4"/>
        <v>6.6499999999999995</v>
      </c>
      <c r="T20" s="27">
        <f t="shared" si="5"/>
        <v>6.6499999999999995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4732</v>
      </c>
      <c r="N21" s="24">
        <f t="shared" si="1"/>
        <v>4732</v>
      </c>
      <c r="O21" s="25">
        <f t="shared" si="2"/>
        <v>130.13</v>
      </c>
      <c r="P21" s="26"/>
      <c r="Q21" s="26">
        <v>40</v>
      </c>
      <c r="R21" s="24">
        <f t="shared" si="3"/>
        <v>4561.87</v>
      </c>
      <c r="S21" s="25">
        <f t="shared" si="4"/>
        <v>44.954000000000001</v>
      </c>
      <c r="T21" s="27">
        <f t="shared" si="5"/>
        <v>4.9540000000000006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6271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6271</v>
      </c>
      <c r="N22" s="24">
        <f t="shared" si="1"/>
        <v>6271</v>
      </c>
      <c r="O22" s="25">
        <f t="shared" si="2"/>
        <v>172.45250000000001</v>
      </c>
      <c r="P22" s="26"/>
      <c r="Q22" s="26">
        <v>58</v>
      </c>
      <c r="R22" s="24">
        <f t="shared" si="3"/>
        <v>6040.5474999999997</v>
      </c>
      <c r="S22" s="25">
        <f t="shared" si="4"/>
        <v>59.5745</v>
      </c>
      <c r="T22" s="27">
        <f t="shared" si="5"/>
        <v>1.5745000000000005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5032</v>
      </c>
      <c r="N23" s="24">
        <f t="shared" si="1"/>
        <v>5032</v>
      </c>
      <c r="O23" s="25">
        <f t="shared" si="2"/>
        <v>138.38</v>
      </c>
      <c r="P23" s="26"/>
      <c r="Q23" s="26">
        <v>50</v>
      </c>
      <c r="R23" s="24">
        <f t="shared" si="3"/>
        <v>4843.62</v>
      </c>
      <c r="S23" s="25">
        <f t="shared" si="4"/>
        <v>47.804000000000002</v>
      </c>
      <c r="T23" s="27">
        <f t="shared" si="5"/>
        <v>-2.195999999999998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14702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14702</v>
      </c>
      <c r="N24" s="24">
        <f t="shared" si="1"/>
        <v>14702</v>
      </c>
      <c r="O24" s="25">
        <f t="shared" si="2"/>
        <v>404.30500000000001</v>
      </c>
      <c r="P24" s="26"/>
      <c r="Q24" s="26">
        <v>98</v>
      </c>
      <c r="R24" s="24">
        <f t="shared" si="3"/>
        <v>14199.695</v>
      </c>
      <c r="S24" s="25">
        <f t="shared" si="4"/>
        <v>139.66899999999998</v>
      </c>
      <c r="T24" s="27">
        <f t="shared" si="5"/>
        <v>41.668999999999983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5759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5759</v>
      </c>
      <c r="N25" s="24">
        <f t="shared" si="1"/>
        <v>5759</v>
      </c>
      <c r="O25" s="25">
        <f t="shared" si="2"/>
        <v>158.3725</v>
      </c>
      <c r="P25" s="26"/>
      <c r="Q25" s="26">
        <v>60</v>
      </c>
      <c r="R25" s="24">
        <f t="shared" si="3"/>
        <v>5540.6274999999996</v>
      </c>
      <c r="S25" s="25">
        <f t="shared" si="4"/>
        <v>54.710499999999996</v>
      </c>
      <c r="T25" s="27">
        <f t="shared" si="5"/>
        <v>-5.2895000000000039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6889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6889</v>
      </c>
      <c r="N26" s="24">
        <f t="shared" si="1"/>
        <v>6889</v>
      </c>
      <c r="O26" s="25">
        <f t="shared" si="2"/>
        <v>189.44749999999999</v>
      </c>
      <c r="P26" s="26"/>
      <c r="Q26" s="26">
        <v>100</v>
      </c>
      <c r="R26" s="24">
        <f t="shared" si="3"/>
        <v>6599.5524999999998</v>
      </c>
      <c r="S26" s="25">
        <f t="shared" si="4"/>
        <v>65.445499999999996</v>
      </c>
      <c r="T26" s="27">
        <f t="shared" si="5"/>
        <v>-34.554500000000004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135975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135975</v>
      </c>
      <c r="N28" s="45">
        <f t="shared" si="7"/>
        <v>135975</v>
      </c>
      <c r="O28" s="46">
        <f t="shared" si="7"/>
        <v>3739.3125</v>
      </c>
      <c r="P28" s="45">
        <f t="shared" si="7"/>
        <v>0</v>
      </c>
      <c r="Q28" s="45">
        <f t="shared" si="7"/>
        <v>881</v>
      </c>
      <c r="R28" s="45">
        <f t="shared" si="7"/>
        <v>131354.6875</v>
      </c>
      <c r="S28" s="45">
        <f t="shared" si="7"/>
        <v>1291.7624999999998</v>
      </c>
      <c r="T28" s="47">
        <f t="shared" si="7"/>
        <v>410.76249999999987</v>
      </c>
    </row>
    <row r="29" spans="1:20" ht="15.75" thickBot="1" x14ac:dyDescent="0.3">
      <c r="A29" s="92" t="s">
        <v>45</v>
      </c>
      <c r="B29" s="93"/>
      <c r="C29" s="94"/>
      <c r="D29" s="48">
        <f>D4+D5-D28</f>
        <v>716347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0" priority="43" operator="equal">
      <formula>212030016606640</formula>
    </cfRule>
  </conditionalFormatting>
  <conditionalFormatting sqref="D29 E4:E6 E28:K29">
    <cfRule type="cellIs" dxfId="689" priority="41" operator="equal">
      <formula>$E$4</formula>
    </cfRule>
    <cfRule type="cellIs" dxfId="688" priority="42" operator="equal">
      <formula>2120</formula>
    </cfRule>
  </conditionalFormatting>
  <conditionalFormatting sqref="D29:E29 F4:F6 F28:F29">
    <cfRule type="cellIs" dxfId="687" priority="39" operator="equal">
      <formula>$F$4</formula>
    </cfRule>
    <cfRule type="cellIs" dxfId="686" priority="40" operator="equal">
      <formula>300</formula>
    </cfRule>
  </conditionalFormatting>
  <conditionalFormatting sqref="G4:G6 G28:G29">
    <cfRule type="cellIs" dxfId="685" priority="37" operator="equal">
      <formula>$G$4</formula>
    </cfRule>
    <cfRule type="cellIs" dxfId="684" priority="38" operator="equal">
      <formula>1660</formula>
    </cfRule>
  </conditionalFormatting>
  <conditionalFormatting sqref="H4:H6 H28:H29">
    <cfRule type="cellIs" dxfId="683" priority="35" operator="equal">
      <formula>$H$4</formula>
    </cfRule>
    <cfRule type="cellIs" dxfId="682" priority="36" operator="equal">
      <formula>6640</formula>
    </cfRule>
  </conditionalFormatting>
  <conditionalFormatting sqref="T6:T28">
    <cfRule type="cellIs" dxfId="681" priority="34" operator="lessThan">
      <formula>0</formula>
    </cfRule>
  </conditionalFormatting>
  <conditionalFormatting sqref="T7:T27">
    <cfRule type="cellIs" dxfId="680" priority="31" operator="lessThan">
      <formula>0</formula>
    </cfRule>
    <cfRule type="cellIs" dxfId="679" priority="32" operator="lessThan">
      <formula>0</formula>
    </cfRule>
    <cfRule type="cellIs" dxfId="678" priority="33" operator="lessThan">
      <formula>0</formula>
    </cfRule>
  </conditionalFormatting>
  <conditionalFormatting sqref="E4:E6 E28:K28">
    <cfRule type="cellIs" dxfId="677" priority="30" operator="equal">
      <formula>$E$4</formula>
    </cfRule>
  </conditionalFormatting>
  <conditionalFormatting sqref="D28:D29 D6 D4:M4">
    <cfRule type="cellIs" dxfId="676" priority="29" operator="equal">
      <formula>$D$4</formula>
    </cfRule>
  </conditionalFormatting>
  <conditionalFormatting sqref="I4:I6 I28:I29">
    <cfRule type="cellIs" dxfId="675" priority="28" operator="equal">
      <formula>$I$4</formula>
    </cfRule>
  </conditionalFormatting>
  <conditionalFormatting sqref="J4:J6 J28:J29">
    <cfRule type="cellIs" dxfId="674" priority="27" operator="equal">
      <formula>$J$4</formula>
    </cfRule>
  </conditionalFormatting>
  <conditionalFormatting sqref="K4:K6 K28:K29">
    <cfRule type="cellIs" dxfId="673" priority="26" operator="equal">
      <formula>$K$4</formula>
    </cfRule>
  </conditionalFormatting>
  <conditionalFormatting sqref="M4:M6">
    <cfRule type="cellIs" dxfId="672" priority="25" operator="equal">
      <formula>$L$4</formula>
    </cfRule>
  </conditionalFormatting>
  <conditionalFormatting sqref="T7:T28">
    <cfRule type="cellIs" dxfId="671" priority="22" operator="lessThan">
      <formula>0</formula>
    </cfRule>
    <cfRule type="cellIs" dxfId="670" priority="23" operator="lessThan">
      <formula>0</formula>
    </cfRule>
    <cfRule type="cellIs" dxfId="669" priority="24" operator="lessThan">
      <formula>0</formula>
    </cfRule>
  </conditionalFormatting>
  <conditionalFormatting sqref="D5:K5">
    <cfRule type="cellIs" dxfId="668" priority="21" operator="greaterThan">
      <formula>0</formula>
    </cfRule>
  </conditionalFormatting>
  <conditionalFormatting sqref="T6:T28">
    <cfRule type="cellIs" dxfId="667" priority="20" operator="lessThan">
      <formula>0</formula>
    </cfRule>
  </conditionalFormatting>
  <conditionalFormatting sqref="T7:T27">
    <cfRule type="cellIs" dxfId="666" priority="17" operator="lessThan">
      <formula>0</formula>
    </cfRule>
    <cfRule type="cellIs" dxfId="665" priority="18" operator="lessThan">
      <formula>0</formula>
    </cfRule>
    <cfRule type="cellIs" dxfId="664" priority="19" operator="lessThan">
      <formula>0</formula>
    </cfRule>
  </conditionalFormatting>
  <conditionalFormatting sqref="T7:T28">
    <cfRule type="cellIs" dxfId="663" priority="14" operator="lessThan">
      <formula>0</formula>
    </cfRule>
    <cfRule type="cellIs" dxfId="662" priority="15" operator="lessThan">
      <formula>0</formula>
    </cfRule>
    <cfRule type="cellIs" dxfId="661" priority="16" operator="lessThan">
      <formula>0</formula>
    </cfRule>
  </conditionalFormatting>
  <conditionalFormatting sqref="D5:K5">
    <cfRule type="cellIs" dxfId="660" priority="13" operator="greaterThan">
      <formula>0</formula>
    </cfRule>
  </conditionalFormatting>
  <conditionalFormatting sqref="L4 L6 L28:L29">
    <cfRule type="cellIs" dxfId="659" priority="12" operator="equal">
      <formula>$L$4</formula>
    </cfRule>
  </conditionalFormatting>
  <conditionalFormatting sqref="D7:S7">
    <cfRule type="cellIs" dxfId="658" priority="11" operator="greaterThan">
      <formula>0</formula>
    </cfRule>
  </conditionalFormatting>
  <conditionalFormatting sqref="D9:S9">
    <cfRule type="cellIs" dxfId="657" priority="10" operator="greaterThan">
      <formula>0</formula>
    </cfRule>
  </conditionalFormatting>
  <conditionalFormatting sqref="D11:S11">
    <cfRule type="cellIs" dxfId="656" priority="9" operator="greaterThan">
      <formula>0</formula>
    </cfRule>
  </conditionalFormatting>
  <conditionalFormatting sqref="D13:S13">
    <cfRule type="cellIs" dxfId="655" priority="8" operator="greaterThan">
      <formula>0</formula>
    </cfRule>
  </conditionalFormatting>
  <conditionalFormatting sqref="D15:S15">
    <cfRule type="cellIs" dxfId="654" priority="7" operator="greaterThan">
      <formula>0</formula>
    </cfRule>
  </conditionalFormatting>
  <conditionalFormatting sqref="D17:S17">
    <cfRule type="cellIs" dxfId="653" priority="6" operator="greaterThan">
      <formula>0</formula>
    </cfRule>
  </conditionalFormatting>
  <conditionalFormatting sqref="D19:S19">
    <cfRule type="cellIs" dxfId="652" priority="5" operator="greaterThan">
      <formula>0</formula>
    </cfRule>
  </conditionalFormatting>
  <conditionalFormatting sqref="D21:S21">
    <cfRule type="cellIs" dxfId="651" priority="4" operator="greaterThan">
      <formula>0</formula>
    </cfRule>
  </conditionalFormatting>
  <conditionalFormatting sqref="D23:S23">
    <cfRule type="cellIs" dxfId="650" priority="3" operator="greaterThan">
      <formula>0</formula>
    </cfRule>
  </conditionalFormatting>
  <conditionalFormatting sqref="D25:S25">
    <cfRule type="cellIs" dxfId="649" priority="2" operator="greaterThan">
      <formula>0</formula>
    </cfRule>
  </conditionalFormatting>
  <conditionalFormatting sqref="D27:S27">
    <cfRule type="cellIs" dxfId="64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6"/>
  <sheetViews>
    <sheetView topLeftCell="B1" zoomScaleNormal="100" workbookViewId="0">
      <pane ySplit="6" topLeftCell="A16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6" max="6" width="8" customWidth="1"/>
    <col min="7" max="7" width="6.85546875" customWidth="1"/>
    <col min="8" max="8" width="8.5703125" customWidth="1"/>
    <col min="9" max="9" width="8.42578125" customWidth="1"/>
    <col min="10" max="10" width="8.28515625" customWidth="1"/>
    <col min="11" max="11" width="8.140625" customWidth="1"/>
    <col min="12" max="12" width="8" customWidth="1"/>
    <col min="13" max="13" width="9.140625" customWidth="1"/>
    <col min="14" max="14" width="12.7109375" bestFit="1" customWidth="1"/>
    <col min="15" max="15" width="12.5703125" bestFit="1" customWidth="1"/>
    <col min="16" max="16" width="8.28515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69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'17'!D29</f>
        <v>716347</v>
      </c>
      <c r="E4" s="2">
        <f>'17'!E29</f>
        <v>505</v>
      </c>
      <c r="F4" s="2">
        <f>'17'!F29</f>
        <v>10100</v>
      </c>
      <c r="G4" s="2">
        <f>'17'!G29</f>
        <v>0</v>
      </c>
      <c r="H4" s="2">
        <f>'17'!H29</f>
        <v>37190</v>
      </c>
      <c r="I4" s="2">
        <f>'17'!I29</f>
        <v>1053</v>
      </c>
      <c r="J4" s="2">
        <f>'17'!J29</f>
        <v>335</v>
      </c>
      <c r="K4" s="2">
        <f>'17'!K29</f>
        <v>349</v>
      </c>
      <c r="L4" s="2">
        <f>'17'!L29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9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3681</v>
      </c>
      <c r="E7" s="22"/>
      <c r="F7" s="22"/>
      <c r="G7" s="22"/>
      <c r="H7" s="22">
        <v>120</v>
      </c>
      <c r="I7" s="23">
        <v>14</v>
      </c>
      <c r="J7" s="23"/>
      <c r="K7" s="23">
        <v>8</v>
      </c>
      <c r="L7" s="23"/>
      <c r="M7" s="20">
        <f>D7+E7*20+F7*10+G7*9+H7*9</f>
        <v>4761</v>
      </c>
      <c r="N7" s="24">
        <f>D7+E7*20+F7*10+G7*9+H7*9+I7*191+J7*191+K7*182+L7*100</f>
        <v>8891</v>
      </c>
      <c r="O7" s="25">
        <f>M7*2.75%</f>
        <v>130.92750000000001</v>
      </c>
      <c r="P7" s="26"/>
      <c r="Q7" s="26">
        <v>50</v>
      </c>
      <c r="R7" s="24">
        <f>M7-(M7*2.75%)+I7*191+J7*191+K7*182+L7*100-Q7</f>
        <v>8710.0725000000002</v>
      </c>
      <c r="S7" s="25">
        <f>M7*0.95%</f>
        <v>45.229500000000002</v>
      </c>
      <c r="T7" s="27">
        <f>S7-Q7</f>
        <v>-4.7704999999999984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5143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5143</v>
      </c>
      <c r="N8" s="24">
        <f t="shared" ref="N8:N27" si="1">D8+E8*20+F8*10+G8*9+H8*9+I8*191+J8*191+K8*182+L8*100</f>
        <v>5143</v>
      </c>
      <c r="O8" s="25">
        <f t="shared" ref="O8:O27" si="2">M8*2.75%</f>
        <v>141.4325</v>
      </c>
      <c r="P8" s="26">
        <v>3085</v>
      </c>
      <c r="Q8" s="26">
        <v>76</v>
      </c>
      <c r="R8" s="24">
        <f t="shared" ref="R8:R27" si="3">M8-(M8*2.75%)+I8*191+J8*191+K8*182+L8*100-Q8</f>
        <v>4925.5675000000001</v>
      </c>
      <c r="S8" s="25">
        <f t="shared" ref="S8:S27" si="4">M8*0.95%</f>
        <v>48.858499999999999</v>
      </c>
      <c r="T8" s="27">
        <f t="shared" ref="T8:T27" si="5">S8-Q8</f>
        <v>-27.141500000000001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4921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4921</v>
      </c>
      <c r="N9" s="24">
        <f t="shared" si="1"/>
        <v>4921</v>
      </c>
      <c r="O9" s="25">
        <f t="shared" si="2"/>
        <v>135.32750000000001</v>
      </c>
      <c r="P9" s="26">
        <v>5000</v>
      </c>
      <c r="Q9" s="26">
        <v>116</v>
      </c>
      <c r="R9" s="24">
        <f t="shared" si="3"/>
        <v>4669.6724999999997</v>
      </c>
      <c r="S9" s="25">
        <f t="shared" si="4"/>
        <v>46.749499999999998</v>
      </c>
      <c r="T9" s="27">
        <f t="shared" si="5"/>
        <v>-69.250500000000002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3810</v>
      </c>
      <c r="N10" s="24">
        <f t="shared" si="1"/>
        <v>3810</v>
      </c>
      <c r="O10" s="25">
        <f t="shared" si="2"/>
        <v>104.77500000000001</v>
      </c>
      <c r="P10" s="26"/>
      <c r="Q10" s="26">
        <v>25</v>
      </c>
      <c r="R10" s="24">
        <f t="shared" si="3"/>
        <v>3680.2249999999999</v>
      </c>
      <c r="S10" s="25">
        <f t="shared" si="4"/>
        <v>36.195</v>
      </c>
      <c r="T10" s="27">
        <f t="shared" si="5"/>
        <v>11.195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2057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2057</v>
      </c>
      <c r="N11" s="24">
        <f t="shared" si="1"/>
        <v>2057</v>
      </c>
      <c r="O11" s="25">
        <f t="shared" si="2"/>
        <v>56.567500000000003</v>
      </c>
      <c r="P11" s="26"/>
      <c r="Q11" s="26">
        <v>20</v>
      </c>
      <c r="R11" s="24">
        <f t="shared" si="3"/>
        <v>1980.4324999999999</v>
      </c>
      <c r="S11" s="25">
        <f t="shared" si="4"/>
        <v>19.541499999999999</v>
      </c>
      <c r="T11" s="27">
        <f t="shared" si="5"/>
        <v>-0.4585000000000008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3034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3034</v>
      </c>
      <c r="N12" s="24">
        <f t="shared" si="1"/>
        <v>5809</v>
      </c>
      <c r="O12" s="25">
        <f t="shared" si="2"/>
        <v>83.435000000000002</v>
      </c>
      <c r="P12" s="26"/>
      <c r="Q12" s="26">
        <v>25</v>
      </c>
      <c r="R12" s="24">
        <f t="shared" si="3"/>
        <v>5700.5650000000005</v>
      </c>
      <c r="S12" s="25">
        <f t="shared" si="4"/>
        <v>28.823</v>
      </c>
      <c r="T12" s="27">
        <f t="shared" si="5"/>
        <v>3.8230000000000004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3450</v>
      </c>
      <c r="N13" s="24">
        <f t="shared" si="1"/>
        <v>3450</v>
      </c>
      <c r="O13" s="25">
        <f t="shared" si="2"/>
        <v>94.875</v>
      </c>
      <c r="P13" s="26"/>
      <c r="Q13" s="26">
        <v>50</v>
      </c>
      <c r="R13" s="24">
        <f t="shared" si="3"/>
        <v>3305.125</v>
      </c>
      <c r="S13" s="25">
        <f t="shared" si="4"/>
        <v>32.774999999999999</v>
      </c>
      <c r="T13" s="27">
        <f t="shared" si="5"/>
        <v>-17.225000000000001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8947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11197</v>
      </c>
      <c r="N14" s="24">
        <f t="shared" si="1"/>
        <v>11197</v>
      </c>
      <c r="O14" s="25">
        <f t="shared" si="2"/>
        <v>307.91750000000002</v>
      </c>
      <c r="P14" s="26">
        <v>8497</v>
      </c>
      <c r="Q14" s="26">
        <v>166</v>
      </c>
      <c r="R14" s="24">
        <f t="shared" si="3"/>
        <v>10723.0825</v>
      </c>
      <c r="S14" s="25">
        <f t="shared" si="4"/>
        <v>106.3715</v>
      </c>
      <c r="T14" s="27">
        <f t="shared" si="5"/>
        <v>-59.628500000000003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10775</v>
      </c>
      <c r="E15" s="30"/>
      <c r="F15" s="30"/>
      <c r="G15" s="30"/>
      <c r="H15" s="30"/>
      <c r="I15" s="20">
        <v>3</v>
      </c>
      <c r="J15" s="20"/>
      <c r="K15" s="20">
        <v>3</v>
      </c>
      <c r="L15" s="20"/>
      <c r="M15" s="20">
        <f t="shared" si="0"/>
        <v>10775</v>
      </c>
      <c r="N15" s="24">
        <f t="shared" si="1"/>
        <v>11894</v>
      </c>
      <c r="O15" s="25">
        <f t="shared" si="2"/>
        <v>296.3125</v>
      </c>
      <c r="P15" s="26">
        <v>23050</v>
      </c>
      <c r="Q15" s="26">
        <v>140</v>
      </c>
      <c r="R15" s="24">
        <f t="shared" si="3"/>
        <v>11457.6875</v>
      </c>
      <c r="S15" s="25">
        <f t="shared" si="4"/>
        <v>102.3625</v>
      </c>
      <c r="T15" s="27">
        <f t="shared" si="5"/>
        <v>-37.637500000000003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6580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6580</v>
      </c>
      <c r="N16" s="24">
        <f t="shared" si="1"/>
        <v>6580</v>
      </c>
      <c r="O16" s="25">
        <f t="shared" si="2"/>
        <v>180.95</v>
      </c>
      <c r="P16" s="26">
        <v>4500</v>
      </c>
      <c r="Q16" s="26">
        <v>80</v>
      </c>
      <c r="R16" s="24">
        <f t="shared" si="3"/>
        <v>6319.05</v>
      </c>
      <c r="S16" s="25">
        <f t="shared" si="4"/>
        <v>62.51</v>
      </c>
      <c r="T16" s="27">
        <f t="shared" si="5"/>
        <v>-17.490000000000002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4416</v>
      </c>
      <c r="N17" s="24">
        <f t="shared" si="1"/>
        <v>4416</v>
      </c>
      <c r="O17" s="25">
        <f t="shared" si="2"/>
        <v>121.44</v>
      </c>
      <c r="P17" s="26"/>
      <c r="Q17" s="26">
        <v>44</v>
      </c>
      <c r="R17" s="24">
        <f t="shared" si="3"/>
        <v>4250.5600000000004</v>
      </c>
      <c r="S17" s="25">
        <f t="shared" si="4"/>
        <v>41.951999999999998</v>
      </c>
      <c r="T17" s="27">
        <f t="shared" si="5"/>
        <v>-2.0480000000000018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6458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6458</v>
      </c>
      <c r="N18" s="24">
        <f t="shared" si="1"/>
        <v>6458</v>
      </c>
      <c r="O18" s="25">
        <f t="shared" si="2"/>
        <v>177.595</v>
      </c>
      <c r="P18" s="26"/>
      <c r="Q18" s="26">
        <v>180</v>
      </c>
      <c r="R18" s="24">
        <f t="shared" si="3"/>
        <v>6100.4049999999997</v>
      </c>
      <c r="S18" s="25">
        <f t="shared" si="4"/>
        <v>61.350999999999999</v>
      </c>
      <c r="T18" s="27">
        <f t="shared" si="5"/>
        <v>-118.649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9485</v>
      </c>
      <c r="E19" s="30"/>
      <c r="F19" s="30"/>
      <c r="G19" s="30"/>
      <c r="H19" s="30">
        <v>210</v>
      </c>
      <c r="I19" s="20">
        <v>10</v>
      </c>
      <c r="J19" s="20"/>
      <c r="K19" s="20"/>
      <c r="L19" s="20"/>
      <c r="M19" s="20">
        <f t="shared" si="0"/>
        <v>11375</v>
      </c>
      <c r="N19" s="24">
        <f t="shared" si="1"/>
        <v>13285</v>
      </c>
      <c r="O19" s="25">
        <f t="shared" si="2"/>
        <v>312.8125</v>
      </c>
      <c r="P19" s="26"/>
      <c r="Q19" s="26">
        <v>170</v>
      </c>
      <c r="R19" s="24">
        <f t="shared" si="3"/>
        <v>12802.1875</v>
      </c>
      <c r="S19" s="25">
        <f t="shared" si="4"/>
        <v>108.0625</v>
      </c>
      <c r="T19" s="27">
        <f t="shared" si="5"/>
        <v>-61.9375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7306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7306</v>
      </c>
      <c r="N20" s="24">
        <f t="shared" si="1"/>
        <v>7306</v>
      </c>
      <c r="O20" s="25">
        <f t="shared" si="2"/>
        <v>200.91499999999999</v>
      </c>
      <c r="P20" s="26">
        <v>715</v>
      </c>
      <c r="Q20" s="26">
        <v>120</v>
      </c>
      <c r="R20" s="24">
        <f t="shared" si="3"/>
        <v>6985.085</v>
      </c>
      <c r="S20" s="25">
        <f t="shared" si="4"/>
        <v>69.406999999999996</v>
      </c>
      <c r="T20" s="27">
        <f t="shared" si="5"/>
        <v>-50.593000000000004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2522</v>
      </c>
      <c r="E21" s="30">
        <v>25</v>
      </c>
      <c r="F21" s="30"/>
      <c r="G21" s="30"/>
      <c r="H21" s="30"/>
      <c r="I21" s="20">
        <v>5</v>
      </c>
      <c r="J21" s="20"/>
      <c r="K21" s="20"/>
      <c r="L21" s="20"/>
      <c r="M21" s="20">
        <f t="shared" si="0"/>
        <v>3022</v>
      </c>
      <c r="N21" s="24">
        <f t="shared" si="1"/>
        <v>3977</v>
      </c>
      <c r="O21" s="25">
        <f t="shared" si="2"/>
        <v>83.105000000000004</v>
      </c>
      <c r="P21" s="26">
        <v>4565</v>
      </c>
      <c r="Q21" s="26"/>
      <c r="R21" s="24">
        <f t="shared" si="3"/>
        <v>3893.895</v>
      </c>
      <c r="S21" s="25">
        <f t="shared" si="4"/>
        <v>28.709</v>
      </c>
      <c r="T21" s="27">
        <f t="shared" si="5"/>
        <v>28.709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14908</v>
      </c>
      <c r="N22" s="24">
        <f t="shared" si="1"/>
        <v>14908</v>
      </c>
      <c r="O22" s="25">
        <f t="shared" si="2"/>
        <v>409.97</v>
      </c>
      <c r="P22" s="26"/>
      <c r="Q22" s="26">
        <v>148</v>
      </c>
      <c r="R22" s="24">
        <f t="shared" si="3"/>
        <v>14350.03</v>
      </c>
      <c r="S22" s="25">
        <f t="shared" si="4"/>
        <v>141.626</v>
      </c>
      <c r="T22" s="27">
        <f t="shared" si="5"/>
        <v>-6.3739999999999952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7087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7087</v>
      </c>
      <c r="N23" s="24">
        <f t="shared" si="1"/>
        <v>7087</v>
      </c>
      <c r="O23" s="25">
        <f t="shared" si="2"/>
        <v>194.89250000000001</v>
      </c>
      <c r="P23" s="26"/>
      <c r="Q23" s="26">
        <v>70</v>
      </c>
      <c r="R23" s="24">
        <f t="shared" si="3"/>
        <v>6822.1075000000001</v>
      </c>
      <c r="S23" s="25">
        <f t="shared" si="4"/>
        <v>67.326499999999996</v>
      </c>
      <c r="T23" s="27">
        <f t="shared" si="5"/>
        <v>-2.6735000000000042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28477</v>
      </c>
      <c r="N24" s="24">
        <f t="shared" si="1"/>
        <v>28477</v>
      </c>
      <c r="O24" s="25">
        <f t="shared" si="2"/>
        <v>783.11749999999995</v>
      </c>
      <c r="P24" s="26"/>
      <c r="Q24" s="26">
        <v>544</v>
      </c>
      <c r="R24" s="24">
        <f t="shared" si="3"/>
        <v>27149.8825</v>
      </c>
      <c r="S24" s="25">
        <f t="shared" si="4"/>
        <v>270.53149999999999</v>
      </c>
      <c r="T24" s="27">
        <f t="shared" si="5"/>
        <v>-273.46850000000001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6479</v>
      </c>
      <c r="N25" s="24">
        <f t="shared" si="1"/>
        <v>6479</v>
      </c>
      <c r="O25" s="25">
        <f t="shared" si="2"/>
        <v>178.17250000000001</v>
      </c>
      <c r="P25" s="26"/>
      <c r="Q25" s="26">
        <v>83</v>
      </c>
      <c r="R25" s="24">
        <f t="shared" si="3"/>
        <v>6217.8275000000003</v>
      </c>
      <c r="S25" s="25">
        <f t="shared" si="4"/>
        <v>61.5505</v>
      </c>
      <c r="T25" s="27">
        <f t="shared" si="5"/>
        <v>-21.4495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8328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8328</v>
      </c>
      <c r="N26" s="24">
        <f t="shared" si="1"/>
        <v>8328</v>
      </c>
      <c r="O26" s="25">
        <f t="shared" si="2"/>
        <v>229.02</v>
      </c>
      <c r="P26" s="26"/>
      <c r="Q26" s="26">
        <v>98</v>
      </c>
      <c r="R26" s="24">
        <f t="shared" si="3"/>
        <v>8000.98</v>
      </c>
      <c r="S26" s="25">
        <f t="shared" si="4"/>
        <v>79.116</v>
      </c>
      <c r="T26" s="27">
        <f t="shared" si="5"/>
        <v>-18.884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4629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4629</v>
      </c>
      <c r="N27" s="40">
        <f t="shared" si="1"/>
        <v>6539</v>
      </c>
      <c r="O27" s="25">
        <f t="shared" si="2"/>
        <v>127.2975</v>
      </c>
      <c r="P27" s="41"/>
      <c r="Q27" s="41">
        <v>100</v>
      </c>
      <c r="R27" s="24">
        <f t="shared" si="3"/>
        <v>6311.7025000000003</v>
      </c>
      <c r="S27" s="42">
        <f t="shared" si="4"/>
        <v>43.975499999999997</v>
      </c>
      <c r="T27" s="43">
        <f t="shared" si="5"/>
        <v>-56.024500000000003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152493</v>
      </c>
      <c r="E28" s="45">
        <f t="shared" si="6"/>
        <v>25</v>
      </c>
      <c r="F28" s="45">
        <f t="shared" ref="F28:T28" si="7">SUM(F7:F27)</f>
        <v>0</v>
      </c>
      <c r="G28" s="45">
        <f t="shared" si="7"/>
        <v>0</v>
      </c>
      <c r="H28" s="45">
        <f t="shared" si="7"/>
        <v>580</v>
      </c>
      <c r="I28" s="45">
        <f t="shared" si="7"/>
        <v>47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158213</v>
      </c>
      <c r="N28" s="45">
        <f t="shared" si="7"/>
        <v>171012</v>
      </c>
      <c r="O28" s="46">
        <f t="shared" si="7"/>
        <v>4350.8575000000001</v>
      </c>
      <c r="P28" s="45">
        <f t="shared" si="7"/>
        <v>49412</v>
      </c>
      <c r="Q28" s="45">
        <f t="shared" si="7"/>
        <v>2305</v>
      </c>
      <c r="R28" s="45">
        <f t="shared" si="7"/>
        <v>164356.14250000005</v>
      </c>
      <c r="S28" s="45">
        <f t="shared" si="7"/>
        <v>1503.0235</v>
      </c>
      <c r="T28" s="47">
        <f t="shared" si="7"/>
        <v>-801.97649999999999</v>
      </c>
    </row>
    <row r="29" spans="1:20" ht="15.75" thickBot="1" x14ac:dyDescent="0.3">
      <c r="A29" s="92" t="s">
        <v>45</v>
      </c>
      <c r="B29" s="93"/>
      <c r="C29" s="94"/>
      <c r="D29" s="48">
        <f>D4+D5-D28</f>
        <v>563854</v>
      </c>
      <c r="E29" s="48">
        <f t="shared" ref="E29:L29" si="8">E4+E5-E28</f>
        <v>480</v>
      </c>
      <c r="F29" s="48">
        <f t="shared" si="8"/>
        <v>10100</v>
      </c>
      <c r="G29" s="48">
        <f t="shared" si="8"/>
        <v>0</v>
      </c>
      <c r="H29" s="48">
        <f t="shared" si="8"/>
        <v>36610</v>
      </c>
      <c r="I29" s="48">
        <f t="shared" si="8"/>
        <v>1006</v>
      </c>
      <c r="J29" s="48">
        <f t="shared" si="8"/>
        <v>335</v>
      </c>
      <c r="K29" s="48">
        <f t="shared" si="8"/>
        <v>328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7" spans="1:4" x14ac:dyDescent="0.25">
      <c r="A1048567" s="80"/>
      <c r="B1048567" s="80"/>
      <c r="C1048567" s="80"/>
      <c r="D1048567" s="80"/>
    </row>
    <row r="1048568" spans="1:4" x14ac:dyDescent="0.25">
      <c r="A1048568" s="80"/>
      <c r="B1048568" s="80"/>
      <c r="C1048568" s="80"/>
      <c r="D1048568" s="80"/>
    </row>
    <row r="1048569" spans="1:4" x14ac:dyDescent="0.25">
      <c r="A1048569" s="80"/>
      <c r="B1048569" s="80"/>
      <c r="C1048569" s="80"/>
      <c r="D1048569" s="80"/>
    </row>
    <row r="1048570" spans="1:4" x14ac:dyDescent="0.25">
      <c r="A1048570" s="80"/>
      <c r="B1048570" s="80"/>
      <c r="C1048570" s="80"/>
      <c r="D1048570" s="80"/>
    </row>
    <row r="1048571" spans="1:4" x14ac:dyDescent="0.25">
      <c r="A1048571" s="80"/>
      <c r="B1048571" s="80"/>
      <c r="C1048571" s="80"/>
      <c r="D1048571" s="80"/>
    </row>
    <row r="1048572" spans="1:4" x14ac:dyDescent="0.25">
      <c r="A1048572" s="80"/>
      <c r="B1048572" s="80"/>
      <c r="C1048572" s="80"/>
      <c r="D1048572" s="80"/>
    </row>
    <row r="1048573" spans="1:4" x14ac:dyDescent="0.25">
      <c r="A1048573" s="80"/>
      <c r="B1048573" s="80"/>
      <c r="C1048573" s="80"/>
      <c r="D1048573" s="80"/>
    </row>
    <row r="1048574" spans="1:4" x14ac:dyDescent="0.25">
      <c r="A1048574" s="80"/>
      <c r="B1048574" s="80"/>
      <c r="C1048574" s="80"/>
      <c r="D1048574" s="80"/>
    </row>
    <row r="1048575" spans="1:4" x14ac:dyDescent="0.25">
      <c r="A1048575" s="80"/>
      <c r="B1048575" s="80"/>
      <c r="C1048575" s="80"/>
      <c r="D1048575" s="80"/>
    </row>
    <row r="1048576" spans="1:4" x14ac:dyDescent="0.25">
      <c r="A1048576" s="80"/>
      <c r="B1048576" s="80"/>
      <c r="C1048576" s="80"/>
      <c r="D1048576" s="8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7" priority="43" operator="equal">
      <formula>212030016606640</formula>
    </cfRule>
  </conditionalFormatting>
  <conditionalFormatting sqref="D29 E4:E6 E28:K29">
    <cfRule type="cellIs" dxfId="646" priority="41" operator="equal">
      <formula>$E$4</formula>
    </cfRule>
    <cfRule type="cellIs" dxfId="645" priority="42" operator="equal">
      <formula>2120</formula>
    </cfRule>
  </conditionalFormatting>
  <conditionalFormatting sqref="D29:E29 F4:F6 F28:F29">
    <cfRule type="cellIs" dxfId="644" priority="39" operator="equal">
      <formula>$F$4</formula>
    </cfRule>
    <cfRule type="cellIs" dxfId="643" priority="40" operator="equal">
      <formula>300</formula>
    </cfRule>
  </conditionalFormatting>
  <conditionalFormatting sqref="G4:G6 G28:G29">
    <cfRule type="cellIs" dxfId="642" priority="37" operator="equal">
      <formula>$G$4</formula>
    </cfRule>
    <cfRule type="cellIs" dxfId="641" priority="38" operator="equal">
      <formula>1660</formula>
    </cfRule>
  </conditionalFormatting>
  <conditionalFormatting sqref="H4:H6 H28:H29">
    <cfRule type="cellIs" dxfId="640" priority="35" operator="equal">
      <formula>$H$4</formula>
    </cfRule>
    <cfRule type="cellIs" dxfId="639" priority="36" operator="equal">
      <formula>6640</formula>
    </cfRule>
  </conditionalFormatting>
  <conditionalFormatting sqref="T6:T28">
    <cfRule type="cellIs" dxfId="638" priority="34" operator="lessThan">
      <formula>0</formula>
    </cfRule>
  </conditionalFormatting>
  <conditionalFormatting sqref="T7:T27">
    <cfRule type="cellIs" dxfId="637" priority="31" operator="lessThan">
      <formula>0</formula>
    </cfRule>
    <cfRule type="cellIs" dxfId="636" priority="32" operator="lessThan">
      <formula>0</formula>
    </cfRule>
    <cfRule type="cellIs" dxfId="635" priority="33" operator="lessThan">
      <formula>0</formula>
    </cfRule>
  </conditionalFormatting>
  <conditionalFormatting sqref="E4:E6 E28:K28">
    <cfRule type="cellIs" dxfId="634" priority="30" operator="equal">
      <formula>$E$4</formula>
    </cfRule>
  </conditionalFormatting>
  <conditionalFormatting sqref="D28:D29 D6 D4:M4">
    <cfRule type="cellIs" dxfId="633" priority="29" operator="equal">
      <formula>$D$4</formula>
    </cfRule>
  </conditionalFormatting>
  <conditionalFormatting sqref="I4:I6 I28:I29">
    <cfRule type="cellIs" dxfId="632" priority="28" operator="equal">
      <formula>$I$4</formula>
    </cfRule>
  </conditionalFormatting>
  <conditionalFormatting sqref="J4:J6 J28:J29">
    <cfRule type="cellIs" dxfId="631" priority="27" operator="equal">
      <formula>$J$4</formula>
    </cfRule>
  </conditionalFormatting>
  <conditionalFormatting sqref="K4:K6 K28:K29">
    <cfRule type="cellIs" dxfId="630" priority="26" operator="equal">
      <formula>$K$4</formula>
    </cfRule>
  </conditionalFormatting>
  <conditionalFormatting sqref="M4:M6">
    <cfRule type="cellIs" dxfId="629" priority="25" operator="equal">
      <formula>$L$4</formula>
    </cfRule>
  </conditionalFormatting>
  <conditionalFormatting sqref="T7:T28">
    <cfRule type="cellIs" dxfId="628" priority="22" operator="lessThan">
      <formula>0</formula>
    </cfRule>
    <cfRule type="cellIs" dxfId="627" priority="23" operator="lessThan">
      <formula>0</formula>
    </cfRule>
    <cfRule type="cellIs" dxfId="626" priority="24" operator="lessThan">
      <formula>0</formula>
    </cfRule>
  </conditionalFormatting>
  <conditionalFormatting sqref="D5:K5">
    <cfRule type="cellIs" dxfId="625" priority="21" operator="greaterThan">
      <formula>0</formula>
    </cfRule>
  </conditionalFormatting>
  <conditionalFormatting sqref="T6:T28">
    <cfRule type="cellIs" dxfId="624" priority="20" operator="lessThan">
      <formula>0</formula>
    </cfRule>
  </conditionalFormatting>
  <conditionalFormatting sqref="T7:T27">
    <cfRule type="cellIs" dxfId="623" priority="17" operator="lessThan">
      <formula>0</formula>
    </cfRule>
    <cfRule type="cellIs" dxfId="622" priority="18" operator="lessThan">
      <formula>0</formula>
    </cfRule>
    <cfRule type="cellIs" dxfId="621" priority="19" operator="lessThan">
      <formula>0</formula>
    </cfRule>
  </conditionalFormatting>
  <conditionalFormatting sqref="T7:T28">
    <cfRule type="cellIs" dxfId="620" priority="14" operator="lessThan">
      <formula>0</formula>
    </cfRule>
    <cfRule type="cellIs" dxfId="619" priority="15" operator="lessThan">
      <formula>0</formula>
    </cfRule>
    <cfRule type="cellIs" dxfId="618" priority="16" operator="lessThan">
      <formula>0</formula>
    </cfRule>
  </conditionalFormatting>
  <conditionalFormatting sqref="D5:K5">
    <cfRule type="cellIs" dxfId="617" priority="13" operator="greaterThan">
      <formula>0</formula>
    </cfRule>
  </conditionalFormatting>
  <conditionalFormatting sqref="L4 L6 L28:L29">
    <cfRule type="cellIs" dxfId="616" priority="12" operator="equal">
      <formula>$L$4</formula>
    </cfRule>
  </conditionalFormatting>
  <conditionalFormatting sqref="D7:S7">
    <cfRule type="cellIs" dxfId="615" priority="11" operator="greaterThan">
      <formula>0</formula>
    </cfRule>
  </conditionalFormatting>
  <conditionalFormatting sqref="D9:S9">
    <cfRule type="cellIs" dxfId="614" priority="10" operator="greaterThan">
      <formula>0</formula>
    </cfRule>
  </conditionalFormatting>
  <conditionalFormatting sqref="D11:S11">
    <cfRule type="cellIs" dxfId="613" priority="9" operator="greaterThan">
      <formula>0</formula>
    </cfRule>
  </conditionalFormatting>
  <conditionalFormatting sqref="D13:S13">
    <cfRule type="cellIs" dxfId="612" priority="8" operator="greaterThan">
      <formula>0</formula>
    </cfRule>
  </conditionalFormatting>
  <conditionalFormatting sqref="D15:S15">
    <cfRule type="cellIs" dxfId="611" priority="7" operator="greaterThan">
      <formula>0</formula>
    </cfRule>
  </conditionalFormatting>
  <conditionalFormatting sqref="D17:S17">
    <cfRule type="cellIs" dxfId="610" priority="6" operator="greaterThan">
      <formula>0</formula>
    </cfRule>
  </conditionalFormatting>
  <conditionalFormatting sqref="D19:S19">
    <cfRule type="cellIs" dxfId="609" priority="5" operator="greaterThan">
      <formula>0</formula>
    </cfRule>
  </conditionalFormatting>
  <conditionalFormatting sqref="D21:S21">
    <cfRule type="cellIs" dxfId="608" priority="4" operator="greaterThan">
      <formula>0</formula>
    </cfRule>
  </conditionalFormatting>
  <conditionalFormatting sqref="D23:S23">
    <cfRule type="cellIs" dxfId="607" priority="3" operator="greaterThan">
      <formula>0</formula>
    </cfRule>
  </conditionalFormatting>
  <conditionalFormatting sqref="D25:S25">
    <cfRule type="cellIs" dxfId="606" priority="2" operator="greaterThan">
      <formula>0</formula>
    </cfRule>
  </conditionalFormatting>
  <conditionalFormatting sqref="D27:S27">
    <cfRule type="cellIs" dxfId="605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6" topLeftCell="A16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7109375" customWidth="1"/>
    <col min="6" max="6" width="9" customWidth="1"/>
    <col min="7" max="7" width="7.85546875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71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'18'!D29</f>
        <v>563854</v>
      </c>
      <c r="E4" s="2">
        <f>'18'!E29</f>
        <v>480</v>
      </c>
      <c r="F4" s="2">
        <f>'18'!F29</f>
        <v>10100</v>
      </c>
      <c r="G4" s="2">
        <f>'18'!G29</f>
        <v>0</v>
      </c>
      <c r="H4" s="2">
        <f>'18'!H29</f>
        <v>36610</v>
      </c>
      <c r="I4" s="2">
        <f>'18'!I29</f>
        <v>1006</v>
      </c>
      <c r="J4" s="2">
        <f>'18'!J29</f>
        <v>335</v>
      </c>
      <c r="K4" s="2">
        <f>'18'!K29</f>
        <v>328</v>
      </c>
      <c r="L4" s="2">
        <f>'18'!L29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211688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4600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4600</v>
      </c>
      <c r="N7" s="24">
        <f>D7+E7*20+F7*10+G7*9+H7*9+I7*191+J7*191+K7*182+L7*100</f>
        <v>4600</v>
      </c>
      <c r="O7" s="25">
        <f>M7*2.75%</f>
        <v>126.5</v>
      </c>
      <c r="P7" s="26"/>
      <c r="Q7" s="26">
        <v>43</v>
      </c>
      <c r="R7" s="24">
        <f>M7-(M7*2.75%)+I7*191+J7*191+K7*182+L7*100-Q7</f>
        <v>4430.5</v>
      </c>
      <c r="S7" s="25">
        <f>M7*0.95%</f>
        <v>43.699999999999996</v>
      </c>
      <c r="T7" s="27">
        <f>S7-Q7</f>
        <v>0.69999999999999574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5819</v>
      </c>
      <c r="O8" s="25">
        <f t="shared" ref="O8:O27" si="2">M8*2.75%</f>
        <v>107.4975</v>
      </c>
      <c r="P8" s="26">
        <v>1500</v>
      </c>
      <c r="Q8" s="26">
        <v>51</v>
      </c>
      <c r="R8" s="24">
        <f t="shared" ref="R8:R27" si="3">M8-(M8*2.75%)+I8*191+J8*191+K8*182+L8*100-Q8</f>
        <v>5660.5025000000005</v>
      </c>
      <c r="S8" s="25">
        <f t="shared" ref="S8:S27" si="4">M8*0.95%</f>
        <v>37.1355</v>
      </c>
      <c r="T8" s="27">
        <f t="shared" ref="T8:T27" si="5">S8-Q8</f>
        <v>-13.8645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7926</v>
      </c>
      <c r="E9" s="30"/>
      <c r="F9" s="30">
        <v>100</v>
      </c>
      <c r="G9" s="30"/>
      <c r="H9" s="30">
        <v>120</v>
      </c>
      <c r="I9" s="20">
        <v>2</v>
      </c>
      <c r="J9" s="20"/>
      <c r="K9" s="20"/>
      <c r="L9" s="20"/>
      <c r="M9" s="20">
        <f t="shared" si="0"/>
        <v>10006</v>
      </c>
      <c r="N9" s="24">
        <f t="shared" si="1"/>
        <v>10388</v>
      </c>
      <c r="O9" s="25">
        <f t="shared" si="2"/>
        <v>275.16500000000002</v>
      </c>
      <c r="P9" s="26"/>
      <c r="Q9" s="26">
        <v>113</v>
      </c>
      <c r="R9" s="24">
        <f t="shared" si="3"/>
        <v>9999.8349999999991</v>
      </c>
      <c r="S9" s="25">
        <f t="shared" si="4"/>
        <v>95.057000000000002</v>
      </c>
      <c r="T9" s="27">
        <f t="shared" si="5"/>
        <v>-17.942999999999998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4373</v>
      </c>
      <c r="E10" s="30"/>
      <c r="F10" s="30">
        <v>50</v>
      </c>
      <c r="G10" s="30"/>
      <c r="H10" s="30"/>
      <c r="I10" s="20">
        <v>3</v>
      </c>
      <c r="J10" s="20"/>
      <c r="K10" s="20"/>
      <c r="L10" s="20"/>
      <c r="M10" s="20">
        <f t="shared" si="0"/>
        <v>4873</v>
      </c>
      <c r="N10" s="24">
        <f t="shared" si="1"/>
        <v>5446</v>
      </c>
      <c r="O10" s="25">
        <f t="shared" si="2"/>
        <v>134.00749999999999</v>
      </c>
      <c r="P10" s="26"/>
      <c r="Q10" s="26">
        <v>32</v>
      </c>
      <c r="R10" s="24">
        <f t="shared" si="3"/>
        <v>5279.9925000000003</v>
      </c>
      <c r="S10" s="25">
        <f t="shared" si="4"/>
        <v>46.293500000000002</v>
      </c>
      <c r="T10" s="27">
        <f t="shared" si="5"/>
        <v>14.293500000000002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2830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2830</v>
      </c>
      <c r="N11" s="24">
        <f t="shared" si="1"/>
        <v>3785</v>
      </c>
      <c r="O11" s="25">
        <f t="shared" si="2"/>
        <v>77.825000000000003</v>
      </c>
      <c r="P11" s="26"/>
      <c r="Q11" s="26">
        <v>27</v>
      </c>
      <c r="R11" s="24">
        <f t="shared" si="3"/>
        <v>3680.1750000000002</v>
      </c>
      <c r="S11" s="25">
        <f t="shared" si="4"/>
        <v>26.884999999999998</v>
      </c>
      <c r="T11" s="27">
        <f t="shared" si="5"/>
        <v>-0.11500000000000199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3394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3394</v>
      </c>
      <c r="N12" s="24">
        <f t="shared" si="1"/>
        <v>5214</v>
      </c>
      <c r="O12" s="25">
        <f t="shared" si="2"/>
        <v>93.334999999999994</v>
      </c>
      <c r="P12" s="26">
        <v>-500</v>
      </c>
      <c r="Q12" s="26">
        <v>10</v>
      </c>
      <c r="R12" s="24">
        <f t="shared" si="3"/>
        <v>5110.665</v>
      </c>
      <c r="S12" s="25">
        <f t="shared" si="4"/>
        <v>32.243000000000002</v>
      </c>
      <c r="T12" s="27">
        <f t="shared" si="5"/>
        <v>22.243000000000002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6543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6543</v>
      </c>
      <c r="N13" s="24">
        <f t="shared" si="1"/>
        <v>6543</v>
      </c>
      <c r="O13" s="25">
        <f t="shared" si="2"/>
        <v>179.9325</v>
      </c>
      <c r="P13" s="26"/>
      <c r="Q13" s="26">
        <v>55</v>
      </c>
      <c r="R13" s="24">
        <f t="shared" si="3"/>
        <v>6308.0675000000001</v>
      </c>
      <c r="S13" s="25">
        <f t="shared" si="4"/>
        <v>62.158499999999997</v>
      </c>
      <c r="T13" s="27">
        <f t="shared" si="5"/>
        <v>7.1584999999999965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3433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3433</v>
      </c>
      <c r="N14" s="24">
        <f t="shared" si="1"/>
        <v>3433</v>
      </c>
      <c r="O14" s="25">
        <f t="shared" si="2"/>
        <v>94.407499999999999</v>
      </c>
      <c r="P14" s="26"/>
      <c r="Q14" s="26">
        <v>79</v>
      </c>
      <c r="R14" s="24">
        <f t="shared" si="3"/>
        <v>3259.5925000000002</v>
      </c>
      <c r="S14" s="25">
        <f t="shared" si="4"/>
        <v>32.613500000000002</v>
      </c>
      <c r="T14" s="27">
        <f t="shared" si="5"/>
        <v>-46.386499999999998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15957</v>
      </c>
      <c r="E15" s="30"/>
      <c r="F15" s="30">
        <v>70</v>
      </c>
      <c r="G15" s="30"/>
      <c r="H15" s="30">
        <v>60</v>
      </c>
      <c r="I15" s="20"/>
      <c r="J15" s="20"/>
      <c r="K15" s="20"/>
      <c r="L15" s="20"/>
      <c r="M15" s="20">
        <f t="shared" si="0"/>
        <v>17197</v>
      </c>
      <c r="N15" s="24">
        <f t="shared" si="1"/>
        <v>17197</v>
      </c>
      <c r="O15" s="25">
        <f t="shared" si="2"/>
        <v>472.91750000000002</v>
      </c>
      <c r="P15" s="26">
        <v>11460</v>
      </c>
      <c r="Q15" s="26">
        <v>160</v>
      </c>
      <c r="R15" s="24">
        <f t="shared" si="3"/>
        <v>16564.0825</v>
      </c>
      <c r="S15" s="25">
        <f t="shared" si="4"/>
        <v>163.3715</v>
      </c>
      <c r="T15" s="27">
        <f t="shared" si="5"/>
        <v>3.3714999999999975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9911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9911</v>
      </c>
      <c r="N16" s="24">
        <f t="shared" si="1"/>
        <v>9911</v>
      </c>
      <c r="O16" s="25">
        <f t="shared" si="2"/>
        <v>272.55250000000001</v>
      </c>
      <c r="P16" s="26">
        <v>-500</v>
      </c>
      <c r="Q16" s="26">
        <v>69</v>
      </c>
      <c r="R16" s="24">
        <f t="shared" si="3"/>
        <v>9569.4475000000002</v>
      </c>
      <c r="S16" s="25">
        <f t="shared" si="4"/>
        <v>94.154499999999999</v>
      </c>
      <c r="T16" s="27">
        <f t="shared" si="5"/>
        <v>25.154499999999999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7297</v>
      </c>
      <c r="E17" s="30"/>
      <c r="F17" s="30"/>
      <c r="G17" s="30"/>
      <c r="H17" s="30"/>
      <c r="I17" s="20">
        <v>15</v>
      </c>
      <c r="J17" s="20"/>
      <c r="K17" s="20">
        <v>10</v>
      </c>
      <c r="L17" s="20"/>
      <c r="M17" s="20">
        <f t="shared" si="0"/>
        <v>7297</v>
      </c>
      <c r="N17" s="24">
        <f t="shared" si="1"/>
        <v>11982</v>
      </c>
      <c r="O17" s="25">
        <f t="shared" si="2"/>
        <v>200.66749999999999</v>
      </c>
      <c r="P17" s="26">
        <v>1640</v>
      </c>
      <c r="Q17" s="26">
        <v>71</v>
      </c>
      <c r="R17" s="24">
        <f t="shared" si="3"/>
        <v>11710.3325</v>
      </c>
      <c r="S17" s="25">
        <f t="shared" si="4"/>
        <v>69.3215</v>
      </c>
      <c r="T17" s="27">
        <f t="shared" si="5"/>
        <v>-1.6784999999999997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4136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4136</v>
      </c>
      <c r="N18" s="24">
        <f t="shared" si="1"/>
        <v>4136</v>
      </c>
      <c r="O18" s="25">
        <f t="shared" si="2"/>
        <v>113.74</v>
      </c>
      <c r="P18" s="26"/>
      <c r="Q18" s="26">
        <v>100</v>
      </c>
      <c r="R18" s="24">
        <f t="shared" si="3"/>
        <v>3922.26</v>
      </c>
      <c r="S18" s="25">
        <f t="shared" si="4"/>
        <v>39.292000000000002</v>
      </c>
      <c r="T18" s="27">
        <f t="shared" si="5"/>
        <v>-60.707999999999998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9255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9255</v>
      </c>
      <c r="N19" s="24">
        <f t="shared" si="1"/>
        <v>9255</v>
      </c>
      <c r="O19" s="25">
        <f t="shared" si="2"/>
        <v>254.51249999999999</v>
      </c>
      <c r="P19" s="26"/>
      <c r="Q19" s="26">
        <v>170</v>
      </c>
      <c r="R19" s="24">
        <f t="shared" si="3"/>
        <v>8830.4874999999993</v>
      </c>
      <c r="S19" s="25">
        <f t="shared" si="4"/>
        <v>87.922499999999999</v>
      </c>
      <c r="T19" s="27">
        <f t="shared" si="5"/>
        <v>-82.077500000000001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13416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13416</v>
      </c>
      <c r="N20" s="24">
        <f t="shared" si="1"/>
        <v>14326</v>
      </c>
      <c r="O20" s="25">
        <f t="shared" si="2"/>
        <v>368.94</v>
      </c>
      <c r="P20" s="26">
        <v>965</v>
      </c>
      <c r="Q20" s="26">
        <v>120</v>
      </c>
      <c r="R20" s="24">
        <f t="shared" si="3"/>
        <v>13837.06</v>
      </c>
      <c r="S20" s="25">
        <f t="shared" si="4"/>
        <v>127.452</v>
      </c>
      <c r="T20" s="27">
        <f t="shared" si="5"/>
        <v>7.4519999999999982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4734</v>
      </c>
      <c r="E21" s="30"/>
      <c r="F21" s="30">
        <v>10</v>
      </c>
      <c r="G21" s="30"/>
      <c r="H21" s="30"/>
      <c r="I21" s="20">
        <v>9</v>
      </c>
      <c r="J21" s="20"/>
      <c r="K21" s="20"/>
      <c r="L21" s="20"/>
      <c r="M21" s="20">
        <f t="shared" si="0"/>
        <v>4834</v>
      </c>
      <c r="N21" s="24">
        <f t="shared" si="1"/>
        <v>6553</v>
      </c>
      <c r="O21" s="25">
        <f t="shared" si="2"/>
        <v>132.935</v>
      </c>
      <c r="P21" s="26">
        <v>-450</v>
      </c>
      <c r="Q21" s="26">
        <v>30</v>
      </c>
      <c r="R21" s="24">
        <f t="shared" si="3"/>
        <v>6390.0649999999996</v>
      </c>
      <c r="S21" s="25">
        <f t="shared" si="4"/>
        <v>45.923000000000002</v>
      </c>
      <c r="T21" s="27">
        <f t="shared" si="5"/>
        <v>15.923000000000002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11661</v>
      </c>
      <c r="E22" s="30"/>
      <c r="F22" s="30"/>
      <c r="G22" s="20"/>
      <c r="H22" s="30"/>
      <c r="I22" s="20">
        <v>12</v>
      </c>
      <c r="J22" s="20"/>
      <c r="K22" s="20"/>
      <c r="L22" s="20"/>
      <c r="M22" s="20">
        <f t="shared" si="0"/>
        <v>11661</v>
      </c>
      <c r="N22" s="24">
        <f t="shared" si="1"/>
        <v>13953</v>
      </c>
      <c r="O22" s="25">
        <f t="shared" si="2"/>
        <v>320.67750000000001</v>
      </c>
      <c r="P22" s="26"/>
      <c r="Q22" s="26">
        <v>100</v>
      </c>
      <c r="R22" s="24">
        <f t="shared" si="3"/>
        <v>13532.3225</v>
      </c>
      <c r="S22" s="25">
        <f t="shared" si="4"/>
        <v>110.7795</v>
      </c>
      <c r="T22" s="27">
        <f t="shared" si="5"/>
        <v>10.779499999999999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7142</v>
      </c>
      <c r="N23" s="24">
        <f t="shared" si="1"/>
        <v>7142</v>
      </c>
      <c r="O23" s="25">
        <f t="shared" si="2"/>
        <v>196.405</v>
      </c>
      <c r="P23" s="26"/>
      <c r="Q23" s="26">
        <v>70</v>
      </c>
      <c r="R23" s="24">
        <f t="shared" si="3"/>
        <v>6875.5950000000003</v>
      </c>
      <c r="S23" s="25">
        <f t="shared" si="4"/>
        <v>67.849000000000004</v>
      </c>
      <c r="T23" s="27">
        <f t="shared" si="5"/>
        <v>-2.1509999999999962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11616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11616</v>
      </c>
      <c r="N24" s="24">
        <f t="shared" si="1"/>
        <v>11616</v>
      </c>
      <c r="O24" s="25">
        <f t="shared" si="2"/>
        <v>319.44</v>
      </c>
      <c r="P24" s="26">
        <v>-3000</v>
      </c>
      <c r="Q24" s="26">
        <v>97</v>
      </c>
      <c r="R24" s="24">
        <f t="shared" si="3"/>
        <v>11199.56</v>
      </c>
      <c r="S24" s="25">
        <f t="shared" si="4"/>
        <v>110.352</v>
      </c>
      <c r="T24" s="27">
        <f t="shared" si="5"/>
        <v>13.352000000000004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9563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9563</v>
      </c>
      <c r="N25" s="24">
        <f t="shared" si="1"/>
        <v>11046</v>
      </c>
      <c r="O25" s="25">
        <f t="shared" si="2"/>
        <v>262.98250000000002</v>
      </c>
      <c r="P25" s="26">
        <v>13100</v>
      </c>
      <c r="Q25" s="26">
        <v>95</v>
      </c>
      <c r="R25" s="24">
        <f t="shared" si="3"/>
        <v>10688.0175</v>
      </c>
      <c r="S25" s="25">
        <f t="shared" si="4"/>
        <v>90.848500000000001</v>
      </c>
      <c r="T25" s="27">
        <f t="shared" si="5"/>
        <v>-4.1514999999999986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3592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3592</v>
      </c>
      <c r="N26" s="24">
        <f t="shared" si="1"/>
        <v>3592</v>
      </c>
      <c r="O26" s="25">
        <f t="shared" si="2"/>
        <v>98.78</v>
      </c>
      <c r="P26" s="26"/>
      <c r="Q26" s="26">
        <v>63</v>
      </c>
      <c r="R26" s="24">
        <f t="shared" si="3"/>
        <v>3430.22</v>
      </c>
      <c r="S26" s="25">
        <f t="shared" si="4"/>
        <v>34.124000000000002</v>
      </c>
      <c r="T26" s="27">
        <f t="shared" si="5"/>
        <v>-28.875999999999998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5553</v>
      </c>
      <c r="N27" s="40">
        <f t="shared" si="1"/>
        <v>5553</v>
      </c>
      <c r="O27" s="25">
        <f t="shared" si="2"/>
        <v>152.70750000000001</v>
      </c>
      <c r="P27" s="41"/>
      <c r="Q27" s="41">
        <v>100</v>
      </c>
      <c r="R27" s="24">
        <f t="shared" si="3"/>
        <v>5300.2924999999996</v>
      </c>
      <c r="S27" s="42">
        <f t="shared" si="4"/>
        <v>52.753499999999995</v>
      </c>
      <c r="T27" s="43">
        <f t="shared" si="5"/>
        <v>-47.246500000000005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150841</v>
      </c>
      <c r="E28" s="45">
        <f t="shared" si="6"/>
        <v>0</v>
      </c>
      <c r="F28" s="45">
        <f t="shared" ref="F28:T28" si="7">SUM(F7:F27)</f>
        <v>230</v>
      </c>
      <c r="G28" s="45">
        <f t="shared" si="7"/>
        <v>0</v>
      </c>
      <c r="H28" s="45">
        <f t="shared" si="7"/>
        <v>180</v>
      </c>
      <c r="I28" s="45">
        <f t="shared" si="7"/>
        <v>59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154761</v>
      </c>
      <c r="N28" s="45">
        <f t="shared" si="7"/>
        <v>171490</v>
      </c>
      <c r="O28" s="46">
        <f t="shared" si="7"/>
        <v>4255.9275000000007</v>
      </c>
      <c r="P28" s="45">
        <f t="shared" si="7"/>
        <v>24215</v>
      </c>
      <c r="Q28" s="45">
        <f t="shared" si="7"/>
        <v>1655</v>
      </c>
      <c r="R28" s="45">
        <f t="shared" si="7"/>
        <v>165579.07249999998</v>
      </c>
      <c r="S28" s="45">
        <f t="shared" si="7"/>
        <v>1470.2295000000001</v>
      </c>
      <c r="T28" s="47">
        <f t="shared" si="7"/>
        <v>-184.7705</v>
      </c>
    </row>
    <row r="29" spans="1:20" ht="15.75" thickBot="1" x14ac:dyDescent="0.3">
      <c r="A29" s="92" t="s">
        <v>45</v>
      </c>
      <c r="B29" s="93"/>
      <c r="C29" s="94"/>
      <c r="D29" s="48">
        <f>D4+D5-D28</f>
        <v>624701</v>
      </c>
      <c r="E29" s="48">
        <f t="shared" ref="E29:L29" si="8">E4+E5-E28</f>
        <v>480</v>
      </c>
      <c r="F29" s="48">
        <f t="shared" si="8"/>
        <v>9870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298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6:6" x14ac:dyDescent="0.25">
      <c r="F34">
        <v>1542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4" priority="43" operator="equal">
      <formula>212030016606640</formula>
    </cfRule>
  </conditionalFormatting>
  <conditionalFormatting sqref="D29 E4:E6 E28:K29">
    <cfRule type="cellIs" dxfId="603" priority="41" operator="equal">
      <formula>$E$4</formula>
    </cfRule>
    <cfRule type="cellIs" dxfId="602" priority="42" operator="equal">
      <formula>2120</formula>
    </cfRule>
  </conditionalFormatting>
  <conditionalFormatting sqref="D29:E29 F4:F6 F28:F29">
    <cfRule type="cellIs" dxfId="601" priority="39" operator="equal">
      <formula>$F$4</formula>
    </cfRule>
    <cfRule type="cellIs" dxfId="600" priority="40" operator="equal">
      <formula>300</formula>
    </cfRule>
  </conditionalFormatting>
  <conditionalFormatting sqref="G4:G6 G28:G29">
    <cfRule type="cellIs" dxfId="599" priority="37" operator="equal">
      <formula>$G$4</formula>
    </cfRule>
    <cfRule type="cellIs" dxfId="598" priority="38" operator="equal">
      <formula>1660</formula>
    </cfRule>
  </conditionalFormatting>
  <conditionalFormatting sqref="H4:H6 H28:H29">
    <cfRule type="cellIs" dxfId="597" priority="35" operator="equal">
      <formula>$H$4</formula>
    </cfRule>
    <cfRule type="cellIs" dxfId="596" priority="36" operator="equal">
      <formula>6640</formula>
    </cfRule>
  </conditionalFormatting>
  <conditionalFormatting sqref="T6:T28">
    <cfRule type="cellIs" dxfId="595" priority="34" operator="lessThan">
      <formula>0</formula>
    </cfRule>
  </conditionalFormatting>
  <conditionalFormatting sqref="T7:T27">
    <cfRule type="cellIs" dxfId="594" priority="31" operator="lessThan">
      <formula>0</formula>
    </cfRule>
    <cfRule type="cellIs" dxfId="593" priority="32" operator="lessThan">
      <formula>0</formula>
    </cfRule>
    <cfRule type="cellIs" dxfId="592" priority="33" operator="lessThan">
      <formula>0</formula>
    </cfRule>
  </conditionalFormatting>
  <conditionalFormatting sqref="E4:E6 E28:K28">
    <cfRule type="cellIs" dxfId="591" priority="30" operator="equal">
      <formula>$E$4</formula>
    </cfRule>
  </conditionalFormatting>
  <conditionalFormatting sqref="D28:D29 D6 D4:M4">
    <cfRule type="cellIs" dxfId="590" priority="29" operator="equal">
      <formula>$D$4</formula>
    </cfRule>
  </conditionalFormatting>
  <conditionalFormatting sqref="I4:I6 I28:I29">
    <cfRule type="cellIs" dxfId="589" priority="28" operator="equal">
      <formula>$I$4</formula>
    </cfRule>
  </conditionalFormatting>
  <conditionalFormatting sqref="J4:J6 J28:J29">
    <cfRule type="cellIs" dxfId="588" priority="27" operator="equal">
      <formula>$J$4</formula>
    </cfRule>
  </conditionalFormatting>
  <conditionalFormatting sqref="K4:K6 K28:K29">
    <cfRule type="cellIs" dxfId="587" priority="26" operator="equal">
      <formula>$K$4</formula>
    </cfRule>
  </conditionalFormatting>
  <conditionalFormatting sqref="M4:M6">
    <cfRule type="cellIs" dxfId="586" priority="25" operator="equal">
      <formula>$L$4</formula>
    </cfRule>
  </conditionalFormatting>
  <conditionalFormatting sqref="T7:T28">
    <cfRule type="cellIs" dxfId="585" priority="22" operator="lessThan">
      <formula>0</formula>
    </cfRule>
    <cfRule type="cellIs" dxfId="584" priority="23" operator="lessThan">
      <formula>0</formula>
    </cfRule>
    <cfRule type="cellIs" dxfId="583" priority="24" operator="lessThan">
      <formula>0</formula>
    </cfRule>
  </conditionalFormatting>
  <conditionalFormatting sqref="D5:K5">
    <cfRule type="cellIs" dxfId="582" priority="21" operator="greaterThan">
      <formula>0</formula>
    </cfRule>
  </conditionalFormatting>
  <conditionalFormatting sqref="T6:T28">
    <cfRule type="cellIs" dxfId="581" priority="20" operator="lessThan">
      <formula>0</formula>
    </cfRule>
  </conditionalFormatting>
  <conditionalFormatting sqref="T7:T27">
    <cfRule type="cellIs" dxfId="580" priority="17" operator="lessThan">
      <formula>0</formula>
    </cfRule>
    <cfRule type="cellIs" dxfId="579" priority="18" operator="lessThan">
      <formula>0</formula>
    </cfRule>
    <cfRule type="cellIs" dxfId="578" priority="19" operator="lessThan">
      <formula>0</formula>
    </cfRule>
  </conditionalFormatting>
  <conditionalFormatting sqref="T7:T28">
    <cfRule type="cellIs" dxfId="577" priority="14" operator="lessThan">
      <formula>0</formula>
    </cfRule>
    <cfRule type="cellIs" dxfId="576" priority="15" operator="lessThan">
      <formula>0</formula>
    </cfRule>
    <cfRule type="cellIs" dxfId="575" priority="16" operator="lessThan">
      <formula>0</formula>
    </cfRule>
  </conditionalFormatting>
  <conditionalFormatting sqref="D5:K5">
    <cfRule type="cellIs" dxfId="574" priority="13" operator="greaterThan">
      <formula>0</formula>
    </cfRule>
  </conditionalFormatting>
  <conditionalFormatting sqref="L4 L6 L28:L29">
    <cfRule type="cellIs" dxfId="573" priority="12" operator="equal">
      <formula>$L$4</formula>
    </cfRule>
  </conditionalFormatting>
  <conditionalFormatting sqref="D7:S7">
    <cfRule type="cellIs" dxfId="572" priority="11" operator="greaterThan">
      <formula>0</formula>
    </cfRule>
  </conditionalFormatting>
  <conditionalFormatting sqref="D9:S9">
    <cfRule type="cellIs" dxfId="571" priority="10" operator="greaterThan">
      <formula>0</formula>
    </cfRule>
  </conditionalFormatting>
  <conditionalFormatting sqref="D11:S11">
    <cfRule type="cellIs" dxfId="570" priority="9" operator="greaterThan">
      <formula>0</formula>
    </cfRule>
  </conditionalFormatting>
  <conditionalFormatting sqref="D13:S13">
    <cfRule type="cellIs" dxfId="569" priority="8" operator="greaterThan">
      <formula>0</formula>
    </cfRule>
  </conditionalFormatting>
  <conditionalFormatting sqref="D15:S15">
    <cfRule type="cellIs" dxfId="568" priority="7" operator="greaterThan">
      <formula>0</formula>
    </cfRule>
  </conditionalFormatting>
  <conditionalFormatting sqref="D17:S17">
    <cfRule type="cellIs" dxfId="567" priority="6" operator="greaterThan">
      <formula>0</formula>
    </cfRule>
  </conditionalFormatting>
  <conditionalFormatting sqref="D19:S19">
    <cfRule type="cellIs" dxfId="566" priority="5" operator="greaterThan">
      <formula>0</formula>
    </cfRule>
  </conditionalFormatting>
  <conditionalFormatting sqref="D21:S21">
    <cfRule type="cellIs" dxfId="565" priority="4" operator="greaterThan">
      <formula>0</formula>
    </cfRule>
  </conditionalFormatting>
  <conditionalFormatting sqref="D23:S23">
    <cfRule type="cellIs" dxfId="564" priority="3" operator="greaterThan">
      <formula>0</formula>
    </cfRule>
  </conditionalFormatting>
  <conditionalFormatting sqref="D25:S25">
    <cfRule type="cellIs" dxfId="563" priority="2" operator="greaterThan">
      <formula>0</formula>
    </cfRule>
  </conditionalFormatting>
  <conditionalFormatting sqref="D27:S27">
    <cfRule type="cellIs" dxfId="56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15" sqref="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1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1" ht="18.75" x14ac:dyDescent="0.25">
      <c r="A3" s="99" t="s">
        <v>48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1" x14ac:dyDescent="0.25">
      <c r="A4" s="103" t="s">
        <v>1</v>
      </c>
      <c r="B4" s="103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104"/>
      <c r="O4" s="104"/>
      <c r="P4" s="104"/>
      <c r="Q4" s="104"/>
      <c r="R4" s="104"/>
      <c r="S4" s="104"/>
      <c r="T4" s="104"/>
    </row>
    <row r="5" spans="1:21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7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92" t="s">
        <v>45</v>
      </c>
      <c r="B29" s="93"/>
      <c r="C29" s="94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46" priority="44" operator="equal">
      <formula>212030016606640</formula>
    </cfRule>
  </conditionalFormatting>
  <conditionalFormatting sqref="D29 E28:K29 E4 E6">
    <cfRule type="cellIs" dxfId="1345" priority="42" operator="equal">
      <formula>$E$4</formula>
    </cfRule>
    <cfRule type="cellIs" dxfId="1344" priority="43" operator="equal">
      <formula>2120</formula>
    </cfRule>
  </conditionalFormatting>
  <conditionalFormatting sqref="D29:E29 F28:F29 F4 F6">
    <cfRule type="cellIs" dxfId="1343" priority="40" operator="equal">
      <formula>$F$4</formula>
    </cfRule>
    <cfRule type="cellIs" dxfId="1342" priority="41" operator="equal">
      <formula>300</formula>
    </cfRule>
  </conditionalFormatting>
  <conditionalFormatting sqref="G28:G29 G4 G6">
    <cfRule type="cellIs" dxfId="1341" priority="38" operator="equal">
      <formula>$G$4</formula>
    </cfRule>
    <cfRule type="cellIs" dxfId="1340" priority="39" operator="equal">
      <formula>1660</formula>
    </cfRule>
  </conditionalFormatting>
  <conditionalFormatting sqref="H28:H29 H4 H6">
    <cfRule type="cellIs" dxfId="1339" priority="36" operator="equal">
      <formula>$H$4</formula>
    </cfRule>
    <cfRule type="cellIs" dxfId="1338" priority="37" operator="equal">
      <formula>6640</formula>
    </cfRule>
  </conditionalFormatting>
  <conditionalFormatting sqref="T6:T28">
    <cfRule type="cellIs" dxfId="1337" priority="35" operator="lessThan">
      <formula>0</formula>
    </cfRule>
  </conditionalFormatting>
  <conditionalFormatting sqref="T7:T27">
    <cfRule type="cellIs" dxfId="1336" priority="32" operator="lessThan">
      <formula>0</formula>
    </cfRule>
    <cfRule type="cellIs" dxfId="1335" priority="33" operator="lessThan">
      <formula>0</formula>
    </cfRule>
    <cfRule type="cellIs" dxfId="1334" priority="34" operator="lessThan">
      <formula>0</formula>
    </cfRule>
  </conditionalFormatting>
  <conditionalFormatting sqref="E28:K28 E4 E6">
    <cfRule type="cellIs" dxfId="1333" priority="31" operator="equal">
      <formula>$E$4</formula>
    </cfRule>
  </conditionalFormatting>
  <conditionalFormatting sqref="D28:D29 D4:K4 M4 D6">
    <cfRule type="cellIs" dxfId="1332" priority="30" operator="equal">
      <formula>$D$4</formula>
    </cfRule>
  </conditionalFormatting>
  <conditionalFormatting sqref="I28:I29 I4 I6">
    <cfRule type="cellIs" dxfId="1331" priority="29" operator="equal">
      <formula>$I$4</formula>
    </cfRule>
  </conditionalFormatting>
  <conditionalFormatting sqref="J28:J29 J4 J6">
    <cfRule type="cellIs" dxfId="1330" priority="28" operator="equal">
      <formula>$J$4</formula>
    </cfRule>
  </conditionalFormatting>
  <conditionalFormatting sqref="K28:K29 K4 K6">
    <cfRule type="cellIs" dxfId="1329" priority="27" operator="equal">
      <formula>$K$4</formula>
    </cfRule>
  </conditionalFormatting>
  <conditionalFormatting sqref="M4:M6">
    <cfRule type="cellIs" dxfId="1328" priority="26" operator="equal">
      <formula>$L$4</formula>
    </cfRule>
  </conditionalFormatting>
  <conditionalFormatting sqref="T7:T28">
    <cfRule type="cellIs" dxfId="1327" priority="23" operator="lessThan">
      <formula>0</formula>
    </cfRule>
    <cfRule type="cellIs" dxfId="1326" priority="24" operator="lessThan">
      <formula>0</formula>
    </cfRule>
    <cfRule type="cellIs" dxfId="1325" priority="25" operator="lessThan">
      <formula>0</formula>
    </cfRule>
  </conditionalFormatting>
  <conditionalFormatting sqref="T6:T28">
    <cfRule type="cellIs" dxfId="1324" priority="21" operator="lessThan">
      <formula>0</formula>
    </cfRule>
  </conditionalFormatting>
  <conditionalFormatting sqref="T7:T27">
    <cfRule type="cellIs" dxfId="1323" priority="18" operator="lessThan">
      <formula>0</formula>
    </cfRule>
    <cfRule type="cellIs" dxfId="1322" priority="19" operator="lessThan">
      <formula>0</formula>
    </cfRule>
    <cfRule type="cellIs" dxfId="1321" priority="20" operator="lessThan">
      <formula>0</formula>
    </cfRule>
  </conditionalFormatting>
  <conditionalFormatting sqref="T7:T28">
    <cfRule type="cellIs" dxfId="1320" priority="15" operator="lessThan">
      <formula>0</formula>
    </cfRule>
    <cfRule type="cellIs" dxfId="1319" priority="16" operator="lessThan">
      <formula>0</formula>
    </cfRule>
    <cfRule type="cellIs" dxfId="1318" priority="17" operator="lessThan">
      <formula>0</formula>
    </cfRule>
  </conditionalFormatting>
  <conditionalFormatting sqref="L4 L6 L28:L29">
    <cfRule type="cellIs" dxfId="1317" priority="13" operator="equal">
      <formula>$L$4</formula>
    </cfRule>
  </conditionalFormatting>
  <conditionalFormatting sqref="D7:S7">
    <cfRule type="cellIs" dxfId="1316" priority="12" operator="greaterThan">
      <formula>0</formula>
    </cfRule>
  </conditionalFormatting>
  <conditionalFormatting sqref="D9:S9">
    <cfRule type="cellIs" dxfId="1315" priority="11" operator="greaterThan">
      <formula>0</formula>
    </cfRule>
  </conditionalFormatting>
  <conditionalFormatting sqref="D11:S11">
    <cfRule type="cellIs" dxfId="1314" priority="10" operator="greaterThan">
      <formula>0</formula>
    </cfRule>
  </conditionalFormatting>
  <conditionalFormatting sqref="D13:S13">
    <cfRule type="cellIs" dxfId="1313" priority="9" operator="greaterThan">
      <formula>0</formula>
    </cfRule>
  </conditionalFormatting>
  <conditionalFormatting sqref="D15:S15">
    <cfRule type="cellIs" dxfId="1312" priority="8" operator="greaterThan">
      <formula>0</formula>
    </cfRule>
  </conditionalFormatting>
  <conditionalFormatting sqref="D17:S17">
    <cfRule type="cellIs" dxfId="1311" priority="7" operator="greaterThan">
      <formula>0</formula>
    </cfRule>
  </conditionalFormatting>
  <conditionalFormatting sqref="D19:S19">
    <cfRule type="cellIs" dxfId="1310" priority="6" operator="greaterThan">
      <formula>0</formula>
    </cfRule>
  </conditionalFormatting>
  <conditionalFormatting sqref="D21:S21">
    <cfRule type="cellIs" dxfId="1309" priority="5" operator="greaterThan">
      <formula>0</formula>
    </cfRule>
  </conditionalFormatting>
  <conditionalFormatting sqref="D23:S23">
    <cfRule type="cellIs" dxfId="1308" priority="4" operator="greaterThan">
      <formula>0</formula>
    </cfRule>
  </conditionalFormatting>
  <conditionalFormatting sqref="D25:S25">
    <cfRule type="cellIs" dxfId="1307" priority="3" operator="greaterThan">
      <formula>0</formula>
    </cfRule>
  </conditionalFormatting>
  <conditionalFormatting sqref="D27:S27">
    <cfRule type="cellIs" dxfId="1306" priority="2" operator="greaterThan">
      <formula>0</formula>
    </cfRule>
  </conditionalFormatting>
  <conditionalFormatting sqref="D5:L5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72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'19'!D29</f>
        <v>624701</v>
      </c>
      <c r="E4" s="2">
        <f>'19'!E29</f>
        <v>480</v>
      </c>
      <c r="F4" s="2">
        <f>'19'!F29</f>
        <v>9870</v>
      </c>
      <c r="G4" s="2">
        <f>'19'!G29</f>
        <v>0</v>
      </c>
      <c r="H4" s="2">
        <f>'19'!H29</f>
        <v>36430</v>
      </c>
      <c r="I4" s="2">
        <f>'19'!I29</f>
        <v>947</v>
      </c>
      <c r="J4" s="2">
        <f>'19'!J29</f>
        <v>335</v>
      </c>
      <c r="K4" s="2">
        <f>'19'!K29</f>
        <v>298</v>
      </c>
      <c r="L4" s="2">
        <f>'19'!L29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6003</v>
      </c>
      <c r="E7" s="22">
        <v>70</v>
      </c>
      <c r="F7" s="22">
        <v>60</v>
      </c>
      <c r="G7" s="22"/>
      <c r="H7" s="22">
        <v>70</v>
      </c>
      <c r="I7" s="23">
        <v>12</v>
      </c>
      <c r="J7" s="23">
        <v>4</v>
      </c>
      <c r="K7" s="23">
        <v>2</v>
      </c>
      <c r="L7" s="23"/>
      <c r="M7" s="20">
        <f>D7+E7*20+F7*10+G7*9+H7*9</f>
        <v>8633</v>
      </c>
      <c r="N7" s="24">
        <f>D7+E7*20+F7*10+G7*9+H7*9+I7*191+J7*191+K7*182+L7*100</f>
        <v>12053</v>
      </c>
      <c r="O7" s="25">
        <f>M7*2.75%</f>
        <v>237.4075</v>
      </c>
      <c r="P7" s="26"/>
      <c r="Q7" s="26">
        <v>74</v>
      </c>
      <c r="R7" s="24">
        <f>M7-(M7*2.75%)+I7*191+J7*191+K7*182+L7*100-Q7</f>
        <v>11741.592500000001</v>
      </c>
      <c r="S7" s="25">
        <f>M7*0.95%</f>
        <v>82.013499999999993</v>
      </c>
      <c r="T7" s="27">
        <f>S7-Q7</f>
        <v>8.0134999999999934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6171</v>
      </c>
      <c r="E8" s="30"/>
      <c r="F8" s="30">
        <v>50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7571</v>
      </c>
      <c r="N8" s="24">
        <f t="shared" ref="N8:N27" si="1">D8+E8*20+F8*10+G8*9+H8*9+I8*191+J8*191+K8*182+L8*100</f>
        <v>7571</v>
      </c>
      <c r="O8" s="25">
        <f t="shared" ref="O8:O27" si="2">M8*2.75%</f>
        <v>208.20250000000001</v>
      </c>
      <c r="P8" s="26"/>
      <c r="Q8" s="26">
        <v>72</v>
      </c>
      <c r="R8" s="24">
        <f t="shared" ref="R8:R27" si="3">M8-(M8*2.75%)+I8*191+J8*191+K8*182+L8*100-Q8</f>
        <v>7290.7974999999997</v>
      </c>
      <c r="S8" s="25">
        <f t="shared" ref="S8:S27" si="4">M8*0.95%</f>
        <v>71.924499999999995</v>
      </c>
      <c r="T8" s="27">
        <f t="shared" ref="T8:T27" si="5">S8-Q8</f>
        <v>-7.550000000000523E-2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8754</v>
      </c>
      <c r="E9" s="30"/>
      <c r="F9" s="30">
        <v>50</v>
      </c>
      <c r="G9" s="30"/>
      <c r="H9" s="30">
        <v>210</v>
      </c>
      <c r="I9" s="20"/>
      <c r="J9" s="20"/>
      <c r="K9" s="20"/>
      <c r="L9" s="20"/>
      <c r="M9" s="20">
        <f t="shared" si="0"/>
        <v>11144</v>
      </c>
      <c r="N9" s="24">
        <f t="shared" si="1"/>
        <v>11144</v>
      </c>
      <c r="O9" s="25">
        <f t="shared" si="2"/>
        <v>306.45999999999998</v>
      </c>
      <c r="P9" s="26"/>
      <c r="Q9" s="26">
        <v>127</v>
      </c>
      <c r="R9" s="24">
        <f t="shared" si="3"/>
        <v>10710.54</v>
      </c>
      <c r="S9" s="25">
        <f t="shared" si="4"/>
        <v>105.86799999999999</v>
      </c>
      <c r="T9" s="27">
        <f t="shared" si="5"/>
        <v>-21.132000000000005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5156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5606</v>
      </c>
      <c r="N10" s="24">
        <f t="shared" si="1"/>
        <v>6179</v>
      </c>
      <c r="O10" s="25">
        <f t="shared" si="2"/>
        <v>154.16499999999999</v>
      </c>
      <c r="P10" s="26"/>
      <c r="Q10" s="26">
        <v>29</v>
      </c>
      <c r="R10" s="24">
        <f t="shared" si="3"/>
        <v>5995.835</v>
      </c>
      <c r="S10" s="25">
        <f t="shared" si="4"/>
        <v>53.256999999999998</v>
      </c>
      <c r="T10" s="27">
        <f t="shared" si="5"/>
        <v>24.256999999999998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4116</v>
      </c>
      <c r="E11" s="30"/>
      <c r="F11" s="30"/>
      <c r="G11" s="32"/>
      <c r="H11" s="30">
        <v>250</v>
      </c>
      <c r="I11" s="20">
        <v>2</v>
      </c>
      <c r="J11" s="20"/>
      <c r="K11" s="20">
        <v>12</v>
      </c>
      <c r="L11" s="20"/>
      <c r="M11" s="20">
        <f t="shared" si="0"/>
        <v>6366</v>
      </c>
      <c r="N11" s="24">
        <f t="shared" si="1"/>
        <v>8932</v>
      </c>
      <c r="O11" s="25">
        <f t="shared" si="2"/>
        <v>175.065</v>
      </c>
      <c r="P11" s="26"/>
      <c r="Q11" s="26">
        <v>40</v>
      </c>
      <c r="R11" s="24">
        <f t="shared" si="3"/>
        <v>8716.9350000000013</v>
      </c>
      <c r="S11" s="25">
        <f t="shared" si="4"/>
        <v>60.476999999999997</v>
      </c>
      <c r="T11" s="27">
        <f t="shared" si="5"/>
        <v>20.476999999999997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2726</v>
      </c>
      <c r="E12" s="30"/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4626</v>
      </c>
      <c r="N12" s="24">
        <f t="shared" si="1"/>
        <v>4626</v>
      </c>
      <c r="O12" s="25">
        <f t="shared" si="2"/>
        <v>127.215</v>
      </c>
      <c r="P12" s="26">
        <v>500</v>
      </c>
      <c r="Q12" s="26">
        <v>28</v>
      </c>
      <c r="R12" s="24">
        <f t="shared" si="3"/>
        <v>4470.7849999999999</v>
      </c>
      <c r="S12" s="25">
        <f t="shared" si="4"/>
        <v>43.946999999999996</v>
      </c>
      <c r="T12" s="27">
        <f t="shared" si="5"/>
        <v>15.946999999999996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4626</v>
      </c>
      <c r="E13" s="30"/>
      <c r="F13" s="30"/>
      <c r="G13" s="30"/>
      <c r="H13" s="30">
        <v>90</v>
      </c>
      <c r="I13" s="20"/>
      <c r="J13" s="20"/>
      <c r="K13" s="20"/>
      <c r="L13" s="20"/>
      <c r="M13" s="20">
        <f t="shared" si="0"/>
        <v>5436</v>
      </c>
      <c r="N13" s="24">
        <f t="shared" si="1"/>
        <v>5436</v>
      </c>
      <c r="O13" s="25">
        <f t="shared" si="2"/>
        <v>149.49</v>
      </c>
      <c r="P13" s="26"/>
      <c r="Q13" s="26">
        <v>50</v>
      </c>
      <c r="R13" s="24">
        <f t="shared" si="3"/>
        <v>5236.51</v>
      </c>
      <c r="S13" s="25">
        <f t="shared" si="4"/>
        <v>51.641999999999996</v>
      </c>
      <c r="T13" s="27">
        <f t="shared" si="5"/>
        <v>1.6419999999999959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8224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8224</v>
      </c>
      <c r="N14" s="24">
        <f t="shared" si="1"/>
        <v>8224</v>
      </c>
      <c r="O14" s="25">
        <f t="shared" si="2"/>
        <v>226.16</v>
      </c>
      <c r="P14" s="26"/>
      <c r="Q14" s="26"/>
      <c r="R14" s="24">
        <f t="shared" si="3"/>
        <v>7997.84</v>
      </c>
      <c r="S14" s="25">
        <f t="shared" si="4"/>
        <v>78.128</v>
      </c>
      <c r="T14" s="27">
        <f t="shared" si="5"/>
        <v>78.128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13054</v>
      </c>
      <c r="E15" s="30"/>
      <c r="F15" s="30">
        <v>150</v>
      </c>
      <c r="G15" s="30"/>
      <c r="H15" s="30">
        <v>30</v>
      </c>
      <c r="I15" s="20">
        <v>9</v>
      </c>
      <c r="J15" s="20"/>
      <c r="K15" s="20"/>
      <c r="L15" s="20"/>
      <c r="M15" s="20">
        <f t="shared" si="0"/>
        <v>14824</v>
      </c>
      <c r="N15" s="24">
        <f t="shared" si="1"/>
        <v>16543</v>
      </c>
      <c r="O15" s="25">
        <f t="shared" si="2"/>
        <v>407.66</v>
      </c>
      <c r="P15" s="26"/>
      <c r="Q15" s="26">
        <v>140</v>
      </c>
      <c r="R15" s="24">
        <f t="shared" si="3"/>
        <v>15995.34</v>
      </c>
      <c r="S15" s="25">
        <f t="shared" si="4"/>
        <v>140.828</v>
      </c>
      <c r="T15" s="27">
        <f t="shared" si="5"/>
        <v>0.82800000000000296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13847</v>
      </c>
      <c r="E16" s="30"/>
      <c r="F16" s="30">
        <v>60</v>
      </c>
      <c r="G16" s="30"/>
      <c r="H16" s="30"/>
      <c r="I16" s="20"/>
      <c r="J16" s="20"/>
      <c r="K16" s="20"/>
      <c r="L16" s="20"/>
      <c r="M16" s="20">
        <f t="shared" si="0"/>
        <v>14447</v>
      </c>
      <c r="N16" s="24">
        <f t="shared" si="1"/>
        <v>14447</v>
      </c>
      <c r="O16" s="25">
        <f t="shared" si="2"/>
        <v>397.29250000000002</v>
      </c>
      <c r="P16" s="26">
        <v>500</v>
      </c>
      <c r="Q16" s="26">
        <v>109</v>
      </c>
      <c r="R16" s="24">
        <f t="shared" si="3"/>
        <v>13940.7075</v>
      </c>
      <c r="S16" s="25">
        <f t="shared" si="4"/>
        <v>137.2465</v>
      </c>
      <c r="T16" s="27">
        <f t="shared" si="5"/>
        <v>28.246499999999997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3322</v>
      </c>
      <c r="E17" s="30"/>
      <c r="F17" s="30">
        <v>40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4622</v>
      </c>
      <c r="N17" s="24">
        <f t="shared" si="1"/>
        <v>6532</v>
      </c>
      <c r="O17" s="25">
        <f t="shared" si="2"/>
        <v>127.105</v>
      </c>
      <c r="P17" s="26">
        <v>5922</v>
      </c>
      <c r="Q17" s="26">
        <v>50</v>
      </c>
      <c r="R17" s="24">
        <f t="shared" si="3"/>
        <v>6354.8950000000004</v>
      </c>
      <c r="S17" s="25">
        <f t="shared" si="4"/>
        <v>43.908999999999999</v>
      </c>
      <c r="T17" s="27">
        <f t="shared" si="5"/>
        <v>-6.0910000000000011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8586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8586</v>
      </c>
      <c r="N18" s="24">
        <f t="shared" si="1"/>
        <v>8586</v>
      </c>
      <c r="O18" s="25">
        <f t="shared" si="2"/>
        <v>236.11500000000001</v>
      </c>
      <c r="P18" s="26"/>
      <c r="Q18" s="26">
        <v>180</v>
      </c>
      <c r="R18" s="24">
        <f t="shared" si="3"/>
        <v>8169.8850000000002</v>
      </c>
      <c r="S18" s="25">
        <f t="shared" si="4"/>
        <v>81.566999999999993</v>
      </c>
      <c r="T18" s="27">
        <f t="shared" si="5"/>
        <v>-98.433000000000007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>
        <v>20</v>
      </c>
      <c r="G19" s="30"/>
      <c r="H19" s="30">
        <v>40</v>
      </c>
      <c r="I19" s="20">
        <v>3</v>
      </c>
      <c r="J19" s="20"/>
      <c r="K19" s="20">
        <v>15</v>
      </c>
      <c r="L19" s="20"/>
      <c r="M19" s="20">
        <f t="shared" si="0"/>
        <v>10584</v>
      </c>
      <c r="N19" s="24">
        <f t="shared" si="1"/>
        <v>13887</v>
      </c>
      <c r="O19" s="25">
        <f t="shared" si="2"/>
        <v>291.06</v>
      </c>
      <c r="P19" s="26"/>
      <c r="Q19" s="26">
        <v>170</v>
      </c>
      <c r="R19" s="24">
        <f t="shared" si="3"/>
        <v>13425.94</v>
      </c>
      <c r="S19" s="25">
        <f t="shared" si="4"/>
        <v>100.548</v>
      </c>
      <c r="T19" s="27">
        <f t="shared" si="5"/>
        <v>-69.451999999999998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4269</v>
      </c>
      <c r="E20" s="30"/>
      <c r="F20" s="30"/>
      <c r="G20" s="30"/>
      <c r="H20" s="30"/>
      <c r="I20" s="20">
        <v>14</v>
      </c>
      <c r="J20" s="20"/>
      <c r="K20" s="20"/>
      <c r="L20" s="20"/>
      <c r="M20" s="20">
        <f t="shared" si="0"/>
        <v>4269</v>
      </c>
      <c r="N20" s="24">
        <f t="shared" si="1"/>
        <v>6943</v>
      </c>
      <c r="O20" s="25">
        <f t="shared" si="2"/>
        <v>117.39749999999999</v>
      </c>
      <c r="P20" s="26"/>
      <c r="Q20" s="26">
        <v>120</v>
      </c>
      <c r="R20" s="24">
        <f t="shared" si="3"/>
        <v>6705.6025</v>
      </c>
      <c r="S20" s="25">
        <f t="shared" si="4"/>
        <v>40.555500000000002</v>
      </c>
      <c r="T20" s="27">
        <f t="shared" si="5"/>
        <v>-79.444500000000005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6532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6532</v>
      </c>
      <c r="N21" s="24">
        <f t="shared" si="1"/>
        <v>6532</v>
      </c>
      <c r="O21" s="25">
        <f t="shared" si="2"/>
        <v>179.63</v>
      </c>
      <c r="P21" s="26"/>
      <c r="Q21" s="26">
        <v>20</v>
      </c>
      <c r="R21" s="24">
        <f t="shared" si="3"/>
        <v>6332.37</v>
      </c>
      <c r="S21" s="25">
        <f t="shared" si="4"/>
        <v>62.053999999999995</v>
      </c>
      <c r="T21" s="27">
        <f t="shared" si="5"/>
        <v>42.053999999999995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17806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17806</v>
      </c>
      <c r="N22" s="24">
        <f t="shared" si="1"/>
        <v>18761</v>
      </c>
      <c r="O22" s="25">
        <f t="shared" si="2"/>
        <v>489.66500000000002</v>
      </c>
      <c r="P22" s="26"/>
      <c r="Q22" s="26">
        <v>151</v>
      </c>
      <c r="R22" s="24">
        <f t="shared" si="3"/>
        <v>18120.334999999999</v>
      </c>
      <c r="S22" s="25">
        <f t="shared" si="4"/>
        <v>169.15699999999998</v>
      </c>
      <c r="T22" s="27">
        <f t="shared" si="5"/>
        <v>18.156999999999982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7137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7137</v>
      </c>
      <c r="N23" s="24">
        <f t="shared" si="1"/>
        <v>9047</v>
      </c>
      <c r="O23" s="25">
        <f t="shared" si="2"/>
        <v>196.26750000000001</v>
      </c>
      <c r="P23" s="26">
        <v>20450</v>
      </c>
      <c r="Q23" s="26">
        <v>70</v>
      </c>
      <c r="R23" s="24">
        <f t="shared" si="3"/>
        <v>8780.7325000000001</v>
      </c>
      <c r="S23" s="25">
        <f t="shared" si="4"/>
        <v>67.801500000000004</v>
      </c>
      <c r="T23" s="27">
        <f t="shared" si="5"/>
        <v>-2.1984999999999957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21840</v>
      </c>
      <c r="E24" s="30"/>
      <c r="F24" s="30"/>
      <c r="G24" s="30"/>
      <c r="H24" s="30">
        <v>10</v>
      </c>
      <c r="I24" s="20">
        <v>10</v>
      </c>
      <c r="J24" s="20"/>
      <c r="K24" s="20">
        <v>5</v>
      </c>
      <c r="L24" s="20"/>
      <c r="M24" s="20">
        <f t="shared" si="0"/>
        <v>21930</v>
      </c>
      <c r="N24" s="24">
        <f t="shared" si="1"/>
        <v>24750</v>
      </c>
      <c r="O24" s="25">
        <f t="shared" si="2"/>
        <v>603.07500000000005</v>
      </c>
      <c r="P24" s="26"/>
      <c r="Q24" s="26">
        <v>127</v>
      </c>
      <c r="R24" s="24">
        <f t="shared" si="3"/>
        <v>24019.924999999999</v>
      </c>
      <c r="S24" s="25">
        <f t="shared" si="4"/>
        <v>208.33500000000001</v>
      </c>
      <c r="T24" s="27">
        <f t="shared" si="5"/>
        <v>81.335000000000008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8431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8431</v>
      </c>
      <c r="N25" s="24">
        <f t="shared" si="1"/>
        <v>8431</v>
      </c>
      <c r="O25" s="25">
        <f t="shared" si="2"/>
        <v>231.85249999999999</v>
      </c>
      <c r="P25" s="26">
        <v>10300</v>
      </c>
      <c r="Q25" s="26">
        <v>84</v>
      </c>
      <c r="R25" s="24">
        <f t="shared" si="3"/>
        <v>8115.1474999999991</v>
      </c>
      <c r="S25" s="25">
        <f t="shared" si="4"/>
        <v>80.094499999999996</v>
      </c>
      <c r="T25" s="27">
        <f t="shared" si="5"/>
        <v>-3.9055000000000035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8739</v>
      </c>
      <c r="E26" s="29"/>
      <c r="F26" s="30"/>
      <c r="G26" s="30"/>
      <c r="H26" s="30"/>
      <c r="I26" s="20">
        <v>13</v>
      </c>
      <c r="J26" s="20"/>
      <c r="K26" s="20"/>
      <c r="L26" s="20"/>
      <c r="M26" s="20">
        <f t="shared" si="0"/>
        <v>8739</v>
      </c>
      <c r="N26" s="24">
        <f t="shared" si="1"/>
        <v>11222</v>
      </c>
      <c r="O26" s="25">
        <f t="shared" si="2"/>
        <v>240.32249999999999</v>
      </c>
      <c r="P26" s="26"/>
      <c r="Q26" s="26">
        <v>101</v>
      </c>
      <c r="R26" s="24">
        <f t="shared" si="3"/>
        <v>10880.6775</v>
      </c>
      <c r="S26" s="25">
        <f t="shared" si="4"/>
        <v>83.020499999999998</v>
      </c>
      <c r="T26" s="27">
        <f t="shared" si="5"/>
        <v>-17.979500000000002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169363</v>
      </c>
      <c r="E28" s="45">
        <f t="shared" si="6"/>
        <v>70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1050</v>
      </c>
      <c r="I28" s="45">
        <f t="shared" si="7"/>
        <v>91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185513</v>
      </c>
      <c r="N28" s="45">
        <f t="shared" si="7"/>
        <v>209846</v>
      </c>
      <c r="O28" s="46">
        <f t="shared" si="7"/>
        <v>5101.607500000001</v>
      </c>
      <c r="P28" s="45">
        <f t="shared" si="7"/>
        <v>37672</v>
      </c>
      <c r="Q28" s="45">
        <f t="shared" si="7"/>
        <v>1742</v>
      </c>
      <c r="R28" s="45">
        <f t="shared" si="7"/>
        <v>203002.39249999999</v>
      </c>
      <c r="S28" s="45">
        <f t="shared" si="7"/>
        <v>1762.3734999999999</v>
      </c>
      <c r="T28" s="47">
        <f t="shared" si="7"/>
        <v>20.373499999999943</v>
      </c>
    </row>
    <row r="29" spans="1:20" ht="15.75" thickBot="1" x14ac:dyDescent="0.3">
      <c r="A29" s="92" t="s">
        <v>45</v>
      </c>
      <c r="B29" s="93"/>
      <c r="C29" s="94"/>
      <c r="D29" s="48">
        <f>D4+D5-D28</f>
        <v>455338</v>
      </c>
      <c r="E29" s="48">
        <f t="shared" ref="E29:L29" si="8">E4+E5-E28</f>
        <v>410</v>
      </c>
      <c r="F29" s="48">
        <f t="shared" si="8"/>
        <v>9340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1" priority="43" operator="equal">
      <formula>212030016606640</formula>
    </cfRule>
  </conditionalFormatting>
  <conditionalFormatting sqref="D29 E4:E6 E28:K29">
    <cfRule type="cellIs" dxfId="560" priority="41" operator="equal">
      <formula>$E$4</formula>
    </cfRule>
    <cfRule type="cellIs" dxfId="559" priority="42" operator="equal">
      <formula>2120</formula>
    </cfRule>
  </conditionalFormatting>
  <conditionalFormatting sqref="D29:E29 F4:F6 F28:F29">
    <cfRule type="cellIs" dxfId="558" priority="39" operator="equal">
      <formula>$F$4</formula>
    </cfRule>
    <cfRule type="cellIs" dxfId="557" priority="40" operator="equal">
      <formula>300</formula>
    </cfRule>
  </conditionalFormatting>
  <conditionalFormatting sqref="G4:G6 G28:G29">
    <cfRule type="cellIs" dxfId="556" priority="37" operator="equal">
      <formula>$G$4</formula>
    </cfRule>
    <cfRule type="cellIs" dxfId="555" priority="38" operator="equal">
      <formula>1660</formula>
    </cfRule>
  </conditionalFormatting>
  <conditionalFormatting sqref="H4:H6 H28:H29">
    <cfRule type="cellIs" dxfId="554" priority="35" operator="equal">
      <formula>$H$4</formula>
    </cfRule>
    <cfRule type="cellIs" dxfId="553" priority="36" operator="equal">
      <formula>6640</formula>
    </cfRule>
  </conditionalFormatting>
  <conditionalFormatting sqref="T6:T28">
    <cfRule type="cellIs" dxfId="552" priority="34" operator="lessThan">
      <formula>0</formula>
    </cfRule>
  </conditionalFormatting>
  <conditionalFormatting sqref="T7:T27">
    <cfRule type="cellIs" dxfId="551" priority="31" operator="lessThan">
      <formula>0</formula>
    </cfRule>
    <cfRule type="cellIs" dxfId="550" priority="32" operator="lessThan">
      <formula>0</formula>
    </cfRule>
    <cfRule type="cellIs" dxfId="549" priority="33" operator="lessThan">
      <formula>0</formula>
    </cfRule>
  </conditionalFormatting>
  <conditionalFormatting sqref="E4:E6 E28:K28">
    <cfRule type="cellIs" dxfId="548" priority="30" operator="equal">
      <formula>$E$4</formula>
    </cfRule>
  </conditionalFormatting>
  <conditionalFormatting sqref="D28:D29 D6 D4:M4">
    <cfRule type="cellIs" dxfId="547" priority="29" operator="equal">
      <formula>$D$4</formula>
    </cfRule>
  </conditionalFormatting>
  <conditionalFormatting sqref="I4:I6 I28:I29">
    <cfRule type="cellIs" dxfId="546" priority="28" operator="equal">
      <formula>$I$4</formula>
    </cfRule>
  </conditionalFormatting>
  <conditionalFormatting sqref="J4:J6 J28:J29">
    <cfRule type="cellIs" dxfId="545" priority="27" operator="equal">
      <formula>$J$4</formula>
    </cfRule>
  </conditionalFormatting>
  <conditionalFormatting sqref="K4:K6 K28:K29">
    <cfRule type="cellIs" dxfId="544" priority="26" operator="equal">
      <formula>$K$4</formula>
    </cfRule>
  </conditionalFormatting>
  <conditionalFormatting sqref="M4:M6">
    <cfRule type="cellIs" dxfId="543" priority="25" operator="equal">
      <formula>$L$4</formula>
    </cfRule>
  </conditionalFormatting>
  <conditionalFormatting sqref="T7:T28">
    <cfRule type="cellIs" dxfId="542" priority="22" operator="lessThan">
      <formula>0</formula>
    </cfRule>
    <cfRule type="cellIs" dxfId="541" priority="23" operator="lessThan">
      <formula>0</formula>
    </cfRule>
    <cfRule type="cellIs" dxfId="540" priority="24" operator="lessThan">
      <formula>0</formula>
    </cfRule>
  </conditionalFormatting>
  <conditionalFormatting sqref="D5:K5">
    <cfRule type="cellIs" dxfId="539" priority="21" operator="greaterThan">
      <formula>0</formula>
    </cfRule>
  </conditionalFormatting>
  <conditionalFormatting sqref="T6:T28">
    <cfRule type="cellIs" dxfId="538" priority="20" operator="lessThan">
      <formula>0</formula>
    </cfRule>
  </conditionalFormatting>
  <conditionalFormatting sqref="T7:T27">
    <cfRule type="cellIs" dxfId="537" priority="17" operator="lessThan">
      <formula>0</formula>
    </cfRule>
    <cfRule type="cellIs" dxfId="536" priority="18" operator="lessThan">
      <formula>0</formula>
    </cfRule>
    <cfRule type="cellIs" dxfId="535" priority="19" operator="lessThan">
      <formula>0</formula>
    </cfRule>
  </conditionalFormatting>
  <conditionalFormatting sqref="T7:T28">
    <cfRule type="cellIs" dxfId="534" priority="14" operator="lessThan">
      <formula>0</formula>
    </cfRule>
    <cfRule type="cellIs" dxfId="533" priority="15" operator="lessThan">
      <formula>0</formula>
    </cfRule>
    <cfRule type="cellIs" dxfId="532" priority="16" operator="lessThan">
      <formula>0</formula>
    </cfRule>
  </conditionalFormatting>
  <conditionalFormatting sqref="D5:K5">
    <cfRule type="cellIs" dxfId="531" priority="13" operator="greaterThan">
      <formula>0</formula>
    </cfRule>
  </conditionalFormatting>
  <conditionalFormatting sqref="L4 L6 L28:L29">
    <cfRule type="cellIs" dxfId="530" priority="12" operator="equal">
      <formula>$L$4</formula>
    </cfRule>
  </conditionalFormatting>
  <conditionalFormatting sqref="D7:S7">
    <cfRule type="cellIs" dxfId="529" priority="11" operator="greaterThan">
      <formula>0</formula>
    </cfRule>
  </conditionalFormatting>
  <conditionalFormatting sqref="D9:S9">
    <cfRule type="cellIs" dxfId="528" priority="10" operator="greaterThan">
      <formula>0</formula>
    </cfRule>
  </conditionalFormatting>
  <conditionalFormatting sqref="D11:S11">
    <cfRule type="cellIs" dxfId="527" priority="9" operator="greaterThan">
      <formula>0</formula>
    </cfRule>
  </conditionalFormatting>
  <conditionalFormatting sqref="D13:S13">
    <cfRule type="cellIs" dxfId="526" priority="8" operator="greaterThan">
      <formula>0</formula>
    </cfRule>
  </conditionalFormatting>
  <conditionalFormatting sqref="D15:S15">
    <cfRule type="cellIs" dxfId="525" priority="7" operator="greaterThan">
      <formula>0</formula>
    </cfRule>
  </conditionalFormatting>
  <conditionalFormatting sqref="D17:S17">
    <cfRule type="cellIs" dxfId="524" priority="6" operator="greaterThan">
      <formula>0</formula>
    </cfRule>
  </conditionalFormatting>
  <conditionalFormatting sqref="D19:S19">
    <cfRule type="cellIs" dxfId="523" priority="5" operator="greaterThan">
      <formula>0</formula>
    </cfRule>
  </conditionalFormatting>
  <conditionalFormatting sqref="D21:S21">
    <cfRule type="cellIs" dxfId="522" priority="4" operator="greaterThan">
      <formula>0</formula>
    </cfRule>
  </conditionalFormatting>
  <conditionalFormatting sqref="D23:S23">
    <cfRule type="cellIs" dxfId="521" priority="3" operator="greaterThan">
      <formula>0</formula>
    </cfRule>
  </conditionalFormatting>
  <conditionalFormatting sqref="D25:S25">
    <cfRule type="cellIs" dxfId="520" priority="2" operator="greaterThan">
      <formula>0</formula>
    </cfRule>
  </conditionalFormatting>
  <conditionalFormatting sqref="D27:S27">
    <cfRule type="cellIs" dxfId="519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'20'!D29</f>
        <v>455338</v>
      </c>
      <c r="E4" s="2">
        <f>'20'!E29</f>
        <v>410</v>
      </c>
      <c r="F4" s="2">
        <f>'20'!F29</f>
        <v>9340</v>
      </c>
      <c r="G4" s="2">
        <f>'20'!G29</f>
        <v>0</v>
      </c>
      <c r="H4" s="2">
        <f>'20'!H29</f>
        <v>35380</v>
      </c>
      <c r="I4" s="2">
        <f>'20'!I29</f>
        <v>856</v>
      </c>
      <c r="J4" s="2">
        <f>'20'!J29</f>
        <v>331</v>
      </c>
      <c r="K4" s="2">
        <f>'20'!K29</f>
        <v>264</v>
      </c>
      <c r="L4" s="2">
        <f>'20'!L29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455338</v>
      </c>
      <c r="E29" s="48">
        <f t="shared" ref="E29:L29" si="8">E4+E5-E28</f>
        <v>410</v>
      </c>
      <c r="F29" s="48">
        <f t="shared" si="8"/>
        <v>9340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8" priority="43" operator="equal">
      <formula>212030016606640</formula>
    </cfRule>
  </conditionalFormatting>
  <conditionalFormatting sqref="D29 E4:E6 E28:K29">
    <cfRule type="cellIs" dxfId="517" priority="41" operator="equal">
      <formula>$E$4</formula>
    </cfRule>
    <cfRule type="cellIs" dxfId="516" priority="42" operator="equal">
      <formula>2120</formula>
    </cfRule>
  </conditionalFormatting>
  <conditionalFormatting sqref="D29:E29 F4:F6 F28:F29">
    <cfRule type="cellIs" dxfId="515" priority="39" operator="equal">
      <formula>$F$4</formula>
    </cfRule>
    <cfRule type="cellIs" dxfId="514" priority="40" operator="equal">
      <formula>300</formula>
    </cfRule>
  </conditionalFormatting>
  <conditionalFormatting sqref="G4:G6 G28:G29">
    <cfRule type="cellIs" dxfId="513" priority="37" operator="equal">
      <formula>$G$4</formula>
    </cfRule>
    <cfRule type="cellIs" dxfId="512" priority="38" operator="equal">
      <formula>1660</formula>
    </cfRule>
  </conditionalFormatting>
  <conditionalFormatting sqref="H4:H6 H28:H29">
    <cfRule type="cellIs" dxfId="511" priority="35" operator="equal">
      <formula>$H$4</formula>
    </cfRule>
    <cfRule type="cellIs" dxfId="510" priority="36" operator="equal">
      <formula>6640</formula>
    </cfRule>
  </conditionalFormatting>
  <conditionalFormatting sqref="T6:T28">
    <cfRule type="cellIs" dxfId="509" priority="34" operator="lessThan">
      <formula>0</formula>
    </cfRule>
  </conditionalFormatting>
  <conditionalFormatting sqref="T7:T27">
    <cfRule type="cellIs" dxfId="508" priority="31" operator="lessThan">
      <formula>0</formula>
    </cfRule>
    <cfRule type="cellIs" dxfId="507" priority="32" operator="lessThan">
      <formula>0</formula>
    </cfRule>
    <cfRule type="cellIs" dxfId="506" priority="33" operator="lessThan">
      <formula>0</formula>
    </cfRule>
  </conditionalFormatting>
  <conditionalFormatting sqref="E4:E6 E28:K28">
    <cfRule type="cellIs" dxfId="505" priority="30" operator="equal">
      <formula>$E$4</formula>
    </cfRule>
  </conditionalFormatting>
  <conditionalFormatting sqref="D28:D29 D6 D4:M4">
    <cfRule type="cellIs" dxfId="504" priority="29" operator="equal">
      <formula>$D$4</formula>
    </cfRule>
  </conditionalFormatting>
  <conditionalFormatting sqref="I4:I6 I28:I29">
    <cfRule type="cellIs" dxfId="503" priority="28" operator="equal">
      <formula>$I$4</formula>
    </cfRule>
  </conditionalFormatting>
  <conditionalFormatting sqref="J4:J6 J28:J29">
    <cfRule type="cellIs" dxfId="502" priority="27" operator="equal">
      <formula>$J$4</formula>
    </cfRule>
  </conditionalFormatting>
  <conditionalFormatting sqref="K4:K6 K28:K29">
    <cfRule type="cellIs" dxfId="501" priority="26" operator="equal">
      <formula>$K$4</formula>
    </cfRule>
  </conditionalFormatting>
  <conditionalFormatting sqref="M4:M6">
    <cfRule type="cellIs" dxfId="500" priority="25" operator="equal">
      <formula>$L$4</formula>
    </cfRule>
  </conditionalFormatting>
  <conditionalFormatting sqref="T7:T28">
    <cfRule type="cellIs" dxfId="499" priority="22" operator="lessThan">
      <formula>0</formula>
    </cfRule>
    <cfRule type="cellIs" dxfId="498" priority="23" operator="lessThan">
      <formula>0</formula>
    </cfRule>
    <cfRule type="cellIs" dxfId="497" priority="24" operator="lessThan">
      <formula>0</formula>
    </cfRule>
  </conditionalFormatting>
  <conditionalFormatting sqref="D5:K5">
    <cfRule type="cellIs" dxfId="496" priority="21" operator="greaterThan">
      <formula>0</formula>
    </cfRule>
  </conditionalFormatting>
  <conditionalFormatting sqref="T6:T28">
    <cfRule type="cellIs" dxfId="495" priority="20" operator="lessThan">
      <formula>0</formula>
    </cfRule>
  </conditionalFormatting>
  <conditionalFormatting sqref="T7:T27">
    <cfRule type="cellIs" dxfId="494" priority="17" operator="lessThan">
      <formula>0</formula>
    </cfRule>
    <cfRule type="cellIs" dxfId="493" priority="18" operator="lessThan">
      <formula>0</formula>
    </cfRule>
    <cfRule type="cellIs" dxfId="492" priority="19" operator="lessThan">
      <formula>0</formula>
    </cfRule>
  </conditionalFormatting>
  <conditionalFormatting sqref="T7:T28">
    <cfRule type="cellIs" dxfId="491" priority="14" operator="lessThan">
      <formula>0</formula>
    </cfRule>
    <cfRule type="cellIs" dxfId="490" priority="15" operator="lessThan">
      <formula>0</formula>
    </cfRule>
    <cfRule type="cellIs" dxfId="489" priority="16" operator="lessThan">
      <formula>0</formula>
    </cfRule>
  </conditionalFormatting>
  <conditionalFormatting sqref="D5:K5">
    <cfRule type="cellIs" dxfId="488" priority="13" operator="greaterThan">
      <formula>0</formula>
    </cfRule>
  </conditionalFormatting>
  <conditionalFormatting sqref="L4 L6 L28:L29">
    <cfRule type="cellIs" dxfId="487" priority="12" operator="equal">
      <formula>$L$4</formula>
    </cfRule>
  </conditionalFormatting>
  <conditionalFormatting sqref="D7:S7">
    <cfRule type="cellIs" dxfId="486" priority="11" operator="greaterThan">
      <formula>0</formula>
    </cfRule>
  </conditionalFormatting>
  <conditionalFormatting sqref="D9:S9">
    <cfRule type="cellIs" dxfId="485" priority="10" operator="greaterThan">
      <formula>0</formula>
    </cfRule>
  </conditionalFormatting>
  <conditionalFormatting sqref="D11:S11">
    <cfRule type="cellIs" dxfId="484" priority="9" operator="greaterThan">
      <formula>0</formula>
    </cfRule>
  </conditionalFormatting>
  <conditionalFormatting sqref="D13:S13">
    <cfRule type="cellIs" dxfId="483" priority="8" operator="greaterThan">
      <formula>0</formula>
    </cfRule>
  </conditionalFormatting>
  <conditionalFormatting sqref="D15:S15">
    <cfRule type="cellIs" dxfId="482" priority="7" operator="greaterThan">
      <formula>0</formula>
    </cfRule>
  </conditionalFormatting>
  <conditionalFormatting sqref="D17:S17">
    <cfRule type="cellIs" dxfId="481" priority="6" operator="greaterThan">
      <formula>0</formula>
    </cfRule>
  </conditionalFormatting>
  <conditionalFormatting sqref="D19:S19">
    <cfRule type="cellIs" dxfId="480" priority="5" operator="greaterThan">
      <formula>0</formula>
    </cfRule>
  </conditionalFormatting>
  <conditionalFormatting sqref="D21:S21">
    <cfRule type="cellIs" dxfId="479" priority="4" operator="greaterThan">
      <formula>0</formula>
    </cfRule>
  </conditionalFormatting>
  <conditionalFormatting sqref="D23:S23">
    <cfRule type="cellIs" dxfId="478" priority="3" operator="greaterThan">
      <formula>0</formula>
    </cfRule>
  </conditionalFormatting>
  <conditionalFormatting sqref="D25:S25">
    <cfRule type="cellIs" dxfId="477" priority="2" operator="greaterThan">
      <formula>0</formula>
    </cfRule>
  </conditionalFormatting>
  <conditionalFormatting sqref="D27:S27">
    <cfRule type="cellIs" dxfId="476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73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'21'!D29</f>
        <v>455338</v>
      </c>
      <c r="E4" s="2">
        <f>'21'!E29</f>
        <v>410</v>
      </c>
      <c r="F4" s="2">
        <f>'21'!F29</f>
        <v>9340</v>
      </c>
      <c r="G4" s="2">
        <f>'21'!G29</f>
        <v>0</v>
      </c>
      <c r="H4" s="2">
        <f>'21'!H29</f>
        <v>35380</v>
      </c>
      <c r="I4" s="2">
        <f>'21'!I29</f>
        <v>856</v>
      </c>
      <c r="J4" s="2">
        <f>'21'!J29</f>
        <v>331</v>
      </c>
      <c r="K4" s="2">
        <f>'21'!K29</f>
        <v>264</v>
      </c>
      <c r="L4" s="2">
        <f>'21'!L29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10760</v>
      </c>
      <c r="E7" s="22"/>
      <c r="F7" s="22"/>
      <c r="G7" s="22"/>
      <c r="H7" s="22"/>
      <c r="I7" s="23">
        <v>8</v>
      </c>
      <c r="J7" s="23"/>
      <c r="K7" s="23"/>
      <c r="L7" s="23"/>
      <c r="M7" s="20">
        <f>D7+E7*20+F7*10+G7*9+H7*9</f>
        <v>10760</v>
      </c>
      <c r="N7" s="24">
        <f>D7+E7*20+F7*10+G7*9+H7*9+I7*191+J7*191+K7*182+L7*100</f>
        <v>12288</v>
      </c>
      <c r="O7" s="25">
        <f>M7*2.75%</f>
        <v>295.89999999999998</v>
      </c>
      <c r="P7" s="26"/>
      <c r="Q7" s="26">
        <v>52</v>
      </c>
      <c r="R7" s="24">
        <f>M7-(M7*2.75%)+I7*191+J7*191+K7*182+L7*100-Q7</f>
        <v>11940.1</v>
      </c>
      <c r="S7" s="25">
        <f>M7*0.95%</f>
        <v>102.22</v>
      </c>
      <c r="T7" s="27">
        <f>S7-Q7</f>
        <v>50.22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5774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5774</v>
      </c>
      <c r="N8" s="24">
        <f t="shared" ref="N8:N27" si="1">D8+E8*20+F8*10+G8*9+H8*9+I8*191+J8*191+K8*182+L8*100</f>
        <v>5774</v>
      </c>
      <c r="O8" s="25">
        <f t="shared" ref="O8:O27" si="2">M8*2.75%</f>
        <v>158.785</v>
      </c>
      <c r="P8" s="26"/>
      <c r="Q8" s="26">
        <v>50</v>
      </c>
      <c r="R8" s="24">
        <f t="shared" ref="R8:R27" si="3">M8-(M8*2.75%)+I8*191+J8*191+K8*182+L8*100-Q8</f>
        <v>5565.2150000000001</v>
      </c>
      <c r="S8" s="25">
        <f t="shared" ref="S8:S27" si="4">M8*0.95%</f>
        <v>54.853000000000002</v>
      </c>
      <c r="T8" s="27">
        <f t="shared" ref="T8:T27" si="5">S8-Q8</f>
        <v>4.8530000000000015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14001</v>
      </c>
      <c r="E9" s="30"/>
      <c r="F9" s="30">
        <v>100</v>
      </c>
      <c r="G9" s="30"/>
      <c r="H9" s="30">
        <v>250</v>
      </c>
      <c r="I9" s="20">
        <v>4</v>
      </c>
      <c r="J9" s="20"/>
      <c r="K9" s="20"/>
      <c r="L9" s="20"/>
      <c r="M9" s="20">
        <f t="shared" si="0"/>
        <v>17251</v>
      </c>
      <c r="N9" s="24">
        <f t="shared" si="1"/>
        <v>18015</v>
      </c>
      <c r="O9" s="25">
        <f t="shared" si="2"/>
        <v>474.40249999999997</v>
      </c>
      <c r="P9" s="26"/>
      <c r="Q9" s="26">
        <v>140</v>
      </c>
      <c r="R9" s="24">
        <f t="shared" si="3"/>
        <v>17400.5975</v>
      </c>
      <c r="S9" s="25">
        <f t="shared" si="4"/>
        <v>163.8845</v>
      </c>
      <c r="T9" s="27">
        <f t="shared" si="5"/>
        <v>23.884500000000003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4282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4282</v>
      </c>
      <c r="N10" s="24">
        <f t="shared" si="1"/>
        <v>5237</v>
      </c>
      <c r="O10" s="25">
        <f t="shared" si="2"/>
        <v>117.755</v>
      </c>
      <c r="P10" s="26"/>
      <c r="Q10" s="26">
        <v>29</v>
      </c>
      <c r="R10" s="24">
        <f t="shared" si="3"/>
        <v>5090.2449999999999</v>
      </c>
      <c r="S10" s="25">
        <f t="shared" si="4"/>
        <v>40.679000000000002</v>
      </c>
      <c r="T10" s="27">
        <f t="shared" si="5"/>
        <v>11.679000000000002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6275</v>
      </c>
      <c r="N12" s="24">
        <f t="shared" si="1"/>
        <v>6275</v>
      </c>
      <c r="O12" s="25">
        <f t="shared" si="2"/>
        <v>172.5625</v>
      </c>
      <c r="P12" s="26"/>
      <c r="Q12" s="26">
        <v>32</v>
      </c>
      <c r="R12" s="24">
        <f t="shared" si="3"/>
        <v>6070.4375</v>
      </c>
      <c r="S12" s="25">
        <f t="shared" si="4"/>
        <v>59.612499999999997</v>
      </c>
      <c r="T12" s="27">
        <f t="shared" si="5"/>
        <v>27.612499999999997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3913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3913</v>
      </c>
      <c r="N13" s="24">
        <f t="shared" si="1"/>
        <v>3913</v>
      </c>
      <c r="O13" s="25">
        <f t="shared" si="2"/>
        <v>107.6075</v>
      </c>
      <c r="P13" s="26"/>
      <c r="Q13" s="26">
        <v>55</v>
      </c>
      <c r="R13" s="24">
        <f t="shared" si="3"/>
        <v>3750.3924999999999</v>
      </c>
      <c r="S13" s="25">
        <f t="shared" si="4"/>
        <v>37.173499999999997</v>
      </c>
      <c r="T13" s="27">
        <f t="shared" si="5"/>
        <v>-17.826500000000003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9505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9505</v>
      </c>
      <c r="N14" s="24">
        <f t="shared" si="1"/>
        <v>10460</v>
      </c>
      <c r="O14" s="25">
        <f t="shared" si="2"/>
        <v>261.38749999999999</v>
      </c>
      <c r="P14" s="26">
        <v>8000</v>
      </c>
      <c r="Q14" s="26">
        <v>178</v>
      </c>
      <c r="R14" s="24">
        <f t="shared" si="3"/>
        <v>10020.612499999999</v>
      </c>
      <c r="S14" s="25">
        <f t="shared" si="4"/>
        <v>90.297499999999999</v>
      </c>
      <c r="T14" s="27">
        <f t="shared" si="5"/>
        <v>-87.702500000000001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19681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19861</v>
      </c>
      <c r="N15" s="24">
        <f t="shared" si="1"/>
        <v>20243</v>
      </c>
      <c r="O15" s="25">
        <f t="shared" si="2"/>
        <v>546.17750000000001</v>
      </c>
      <c r="P15" s="26">
        <v>32560</v>
      </c>
      <c r="Q15" s="26">
        <v>160</v>
      </c>
      <c r="R15" s="24">
        <f t="shared" si="3"/>
        <v>19536.822499999998</v>
      </c>
      <c r="S15" s="25">
        <f t="shared" si="4"/>
        <v>188.67949999999999</v>
      </c>
      <c r="T15" s="27">
        <f t="shared" si="5"/>
        <v>28.67949999999999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9082</v>
      </c>
      <c r="E16" s="30"/>
      <c r="F16" s="30">
        <v>80</v>
      </c>
      <c r="G16" s="30"/>
      <c r="H16" s="30">
        <v>80</v>
      </c>
      <c r="I16" s="20"/>
      <c r="J16" s="20"/>
      <c r="K16" s="20"/>
      <c r="L16" s="20"/>
      <c r="M16" s="20">
        <f t="shared" si="0"/>
        <v>10602</v>
      </c>
      <c r="N16" s="24">
        <f t="shared" si="1"/>
        <v>10602</v>
      </c>
      <c r="O16" s="25">
        <f t="shared" si="2"/>
        <v>291.55500000000001</v>
      </c>
      <c r="P16" s="26"/>
      <c r="Q16" s="26">
        <v>90</v>
      </c>
      <c r="R16" s="24">
        <f t="shared" si="3"/>
        <v>10220.445</v>
      </c>
      <c r="S16" s="25">
        <f t="shared" si="4"/>
        <v>100.71899999999999</v>
      </c>
      <c r="T16" s="27">
        <f t="shared" si="5"/>
        <v>10.718999999999994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9090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9540</v>
      </c>
      <c r="N17" s="24">
        <f t="shared" si="1"/>
        <v>11450</v>
      </c>
      <c r="O17" s="25">
        <f t="shared" si="2"/>
        <v>262.35000000000002</v>
      </c>
      <c r="P17" s="26">
        <v>-1000</v>
      </c>
      <c r="Q17" s="26">
        <v>82</v>
      </c>
      <c r="R17" s="24">
        <f t="shared" si="3"/>
        <v>11105.65</v>
      </c>
      <c r="S17" s="25">
        <f t="shared" si="4"/>
        <v>90.63</v>
      </c>
      <c r="T17" s="27">
        <f t="shared" si="5"/>
        <v>8.6299999999999955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15115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15115</v>
      </c>
      <c r="N19" s="24">
        <f t="shared" si="1"/>
        <v>17025</v>
      </c>
      <c r="O19" s="25">
        <f t="shared" si="2"/>
        <v>415.66250000000002</v>
      </c>
      <c r="P19" s="26">
        <v>-1200</v>
      </c>
      <c r="Q19" s="26">
        <v>170</v>
      </c>
      <c r="R19" s="24">
        <f t="shared" si="3"/>
        <v>16439.337500000001</v>
      </c>
      <c r="S19" s="25">
        <f t="shared" si="4"/>
        <v>143.5925</v>
      </c>
      <c r="T19" s="27">
        <f t="shared" si="5"/>
        <v>-26.407499999999999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8229</v>
      </c>
      <c r="E20" s="30"/>
      <c r="F20" s="30"/>
      <c r="G20" s="30"/>
      <c r="H20" s="30"/>
      <c r="I20" s="20">
        <v>19</v>
      </c>
      <c r="J20" s="20"/>
      <c r="K20" s="20"/>
      <c r="L20" s="20"/>
      <c r="M20" s="20">
        <f t="shared" si="0"/>
        <v>8229</v>
      </c>
      <c r="N20" s="24">
        <f t="shared" si="1"/>
        <v>11858</v>
      </c>
      <c r="O20" s="25">
        <f t="shared" si="2"/>
        <v>226.29750000000001</v>
      </c>
      <c r="P20" s="26">
        <v>-500</v>
      </c>
      <c r="Q20" s="26">
        <v>120</v>
      </c>
      <c r="R20" s="24">
        <f t="shared" si="3"/>
        <v>11511.702499999999</v>
      </c>
      <c r="S20" s="25">
        <f t="shared" si="4"/>
        <v>78.1755</v>
      </c>
      <c r="T20" s="27">
        <f t="shared" si="5"/>
        <v>-41.8245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6224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6224</v>
      </c>
      <c r="N21" s="24">
        <f t="shared" si="1"/>
        <v>6224</v>
      </c>
      <c r="O21" s="25">
        <f t="shared" si="2"/>
        <v>171.16</v>
      </c>
      <c r="P21" s="26"/>
      <c r="Q21" s="26">
        <v>5</v>
      </c>
      <c r="R21" s="24">
        <f t="shared" si="3"/>
        <v>6047.84</v>
      </c>
      <c r="S21" s="25">
        <f t="shared" si="4"/>
        <v>59.128</v>
      </c>
      <c r="T21" s="27">
        <f t="shared" si="5"/>
        <v>54.128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15959</v>
      </c>
      <c r="E22" s="30"/>
      <c r="F22" s="30"/>
      <c r="G22" s="20"/>
      <c r="H22" s="30">
        <v>250</v>
      </c>
      <c r="I22" s="20">
        <v>10</v>
      </c>
      <c r="J22" s="20"/>
      <c r="K22" s="20"/>
      <c r="L22" s="20"/>
      <c r="M22" s="20">
        <f t="shared" si="0"/>
        <v>18209</v>
      </c>
      <c r="N22" s="24">
        <f t="shared" si="1"/>
        <v>20119</v>
      </c>
      <c r="O22" s="25">
        <f t="shared" si="2"/>
        <v>500.7475</v>
      </c>
      <c r="P22" s="26"/>
      <c r="Q22" s="26">
        <v>100</v>
      </c>
      <c r="R22" s="24">
        <f t="shared" si="3"/>
        <v>19518.252499999999</v>
      </c>
      <c r="S22" s="25">
        <f t="shared" si="4"/>
        <v>172.9855</v>
      </c>
      <c r="T22" s="27">
        <f t="shared" si="5"/>
        <v>72.985500000000002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8004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8004</v>
      </c>
      <c r="N23" s="24">
        <f t="shared" si="1"/>
        <v>9914</v>
      </c>
      <c r="O23" s="25">
        <f t="shared" si="2"/>
        <v>220.11</v>
      </c>
      <c r="P23" s="26">
        <v>8780</v>
      </c>
      <c r="Q23" s="26">
        <v>80</v>
      </c>
      <c r="R23" s="24">
        <f t="shared" si="3"/>
        <v>9613.89</v>
      </c>
      <c r="S23" s="25">
        <f t="shared" si="4"/>
        <v>76.037999999999997</v>
      </c>
      <c r="T23" s="27">
        <f t="shared" si="5"/>
        <v>-3.9620000000000033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11005</v>
      </c>
      <c r="E24" s="30"/>
      <c r="F24" s="30">
        <v>20</v>
      </c>
      <c r="G24" s="30"/>
      <c r="H24" s="30"/>
      <c r="I24" s="20"/>
      <c r="J24" s="20"/>
      <c r="K24" s="20"/>
      <c r="L24" s="20"/>
      <c r="M24" s="20">
        <f t="shared" si="0"/>
        <v>11205</v>
      </c>
      <c r="N24" s="24">
        <f t="shared" si="1"/>
        <v>11205</v>
      </c>
      <c r="O24" s="25">
        <f t="shared" si="2"/>
        <v>308.13749999999999</v>
      </c>
      <c r="P24" s="26"/>
      <c r="Q24" s="26">
        <v>97</v>
      </c>
      <c r="R24" s="24">
        <f t="shared" si="3"/>
        <v>10799.862499999999</v>
      </c>
      <c r="S24" s="25">
        <f t="shared" si="4"/>
        <v>106.44749999999999</v>
      </c>
      <c r="T24" s="27">
        <f t="shared" si="5"/>
        <v>9.4474999999999909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7612</v>
      </c>
      <c r="N25" s="24">
        <f t="shared" si="1"/>
        <v>7612</v>
      </c>
      <c r="O25" s="25">
        <f t="shared" si="2"/>
        <v>209.33</v>
      </c>
      <c r="P25" s="26">
        <v>6300</v>
      </c>
      <c r="Q25" s="26">
        <v>72</v>
      </c>
      <c r="R25" s="24">
        <f t="shared" si="3"/>
        <v>7330.67</v>
      </c>
      <c r="S25" s="25">
        <f t="shared" si="4"/>
        <v>72.313999999999993</v>
      </c>
      <c r="T25" s="27">
        <f t="shared" si="5"/>
        <v>0.31399999999999295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6170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6170</v>
      </c>
      <c r="N26" s="24">
        <f t="shared" si="1"/>
        <v>6170</v>
      </c>
      <c r="O26" s="25">
        <f t="shared" si="2"/>
        <v>169.67500000000001</v>
      </c>
      <c r="P26" s="26"/>
      <c r="Q26" s="26">
        <v>80</v>
      </c>
      <c r="R26" s="24">
        <f t="shared" si="3"/>
        <v>5920.3249999999998</v>
      </c>
      <c r="S26" s="25">
        <f t="shared" si="4"/>
        <v>58.615000000000002</v>
      </c>
      <c r="T26" s="27">
        <f t="shared" si="5"/>
        <v>-21.384999999999998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13957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13957</v>
      </c>
      <c r="N27" s="40">
        <f t="shared" si="1"/>
        <v>13957</v>
      </c>
      <c r="O27" s="25">
        <f t="shared" si="2"/>
        <v>383.8175</v>
      </c>
      <c r="P27" s="41">
        <v>8500</v>
      </c>
      <c r="Q27" s="41">
        <v>200</v>
      </c>
      <c r="R27" s="24">
        <f t="shared" si="3"/>
        <v>13373.182500000001</v>
      </c>
      <c r="S27" s="42">
        <f t="shared" si="4"/>
        <v>132.5915</v>
      </c>
      <c r="T27" s="43">
        <f t="shared" si="5"/>
        <v>-67.408500000000004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188138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650</v>
      </c>
      <c r="I28" s="45">
        <f t="shared" si="7"/>
        <v>83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195988</v>
      </c>
      <c r="N28" s="45">
        <f t="shared" si="7"/>
        <v>211841</v>
      </c>
      <c r="O28" s="46">
        <f t="shared" si="7"/>
        <v>5389.6699999999992</v>
      </c>
      <c r="P28" s="45">
        <f t="shared" si="7"/>
        <v>61440</v>
      </c>
      <c r="Q28" s="45">
        <f t="shared" si="7"/>
        <v>1825</v>
      </c>
      <c r="R28" s="45">
        <f t="shared" si="7"/>
        <v>204626.33</v>
      </c>
      <c r="S28" s="45">
        <f t="shared" si="7"/>
        <v>1861.886</v>
      </c>
      <c r="T28" s="47">
        <f t="shared" si="7"/>
        <v>36.885999999999967</v>
      </c>
    </row>
    <row r="29" spans="1:20" ht="15.75" thickBot="1" x14ac:dyDescent="0.3">
      <c r="A29" s="92" t="s">
        <v>45</v>
      </c>
      <c r="B29" s="93"/>
      <c r="C29" s="94"/>
      <c r="D29" s="48">
        <f>D4+D5-D28</f>
        <v>267200</v>
      </c>
      <c r="E29" s="48">
        <f t="shared" ref="E29:L29" si="8">E4+E5-E28</f>
        <v>5410</v>
      </c>
      <c r="F29" s="48">
        <f t="shared" si="8"/>
        <v>9140</v>
      </c>
      <c r="G29" s="48">
        <f t="shared" si="8"/>
        <v>0</v>
      </c>
      <c r="H29" s="48">
        <f t="shared" si="8"/>
        <v>34730</v>
      </c>
      <c r="I29" s="48">
        <f t="shared" si="8"/>
        <v>773</v>
      </c>
      <c r="J29" s="48">
        <f t="shared" si="8"/>
        <v>331</v>
      </c>
      <c r="K29" s="48">
        <f t="shared" si="8"/>
        <v>264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5" priority="43" operator="equal">
      <formula>212030016606640</formula>
    </cfRule>
  </conditionalFormatting>
  <conditionalFormatting sqref="D29 E4:E6 E28:K29">
    <cfRule type="cellIs" dxfId="474" priority="41" operator="equal">
      <formula>$E$4</formula>
    </cfRule>
    <cfRule type="cellIs" dxfId="473" priority="42" operator="equal">
      <formula>2120</formula>
    </cfRule>
  </conditionalFormatting>
  <conditionalFormatting sqref="D29:E29 F4:F6 F28:F29">
    <cfRule type="cellIs" dxfId="472" priority="39" operator="equal">
      <formula>$F$4</formula>
    </cfRule>
    <cfRule type="cellIs" dxfId="471" priority="40" operator="equal">
      <formula>300</formula>
    </cfRule>
  </conditionalFormatting>
  <conditionalFormatting sqref="G4:G6 G28:G29">
    <cfRule type="cellIs" dxfId="470" priority="37" operator="equal">
      <formula>$G$4</formula>
    </cfRule>
    <cfRule type="cellIs" dxfId="469" priority="38" operator="equal">
      <formula>1660</formula>
    </cfRule>
  </conditionalFormatting>
  <conditionalFormatting sqref="H4:H6 H28:H29">
    <cfRule type="cellIs" dxfId="468" priority="35" operator="equal">
      <formula>$H$4</formula>
    </cfRule>
    <cfRule type="cellIs" dxfId="467" priority="36" operator="equal">
      <formula>6640</formula>
    </cfRule>
  </conditionalFormatting>
  <conditionalFormatting sqref="T6:T28">
    <cfRule type="cellIs" dxfId="466" priority="34" operator="lessThan">
      <formula>0</formula>
    </cfRule>
  </conditionalFormatting>
  <conditionalFormatting sqref="T7:T27">
    <cfRule type="cellIs" dxfId="465" priority="31" operator="lessThan">
      <formula>0</formula>
    </cfRule>
    <cfRule type="cellIs" dxfId="464" priority="32" operator="lessThan">
      <formula>0</formula>
    </cfRule>
    <cfRule type="cellIs" dxfId="463" priority="33" operator="lessThan">
      <formula>0</formula>
    </cfRule>
  </conditionalFormatting>
  <conditionalFormatting sqref="E4:E6 E28:K28">
    <cfRule type="cellIs" dxfId="462" priority="30" operator="equal">
      <formula>$E$4</formula>
    </cfRule>
  </conditionalFormatting>
  <conditionalFormatting sqref="D28:D29 D6 D4:M4">
    <cfRule type="cellIs" dxfId="461" priority="29" operator="equal">
      <formula>$D$4</formula>
    </cfRule>
  </conditionalFormatting>
  <conditionalFormatting sqref="I4:I6 I28:I29">
    <cfRule type="cellIs" dxfId="460" priority="28" operator="equal">
      <formula>$I$4</formula>
    </cfRule>
  </conditionalFormatting>
  <conditionalFormatting sqref="J4:J6 J28:J29">
    <cfRule type="cellIs" dxfId="459" priority="27" operator="equal">
      <formula>$J$4</formula>
    </cfRule>
  </conditionalFormatting>
  <conditionalFormatting sqref="K4:K6 K28:K29">
    <cfRule type="cellIs" dxfId="458" priority="26" operator="equal">
      <formula>$K$4</formula>
    </cfRule>
  </conditionalFormatting>
  <conditionalFormatting sqref="M4:M6">
    <cfRule type="cellIs" dxfId="457" priority="25" operator="equal">
      <formula>$L$4</formula>
    </cfRule>
  </conditionalFormatting>
  <conditionalFormatting sqref="T7:T28">
    <cfRule type="cellIs" dxfId="456" priority="22" operator="lessThan">
      <formula>0</formula>
    </cfRule>
    <cfRule type="cellIs" dxfId="455" priority="23" operator="lessThan">
      <formula>0</formula>
    </cfRule>
    <cfRule type="cellIs" dxfId="454" priority="24" operator="lessThan">
      <formula>0</formula>
    </cfRule>
  </conditionalFormatting>
  <conditionalFormatting sqref="D5:K5">
    <cfRule type="cellIs" dxfId="453" priority="21" operator="greaterThan">
      <formula>0</formula>
    </cfRule>
  </conditionalFormatting>
  <conditionalFormatting sqref="T6:T28">
    <cfRule type="cellIs" dxfId="452" priority="20" operator="lessThan">
      <formula>0</formula>
    </cfRule>
  </conditionalFormatting>
  <conditionalFormatting sqref="T7:T27">
    <cfRule type="cellIs" dxfId="451" priority="17" operator="lessThan">
      <formula>0</formula>
    </cfRule>
    <cfRule type="cellIs" dxfId="450" priority="18" operator="lessThan">
      <formula>0</formula>
    </cfRule>
    <cfRule type="cellIs" dxfId="449" priority="19" operator="lessThan">
      <formula>0</formula>
    </cfRule>
  </conditionalFormatting>
  <conditionalFormatting sqref="T7:T28">
    <cfRule type="cellIs" dxfId="448" priority="14" operator="lessThan">
      <formula>0</formula>
    </cfRule>
    <cfRule type="cellIs" dxfId="447" priority="15" operator="lessThan">
      <formula>0</formula>
    </cfRule>
    <cfRule type="cellIs" dxfId="446" priority="16" operator="lessThan">
      <formula>0</formula>
    </cfRule>
  </conditionalFormatting>
  <conditionalFormatting sqref="D5:K5">
    <cfRule type="cellIs" dxfId="445" priority="13" operator="greaterThan">
      <formula>0</formula>
    </cfRule>
  </conditionalFormatting>
  <conditionalFormatting sqref="L4 L6 L28:L29">
    <cfRule type="cellIs" dxfId="444" priority="12" operator="equal">
      <formula>$L$4</formula>
    </cfRule>
  </conditionalFormatting>
  <conditionalFormatting sqref="D7:S7">
    <cfRule type="cellIs" dxfId="443" priority="11" operator="greaterThan">
      <formula>0</formula>
    </cfRule>
  </conditionalFormatting>
  <conditionalFormatting sqref="D9:S9">
    <cfRule type="cellIs" dxfId="442" priority="10" operator="greaterThan">
      <formula>0</formula>
    </cfRule>
  </conditionalFormatting>
  <conditionalFormatting sqref="D11:S11">
    <cfRule type="cellIs" dxfId="441" priority="9" operator="greaterThan">
      <formula>0</formula>
    </cfRule>
  </conditionalFormatting>
  <conditionalFormatting sqref="D13:S13">
    <cfRule type="cellIs" dxfId="440" priority="8" operator="greaterThan">
      <formula>0</formula>
    </cfRule>
  </conditionalFormatting>
  <conditionalFormatting sqref="D15:S15">
    <cfRule type="cellIs" dxfId="439" priority="7" operator="greaterThan">
      <formula>0</formula>
    </cfRule>
  </conditionalFormatting>
  <conditionalFormatting sqref="D17:S17">
    <cfRule type="cellIs" dxfId="438" priority="6" operator="greaterThan">
      <formula>0</formula>
    </cfRule>
  </conditionalFormatting>
  <conditionalFormatting sqref="D19:S19">
    <cfRule type="cellIs" dxfId="437" priority="5" operator="greaterThan">
      <formula>0</formula>
    </cfRule>
  </conditionalFormatting>
  <conditionalFormatting sqref="D21:S21">
    <cfRule type="cellIs" dxfId="436" priority="4" operator="greaterThan">
      <formula>0</formula>
    </cfRule>
  </conditionalFormatting>
  <conditionalFormatting sqref="D23:S23">
    <cfRule type="cellIs" dxfId="435" priority="3" operator="greaterThan">
      <formula>0</formula>
    </cfRule>
  </conditionalFormatting>
  <conditionalFormatting sqref="D25:S25">
    <cfRule type="cellIs" dxfId="434" priority="2" operator="greaterThan">
      <formula>0</formula>
    </cfRule>
  </conditionalFormatting>
  <conditionalFormatting sqref="D27:S27">
    <cfRule type="cellIs" dxfId="433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25" sqref="D25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74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'22'!D29</f>
        <v>267200</v>
      </c>
      <c r="E4" s="2">
        <f>'22'!E29</f>
        <v>5410</v>
      </c>
      <c r="F4" s="2">
        <f>'22'!F29</f>
        <v>9140</v>
      </c>
      <c r="G4" s="2">
        <f>'22'!G29</f>
        <v>0</v>
      </c>
      <c r="H4" s="2">
        <f>'22'!H29</f>
        <v>34730</v>
      </c>
      <c r="I4" s="2">
        <f>'22'!I29</f>
        <v>773</v>
      </c>
      <c r="J4" s="2">
        <f>'22'!J29</f>
        <v>331</v>
      </c>
      <c r="K4" s="2">
        <f>'22'!K29</f>
        <v>264</v>
      </c>
      <c r="L4" s="2">
        <f>'22'!L29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493996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8578</v>
      </c>
      <c r="E7" s="22"/>
      <c r="F7" s="22">
        <v>20</v>
      </c>
      <c r="G7" s="22"/>
      <c r="H7" s="22">
        <v>120</v>
      </c>
      <c r="I7" s="23">
        <v>5</v>
      </c>
      <c r="J7" s="23"/>
      <c r="K7" s="23"/>
      <c r="L7" s="23"/>
      <c r="M7" s="20">
        <f>D7+E7*20+F7*10+G7*9+H7*9</f>
        <v>9858</v>
      </c>
      <c r="N7" s="24">
        <f>D7+E7*20+F7*10+G7*9+H7*9+I7*191+J7*191+K7*182+L7*100</f>
        <v>10813</v>
      </c>
      <c r="O7" s="25">
        <f>M7*2.75%</f>
        <v>271.09500000000003</v>
      </c>
      <c r="P7" s="26"/>
      <c r="Q7" s="26">
        <v>82</v>
      </c>
      <c r="R7" s="24">
        <f>M7-(M7*2.75%)+I7*191+J7*191+K7*182+L7*100-Q7</f>
        <v>10459.905000000001</v>
      </c>
      <c r="S7" s="25">
        <f>M7*0.95%</f>
        <v>93.650999999999996</v>
      </c>
      <c r="T7" s="27">
        <f>S7-Q7</f>
        <v>11.650999999999996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4658</v>
      </c>
      <c r="E8" s="30"/>
      <c r="F8" s="30">
        <v>20</v>
      </c>
      <c r="G8" s="30"/>
      <c r="H8" s="30"/>
      <c r="I8" s="20"/>
      <c r="J8" s="20"/>
      <c r="K8" s="20"/>
      <c r="L8" s="20"/>
      <c r="M8" s="20">
        <f t="shared" ref="M8:M27" si="0">D8+E8*20+F8*10+G8*9+H8*9</f>
        <v>4858</v>
      </c>
      <c r="N8" s="24">
        <f t="shared" ref="N8:N27" si="1">D8+E8*20+F8*10+G8*9+H8*9+I8*191+J8*191+K8*182+L8*100</f>
        <v>4858</v>
      </c>
      <c r="O8" s="25">
        <f t="shared" ref="O8:O27" si="2">M8*2.75%</f>
        <v>133.595</v>
      </c>
      <c r="P8" s="26"/>
      <c r="Q8" s="26">
        <v>74</v>
      </c>
      <c r="R8" s="24">
        <f t="shared" ref="R8:R27" si="3">M8-(M8*2.75%)+I8*191+J8*191+K8*182+L8*100-Q8</f>
        <v>4650.4049999999997</v>
      </c>
      <c r="S8" s="25">
        <f t="shared" ref="S8:S27" si="4">M8*0.95%</f>
        <v>46.150999999999996</v>
      </c>
      <c r="T8" s="27">
        <f t="shared" ref="T8:T27" si="5">S8-Q8</f>
        <v>-27.849000000000004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11545</v>
      </c>
      <c r="E9" s="30">
        <v>30</v>
      </c>
      <c r="F9" s="30"/>
      <c r="G9" s="30"/>
      <c r="H9" s="30">
        <v>70</v>
      </c>
      <c r="I9" s="20">
        <v>5</v>
      </c>
      <c r="J9" s="20"/>
      <c r="K9" s="20">
        <v>3</v>
      </c>
      <c r="L9" s="20"/>
      <c r="M9" s="20">
        <f t="shared" si="0"/>
        <v>12775</v>
      </c>
      <c r="N9" s="24">
        <f t="shared" si="1"/>
        <v>14276</v>
      </c>
      <c r="O9" s="25">
        <f t="shared" si="2"/>
        <v>351.3125</v>
      </c>
      <c r="P9" s="26">
        <v>-2000</v>
      </c>
      <c r="Q9" s="26">
        <v>118</v>
      </c>
      <c r="R9" s="24">
        <f t="shared" si="3"/>
        <v>13806.6875</v>
      </c>
      <c r="S9" s="25">
        <f t="shared" si="4"/>
        <v>121.3625</v>
      </c>
      <c r="T9" s="27">
        <f t="shared" si="5"/>
        <v>3.3624999999999972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3499</v>
      </c>
      <c r="E10" s="30"/>
      <c r="F10" s="30"/>
      <c r="G10" s="30"/>
      <c r="H10" s="30"/>
      <c r="I10" s="20"/>
      <c r="J10" s="20">
        <v>4</v>
      </c>
      <c r="K10" s="20">
        <v>1</v>
      </c>
      <c r="L10" s="20"/>
      <c r="M10" s="20">
        <f t="shared" si="0"/>
        <v>3499</v>
      </c>
      <c r="N10" s="24">
        <f t="shared" si="1"/>
        <v>4445</v>
      </c>
      <c r="O10" s="25">
        <f t="shared" si="2"/>
        <v>96.222499999999997</v>
      </c>
      <c r="P10" s="26"/>
      <c r="Q10" s="26">
        <v>28</v>
      </c>
      <c r="R10" s="24">
        <f t="shared" si="3"/>
        <v>4320.7775000000001</v>
      </c>
      <c r="S10" s="25">
        <f t="shared" si="4"/>
        <v>33.240499999999997</v>
      </c>
      <c r="T10" s="27">
        <f t="shared" si="5"/>
        <v>5.2404999999999973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3705</v>
      </c>
      <c r="N11" s="24">
        <f t="shared" si="1"/>
        <v>3705</v>
      </c>
      <c r="O11" s="25">
        <f t="shared" si="2"/>
        <v>101.8875</v>
      </c>
      <c r="P11" s="26"/>
      <c r="Q11" s="26">
        <v>33</v>
      </c>
      <c r="R11" s="24">
        <f t="shared" si="3"/>
        <v>3570.1125000000002</v>
      </c>
      <c r="S11" s="25">
        <f t="shared" si="4"/>
        <v>35.197499999999998</v>
      </c>
      <c r="T11" s="27">
        <f t="shared" si="5"/>
        <v>2.197499999999998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3321</v>
      </c>
      <c r="E12" s="30"/>
      <c r="F12" s="30">
        <v>100</v>
      </c>
      <c r="G12" s="30"/>
      <c r="H12" s="30">
        <v>100</v>
      </c>
      <c r="I12" s="20">
        <v>10</v>
      </c>
      <c r="J12" s="20"/>
      <c r="K12" s="20">
        <v>5</v>
      </c>
      <c r="L12" s="20"/>
      <c r="M12" s="20">
        <f t="shared" si="0"/>
        <v>5221</v>
      </c>
      <c r="N12" s="24">
        <f t="shared" si="1"/>
        <v>8041</v>
      </c>
      <c r="O12" s="25">
        <f t="shared" si="2"/>
        <v>143.57750000000001</v>
      </c>
      <c r="P12" s="26"/>
      <c r="Q12" s="26">
        <v>37</v>
      </c>
      <c r="R12" s="24">
        <f t="shared" si="3"/>
        <v>7860.4224999999997</v>
      </c>
      <c r="S12" s="25">
        <f t="shared" si="4"/>
        <v>49.599499999999999</v>
      </c>
      <c r="T12" s="27">
        <f t="shared" si="5"/>
        <v>12.599499999999999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6345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6345</v>
      </c>
      <c r="N13" s="24">
        <f t="shared" si="1"/>
        <v>6345</v>
      </c>
      <c r="O13" s="25">
        <f t="shared" si="2"/>
        <v>174.48750000000001</v>
      </c>
      <c r="P13" s="26"/>
      <c r="Q13" s="26">
        <v>55</v>
      </c>
      <c r="R13" s="24">
        <f t="shared" si="3"/>
        <v>6115.5124999999998</v>
      </c>
      <c r="S13" s="25">
        <f t="shared" si="4"/>
        <v>60.277499999999996</v>
      </c>
      <c r="T13" s="27">
        <f t="shared" si="5"/>
        <v>5.2774999999999963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14438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15338</v>
      </c>
      <c r="N14" s="24">
        <f t="shared" si="1"/>
        <v>15338</v>
      </c>
      <c r="O14" s="25">
        <f t="shared" si="2"/>
        <v>421.79500000000002</v>
      </c>
      <c r="P14" s="26"/>
      <c r="Q14" s="26">
        <v>166</v>
      </c>
      <c r="R14" s="24">
        <f t="shared" si="3"/>
        <v>14750.205</v>
      </c>
      <c r="S14" s="25">
        <f t="shared" si="4"/>
        <v>145.71099999999998</v>
      </c>
      <c r="T14" s="27">
        <f t="shared" si="5"/>
        <v>-20.289000000000016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15210</v>
      </c>
      <c r="E15" s="30"/>
      <c r="F15" s="30">
        <v>100</v>
      </c>
      <c r="G15" s="30"/>
      <c r="H15" s="30">
        <v>50</v>
      </c>
      <c r="I15" s="20"/>
      <c r="J15" s="20"/>
      <c r="K15" s="20"/>
      <c r="L15" s="20"/>
      <c r="M15" s="20">
        <f t="shared" si="0"/>
        <v>16660</v>
      </c>
      <c r="N15" s="24">
        <f t="shared" si="1"/>
        <v>16660</v>
      </c>
      <c r="O15" s="25">
        <f t="shared" si="2"/>
        <v>458.15</v>
      </c>
      <c r="P15" s="26">
        <v>15540</v>
      </c>
      <c r="Q15" s="26">
        <v>160</v>
      </c>
      <c r="R15" s="24">
        <f t="shared" si="3"/>
        <v>16041.85</v>
      </c>
      <c r="S15" s="25">
        <f t="shared" si="4"/>
        <v>158.27000000000001</v>
      </c>
      <c r="T15" s="27">
        <f t="shared" si="5"/>
        <v>-1.7299999999999898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/>
      <c r="Q16" s="26">
        <v>142</v>
      </c>
      <c r="R16" s="24">
        <f t="shared" si="3"/>
        <v>15400.495000000001</v>
      </c>
      <c r="S16" s="25">
        <f t="shared" si="4"/>
        <v>151.82900000000001</v>
      </c>
      <c r="T16" s="27">
        <f t="shared" si="5"/>
        <v>9.8290000000000077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8532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10432</v>
      </c>
      <c r="N17" s="24">
        <f t="shared" si="1"/>
        <v>12297</v>
      </c>
      <c r="O17" s="25">
        <f t="shared" si="2"/>
        <v>286.88</v>
      </c>
      <c r="P17" s="26">
        <v>1000</v>
      </c>
      <c r="Q17" s="26">
        <v>90</v>
      </c>
      <c r="R17" s="24">
        <f t="shared" si="3"/>
        <v>11920.12</v>
      </c>
      <c r="S17" s="25">
        <f t="shared" si="4"/>
        <v>99.103999999999999</v>
      </c>
      <c r="T17" s="27">
        <f t="shared" si="5"/>
        <v>9.1039999999999992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4729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4729</v>
      </c>
      <c r="N18" s="24">
        <f t="shared" si="1"/>
        <v>4729</v>
      </c>
      <c r="O18" s="25">
        <f t="shared" si="2"/>
        <v>130.04750000000001</v>
      </c>
      <c r="P18" s="26"/>
      <c r="Q18" s="26"/>
      <c r="R18" s="24">
        <f t="shared" si="3"/>
        <v>4598.9525000000003</v>
      </c>
      <c r="S18" s="25">
        <f t="shared" si="4"/>
        <v>44.9255</v>
      </c>
      <c r="T18" s="27">
        <f t="shared" si="5"/>
        <v>44.9255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11310</v>
      </c>
      <c r="E19" s="30"/>
      <c r="F19" s="30"/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12210</v>
      </c>
      <c r="N19" s="24">
        <f t="shared" si="1"/>
        <v>13165</v>
      </c>
      <c r="O19" s="25">
        <f t="shared" si="2"/>
        <v>335.77499999999998</v>
      </c>
      <c r="P19" s="26">
        <v>1200</v>
      </c>
      <c r="Q19" s="26">
        <v>170</v>
      </c>
      <c r="R19" s="24">
        <f t="shared" si="3"/>
        <v>12659.225</v>
      </c>
      <c r="S19" s="25">
        <f t="shared" si="4"/>
        <v>115.99499999999999</v>
      </c>
      <c r="T19" s="27">
        <f t="shared" si="5"/>
        <v>-54.00500000000001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5246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5246</v>
      </c>
      <c r="N20" s="24">
        <f t="shared" si="1"/>
        <v>5246</v>
      </c>
      <c r="O20" s="25">
        <f t="shared" si="2"/>
        <v>144.26500000000001</v>
      </c>
      <c r="P20" s="26">
        <v>500</v>
      </c>
      <c r="Q20" s="26">
        <v>121</v>
      </c>
      <c r="R20" s="24">
        <f t="shared" si="3"/>
        <v>4980.7349999999997</v>
      </c>
      <c r="S20" s="25">
        <f t="shared" si="4"/>
        <v>49.836999999999996</v>
      </c>
      <c r="T20" s="27">
        <f t="shared" si="5"/>
        <v>-71.163000000000011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3461</v>
      </c>
      <c r="E21" s="30"/>
      <c r="F21" s="30"/>
      <c r="G21" s="30"/>
      <c r="H21" s="30">
        <v>10</v>
      </c>
      <c r="I21" s="20">
        <v>4</v>
      </c>
      <c r="J21" s="20"/>
      <c r="K21" s="20"/>
      <c r="L21" s="20"/>
      <c r="M21" s="20">
        <f t="shared" si="0"/>
        <v>3551</v>
      </c>
      <c r="N21" s="24">
        <f t="shared" si="1"/>
        <v>4315</v>
      </c>
      <c r="O21" s="25">
        <f t="shared" si="2"/>
        <v>97.652500000000003</v>
      </c>
      <c r="P21" s="26"/>
      <c r="Q21" s="26">
        <v>17</v>
      </c>
      <c r="R21" s="24">
        <f t="shared" si="3"/>
        <v>4200.3474999999999</v>
      </c>
      <c r="S21" s="25">
        <f t="shared" si="4"/>
        <v>33.734499999999997</v>
      </c>
      <c r="T21" s="27">
        <f t="shared" si="5"/>
        <v>16.734499999999997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16655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16655</v>
      </c>
      <c r="N22" s="24">
        <f t="shared" si="1"/>
        <v>16655</v>
      </c>
      <c r="O22" s="25">
        <f t="shared" si="2"/>
        <v>458.01249999999999</v>
      </c>
      <c r="P22" s="26"/>
      <c r="Q22" s="26">
        <v>150</v>
      </c>
      <c r="R22" s="24">
        <f t="shared" si="3"/>
        <v>16046.987499999999</v>
      </c>
      <c r="S22" s="25">
        <f t="shared" si="4"/>
        <v>158.2225</v>
      </c>
      <c r="T22" s="27">
        <f t="shared" si="5"/>
        <v>8.2224999999999966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8550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8550</v>
      </c>
      <c r="N23" s="24">
        <f t="shared" si="1"/>
        <v>8550</v>
      </c>
      <c r="O23" s="25">
        <f t="shared" si="2"/>
        <v>235.125</v>
      </c>
      <c r="P23" s="26"/>
      <c r="Q23" s="26">
        <v>70</v>
      </c>
      <c r="R23" s="24">
        <f t="shared" si="3"/>
        <v>8244.875</v>
      </c>
      <c r="S23" s="25">
        <f t="shared" si="4"/>
        <v>81.224999999999994</v>
      </c>
      <c r="T23" s="27">
        <f t="shared" si="5"/>
        <v>11.224999999999994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16497</v>
      </c>
      <c r="E24" s="30">
        <v>50</v>
      </c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17497</v>
      </c>
      <c r="N24" s="24">
        <f t="shared" si="1"/>
        <v>20317</v>
      </c>
      <c r="O24" s="25">
        <f t="shared" si="2"/>
        <v>481.16750000000002</v>
      </c>
      <c r="P24" s="26"/>
      <c r="Q24" s="26">
        <v>126</v>
      </c>
      <c r="R24" s="24">
        <f t="shared" si="3"/>
        <v>19709.8325</v>
      </c>
      <c r="S24" s="25">
        <f t="shared" si="4"/>
        <v>166.22149999999999</v>
      </c>
      <c r="T24" s="27">
        <f t="shared" si="5"/>
        <v>40.221499999999992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6</v>
      </c>
      <c r="J25" s="20"/>
      <c r="K25" s="20">
        <v>5</v>
      </c>
      <c r="L25" s="20"/>
      <c r="M25" s="20">
        <f t="shared" si="0"/>
        <v>6068</v>
      </c>
      <c r="N25" s="24">
        <f t="shared" si="1"/>
        <v>8124</v>
      </c>
      <c r="O25" s="25">
        <f t="shared" si="2"/>
        <v>166.87</v>
      </c>
      <c r="P25" s="26">
        <v>9000</v>
      </c>
      <c r="Q25" s="26">
        <v>62</v>
      </c>
      <c r="R25" s="24">
        <f t="shared" si="3"/>
        <v>7895.13</v>
      </c>
      <c r="S25" s="25">
        <f t="shared" si="4"/>
        <v>57.646000000000001</v>
      </c>
      <c r="T25" s="27">
        <f t="shared" si="5"/>
        <v>-4.3539999999999992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8020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8020</v>
      </c>
      <c r="N26" s="24">
        <f t="shared" si="1"/>
        <v>8975</v>
      </c>
      <c r="O26" s="25">
        <f t="shared" si="2"/>
        <v>220.55</v>
      </c>
      <c r="P26" s="26"/>
      <c r="Q26" s="26">
        <v>100</v>
      </c>
      <c r="R26" s="24">
        <f t="shared" si="3"/>
        <v>8654.4500000000007</v>
      </c>
      <c r="S26" s="25">
        <f t="shared" si="4"/>
        <v>76.19</v>
      </c>
      <c r="T26" s="27">
        <f t="shared" si="5"/>
        <v>-23.810000000000002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8749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8749</v>
      </c>
      <c r="N27" s="40">
        <f t="shared" si="1"/>
        <v>10569</v>
      </c>
      <c r="O27" s="25">
        <f t="shared" si="2"/>
        <v>240.5975</v>
      </c>
      <c r="P27" s="41"/>
      <c r="Q27" s="41">
        <v>118</v>
      </c>
      <c r="R27" s="24">
        <f t="shared" si="3"/>
        <v>10210.4025</v>
      </c>
      <c r="S27" s="42">
        <f t="shared" si="4"/>
        <v>83.115499999999997</v>
      </c>
      <c r="T27" s="43">
        <f t="shared" si="5"/>
        <v>-34.884500000000003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185098</v>
      </c>
      <c r="E28" s="45">
        <f t="shared" si="6"/>
        <v>80</v>
      </c>
      <c r="F28" s="45">
        <f t="shared" ref="F28:T28" si="7">SUM(F7:F27)</f>
        <v>340</v>
      </c>
      <c r="G28" s="45">
        <f t="shared" si="7"/>
        <v>0</v>
      </c>
      <c r="H28" s="45">
        <f t="shared" si="7"/>
        <v>650</v>
      </c>
      <c r="I28" s="45">
        <f t="shared" si="7"/>
        <v>55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195948</v>
      </c>
      <c r="N28" s="45">
        <f t="shared" si="7"/>
        <v>213405</v>
      </c>
      <c r="O28" s="46">
        <f t="shared" si="7"/>
        <v>5388.57</v>
      </c>
      <c r="P28" s="45">
        <f t="shared" si="7"/>
        <v>25240</v>
      </c>
      <c r="Q28" s="45">
        <f t="shared" si="7"/>
        <v>1919</v>
      </c>
      <c r="R28" s="45">
        <f t="shared" si="7"/>
        <v>206097.43</v>
      </c>
      <c r="S28" s="45">
        <f t="shared" si="7"/>
        <v>1861.5059999999999</v>
      </c>
      <c r="T28" s="47">
        <f t="shared" si="7"/>
        <v>-57.494000000000071</v>
      </c>
    </row>
    <row r="29" spans="1:20" ht="15.75" thickBot="1" x14ac:dyDescent="0.3">
      <c r="A29" s="92" t="s">
        <v>45</v>
      </c>
      <c r="B29" s="93"/>
      <c r="C29" s="94"/>
      <c r="D29" s="48">
        <f>D4+D5-D28</f>
        <v>576098</v>
      </c>
      <c r="E29" s="48">
        <f t="shared" ref="E29:L29" si="8">E4+E5-E28</f>
        <v>5330</v>
      </c>
      <c r="F29" s="48">
        <f t="shared" si="8"/>
        <v>8800</v>
      </c>
      <c r="G29" s="48">
        <f t="shared" si="8"/>
        <v>0</v>
      </c>
      <c r="H29" s="48">
        <f t="shared" si="8"/>
        <v>34080</v>
      </c>
      <c r="I29" s="48">
        <f t="shared" si="8"/>
        <v>718</v>
      </c>
      <c r="J29" s="48">
        <f t="shared" si="8"/>
        <v>327</v>
      </c>
      <c r="K29" s="48">
        <f t="shared" si="8"/>
        <v>230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ht="17.25" customHeight="1" x14ac:dyDescent="0.25">
      <c r="A30" s="49"/>
      <c r="B30" s="49"/>
      <c r="C30" s="50"/>
      <c r="D30" s="49"/>
      <c r="E30" s="51">
        <v>70</v>
      </c>
      <c r="F30" s="51">
        <v>10</v>
      </c>
      <c r="G30" s="51"/>
      <c r="H30" s="51">
        <v>-10</v>
      </c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2" priority="43" operator="equal">
      <formula>212030016606640</formula>
    </cfRule>
  </conditionalFormatting>
  <conditionalFormatting sqref="D29 E4:E6 E28:K29">
    <cfRule type="cellIs" dxfId="431" priority="41" operator="equal">
      <formula>$E$4</formula>
    </cfRule>
    <cfRule type="cellIs" dxfId="430" priority="42" operator="equal">
      <formula>2120</formula>
    </cfRule>
  </conditionalFormatting>
  <conditionalFormatting sqref="D29:E29 F4:F6 F28:F29">
    <cfRule type="cellIs" dxfId="429" priority="39" operator="equal">
      <formula>$F$4</formula>
    </cfRule>
    <cfRule type="cellIs" dxfId="428" priority="40" operator="equal">
      <formula>300</formula>
    </cfRule>
  </conditionalFormatting>
  <conditionalFormatting sqref="G4:G6 G28:G29">
    <cfRule type="cellIs" dxfId="427" priority="37" operator="equal">
      <formula>$G$4</formula>
    </cfRule>
    <cfRule type="cellIs" dxfId="426" priority="38" operator="equal">
      <formula>1660</formula>
    </cfRule>
  </conditionalFormatting>
  <conditionalFormatting sqref="H4:H6 H28:H29">
    <cfRule type="cellIs" dxfId="425" priority="35" operator="equal">
      <formula>$H$4</formula>
    </cfRule>
    <cfRule type="cellIs" dxfId="424" priority="36" operator="equal">
      <formula>6640</formula>
    </cfRule>
  </conditionalFormatting>
  <conditionalFormatting sqref="T6:T28">
    <cfRule type="cellIs" dxfId="423" priority="34" operator="lessThan">
      <formula>0</formula>
    </cfRule>
  </conditionalFormatting>
  <conditionalFormatting sqref="T7:T27">
    <cfRule type="cellIs" dxfId="422" priority="31" operator="lessThan">
      <formula>0</formula>
    </cfRule>
    <cfRule type="cellIs" dxfId="421" priority="32" operator="lessThan">
      <formula>0</formula>
    </cfRule>
    <cfRule type="cellIs" dxfId="420" priority="33" operator="lessThan">
      <formula>0</formula>
    </cfRule>
  </conditionalFormatting>
  <conditionalFormatting sqref="E4:E6 E28:K28">
    <cfRule type="cellIs" dxfId="419" priority="30" operator="equal">
      <formula>$E$4</formula>
    </cfRule>
  </conditionalFormatting>
  <conditionalFormatting sqref="D28:D29 D6 D4:M4">
    <cfRule type="cellIs" dxfId="418" priority="29" operator="equal">
      <formula>$D$4</formula>
    </cfRule>
  </conditionalFormatting>
  <conditionalFormatting sqref="I4:I6 I28:I29">
    <cfRule type="cellIs" dxfId="417" priority="28" operator="equal">
      <formula>$I$4</formula>
    </cfRule>
  </conditionalFormatting>
  <conditionalFormatting sqref="J4:J6 J28:J29">
    <cfRule type="cellIs" dxfId="416" priority="27" operator="equal">
      <formula>$J$4</formula>
    </cfRule>
  </conditionalFormatting>
  <conditionalFormatting sqref="K4:K6 K28:K29">
    <cfRule type="cellIs" dxfId="415" priority="26" operator="equal">
      <formula>$K$4</formula>
    </cfRule>
  </conditionalFormatting>
  <conditionalFormatting sqref="M4:M6">
    <cfRule type="cellIs" dxfId="414" priority="25" operator="equal">
      <formula>$L$4</formula>
    </cfRule>
  </conditionalFormatting>
  <conditionalFormatting sqref="T7:T28">
    <cfRule type="cellIs" dxfId="413" priority="22" operator="lessThan">
      <formula>0</formula>
    </cfRule>
    <cfRule type="cellIs" dxfId="412" priority="23" operator="lessThan">
      <formula>0</formula>
    </cfRule>
    <cfRule type="cellIs" dxfId="411" priority="24" operator="lessThan">
      <formula>0</formula>
    </cfRule>
  </conditionalFormatting>
  <conditionalFormatting sqref="D5:K5">
    <cfRule type="cellIs" dxfId="410" priority="21" operator="greaterThan">
      <formula>0</formula>
    </cfRule>
  </conditionalFormatting>
  <conditionalFormatting sqref="T6:T28">
    <cfRule type="cellIs" dxfId="409" priority="20" operator="lessThan">
      <formula>0</formula>
    </cfRule>
  </conditionalFormatting>
  <conditionalFormatting sqref="T7:T27">
    <cfRule type="cellIs" dxfId="408" priority="17" operator="lessThan">
      <formula>0</formula>
    </cfRule>
    <cfRule type="cellIs" dxfId="407" priority="18" operator="lessThan">
      <formula>0</formula>
    </cfRule>
    <cfRule type="cellIs" dxfId="406" priority="19" operator="lessThan">
      <formula>0</formula>
    </cfRule>
  </conditionalFormatting>
  <conditionalFormatting sqref="T7:T28">
    <cfRule type="cellIs" dxfId="405" priority="14" operator="lessThan">
      <formula>0</formula>
    </cfRule>
    <cfRule type="cellIs" dxfId="404" priority="15" operator="lessThan">
      <formula>0</formula>
    </cfRule>
    <cfRule type="cellIs" dxfId="403" priority="16" operator="lessThan">
      <formula>0</formula>
    </cfRule>
  </conditionalFormatting>
  <conditionalFormatting sqref="D5:K5">
    <cfRule type="cellIs" dxfId="402" priority="13" operator="greaterThan">
      <formula>0</formula>
    </cfRule>
  </conditionalFormatting>
  <conditionalFormatting sqref="L4 L6 L28:L29">
    <cfRule type="cellIs" dxfId="401" priority="12" operator="equal">
      <formula>$L$4</formula>
    </cfRule>
  </conditionalFormatting>
  <conditionalFormatting sqref="D7:S7">
    <cfRule type="cellIs" dxfId="400" priority="11" operator="greaterThan">
      <formula>0</formula>
    </cfRule>
  </conditionalFormatting>
  <conditionalFormatting sqref="D9:S9">
    <cfRule type="cellIs" dxfId="399" priority="10" operator="greaterThan">
      <formula>0</formula>
    </cfRule>
  </conditionalFormatting>
  <conditionalFormatting sqref="D11:S11">
    <cfRule type="cellIs" dxfId="398" priority="9" operator="greaterThan">
      <formula>0</formula>
    </cfRule>
  </conditionalFormatting>
  <conditionalFormatting sqref="D13:S13">
    <cfRule type="cellIs" dxfId="397" priority="8" operator="greaterThan">
      <formula>0</formula>
    </cfRule>
  </conditionalFormatting>
  <conditionalFormatting sqref="D15:S15">
    <cfRule type="cellIs" dxfId="396" priority="7" operator="greaterThan">
      <formula>0</formula>
    </cfRule>
  </conditionalFormatting>
  <conditionalFormatting sqref="D17:S17">
    <cfRule type="cellIs" dxfId="395" priority="6" operator="greaterThan">
      <formula>0</formula>
    </cfRule>
  </conditionalFormatting>
  <conditionalFormatting sqref="D19:S19">
    <cfRule type="cellIs" dxfId="394" priority="5" operator="greaterThan">
      <formula>0</formula>
    </cfRule>
  </conditionalFormatting>
  <conditionalFormatting sqref="D21:S21">
    <cfRule type="cellIs" dxfId="393" priority="4" operator="greaterThan">
      <formula>0</formula>
    </cfRule>
  </conditionalFormatting>
  <conditionalFormatting sqref="D23:S23">
    <cfRule type="cellIs" dxfId="392" priority="3" operator="greaterThan">
      <formula>0</formula>
    </cfRule>
  </conditionalFormatting>
  <conditionalFormatting sqref="D25:S25">
    <cfRule type="cellIs" dxfId="391" priority="2" operator="greaterThan">
      <formula>0</formula>
    </cfRule>
  </conditionalFormatting>
  <conditionalFormatting sqref="D27:S27">
    <cfRule type="cellIs" dxfId="39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5703125" customWidth="1"/>
    <col min="5" max="5" width="8.7109375" customWidth="1"/>
    <col min="6" max="6" width="8.28515625" customWidth="1"/>
    <col min="7" max="7" width="0" hidden="1" customWidth="1"/>
    <col min="8" max="8" width="8.42578125" customWidth="1"/>
    <col min="9" max="9" width="11.140625" customWidth="1"/>
    <col min="10" max="10" width="9.5703125" customWidth="1"/>
    <col min="11" max="11" width="8.7109375" customWidth="1"/>
    <col min="12" max="12" width="9.5703125" customWidth="1"/>
    <col min="13" max="13" width="9.140625" customWidth="1"/>
    <col min="14" max="14" width="12.7109375" bestFit="1" customWidth="1"/>
    <col min="15" max="15" width="10.42578125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75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'23'!D29</f>
        <v>576098</v>
      </c>
      <c r="E4" s="2">
        <f>'23'!E29</f>
        <v>5330</v>
      </c>
      <c r="F4" s="2">
        <f>'23'!F29</f>
        <v>8800</v>
      </c>
      <c r="G4" s="2">
        <f>'23'!G29</f>
        <v>0</v>
      </c>
      <c r="H4" s="2">
        <f>'23'!H29</f>
        <v>34080</v>
      </c>
      <c r="I4" s="2">
        <f>'23'!I29</f>
        <v>718</v>
      </c>
      <c r="J4" s="2">
        <f>'23'!J29</f>
        <v>327</v>
      </c>
      <c r="K4" s="2">
        <f>'23'!K29</f>
        <v>230</v>
      </c>
      <c r="L4" s="2">
        <f>'23'!L29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17000</v>
      </c>
      <c r="E7" s="22"/>
      <c r="F7" s="22">
        <v>30</v>
      </c>
      <c r="G7" s="22"/>
      <c r="H7" s="22">
        <v>120</v>
      </c>
      <c r="I7" s="23">
        <v>2</v>
      </c>
      <c r="J7" s="23"/>
      <c r="K7" s="23">
        <v>1</v>
      </c>
      <c r="L7" s="23"/>
      <c r="M7" s="20">
        <f>D7+E7*20+F7*10+G7*9+H7*9</f>
        <v>18380</v>
      </c>
      <c r="N7" s="24">
        <f>D7+E7*20+F7*10+G7*9+H7*9+I7*191+J7*191+K7*182+L7*100</f>
        <v>18944</v>
      </c>
      <c r="O7" s="25">
        <f>M7*2.75%</f>
        <v>505.45</v>
      </c>
      <c r="P7" s="26"/>
      <c r="Q7" s="26">
        <v>108</v>
      </c>
      <c r="R7" s="24">
        <f>M7-(M7*2.75%)+I7*191+J7*191+K7*182+L7*100-Q7</f>
        <v>18330.55</v>
      </c>
      <c r="S7" s="25">
        <f>M7*0.95%</f>
        <v>174.60999999999999</v>
      </c>
      <c r="T7" s="27">
        <f>S7-Q7</f>
        <v>66.609999999999985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5253</v>
      </c>
      <c r="E8" s="30">
        <v>40</v>
      </c>
      <c r="F8" s="30"/>
      <c r="G8" s="30"/>
      <c r="H8" s="30"/>
      <c r="I8" s="20">
        <v>2</v>
      </c>
      <c r="J8" s="20"/>
      <c r="K8" s="20">
        <v>2</v>
      </c>
      <c r="L8" s="20"/>
      <c r="M8" s="20">
        <f t="shared" ref="M8:M27" si="0">D8+E8*20+F8*10+G8*9+H8*9</f>
        <v>6053</v>
      </c>
      <c r="N8" s="24">
        <f t="shared" ref="N8:N27" si="1">D8+E8*20+F8*10+G8*9+H8*9+I8*191+J8*191+K8*182+L8*100</f>
        <v>6799</v>
      </c>
      <c r="O8" s="25">
        <f t="shared" ref="O8:O27" si="2">M8*2.75%</f>
        <v>166.45750000000001</v>
      </c>
      <c r="P8" s="26"/>
      <c r="Q8" s="26">
        <v>62</v>
      </c>
      <c r="R8" s="24">
        <f t="shared" ref="R8:R27" si="3">M8-(M8*2.75%)+I8*191+J8*191+K8*182+L8*100-Q8</f>
        <v>6570.5424999999996</v>
      </c>
      <c r="S8" s="25">
        <f t="shared" ref="S8:S27" si="4">M8*0.95%</f>
        <v>57.503499999999995</v>
      </c>
      <c r="T8" s="27">
        <f t="shared" ref="T8:T27" si="5">S8-Q8</f>
        <v>-4.4965000000000046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15085</v>
      </c>
      <c r="E9" s="30">
        <v>50</v>
      </c>
      <c r="F9" s="30"/>
      <c r="G9" s="30"/>
      <c r="H9" s="30">
        <v>130</v>
      </c>
      <c r="I9" s="20">
        <v>6</v>
      </c>
      <c r="J9" s="20"/>
      <c r="K9" s="20"/>
      <c r="L9" s="20"/>
      <c r="M9" s="20">
        <f t="shared" si="0"/>
        <v>17255</v>
      </c>
      <c r="N9" s="24">
        <f t="shared" si="1"/>
        <v>18401</v>
      </c>
      <c r="O9" s="25">
        <f t="shared" si="2"/>
        <v>474.51249999999999</v>
      </c>
      <c r="P9" s="26">
        <v>2000</v>
      </c>
      <c r="Q9" s="26">
        <v>137</v>
      </c>
      <c r="R9" s="24">
        <f t="shared" si="3"/>
        <v>17789.487499999999</v>
      </c>
      <c r="S9" s="25">
        <f t="shared" si="4"/>
        <v>163.92249999999999</v>
      </c>
      <c r="T9" s="27">
        <f t="shared" si="5"/>
        <v>26.922499999999985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5630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5630</v>
      </c>
      <c r="N10" s="24">
        <f t="shared" si="1"/>
        <v>5821</v>
      </c>
      <c r="O10" s="25">
        <f t="shared" si="2"/>
        <v>154.82499999999999</v>
      </c>
      <c r="P10" s="26"/>
      <c r="Q10" s="26">
        <v>32</v>
      </c>
      <c r="R10" s="24">
        <f t="shared" si="3"/>
        <v>5634.1750000000002</v>
      </c>
      <c r="S10" s="25">
        <f t="shared" si="4"/>
        <v>53.484999999999999</v>
      </c>
      <c r="T10" s="27">
        <f t="shared" si="5"/>
        <v>21.484999999999999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4320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4320</v>
      </c>
      <c r="N11" s="24">
        <f t="shared" si="1"/>
        <v>4320</v>
      </c>
      <c r="O11" s="25">
        <f t="shared" si="2"/>
        <v>118.8</v>
      </c>
      <c r="P11" s="26"/>
      <c r="Q11" s="26">
        <v>41</v>
      </c>
      <c r="R11" s="24">
        <f t="shared" si="3"/>
        <v>4160.2</v>
      </c>
      <c r="S11" s="25">
        <f t="shared" si="4"/>
        <v>41.04</v>
      </c>
      <c r="T11" s="27">
        <f t="shared" si="5"/>
        <v>3.9999999999999147E-2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2006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5906</v>
      </c>
      <c r="N12" s="24">
        <f t="shared" si="1"/>
        <v>5906</v>
      </c>
      <c r="O12" s="25">
        <f t="shared" si="2"/>
        <v>162.41499999999999</v>
      </c>
      <c r="P12" s="26"/>
      <c r="Q12" s="26">
        <v>33</v>
      </c>
      <c r="R12" s="24">
        <f t="shared" si="3"/>
        <v>5710.585</v>
      </c>
      <c r="S12" s="25">
        <f t="shared" si="4"/>
        <v>56.106999999999999</v>
      </c>
      <c r="T12" s="27">
        <f t="shared" si="5"/>
        <v>23.106999999999999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4883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5333</v>
      </c>
      <c r="N13" s="24">
        <f t="shared" si="1"/>
        <v>5333</v>
      </c>
      <c r="O13" s="25">
        <f t="shared" si="2"/>
        <v>146.6575</v>
      </c>
      <c r="P13" s="26"/>
      <c r="Q13" s="26">
        <v>50</v>
      </c>
      <c r="R13" s="24">
        <f t="shared" si="3"/>
        <v>5136.3424999999997</v>
      </c>
      <c r="S13" s="25">
        <f t="shared" si="4"/>
        <v>50.663499999999999</v>
      </c>
      <c r="T13" s="27">
        <f t="shared" si="5"/>
        <v>0.66349999999999909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8550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8550</v>
      </c>
      <c r="N14" s="24">
        <f t="shared" si="1"/>
        <v>8550</v>
      </c>
      <c r="O14" s="25">
        <f t="shared" si="2"/>
        <v>235.125</v>
      </c>
      <c r="P14" s="26"/>
      <c r="Q14" s="26">
        <v>115</v>
      </c>
      <c r="R14" s="24">
        <f t="shared" si="3"/>
        <v>8199.875</v>
      </c>
      <c r="S14" s="25">
        <f t="shared" si="4"/>
        <v>81.224999999999994</v>
      </c>
      <c r="T14" s="27">
        <f t="shared" si="5"/>
        <v>-33.775000000000006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15642</v>
      </c>
      <c r="E15" s="30"/>
      <c r="F15" s="30"/>
      <c r="G15" s="30"/>
      <c r="H15" s="30">
        <v>250</v>
      </c>
      <c r="I15" s="20">
        <v>10</v>
      </c>
      <c r="J15" s="20"/>
      <c r="K15" s="20">
        <v>7</v>
      </c>
      <c r="L15" s="20"/>
      <c r="M15" s="20">
        <f t="shared" si="0"/>
        <v>17892</v>
      </c>
      <c r="N15" s="24">
        <f t="shared" si="1"/>
        <v>21076</v>
      </c>
      <c r="O15" s="25">
        <f t="shared" si="2"/>
        <v>492.03000000000003</v>
      </c>
      <c r="P15" s="26"/>
      <c r="Q15" s="26">
        <v>160</v>
      </c>
      <c r="R15" s="24">
        <f t="shared" si="3"/>
        <v>20423.97</v>
      </c>
      <c r="S15" s="25">
        <f t="shared" si="4"/>
        <v>169.97399999999999</v>
      </c>
      <c r="T15" s="27">
        <f t="shared" si="5"/>
        <v>9.9739999999999895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9659</v>
      </c>
      <c r="N16" s="24">
        <f t="shared" si="1"/>
        <v>9659</v>
      </c>
      <c r="O16" s="25">
        <f t="shared" si="2"/>
        <v>265.6225</v>
      </c>
      <c r="P16" s="26"/>
      <c r="Q16" s="26">
        <v>93</v>
      </c>
      <c r="R16" s="24">
        <f t="shared" si="3"/>
        <v>9300.3775000000005</v>
      </c>
      <c r="S16" s="25">
        <f t="shared" si="4"/>
        <v>91.760499999999993</v>
      </c>
      <c r="T16" s="27">
        <f t="shared" si="5"/>
        <v>-1.2395000000000067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12857</v>
      </c>
      <c r="N17" s="24">
        <f t="shared" si="1"/>
        <v>12857</v>
      </c>
      <c r="O17" s="25">
        <f t="shared" si="2"/>
        <v>353.5675</v>
      </c>
      <c r="P17" s="26">
        <v>-100</v>
      </c>
      <c r="Q17" s="26">
        <v>100</v>
      </c>
      <c r="R17" s="24">
        <f t="shared" si="3"/>
        <v>12403.432500000001</v>
      </c>
      <c r="S17" s="25">
        <f t="shared" si="4"/>
        <v>122.14149999999999</v>
      </c>
      <c r="T17" s="27">
        <f t="shared" si="5"/>
        <v>22.141499999999994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1542</v>
      </c>
      <c r="N18" s="24">
        <f t="shared" si="1"/>
        <v>1542</v>
      </c>
      <c r="O18" s="25">
        <f t="shared" si="2"/>
        <v>42.405000000000001</v>
      </c>
      <c r="P18" s="26"/>
      <c r="Q18" s="26"/>
      <c r="R18" s="24">
        <f t="shared" si="3"/>
        <v>1499.595</v>
      </c>
      <c r="S18" s="25">
        <f t="shared" si="4"/>
        <v>14.648999999999999</v>
      </c>
      <c r="T18" s="27">
        <f t="shared" si="5"/>
        <v>14.648999999999999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9169</v>
      </c>
      <c r="E19" s="30">
        <v>60</v>
      </c>
      <c r="F19" s="30"/>
      <c r="G19" s="30"/>
      <c r="H19" s="30">
        <v>60</v>
      </c>
      <c r="I19" s="20"/>
      <c r="J19" s="20"/>
      <c r="K19" s="20"/>
      <c r="L19" s="20"/>
      <c r="M19" s="20">
        <f t="shared" si="0"/>
        <v>10909</v>
      </c>
      <c r="N19" s="24">
        <f t="shared" si="1"/>
        <v>10909</v>
      </c>
      <c r="O19" s="25">
        <f t="shared" si="2"/>
        <v>299.9975</v>
      </c>
      <c r="P19" s="26"/>
      <c r="Q19" s="26">
        <v>170</v>
      </c>
      <c r="R19" s="24">
        <f t="shared" si="3"/>
        <v>10439.002500000001</v>
      </c>
      <c r="S19" s="25">
        <f t="shared" si="4"/>
        <v>103.63549999999999</v>
      </c>
      <c r="T19" s="27">
        <f t="shared" si="5"/>
        <v>-66.364500000000007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5194</v>
      </c>
      <c r="E20" s="30"/>
      <c r="F20" s="30"/>
      <c r="G20" s="30"/>
      <c r="H20" s="30">
        <v>40</v>
      </c>
      <c r="I20" s="20"/>
      <c r="J20" s="20"/>
      <c r="K20" s="20">
        <v>5</v>
      </c>
      <c r="L20" s="20"/>
      <c r="M20" s="20">
        <f t="shared" si="0"/>
        <v>5554</v>
      </c>
      <c r="N20" s="24">
        <f t="shared" si="1"/>
        <v>6464</v>
      </c>
      <c r="O20" s="25">
        <f t="shared" si="2"/>
        <v>152.73500000000001</v>
      </c>
      <c r="P20" s="26"/>
      <c r="Q20" s="26">
        <v>121</v>
      </c>
      <c r="R20" s="24">
        <f t="shared" si="3"/>
        <v>6190.2650000000003</v>
      </c>
      <c r="S20" s="25">
        <f t="shared" si="4"/>
        <v>52.762999999999998</v>
      </c>
      <c r="T20" s="27">
        <f t="shared" si="5"/>
        <v>-68.236999999999995</v>
      </c>
    </row>
    <row r="21" spans="1:20" ht="15.75" x14ac:dyDescent="0.25">
      <c r="A21" s="28">
        <v>15</v>
      </c>
      <c r="B21" s="20">
        <v>1908446148</v>
      </c>
      <c r="C21" s="55" t="s">
        <v>70</v>
      </c>
      <c r="D21" s="29">
        <v>5000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5000</v>
      </c>
      <c r="N21" s="24">
        <f t="shared" si="1"/>
        <v>5955</v>
      </c>
      <c r="O21" s="25">
        <f t="shared" si="2"/>
        <v>137.5</v>
      </c>
      <c r="P21" s="26"/>
      <c r="Q21" s="26">
        <v>30</v>
      </c>
      <c r="R21" s="24">
        <f t="shared" si="3"/>
        <v>5787.5</v>
      </c>
      <c r="S21" s="25">
        <f t="shared" si="4"/>
        <v>47.5</v>
      </c>
      <c r="T21" s="27">
        <f t="shared" si="5"/>
        <v>17.5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10194</v>
      </c>
      <c r="E22" s="30">
        <v>100</v>
      </c>
      <c r="F22" s="30">
        <v>100</v>
      </c>
      <c r="G22" s="20"/>
      <c r="H22" s="30">
        <v>100</v>
      </c>
      <c r="I22" s="20"/>
      <c r="J22" s="20"/>
      <c r="K22" s="20"/>
      <c r="L22" s="20"/>
      <c r="M22" s="20">
        <f t="shared" si="0"/>
        <v>14094</v>
      </c>
      <c r="N22" s="24">
        <f t="shared" si="1"/>
        <v>14094</v>
      </c>
      <c r="O22" s="25">
        <f t="shared" si="2"/>
        <v>387.58499999999998</v>
      </c>
      <c r="P22" s="26"/>
      <c r="Q22" s="26">
        <v>101</v>
      </c>
      <c r="R22" s="24">
        <f t="shared" si="3"/>
        <v>13605.415000000001</v>
      </c>
      <c r="S22" s="25">
        <f t="shared" si="4"/>
        <v>133.893</v>
      </c>
      <c r="T22" s="27">
        <f t="shared" si="5"/>
        <v>32.893000000000001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8191</v>
      </c>
      <c r="E23" s="30"/>
      <c r="F23" s="30"/>
      <c r="G23" s="30"/>
      <c r="H23" s="30"/>
      <c r="I23" s="20">
        <v>10</v>
      </c>
      <c r="J23" s="20"/>
      <c r="K23" s="20">
        <v>10</v>
      </c>
      <c r="L23" s="20"/>
      <c r="M23" s="20">
        <f t="shared" si="0"/>
        <v>8191</v>
      </c>
      <c r="N23" s="24">
        <f t="shared" si="1"/>
        <v>11921</v>
      </c>
      <c r="O23" s="25">
        <f t="shared" si="2"/>
        <v>225.2525</v>
      </c>
      <c r="P23" s="26"/>
      <c r="Q23" s="26">
        <v>80</v>
      </c>
      <c r="R23" s="24">
        <f t="shared" si="3"/>
        <v>11615.747500000001</v>
      </c>
      <c r="S23" s="25">
        <f t="shared" si="4"/>
        <v>77.814499999999995</v>
      </c>
      <c r="T23" s="27">
        <f t="shared" si="5"/>
        <v>-2.1855000000000047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11056</v>
      </c>
      <c r="N24" s="24">
        <f t="shared" si="1"/>
        <v>11056</v>
      </c>
      <c r="O24" s="25">
        <f t="shared" si="2"/>
        <v>304.04000000000002</v>
      </c>
      <c r="P24" s="26">
        <v>-2000</v>
      </c>
      <c r="Q24" s="26">
        <v>83</v>
      </c>
      <c r="R24" s="24">
        <f t="shared" si="3"/>
        <v>10668.96</v>
      </c>
      <c r="S24" s="25">
        <f t="shared" si="4"/>
        <v>105.032</v>
      </c>
      <c r="T24" s="27">
        <f t="shared" si="5"/>
        <v>22.031999999999996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>
        <v>8</v>
      </c>
      <c r="J25" s="20"/>
      <c r="K25" s="20">
        <v>5</v>
      </c>
      <c r="L25" s="20"/>
      <c r="M25" s="20">
        <f t="shared" si="0"/>
        <v>6479</v>
      </c>
      <c r="N25" s="24">
        <f t="shared" si="1"/>
        <v>8917</v>
      </c>
      <c r="O25" s="25">
        <f t="shared" si="2"/>
        <v>178.17250000000001</v>
      </c>
      <c r="P25" s="26">
        <v>8500</v>
      </c>
      <c r="Q25" s="26">
        <v>64</v>
      </c>
      <c r="R25" s="24">
        <f t="shared" si="3"/>
        <v>8674.8274999999994</v>
      </c>
      <c r="S25" s="25">
        <f t="shared" si="4"/>
        <v>61.5505</v>
      </c>
      <c r="T25" s="27">
        <f t="shared" si="5"/>
        <v>-2.4495000000000005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6014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6014</v>
      </c>
      <c r="N26" s="24">
        <f t="shared" si="1"/>
        <v>6969</v>
      </c>
      <c r="O26" s="25">
        <f t="shared" si="2"/>
        <v>165.38499999999999</v>
      </c>
      <c r="P26" s="26"/>
      <c r="Q26" s="26">
        <v>78</v>
      </c>
      <c r="R26" s="24">
        <f t="shared" si="3"/>
        <v>6725.6149999999998</v>
      </c>
      <c r="S26" s="25">
        <f t="shared" si="4"/>
        <v>57.132999999999996</v>
      </c>
      <c r="T26" s="27">
        <f t="shared" si="5"/>
        <v>-20.867000000000004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13777</v>
      </c>
      <c r="E27" s="38">
        <v>30</v>
      </c>
      <c r="F27" s="39">
        <v>30</v>
      </c>
      <c r="G27" s="39"/>
      <c r="H27" s="39"/>
      <c r="I27" s="31">
        <v>10</v>
      </c>
      <c r="J27" s="31"/>
      <c r="K27" s="31">
        <v>5</v>
      </c>
      <c r="L27" s="31"/>
      <c r="M27" s="31">
        <f t="shared" si="0"/>
        <v>14677</v>
      </c>
      <c r="N27" s="40">
        <f t="shared" si="1"/>
        <v>17497</v>
      </c>
      <c r="O27" s="25">
        <f t="shared" si="2"/>
        <v>403.61750000000001</v>
      </c>
      <c r="P27" s="41"/>
      <c r="Q27" s="41">
        <v>100</v>
      </c>
      <c r="R27" s="24">
        <f t="shared" si="3"/>
        <v>16993.3825</v>
      </c>
      <c r="S27" s="42">
        <f t="shared" si="4"/>
        <v>139.4315</v>
      </c>
      <c r="T27" s="43">
        <f t="shared" si="5"/>
        <v>39.4315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177501</v>
      </c>
      <c r="E28" s="45">
        <f t="shared" si="6"/>
        <v>380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850</v>
      </c>
      <c r="I28" s="45">
        <f t="shared" si="7"/>
        <v>58</v>
      </c>
      <c r="J28" s="45">
        <f t="shared" si="7"/>
        <v>1</v>
      </c>
      <c r="K28" s="45">
        <f t="shared" si="7"/>
        <v>35</v>
      </c>
      <c r="L28" s="45">
        <f t="shared" si="7"/>
        <v>0</v>
      </c>
      <c r="M28" s="45">
        <f t="shared" si="7"/>
        <v>195351</v>
      </c>
      <c r="N28" s="45">
        <f t="shared" si="7"/>
        <v>212990</v>
      </c>
      <c r="O28" s="46">
        <f t="shared" si="7"/>
        <v>5372.1525000000001</v>
      </c>
      <c r="P28" s="45">
        <f t="shared" si="7"/>
        <v>8400</v>
      </c>
      <c r="Q28" s="45">
        <f t="shared" si="7"/>
        <v>1758</v>
      </c>
      <c r="R28" s="45">
        <f t="shared" si="7"/>
        <v>205859.84750000003</v>
      </c>
      <c r="S28" s="45">
        <f t="shared" si="7"/>
        <v>1855.8344999999999</v>
      </c>
      <c r="T28" s="47">
        <f t="shared" si="7"/>
        <v>97.834499999999935</v>
      </c>
    </row>
    <row r="29" spans="1:20" ht="15.75" thickBot="1" x14ac:dyDescent="0.3">
      <c r="A29" s="92" t="s">
        <v>45</v>
      </c>
      <c r="B29" s="93"/>
      <c r="C29" s="94"/>
      <c r="D29" s="48">
        <f>D4+D5-D28</f>
        <v>398597</v>
      </c>
      <c r="E29" s="48">
        <f t="shared" ref="E29:L29" si="8">E4+E5-E28</f>
        <v>4950</v>
      </c>
      <c r="F29" s="48">
        <f t="shared" si="8"/>
        <v>8540</v>
      </c>
      <c r="G29" s="48">
        <f t="shared" si="8"/>
        <v>0</v>
      </c>
      <c r="H29" s="48">
        <f t="shared" si="8"/>
        <v>33230</v>
      </c>
      <c r="I29" s="48">
        <f t="shared" si="8"/>
        <v>660</v>
      </c>
      <c r="J29" s="48">
        <f t="shared" si="8"/>
        <v>326</v>
      </c>
      <c r="K29" s="48">
        <f t="shared" si="8"/>
        <v>195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9" priority="43" operator="equal">
      <formula>212030016606640</formula>
    </cfRule>
  </conditionalFormatting>
  <conditionalFormatting sqref="D29 E4:E6 E28:K29">
    <cfRule type="cellIs" dxfId="388" priority="41" operator="equal">
      <formula>$E$4</formula>
    </cfRule>
    <cfRule type="cellIs" dxfId="387" priority="42" operator="equal">
      <formula>2120</formula>
    </cfRule>
  </conditionalFormatting>
  <conditionalFormatting sqref="D29:E29 F4:F6 F28:F29">
    <cfRule type="cellIs" dxfId="386" priority="39" operator="equal">
      <formula>$F$4</formula>
    </cfRule>
    <cfRule type="cellIs" dxfId="385" priority="40" operator="equal">
      <formula>300</formula>
    </cfRule>
  </conditionalFormatting>
  <conditionalFormatting sqref="G4:G6 G28:G29">
    <cfRule type="cellIs" dxfId="384" priority="37" operator="equal">
      <formula>$G$4</formula>
    </cfRule>
    <cfRule type="cellIs" dxfId="383" priority="38" operator="equal">
      <formula>1660</formula>
    </cfRule>
  </conditionalFormatting>
  <conditionalFormatting sqref="H4:H6 H28:H29">
    <cfRule type="cellIs" dxfId="382" priority="35" operator="equal">
      <formula>$H$4</formula>
    </cfRule>
    <cfRule type="cellIs" dxfId="381" priority="36" operator="equal">
      <formula>6640</formula>
    </cfRule>
  </conditionalFormatting>
  <conditionalFormatting sqref="T6:T28">
    <cfRule type="cellIs" dxfId="380" priority="34" operator="lessThan">
      <formula>0</formula>
    </cfRule>
  </conditionalFormatting>
  <conditionalFormatting sqref="T7:T27">
    <cfRule type="cellIs" dxfId="379" priority="31" operator="lessThan">
      <formula>0</formula>
    </cfRule>
    <cfRule type="cellIs" dxfId="378" priority="32" operator="lessThan">
      <formula>0</formula>
    </cfRule>
    <cfRule type="cellIs" dxfId="377" priority="33" operator="lessThan">
      <formula>0</formula>
    </cfRule>
  </conditionalFormatting>
  <conditionalFormatting sqref="E4:E6 E28:K28">
    <cfRule type="cellIs" dxfId="376" priority="30" operator="equal">
      <formula>$E$4</formula>
    </cfRule>
  </conditionalFormatting>
  <conditionalFormatting sqref="D28:D29 D6 D4:M4">
    <cfRule type="cellIs" dxfId="375" priority="29" operator="equal">
      <formula>$D$4</formula>
    </cfRule>
  </conditionalFormatting>
  <conditionalFormatting sqref="I4:I6 I28:I29">
    <cfRule type="cellIs" dxfId="374" priority="28" operator="equal">
      <formula>$I$4</formula>
    </cfRule>
  </conditionalFormatting>
  <conditionalFormatting sqref="J4:J6 J28:J29">
    <cfRule type="cellIs" dxfId="373" priority="27" operator="equal">
      <formula>$J$4</formula>
    </cfRule>
  </conditionalFormatting>
  <conditionalFormatting sqref="K4:K6 K28:K29">
    <cfRule type="cellIs" dxfId="372" priority="26" operator="equal">
      <formula>$K$4</formula>
    </cfRule>
  </conditionalFormatting>
  <conditionalFormatting sqref="M4:M6">
    <cfRule type="cellIs" dxfId="371" priority="25" operator="equal">
      <formula>$L$4</formula>
    </cfRule>
  </conditionalFormatting>
  <conditionalFormatting sqref="T7:T28">
    <cfRule type="cellIs" dxfId="370" priority="22" operator="lessThan">
      <formula>0</formula>
    </cfRule>
    <cfRule type="cellIs" dxfId="369" priority="23" operator="lessThan">
      <formula>0</formula>
    </cfRule>
    <cfRule type="cellIs" dxfId="368" priority="24" operator="lessThan">
      <formula>0</formula>
    </cfRule>
  </conditionalFormatting>
  <conditionalFormatting sqref="D5:K5">
    <cfRule type="cellIs" dxfId="367" priority="21" operator="greaterThan">
      <formula>0</formula>
    </cfRule>
  </conditionalFormatting>
  <conditionalFormatting sqref="T6:T28">
    <cfRule type="cellIs" dxfId="366" priority="20" operator="lessThan">
      <formula>0</formula>
    </cfRule>
  </conditionalFormatting>
  <conditionalFormatting sqref="T7:T27">
    <cfRule type="cellIs" dxfId="365" priority="17" operator="lessThan">
      <formula>0</formula>
    </cfRule>
    <cfRule type="cellIs" dxfId="364" priority="18" operator="lessThan">
      <formula>0</formula>
    </cfRule>
    <cfRule type="cellIs" dxfId="363" priority="19" operator="lessThan">
      <formula>0</formula>
    </cfRule>
  </conditionalFormatting>
  <conditionalFormatting sqref="T7:T28">
    <cfRule type="cellIs" dxfId="362" priority="14" operator="lessThan">
      <formula>0</formula>
    </cfRule>
    <cfRule type="cellIs" dxfId="361" priority="15" operator="lessThan">
      <formula>0</formula>
    </cfRule>
    <cfRule type="cellIs" dxfId="360" priority="16" operator="lessThan">
      <formula>0</formula>
    </cfRule>
  </conditionalFormatting>
  <conditionalFormatting sqref="D5:K5">
    <cfRule type="cellIs" dxfId="359" priority="13" operator="greaterThan">
      <formula>0</formula>
    </cfRule>
  </conditionalFormatting>
  <conditionalFormatting sqref="L4 L6 L28:L29">
    <cfRule type="cellIs" dxfId="358" priority="12" operator="equal">
      <formula>$L$4</formula>
    </cfRule>
  </conditionalFormatting>
  <conditionalFormatting sqref="D7:S7">
    <cfRule type="cellIs" dxfId="357" priority="11" operator="greaterThan">
      <formula>0</formula>
    </cfRule>
  </conditionalFormatting>
  <conditionalFormatting sqref="D9:S9">
    <cfRule type="cellIs" dxfId="356" priority="10" operator="greaterThan">
      <formula>0</formula>
    </cfRule>
  </conditionalFormatting>
  <conditionalFormatting sqref="D11:S11">
    <cfRule type="cellIs" dxfId="355" priority="9" operator="greaterThan">
      <formula>0</formula>
    </cfRule>
  </conditionalFormatting>
  <conditionalFormatting sqref="D13:S13">
    <cfRule type="cellIs" dxfId="354" priority="8" operator="greaterThan">
      <formula>0</formula>
    </cfRule>
  </conditionalFormatting>
  <conditionalFormatting sqref="D15:S15">
    <cfRule type="cellIs" dxfId="353" priority="7" operator="greaterThan">
      <formula>0</formula>
    </cfRule>
  </conditionalFormatting>
  <conditionalFormatting sqref="D17:S17">
    <cfRule type="cellIs" dxfId="352" priority="6" operator="greaterThan">
      <formula>0</formula>
    </cfRule>
  </conditionalFormatting>
  <conditionalFormatting sqref="D19:S19">
    <cfRule type="cellIs" dxfId="351" priority="5" operator="greaterThan">
      <formula>0</formula>
    </cfRule>
  </conditionalFormatting>
  <conditionalFormatting sqref="D21:S21">
    <cfRule type="cellIs" dxfId="350" priority="4" operator="greaterThan">
      <formula>0</formula>
    </cfRule>
  </conditionalFormatting>
  <conditionalFormatting sqref="D23:S23">
    <cfRule type="cellIs" dxfId="349" priority="3" operator="greaterThan">
      <formula>0</formula>
    </cfRule>
  </conditionalFormatting>
  <conditionalFormatting sqref="D25:S25">
    <cfRule type="cellIs" dxfId="348" priority="2" operator="greaterThan">
      <formula>0</formula>
    </cfRule>
  </conditionalFormatting>
  <conditionalFormatting sqref="D27:S27">
    <cfRule type="cellIs" dxfId="347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pane ySplit="6" topLeftCell="A16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9.140625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'24'!D29</f>
        <v>398597</v>
      </c>
      <c r="E4" s="2">
        <f>'24'!E29</f>
        <v>4950</v>
      </c>
      <c r="F4" s="2">
        <f>'24'!F29</f>
        <v>8540</v>
      </c>
      <c r="G4" s="2">
        <f>'24'!G29</f>
        <v>0</v>
      </c>
      <c r="H4" s="2">
        <f>'24'!H29</f>
        <v>33230</v>
      </c>
      <c r="I4" s="2">
        <f>'24'!I29</f>
        <v>660</v>
      </c>
      <c r="J4" s="2">
        <f>'24'!J29</f>
        <v>326</v>
      </c>
      <c r="K4" s="2">
        <f>'24'!K29</f>
        <v>195</v>
      </c>
      <c r="L4" s="2">
        <f>'24'!L29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623376</v>
      </c>
      <c r="E5" s="4"/>
      <c r="F5" s="4"/>
      <c r="G5" s="4">
        <v>500</v>
      </c>
      <c r="H5" s="4"/>
      <c r="I5" s="1">
        <v>500</v>
      </c>
      <c r="J5" s="1">
        <v>200</v>
      </c>
      <c r="K5" s="1">
        <v>500</v>
      </c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9060</v>
      </c>
      <c r="N7" s="24">
        <f>D7+E7*20+F7*10+G7*9+H7*9+I7*191+J7*191+K7*182+L7*100</f>
        <v>9060</v>
      </c>
      <c r="O7" s="25">
        <f>M7*2.75%</f>
        <v>249.15</v>
      </c>
      <c r="P7" s="26"/>
      <c r="Q7" s="26">
        <v>91</v>
      </c>
      <c r="R7" s="24">
        <f>M7-(M7*2.75%)+I7*191+J7*191+K7*182+L7*100-Q7</f>
        <v>8719.85</v>
      </c>
      <c r="S7" s="25">
        <f>M7*0.95%</f>
        <v>86.07</v>
      </c>
      <c r="T7" s="27">
        <f>S7-Q7</f>
        <v>-4.9300000000000068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7919</v>
      </c>
      <c r="E8" s="30"/>
      <c r="F8" s="30"/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8369</v>
      </c>
      <c r="N8" s="24">
        <f t="shared" ref="N8:N27" si="1">D8+E8*20+F8*10+G8*9+H8*9+I8*191+J8*191+K8*182+L8*100</f>
        <v>8369</v>
      </c>
      <c r="O8" s="25">
        <f t="shared" ref="O8:O27" si="2">M8*2.75%</f>
        <v>230.14750000000001</v>
      </c>
      <c r="P8" s="26"/>
      <c r="Q8" s="26">
        <v>78</v>
      </c>
      <c r="R8" s="24">
        <f t="shared" ref="R8:R26" si="3">M8-(M8*2.75%)+I8*191+J8*191+K8*182+L8*100-Q8</f>
        <v>8060.8525</v>
      </c>
      <c r="S8" s="25">
        <f t="shared" ref="S8:S27" si="4">M8*0.95%</f>
        <v>79.505499999999998</v>
      </c>
      <c r="T8" s="27">
        <f t="shared" ref="T8:T27" si="5">S8-Q8</f>
        <v>1.5054999999999978</v>
      </c>
    </row>
    <row r="9" spans="1:20" ht="15.75" x14ac:dyDescent="0.25">
      <c r="A9" s="28">
        <v>3</v>
      </c>
      <c r="B9" s="20">
        <v>1908446136</v>
      </c>
      <c r="C9" s="82">
        <v>10</v>
      </c>
      <c r="D9" s="29">
        <v>14692</v>
      </c>
      <c r="E9" s="30"/>
      <c r="F9" s="30"/>
      <c r="G9" s="30"/>
      <c r="H9" s="30"/>
      <c r="I9" s="20">
        <v>5</v>
      </c>
      <c r="J9" s="20"/>
      <c r="K9" s="20"/>
      <c r="L9" s="20"/>
      <c r="M9" s="20">
        <f t="shared" si="0"/>
        <v>14692</v>
      </c>
      <c r="N9" s="24">
        <f t="shared" si="1"/>
        <v>15647</v>
      </c>
      <c r="O9" s="25">
        <f t="shared" si="2"/>
        <v>404.03000000000003</v>
      </c>
      <c r="P9" s="26">
        <v>-2000</v>
      </c>
      <c r="Q9" s="26">
        <v>133</v>
      </c>
      <c r="R9" s="24">
        <f t="shared" si="3"/>
        <v>15109.97</v>
      </c>
      <c r="S9" s="25">
        <f t="shared" si="4"/>
        <v>139.57399999999998</v>
      </c>
      <c r="T9" s="27">
        <f t="shared" si="5"/>
        <v>6.5739999999999839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4939</v>
      </c>
      <c r="E10" s="30"/>
      <c r="F10" s="30"/>
      <c r="G10" s="30"/>
      <c r="H10" s="30">
        <v>50</v>
      </c>
      <c r="I10" s="20"/>
      <c r="J10" s="20"/>
      <c r="K10" s="20"/>
      <c r="L10" s="20"/>
      <c r="M10" s="20">
        <f t="shared" si="0"/>
        <v>5389</v>
      </c>
      <c r="N10" s="24">
        <f t="shared" si="1"/>
        <v>5389</v>
      </c>
      <c r="O10" s="25">
        <f t="shared" si="2"/>
        <v>148.19749999999999</v>
      </c>
      <c r="P10" s="26"/>
      <c r="Q10" s="26">
        <v>30</v>
      </c>
      <c r="R10" s="24">
        <f t="shared" si="3"/>
        <v>5210.8024999999998</v>
      </c>
      <c r="S10" s="25">
        <f t="shared" si="4"/>
        <v>51.195499999999996</v>
      </c>
      <c r="T10" s="27">
        <f t="shared" si="5"/>
        <v>21.195499999999996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5319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5319</v>
      </c>
      <c r="N12" s="24">
        <f t="shared" si="1"/>
        <v>5319</v>
      </c>
      <c r="O12" s="25">
        <f t="shared" si="2"/>
        <v>146.27250000000001</v>
      </c>
      <c r="P12" s="26"/>
      <c r="Q12" s="26">
        <v>32</v>
      </c>
      <c r="R12" s="24">
        <f t="shared" si="3"/>
        <v>5140.7275</v>
      </c>
      <c r="S12" s="25">
        <f t="shared" si="4"/>
        <v>50.530499999999996</v>
      </c>
      <c r="T12" s="27">
        <f t="shared" si="5"/>
        <v>18.530499999999996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5713</v>
      </c>
      <c r="N13" s="24">
        <f t="shared" si="1"/>
        <v>5713</v>
      </c>
      <c r="O13" s="25">
        <f t="shared" si="2"/>
        <v>157.10749999999999</v>
      </c>
      <c r="P13" s="26"/>
      <c r="Q13" s="26">
        <v>55</v>
      </c>
      <c r="R13" s="24">
        <f t="shared" si="3"/>
        <v>5500.8924999999999</v>
      </c>
      <c r="S13" s="25">
        <f t="shared" si="4"/>
        <v>54.273499999999999</v>
      </c>
      <c r="T13" s="27">
        <f t="shared" si="5"/>
        <v>-0.72650000000000148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9790</v>
      </c>
      <c r="E14" s="30">
        <v>80</v>
      </c>
      <c r="F14" s="30"/>
      <c r="G14" s="30"/>
      <c r="H14" s="30"/>
      <c r="I14" s="20"/>
      <c r="J14" s="20"/>
      <c r="K14" s="20"/>
      <c r="L14" s="20"/>
      <c r="M14" s="20">
        <f t="shared" si="0"/>
        <v>11390</v>
      </c>
      <c r="N14" s="24">
        <f t="shared" si="1"/>
        <v>11390</v>
      </c>
      <c r="O14" s="25">
        <f t="shared" si="2"/>
        <v>313.22500000000002</v>
      </c>
      <c r="P14" s="26"/>
      <c r="Q14" s="26">
        <v>157</v>
      </c>
      <c r="R14" s="24">
        <f t="shared" si="3"/>
        <v>10919.775</v>
      </c>
      <c r="S14" s="25">
        <f t="shared" si="4"/>
        <v>108.205</v>
      </c>
      <c r="T14" s="27">
        <f t="shared" si="5"/>
        <v>-48.795000000000002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11453</v>
      </c>
      <c r="E15" s="30"/>
      <c r="F15" s="30"/>
      <c r="G15" s="30"/>
      <c r="H15" s="30"/>
      <c r="I15" s="20"/>
      <c r="J15" s="20"/>
      <c r="K15" s="20">
        <v>13</v>
      </c>
      <c r="L15" s="20"/>
      <c r="M15" s="20">
        <f t="shared" si="0"/>
        <v>11453</v>
      </c>
      <c r="N15" s="24">
        <f t="shared" si="1"/>
        <v>13819</v>
      </c>
      <c r="O15" s="25">
        <f t="shared" si="2"/>
        <v>314.95749999999998</v>
      </c>
      <c r="P15" s="26"/>
      <c r="Q15" s="26">
        <v>140</v>
      </c>
      <c r="R15" s="24">
        <f t="shared" si="3"/>
        <v>13364.0425</v>
      </c>
      <c r="S15" s="25">
        <f t="shared" si="4"/>
        <v>108.8035</v>
      </c>
      <c r="T15" s="27">
        <f t="shared" si="5"/>
        <v>-31.1965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16342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16342</v>
      </c>
      <c r="N16" s="24">
        <f t="shared" si="1"/>
        <v>16342</v>
      </c>
      <c r="O16" s="25">
        <f t="shared" si="2"/>
        <v>449.40500000000003</v>
      </c>
      <c r="P16" s="26">
        <v>2000</v>
      </c>
      <c r="Q16" s="26">
        <v>123</v>
      </c>
      <c r="R16" s="24">
        <f t="shared" si="3"/>
        <v>15769.594999999999</v>
      </c>
      <c r="S16" s="25">
        <f t="shared" si="4"/>
        <v>155.249</v>
      </c>
      <c r="T16" s="27">
        <f t="shared" si="5"/>
        <v>32.248999999999995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9171</v>
      </c>
      <c r="E17" s="30">
        <v>50</v>
      </c>
      <c r="F17" s="30"/>
      <c r="G17" s="30"/>
      <c r="H17" s="30"/>
      <c r="I17" s="20"/>
      <c r="J17" s="20"/>
      <c r="K17" s="20"/>
      <c r="L17" s="20"/>
      <c r="M17" s="20">
        <f t="shared" si="0"/>
        <v>10171</v>
      </c>
      <c r="N17" s="24">
        <f t="shared" si="1"/>
        <v>10171</v>
      </c>
      <c r="O17" s="25">
        <f t="shared" si="2"/>
        <v>279.70249999999999</v>
      </c>
      <c r="P17" s="26"/>
      <c r="Q17" s="26">
        <v>91</v>
      </c>
      <c r="R17" s="24">
        <f t="shared" si="3"/>
        <v>9800.2975000000006</v>
      </c>
      <c r="S17" s="25">
        <f t="shared" si="4"/>
        <v>96.624499999999998</v>
      </c>
      <c r="T17" s="27">
        <f t="shared" si="5"/>
        <v>5.6244999999999976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4627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4627</v>
      </c>
      <c r="N18" s="24">
        <f t="shared" si="1"/>
        <v>4627</v>
      </c>
      <c r="O18" s="25">
        <f t="shared" si="2"/>
        <v>127.24250000000001</v>
      </c>
      <c r="P18" s="26"/>
      <c r="Q18" s="26"/>
      <c r="R18" s="24">
        <f t="shared" si="3"/>
        <v>4499.7574999999997</v>
      </c>
      <c r="S18" s="25">
        <f t="shared" si="4"/>
        <v>43.956499999999998</v>
      </c>
      <c r="T18" s="27">
        <f t="shared" si="5"/>
        <v>43.956499999999998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10103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10103</v>
      </c>
      <c r="N19" s="24">
        <f t="shared" si="1"/>
        <v>10103</v>
      </c>
      <c r="O19" s="25">
        <f t="shared" si="2"/>
        <v>277.83249999999998</v>
      </c>
      <c r="P19" s="26"/>
      <c r="Q19" s="26">
        <v>170</v>
      </c>
      <c r="R19" s="24">
        <f t="shared" si="3"/>
        <v>9655.1674999999996</v>
      </c>
      <c r="S19" s="25">
        <f t="shared" si="4"/>
        <v>95.978499999999997</v>
      </c>
      <c r="T19" s="27">
        <f t="shared" si="5"/>
        <v>-74.021500000000003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6274</v>
      </c>
      <c r="E20" s="30"/>
      <c r="F20" s="30"/>
      <c r="G20" s="30"/>
      <c r="H20" s="30"/>
      <c r="I20" s="20"/>
      <c r="J20" s="20"/>
      <c r="K20" s="20">
        <v>10</v>
      </c>
      <c r="L20" s="20"/>
      <c r="M20" s="20">
        <f t="shared" si="0"/>
        <v>6274</v>
      </c>
      <c r="N20" s="24">
        <f t="shared" si="1"/>
        <v>8094</v>
      </c>
      <c r="O20" s="25">
        <f t="shared" si="2"/>
        <v>172.535</v>
      </c>
      <c r="P20" s="26"/>
      <c r="Q20" s="26">
        <v>121</v>
      </c>
      <c r="R20" s="24">
        <f t="shared" si="3"/>
        <v>7800.4650000000001</v>
      </c>
      <c r="S20" s="25">
        <f t="shared" si="4"/>
        <v>59.603000000000002</v>
      </c>
      <c r="T20" s="27">
        <f t="shared" si="5"/>
        <v>-61.396999999999998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6880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6880</v>
      </c>
      <c r="N21" s="24">
        <f t="shared" si="1"/>
        <v>6880</v>
      </c>
      <c r="O21" s="25">
        <f t="shared" si="2"/>
        <v>189.2</v>
      </c>
      <c r="P21" s="26">
        <v>-140</v>
      </c>
      <c r="Q21" s="26"/>
      <c r="R21" s="24">
        <f t="shared" si="3"/>
        <v>6690.8</v>
      </c>
      <c r="S21" s="25">
        <f t="shared" si="4"/>
        <v>65.36</v>
      </c>
      <c r="T21" s="27">
        <f t="shared" si="5"/>
        <v>65.36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14702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14702</v>
      </c>
      <c r="N22" s="24">
        <f t="shared" si="1"/>
        <v>16522</v>
      </c>
      <c r="O22" s="25">
        <f t="shared" si="2"/>
        <v>404.30500000000001</v>
      </c>
      <c r="P22" s="26"/>
      <c r="Q22" s="26">
        <v>147</v>
      </c>
      <c r="R22" s="24">
        <f t="shared" si="3"/>
        <v>15970.695</v>
      </c>
      <c r="S22" s="25">
        <f t="shared" si="4"/>
        <v>139.66899999999998</v>
      </c>
      <c r="T22" s="27">
        <f t="shared" si="5"/>
        <v>-7.3310000000000173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10023</v>
      </c>
      <c r="N23" s="24">
        <f t="shared" si="1"/>
        <v>10023</v>
      </c>
      <c r="O23" s="25">
        <f t="shared" si="2"/>
        <v>275.63249999999999</v>
      </c>
      <c r="P23" s="26"/>
      <c r="Q23" s="26">
        <v>100</v>
      </c>
      <c r="R23" s="24">
        <f t="shared" si="3"/>
        <v>9647.3675000000003</v>
      </c>
      <c r="S23" s="25">
        <f t="shared" si="4"/>
        <v>95.218499999999992</v>
      </c>
      <c r="T23" s="27">
        <f t="shared" si="5"/>
        <v>-4.7815000000000083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22102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22102</v>
      </c>
      <c r="N24" s="24">
        <f t="shared" si="1"/>
        <v>22102</v>
      </c>
      <c r="O24" s="25">
        <f t="shared" si="2"/>
        <v>607.80499999999995</v>
      </c>
      <c r="P24" s="26">
        <v>2000</v>
      </c>
      <c r="Q24" s="26">
        <v>124</v>
      </c>
      <c r="R24" s="24">
        <f t="shared" si="3"/>
        <v>21370.195</v>
      </c>
      <c r="S24" s="25">
        <f t="shared" si="4"/>
        <v>209.96899999999999</v>
      </c>
      <c r="T24" s="27">
        <f t="shared" si="5"/>
        <v>85.968999999999994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8330</v>
      </c>
      <c r="N25" s="24">
        <f t="shared" si="1"/>
        <v>8330</v>
      </c>
      <c r="O25" s="25">
        <f t="shared" si="2"/>
        <v>229.07499999999999</v>
      </c>
      <c r="P25" s="26">
        <v>8000</v>
      </c>
      <c r="Q25" s="26">
        <v>83</v>
      </c>
      <c r="R25" s="24">
        <f t="shared" si="3"/>
        <v>8017.9250000000002</v>
      </c>
      <c r="S25" s="25">
        <f t="shared" si="4"/>
        <v>79.135000000000005</v>
      </c>
      <c r="T25" s="27">
        <f t="shared" si="5"/>
        <v>-3.8649999999999949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7534</v>
      </c>
      <c r="E26" s="29">
        <v>50</v>
      </c>
      <c r="F26" s="30"/>
      <c r="G26" s="30"/>
      <c r="H26" s="30"/>
      <c r="I26" s="20"/>
      <c r="J26" s="20"/>
      <c r="K26" s="20"/>
      <c r="L26" s="20"/>
      <c r="M26" s="20">
        <f t="shared" si="0"/>
        <v>8534</v>
      </c>
      <c r="N26" s="24">
        <f t="shared" si="1"/>
        <v>8534</v>
      </c>
      <c r="O26" s="25">
        <f t="shared" si="2"/>
        <v>234.685</v>
      </c>
      <c r="P26" s="26"/>
      <c r="Q26" s="26">
        <v>100</v>
      </c>
      <c r="R26" s="24">
        <f t="shared" si="3"/>
        <v>8199.3150000000005</v>
      </c>
      <c r="S26" s="25">
        <f t="shared" si="4"/>
        <v>81.072999999999993</v>
      </c>
      <c r="T26" s="27">
        <f t="shared" si="5"/>
        <v>-18.927000000000007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8473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8473</v>
      </c>
      <c r="N27" s="40">
        <f t="shared" si="1"/>
        <v>8473</v>
      </c>
      <c r="O27" s="25">
        <f t="shared" si="2"/>
        <v>233.00749999999999</v>
      </c>
      <c r="P27" s="41"/>
      <c r="Q27" s="41">
        <v>100</v>
      </c>
      <c r="R27" s="24">
        <f>M27-(M27*2.75%)+I27*191+J27*191+K27*182+L27*100-Q27</f>
        <v>8139.9925000000003</v>
      </c>
      <c r="S27" s="42">
        <f t="shared" si="4"/>
        <v>80.493499999999997</v>
      </c>
      <c r="T27" s="43">
        <f t="shared" si="5"/>
        <v>-19.506500000000003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196946</v>
      </c>
      <c r="E28" s="45">
        <f t="shared" si="6"/>
        <v>180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100</v>
      </c>
      <c r="I28" s="45">
        <f t="shared" si="7"/>
        <v>5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201446</v>
      </c>
      <c r="N28" s="45">
        <f t="shared" si="7"/>
        <v>208407</v>
      </c>
      <c r="O28" s="46">
        <f t="shared" si="7"/>
        <v>5539.7649999999994</v>
      </c>
      <c r="P28" s="45">
        <f t="shared" si="7"/>
        <v>9860</v>
      </c>
      <c r="Q28" s="45">
        <f t="shared" si="7"/>
        <v>1908</v>
      </c>
      <c r="R28" s="45">
        <f t="shared" si="7"/>
        <v>200959.23499999999</v>
      </c>
      <c r="S28" s="45">
        <f t="shared" si="7"/>
        <v>1913.7370000000001</v>
      </c>
      <c r="T28" s="47">
        <f t="shared" si="7"/>
        <v>5.7369999999999237</v>
      </c>
    </row>
    <row r="29" spans="1:20" ht="15.75" thickBot="1" x14ac:dyDescent="0.3">
      <c r="A29" s="92" t="s">
        <v>45</v>
      </c>
      <c r="B29" s="93"/>
      <c r="C29" s="94"/>
      <c r="D29" s="48">
        <f>D4+D5-D28</f>
        <v>825027</v>
      </c>
      <c r="E29" s="48">
        <f t="shared" ref="E29:L29" si="8">E4+E5-E28</f>
        <v>4770</v>
      </c>
      <c r="F29" s="48">
        <f t="shared" si="8"/>
        <v>8540</v>
      </c>
      <c r="G29" s="48">
        <f t="shared" si="8"/>
        <v>500</v>
      </c>
      <c r="H29" s="48">
        <f t="shared" si="8"/>
        <v>33130</v>
      </c>
      <c r="I29" s="48">
        <f t="shared" si="8"/>
        <v>1155</v>
      </c>
      <c r="J29" s="48">
        <f t="shared" si="8"/>
        <v>526</v>
      </c>
      <c r="K29" s="48">
        <f t="shared" si="8"/>
        <v>662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8:12" x14ac:dyDescent="0.25">
      <c r="L34" t="s">
        <v>77</v>
      </c>
    </row>
    <row r="35" spans="8:12" x14ac:dyDescent="0.25">
      <c r="H35">
        <v>25121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6" priority="43" operator="equal">
      <formula>212030016606640</formula>
    </cfRule>
  </conditionalFormatting>
  <conditionalFormatting sqref="D29 E4:E6 E28:K29">
    <cfRule type="cellIs" dxfId="345" priority="41" operator="equal">
      <formula>$E$4</formula>
    </cfRule>
    <cfRule type="cellIs" dxfId="344" priority="42" operator="equal">
      <formula>2120</formula>
    </cfRule>
  </conditionalFormatting>
  <conditionalFormatting sqref="D29:E29 F4:F6 F28:F29">
    <cfRule type="cellIs" dxfId="343" priority="39" operator="equal">
      <formula>$F$4</formula>
    </cfRule>
    <cfRule type="cellIs" dxfId="342" priority="40" operator="equal">
      <formula>300</formula>
    </cfRule>
  </conditionalFormatting>
  <conditionalFormatting sqref="G4:G6 G28:G29">
    <cfRule type="cellIs" dxfId="341" priority="37" operator="equal">
      <formula>$G$4</formula>
    </cfRule>
    <cfRule type="cellIs" dxfId="340" priority="38" operator="equal">
      <formula>1660</formula>
    </cfRule>
  </conditionalFormatting>
  <conditionalFormatting sqref="H4:H6 H28:H29">
    <cfRule type="cellIs" dxfId="339" priority="35" operator="equal">
      <formula>$H$4</formula>
    </cfRule>
    <cfRule type="cellIs" dxfId="338" priority="36" operator="equal">
      <formula>6640</formula>
    </cfRule>
  </conditionalFormatting>
  <conditionalFormatting sqref="T6:T28">
    <cfRule type="cellIs" dxfId="337" priority="34" operator="lessThan">
      <formula>0</formula>
    </cfRule>
  </conditionalFormatting>
  <conditionalFormatting sqref="T7:T27">
    <cfRule type="cellIs" dxfId="336" priority="31" operator="lessThan">
      <formula>0</formula>
    </cfRule>
    <cfRule type="cellIs" dxfId="335" priority="32" operator="lessThan">
      <formula>0</formula>
    </cfRule>
    <cfRule type="cellIs" dxfId="334" priority="33" operator="lessThan">
      <formula>0</formula>
    </cfRule>
  </conditionalFormatting>
  <conditionalFormatting sqref="E4:E6 E28:K28">
    <cfRule type="cellIs" dxfId="333" priority="30" operator="equal">
      <formula>$E$4</formula>
    </cfRule>
  </conditionalFormatting>
  <conditionalFormatting sqref="D28:D29 D6 D4:M4">
    <cfRule type="cellIs" dxfId="332" priority="29" operator="equal">
      <formula>$D$4</formula>
    </cfRule>
  </conditionalFormatting>
  <conditionalFormatting sqref="I4:I6 I28:I29">
    <cfRule type="cellIs" dxfId="331" priority="28" operator="equal">
      <formula>$I$4</formula>
    </cfRule>
  </conditionalFormatting>
  <conditionalFormatting sqref="J4:J6 J28:J29">
    <cfRule type="cellIs" dxfId="330" priority="27" operator="equal">
      <formula>$J$4</formula>
    </cfRule>
  </conditionalFormatting>
  <conditionalFormatting sqref="K4:K6 K28:K29">
    <cfRule type="cellIs" dxfId="329" priority="26" operator="equal">
      <formula>$K$4</formula>
    </cfRule>
  </conditionalFormatting>
  <conditionalFormatting sqref="M4:M6">
    <cfRule type="cellIs" dxfId="328" priority="25" operator="equal">
      <formula>$L$4</formula>
    </cfRule>
  </conditionalFormatting>
  <conditionalFormatting sqref="T7:T28">
    <cfRule type="cellIs" dxfId="327" priority="22" operator="lessThan">
      <formula>0</formula>
    </cfRule>
    <cfRule type="cellIs" dxfId="326" priority="23" operator="lessThan">
      <formula>0</formula>
    </cfRule>
    <cfRule type="cellIs" dxfId="325" priority="24" operator="lessThan">
      <formula>0</formula>
    </cfRule>
  </conditionalFormatting>
  <conditionalFormatting sqref="D5:K5">
    <cfRule type="cellIs" dxfId="324" priority="21" operator="greaterThan">
      <formula>0</formula>
    </cfRule>
  </conditionalFormatting>
  <conditionalFormatting sqref="T6:T28">
    <cfRule type="cellIs" dxfId="323" priority="20" operator="lessThan">
      <formula>0</formula>
    </cfRule>
  </conditionalFormatting>
  <conditionalFormatting sqref="T7:T27">
    <cfRule type="cellIs" dxfId="322" priority="17" operator="lessThan">
      <formula>0</formula>
    </cfRule>
    <cfRule type="cellIs" dxfId="321" priority="18" operator="lessThan">
      <formula>0</formula>
    </cfRule>
    <cfRule type="cellIs" dxfId="320" priority="19" operator="lessThan">
      <formula>0</formula>
    </cfRule>
  </conditionalFormatting>
  <conditionalFormatting sqref="T7:T28">
    <cfRule type="cellIs" dxfId="319" priority="14" operator="lessThan">
      <formula>0</formula>
    </cfRule>
    <cfRule type="cellIs" dxfId="318" priority="15" operator="lessThan">
      <formula>0</formula>
    </cfRule>
    <cfRule type="cellIs" dxfId="317" priority="16" operator="lessThan">
      <formula>0</formula>
    </cfRule>
  </conditionalFormatting>
  <conditionalFormatting sqref="D5:K5">
    <cfRule type="cellIs" dxfId="316" priority="13" operator="greaterThan">
      <formula>0</formula>
    </cfRule>
  </conditionalFormatting>
  <conditionalFormatting sqref="L4 L6 L28:L29">
    <cfRule type="cellIs" dxfId="315" priority="12" operator="equal">
      <formula>$L$4</formula>
    </cfRule>
  </conditionalFormatting>
  <conditionalFormatting sqref="D7:S7">
    <cfRule type="cellIs" dxfId="314" priority="11" operator="greaterThan">
      <formula>0</formula>
    </cfRule>
  </conditionalFormatting>
  <conditionalFormatting sqref="D9:S9">
    <cfRule type="cellIs" dxfId="313" priority="10" operator="greaterThan">
      <formula>0</formula>
    </cfRule>
  </conditionalFormatting>
  <conditionalFormatting sqref="D11:S11">
    <cfRule type="cellIs" dxfId="312" priority="9" operator="greaterThan">
      <formula>0</formula>
    </cfRule>
  </conditionalFormatting>
  <conditionalFormatting sqref="D13:S13">
    <cfRule type="cellIs" dxfId="311" priority="8" operator="greaterThan">
      <formula>0</formula>
    </cfRule>
  </conditionalFormatting>
  <conditionalFormatting sqref="D15:S15">
    <cfRule type="cellIs" dxfId="310" priority="7" operator="greaterThan">
      <formula>0</formula>
    </cfRule>
  </conditionalFormatting>
  <conditionalFormatting sqref="D17:S17">
    <cfRule type="cellIs" dxfId="309" priority="6" operator="greaterThan">
      <formula>0</formula>
    </cfRule>
  </conditionalFormatting>
  <conditionalFormatting sqref="D19:S19">
    <cfRule type="cellIs" dxfId="308" priority="5" operator="greaterThan">
      <formula>0</formula>
    </cfRule>
  </conditionalFormatting>
  <conditionalFormatting sqref="D21:S21">
    <cfRule type="cellIs" dxfId="307" priority="4" operator="greaterThan">
      <formula>0</formula>
    </cfRule>
  </conditionalFormatting>
  <conditionalFormatting sqref="D23:S23">
    <cfRule type="cellIs" dxfId="306" priority="3" operator="greaterThan">
      <formula>0</formula>
    </cfRule>
  </conditionalFormatting>
  <conditionalFormatting sqref="D25:S25">
    <cfRule type="cellIs" dxfId="305" priority="2" operator="greaterThan">
      <formula>0</formula>
    </cfRule>
  </conditionalFormatting>
  <conditionalFormatting sqref="D27:S27">
    <cfRule type="cellIs" dxfId="304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22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140625" customWidth="1"/>
    <col min="10" max="10" width="8.140625" customWidth="1"/>
    <col min="11" max="12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1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1" ht="18.75" x14ac:dyDescent="0.25">
      <c r="A3" s="99" t="s">
        <v>78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1" x14ac:dyDescent="0.25">
      <c r="A4" s="103" t="s">
        <v>1</v>
      </c>
      <c r="B4" s="103"/>
      <c r="C4" s="1"/>
      <c r="D4" s="2">
        <f>'25'!D29</f>
        <v>825027</v>
      </c>
      <c r="E4" s="2">
        <f>'25'!E29</f>
        <v>4770</v>
      </c>
      <c r="F4" s="2">
        <f>'25'!F29</f>
        <v>8540</v>
      </c>
      <c r="G4" s="2">
        <f>'25'!G29</f>
        <v>500</v>
      </c>
      <c r="H4" s="2">
        <f>'25'!H29</f>
        <v>33130</v>
      </c>
      <c r="I4" s="2">
        <f>'25'!I29</f>
        <v>1155</v>
      </c>
      <c r="J4" s="2">
        <f>'25'!J29</f>
        <v>526</v>
      </c>
      <c r="K4" s="2">
        <f>'25'!K29</f>
        <v>662</v>
      </c>
      <c r="L4" s="2">
        <f>'25'!L29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1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9048</v>
      </c>
      <c r="E7" s="22">
        <v>440</v>
      </c>
      <c r="F7" s="22">
        <v>670</v>
      </c>
      <c r="G7" s="22"/>
      <c r="H7" s="22">
        <v>240</v>
      </c>
      <c r="I7" s="23">
        <v>6</v>
      </c>
      <c r="J7" s="23"/>
      <c r="K7" s="23">
        <v>4</v>
      </c>
      <c r="L7" s="23"/>
      <c r="M7" s="20">
        <f>D7+E7*20+F7*10+G7*9+H7*9</f>
        <v>26708</v>
      </c>
      <c r="N7" s="24">
        <f>D7+E7*20+F7*10+G7*9+H7*9+I7*191+J7*191+K7*182+L7*100</f>
        <v>28582</v>
      </c>
      <c r="O7" s="25">
        <f>M7*2.75%</f>
        <v>734.47</v>
      </c>
      <c r="P7" s="26"/>
      <c r="Q7" s="26">
        <v>103</v>
      </c>
      <c r="R7" s="24">
        <f>M7-(M7*2.75%)+I7*191+J7*191+K7*182+L7*100-Q7</f>
        <v>27744.53</v>
      </c>
      <c r="S7" s="25">
        <f>M7*0.95%</f>
        <v>253.726</v>
      </c>
      <c r="T7" s="27">
        <f>S7-Q7</f>
        <v>150.726</v>
      </c>
      <c r="U7">
        <v>170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5557</v>
      </c>
      <c r="E8" s="30">
        <v>60</v>
      </c>
      <c r="F8" s="30">
        <v>30</v>
      </c>
      <c r="G8" s="30"/>
      <c r="H8" s="30"/>
      <c r="I8" s="20"/>
      <c r="J8" s="20"/>
      <c r="K8" s="20"/>
      <c r="L8" s="20"/>
      <c r="M8" s="20">
        <f t="shared" ref="M8:M27" si="0">D8+E8*20+F8*10+G8*9+H8*9</f>
        <v>7057</v>
      </c>
      <c r="N8" s="24">
        <f t="shared" ref="N8:N25" si="1">D8+E8*20+F8*10+G8*9+H8*9+I8*191+J8*191+K8*182+L8*100</f>
        <v>7057</v>
      </c>
      <c r="O8" s="25">
        <f t="shared" ref="O8:O27" si="2">M8*2.75%</f>
        <v>194.0675</v>
      </c>
      <c r="P8" s="26">
        <v>-500</v>
      </c>
      <c r="Q8" s="26">
        <v>63</v>
      </c>
      <c r="R8" s="24">
        <f t="shared" ref="R8:R27" si="3">M8-(M8*2.75%)+I8*191+J8*191+K8*182+L8*100-Q8</f>
        <v>6799.9324999999999</v>
      </c>
      <c r="S8" s="25">
        <f t="shared" ref="S8:S27" si="4">M8*0.95%</f>
        <v>67.041499999999999</v>
      </c>
      <c r="T8" s="27">
        <f t="shared" ref="T8:T27" si="5">S8-Q8</f>
        <v>4.0414999999999992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18439</v>
      </c>
      <c r="E9" s="30"/>
      <c r="F9" s="30">
        <v>20</v>
      </c>
      <c r="G9" s="30"/>
      <c r="H9" s="30">
        <v>90</v>
      </c>
      <c r="I9" s="20">
        <v>4</v>
      </c>
      <c r="J9" s="20"/>
      <c r="K9" s="20">
        <v>2</v>
      </c>
      <c r="L9" s="20"/>
      <c r="M9" s="20">
        <f t="shared" si="0"/>
        <v>19449</v>
      </c>
      <c r="N9" s="24">
        <f t="shared" si="1"/>
        <v>20577</v>
      </c>
      <c r="O9" s="25">
        <f t="shared" si="2"/>
        <v>534.84749999999997</v>
      </c>
      <c r="P9" s="26">
        <v>4500</v>
      </c>
      <c r="Q9" s="26">
        <v>172</v>
      </c>
      <c r="R9" s="24">
        <f t="shared" si="3"/>
        <v>19870.1525</v>
      </c>
      <c r="S9" s="25">
        <f t="shared" si="4"/>
        <v>184.7655</v>
      </c>
      <c r="T9" s="27">
        <f t="shared" si="5"/>
        <v>12.765500000000003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4013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4013</v>
      </c>
      <c r="N10" s="24">
        <f t="shared" si="1"/>
        <v>4195</v>
      </c>
      <c r="O10" s="25">
        <f t="shared" si="2"/>
        <v>110.3575</v>
      </c>
      <c r="P10" s="26"/>
      <c r="Q10" s="26">
        <v>29</v>
      </c>
      <c r="R10" s="24">
        <f t="shared" si="3"/>
        <v>4055.6424999999999</v>
      </c>
      <c r="S10" s="25">
        <f t="shared" si="4"/>
        <v>38.1235</v>
      </c>
      <c r="T10" s="27">
        <f t="shared" si="5"/>
        <v>9.1234999999999999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3418</v>
      </c>
      <c r="E11" s="30">
        <v>20</v>
      </c>
      <c r="F11" s="30"/>
      <c r="G11" s="32">
        <v>200</v>
      </c>
      <c r="H11" s="30"/>
      <c r="I11" s="20"/>
      <c r="J11" s="20"/>
      <c r="K11" s="20"/>
      <c r="L11" s="20"/>
      <c r="M11" s="20">
        <f t="shared" si="0"/>
        <v>5618</v>
      </c>
      <c r="N11" s="24">
        <f t="shared" si="1"/>
        <v>5618</v>
      </c>
      <c r="O11" s="25">
        <f t="shared" si="2"/>
        <v>154.495</v>
      </c>
      <c r="P11" s="26"/>
      <c r="Q11" s="26">
        <v>43</v>
      </c>
      <c r="R11" s="24">
        <f t="shared" si="3"/>
        <v>5420.5050000000001</v>
      </c>
      <c r="S11" s="25">
        <f t="shared" si="4"/>
        <v>53.371000000000002</v>
      </c>
      <c r="T11" s="27">
        <f t="shared" si="5"/>
        <v>10.371000000000002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4319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4319</v>
      </c>
      <c r="N12" s="24">
        <f t="shared" si="1"/>
        <v>5274</v>
      </c>
      <c r="O12" s="25">
        <f t="shared" si="2"/>
        <v>118.77249999999999</v>
      </c>
      <c r="P12" s="26"/>
      <c r="Q12" s="26">
        <v>30</v>
      </c>
      <c r="R12" s="24">
        <f t="shared" si="3"/>
        <v>5125.2275</v>
      </c>
      <c r="S12" s="25">
        <f t="shared" si="4"/>
        <v>41.030499999999996</v>
      </c>
      <c r="T12" s="27">
        <f t="shared" si="5"/>
        <v>11.030499999999996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8079</v>
      </c>
      <c r="E13" s="30">
        <v>50</v>
      </c>
      <c r="F13" s="30">
        <v>40</v>
      </c>
      <c r="G13" s="30"/>
      <c r="H13" s="30">
        <v>100</v>
      </c>
      <c r="I13" s="20"/>
      <c r="J13" s="20"/>
      <c r="K13" s="20"/>
      <c r="L13" s="20"/>
      <c r="M13" s="20">
        <f t="shared" si="0"/>
        <v>10379</v>
      </c>
      <c r="N13" s="24">
        <f t="shared" si="1"/>
        <v>10379</v>
      </c>
      <c r="O13" s="25">
        <f t="shared" si="2"/>
        <v>285.42250000000001</v>
      </c>
      <c r="P13" s="26"/>
      <c r="Q13" s="26">
        <v>55</v>
      </c>
      <c r="R13" s="24">
        <f t="shared" si="3"/>
        <v>10038.577499999999</v>
      </c>
      <c r="S13" s="25">
        <f t="shared" si="4"/>
        <v>98.600499999999997</v>
      </c>
      <c r="T13" s="27">
        <f t="shared" si="5"/>
        <v>43.600499999999997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13166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13166</v>
      </c>
      <c r="N14" s="24">
        <f t="shared" si="1"/>
        <v>13166</v>
      </c>
      <c r="O14" s="25">
        <f t="shared" si="2"/>
        <v>362.065</v>
      </c>
      <c r="P14" s="26"/>
      <c r="Q14" s="26">
        <v>154</v>
      </c>
      <c r="R14" s="24">
        <f t="shared" si="3"/>
        <v>12649.934999999999</v>
      </c>
      <c r="S14" s="25">
        <f t="shared" si="4"/>
        <v>125.077</v>
      </c>
      <c r="T14" s="27">
        <f t="shared" si="5"/>
        <v>-28.923000000000002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16056</v>
      </c>
      <c r="E15" s="30">
        <v>30</v>
      </c>
      <c r="F15" s="30">
        <v>10</v>
      </c>
      <c r="G15" s="30"/>
      <c r="H15" s="30">
        <v>20</v>
      </c>
      <c r="I15" s="20"/>
      <c r="J15" s="20"/>
      <c r="K15" s="20"/>
      <c r="L15" s="20"/>
      <c r="M15" s="20">
        <f t="shared" si="0"/>
        <v>16936</v>
      </c>
      <c r="N15" s="24">
        <f t="shared" si="1"/>
        <v>16936</v>
      </c>
      <c r="O15" s="25">
        <f t="shared" si="2"/>
        <v>465.74</v>
      </c>
      <c r="P15" s="26"/>
      <c r="Q15" s="26">
        <v>160</v>
      </c>
      <c r="R15" s="24">
        <f t="shared" si="3"/>
        <v>16310.259999999998</v>
      </c>
      <c r="S15" s="25">
        <f t="shared" si="4"/>
        <v>160.892</v>
      </c>
      <c r="T15" s="27">
        <f t="shared" si="5"/>
        <v>0.89199999999999591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17939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17939</v>
      </c>
      <c r="N16" s="24">
        <f t="shared" si="1"/>
        <v>17939</v>
      </c>
      <c r="O16" s="25">
        <f t="shared" si="2"/>
        <v>493.32249999999999</v>
      </c>
      <c r="P16" s="26">
        <v>-6000</v>
      </c>
      <c r="Q16" s="26">
        <v>127</v>
      </c>
      <c r="R16" s="24">
        <f t="shared" si="3"/>
        <v>17318.677500000002</v>
      </c>
      <c r="S16" s="25">
        <f t="shared" si="4"/>
        <v>170.4205</v>
      </c>
      <c r="T16" s="27">
        <f t="shared" si="5"/>
        <v>43.420500000000004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6273</v>
      </c>
      <c r="E17" s="30"/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7223</v>
      </c>
      <c r="N17" s="24">
        <f t="shared" si="1"/>
        <v>10088</v>
      </c>
      <c r="O17" s="25">
        <f t="shared" si="2"/>
        <v>198.63249999999999</v>
      </c>
      <c r="P17" s="26"/>
      <c r="Q17" s="26">
        <v>89</v>
      </c>
      <c r="R17" s="24">
        <f t="shared" si="3"/>
        <v>9800.3675000000003</v>
      </c>
      <c r="S17" s="25">
        <f t="shared" si="4"/>
        <v>68.618499999999997</v>
      </c>
      <c r="T17" s="27">
        <f t="shared" si="5"/>
        <v>-20.381500000000003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3395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3395</v>
      </c>
      <c r="N18" s="24">
        <f t="shared" si="1"/>
        <v>3395</v>
      </c>
      <c r="O18" s="25">
        <f t="shared" si="2"/>
        <v>93.362499999999997</v>
      </c>
      <c r="P18" s="26"/>
      <c r="Q18" s="26"/>
      <c r="R18" s="24">
        <f t="shared" si="3"/>
        <v>3301.6374999999998</v>
      </c>
      <c r="S18" s="25">
        <f t="shared" si="4"/>
        <v>32.252499999999998</v>
      </c>
      <c r="T18" s="27">
        <f t="shared" si="5"/>
        <v>32.252499999999998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/>
      <c r="G19" s="30"/>
      <c r="H19" s="30">
        <v>140</v>
      </c>
      <c r="I19" s="20">
        <v>25</v>
      </c>
      <c r="J19" s="20"/>
      <c r="K19" s="20">
        <v>5</v>
      </c>
      <c r="L19" s="20"/>
      <c r="M19" s="20">
        <f t="shared" si="0"/>
        <v>11284</v>
      </c>
      <c r="N19" s="24">
        <f t="shared" si="1"/>
        <v>16969</v>
      </c>
      <c r="O19" s="25">
        <f t="shared" si="2"/>
        <v>310.31</v>
      </c>
      <c r="P19" s="26">
        <v>-2000</v>
      </c>
      <c r="Q19" s="26">
        <v>170</v>
      </c>
      <c r="R19" s="24">
        <f t="shared" si="3"/>
        <v>16488.690000000002</v>
      </c>
      <c r="S19" s="25">
        <f t="shared" si="4"/>
        <v>107.19799999999999</v>
      </c>
      <c r="T19" s="27">
        <f t="shared" si="5"/>
        <v>-62.802000000000007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3660</v>
      </c>
      <c r="E21" s="30"/>
      <c r="F21" s="30">
        <v>20</v>
      </c>
      <c r="G21" s="30"/>
      <c r="H21" s="30"/>
      <c r="I21" s="20">
        <v>4</v>
      </c>
      <c r="J21" s="20"/>
      <c r="K21" s="20">
        <v>5</v>
      </c>
      <c r="L21" s="20"/>
      <c r="M21" s="20">
        <f t="shared" si="0"/>
        <v>3860</v>
      </c>
      <c r="N21" s="24">
        <f t="shared" si="1"/>
        <v>5534</v>
      </c>
      <c r="O21" s="25">
        <f t="shared" si="2"/>
        <v>106.15</v>
      </c>
      <c r="P21" s="26"/>
      <c r="Q21" s="26">
        <v>40</v>
      </c>
      <c r="R21" s="24">
        <f t="shared" si="3"/>
        <v>5387.85</v>
      </c>
      <c r="S21" s="25">
        <f t="shared" si="4"/>
        <v>36.67</v>
      </c>
      <c r="T21" s="27">
        <f t="shared" si="5"/>
        <v>-3.3299999999999983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11540</v>
      </c>
      <c r="N22" s="24">
        <f t="shared" si="1"/>
        <v>11540</v>
      </c>
      <c r="O22" s="25">
        <f t="shared" si="2"/>
        <v>317.35000000000002</v>
      </c>
      <c r="P22" s="26">
        <v>-1000</v>
      </c>
      <c r="Q22" s="26">
        <v>500</v>
      </c>
      <c r="R22" s="24">
        <f t="shared" si="3"/>
        <v>10722.65</v>
      </c>
      <c r="S22" s="25">
        <f t="shared" si="4"/>
        <v>109.63</v>
      </c>
      <c r="T22" s="27">
        <f t="shared" si="5"/>
        <v>-390.37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7339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7339</v>
      </c>
      <c r="N23" s="24">
        <f t="shared" si="1"/>
        <v>7339</v>
      </c>
      <c r="O23" s="25">
        <f t="shared" si="2"/>
        <v>201.82249999999999</v>
      </c>
      <c r="P23" s="26"/>
      <c r="Q23" s="26">
        <v>70</v>
      </c>
      <c r="R23" s="24">
        <f t="shared" si="3"/>
        <v>7067.1774999999998</v>
      </c>
      <c r="S23" s="25">
        <f t="shared" si="4"/>
        <v>69.720500000000001</v>
      </c>
      <c r="T23" s="27">
        <f t="shared" si="5"/>
        <v>-0.27949999999999875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7599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7599</v>
      </c>
      <c r="N24" s="24">
        <f t="shared" si="1"/>
        <v>7599</v>
      </c>
      <c r="O24" s="25">
        <f t="shared" si="2"/>
        <v>208.9725</v>
      </c>
      <c r="P24" s="26"/>
      <c r="Q24" s="26">
        <v>60</v>
      </c>
      <c r="R24" s="24">
        <f t="shared" si="3"/>
        <v>7330.0275000000001</v>
      </c>
      <c r="S24" s="25">
        <f t="shared" si="4"/>
        <v>72.1905</v>
      </c>
      <c r="T24" s="27">
        <f t="shared" si="5"/>
        <v>12.1905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8329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8329</v>
      </c>
      <c r="N25" s="24">
        <f t="shared" si="1"/>
        <v>12059</v>
      </c>
      <c r="O25" s="25">
        <f t="shared" si="2"/>
        <v>229.04750000000001</v>
      </c>
      <c r="P25" s="26">
        <v>10000</v>
      </c>
      <c r="Q25" s="26">
        <v>83</v>
      </c>
      <c r="R25" s="24">
        <f t="shared" si="3"/>
        <v>11746.952499999999</v>
      </c>
      <c r="S25" s="25">
        <f t="shared" si="4"/>
        <v>79.125500000000002</v>
      </c>
      <c r="T25" s="27">
        <f t="shared" si="5"/>
        <v>-3.8744999999999976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6953</v>
      </c>
      <c r="E26" s="29">
        <v>90</v>
      </c>
      <c r="F26" s="30">
        <v>100</v>
      </c>
      <c r="G26" s="30"/>
      <c r="H26" s="30">
        <v>140</v>
      </c>
      <c r="I26" s="20">
        <v>6</v>
      </c>
      <c r="J26" s="20"/>
      <c r="K26" s="20">
        <v>5</v>
      </c>
      <c r="L26" s="20"/>
      <c r="M26" s="20">
        <f t="shared" si="0"/>
        <v>11013</v>
      </c>
      <c r="N26" s="24">
        <f t="shared" ref="N26:N27" si="6">D26+E26*20+F26*10+G26*9+H26*9+I26*191+J26*191+K26*182+L26*100</f>
        <v>13069</v>
      </c>
      <c r="O26" s="25">
        <f t="shared" si="2"/>
        <v>302.85750000000002</v>
      </c>
      <c r="P26" s="26"/>
      <c r="Q26" s="26">
        <v>100</v>
      </c>
      <c r="R26" s="24">
        <f t="shared" si="3"/>
        <v>12666.1425</v>
      </c>
      <c r="S26" s="25">
        <f t="shared" si="4"/>
        <v>104.62349999999999</v>
      </c>
      <c r="T26" s="27">
        <f t="shared" si="5"/>
        <v>4.6234999999999928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5760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5760</v>
      </c>
      <c r="N27" s="40">
        <f t="shared" si="6"/>
        <v>5760</v>
      </c>
      <c r="O27" s="25">
        <f t="shared" si="2"/>
        <v>158.4</v>
      </c>
      <c r="P27" s="41"/>
      <c r="Q27" s="41">
        <v>100</v>
      </c>
      <c r="R27" s="24">
        <f t="shared" si="3"/>
        <v>5501.6</v>
      </c>
      <c r="S27" s="42">
        <f t="shared" si="4"/>
        <v>54.72</v>
      </c>
      <c r="T27" s="43">
        <f t="shared" si="5"/>
        <v>-45.28</v>
      </c>
    </row>
    <row r="28" spans="1:20" ht="16.5" thickBot="1" x14ac:dyDescent="0.3">
      <c r="A28" s="89" t="s">
        <v>44</v>
      </c>
      <c r="B28" s="90"/>
      <c r="C28" s="91"/>
      <c r="D28" s="44">
        <f t="shared" ref="D28:E28" si="7">SUM(D7:D27)</f>
        <v>174504</v>
      </c>
      <c r="E28" s="45">
        <f t="shared" si="7"/>
        <v>690</v>
      </c>
      <c r="F28" s="45">
        <f t="shared" ref="F28:T28" si="8">SUM(F7:F27)</f>
        <v>940</v>
      </c>
      <c r="G28" s="45">
        <f t="shared" si="8"/>
        <v>200</v>
      </c>
      <c r="H28" s="45">
        <f t="shared" si="8"/>
        <v>780</v>
      </c>
      <c r="I28" s="45">
        <f t="shared" si="8"/>
        <v>75</v>
      </c>
      <c r="J28" s="45">
        <f t="shared" si="8"/>
        <v>0</v>
      </c>
      <c r="K28" s="45">
        <f t="shared" si="8"/>
        <v>32</v>
      </c>
      <c r="L28" s="45">
        <f t="shared" si="8"/>
        <v>0</v>
      </c>
      <c r="M28" s="45">
        <f t="shared" si="8"/>
        <v>206524</v>
      </c>
      <c r="N28" s="45">
        <f t="shared" si="8"/>
        <v>226673</v>
      </c>
      <c r="O28" s="46">
        <f t="shared" si="8"/>
        <v>5679.41</v>
      </c>
      <c r="P28" s="45">
        <f t="shared" si="8"/>
        <v>5000</v>
      </c>
      <c r="Q28" s="45">
        <f t="shared" si="8"/>
        <v>2148</v>
      </c>
      <c r="R28" s="45">
        <f t="shared" si="8"/>
        <v>218845.58999999997</v>
      </c>
      <c r="S28" s="45">
        <f t="shared" si="8"/>
        <v>1961.9780000000003</v>
      </c>
      <c r="T28" s="47">
        <f t="shared" si="8"/>
        <v>-186.02200000000008</v>
      </c>
    </row>
    <row r="29" spans="1:20" ht="15.75" thickBot="1" x14ac:dyDescent="0.3">
      <c r="A29" s="92" t="s">
        <v>45</v>
      </c>
      <c r="B29" s="93"/>
      <c r="C29" s="94"/>
      <c r="D29" s="48">
        <f>D4+D5-D28</f>
        <v>650523</v>
      </c>
      <c r="E29" s="48">
        <f t="shared" ref="E29:L29" si="9">E4+E5-E28</f>
        <v>4080</v>
      </c>
      <c r="F29" s="48">
        <f t="shared" si="9"/>
        <v>7600</v>
      </c>
      <c r="G29" s="48">
        <f t="shared" si="9"/>
        <v>300</v>
      </c>
      <c r="H29" s="48">
        <f t="shared" si="9"/>
        <v>32350</v>
      </c>
      <c r="I29" s="48">
        <f t="shared" si="9"/>
        <v>1080</v>
      </c>
      <c r="J29" s="48">
        <f t="shared" si="9"/>
        <v>526</v>
      </c>
      <c r="K29" s="48">
        <f t="shared" si="9"/>
        <v>630</v>
      </c>
      <c r="L29" s="48">
        <f t="shared" si="9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3" priority="43" operator="equal">
      <formula>212030016606640</formula>
    </cfRule>
  </conditionalFormatting>
  <conditionalFormatting sqref="D29 E4:E6 E28:K29">
    <cfRule type="cellIs" dxfId="302" priority="41" operator="equal">
      <formula>$E$4</formula>
    </cfRule>
    <cfRule type="cellIs" dxfId="301" priority="42" operator="equal">
      <formula>2120</formula>
    </cfRule>
  </conditionalFormatting>
  <conditionalFormatting sqref="D29:E29 F4:F6 F28:F29">
    <cfRule type="cellIs" dxfId="300" priority="39" operator="equal">
      <formula>$F$4</formula>
    </cfRule>
    <cfRule type="cellIs" dxfId="299" priority="40" operator="equal">
      <formula>300</formula>
    </cfRule>
  </conditionalFormatting>
  <conditionalFormatting sqref="G4:G6 G28:G29">
    <cfRule type="cellIs" dxfId="298" priority="37" operator="equal">
      <formula>$G$4</formula>
    </cfRule>
    <cfRule type="cellIs" dxfId="297" priority="38" operator="equal">
      <formula>1660</formula>
    </cfRule>
  </conditionalFormatting>
  <conditionalFormatting sqref="H4:H6 H28:H29">
    <cfRule type="cellIs" dxfId="296" priority="35" operator="equal">
      <formula>$H$4</formula>
    </cfRule>
    <cfRule type="cellIs" dxfId="295" priority="36" operator="equal">
      <formula>6640</formula>
    </cfRule>
  </conditionalFormatting>
  <conditionalFormatting sqref="T6:T28">
    <cfRule type="cellIs" dxfId="294" priority="34" operator="lessThan">
      <formula>0</formula>
    </cfRule>
  </conditionalFormatting>
  <conditionalFormatting sqref="T7:T27">
    <cfRule type="cellIs" dxfId="293" priority="31" operator="lessThan">
      <formula>0</formula>
    </cfRule>
    <cfRule type="cellIs" dxfId="292" priority="32" operator="lessThan">
      <formula>0</formula>
    </cfRule>
    <cfRule type="cellIs" dxfId="291" priority="33" operator="lessThan">
      <formula>0</formula>
    </cfRule>
  </conditionalFormatting>
  <conditionalFormatting sqref="E4:E6 E28:K28">
    <cfRule type="cellIs" dxfId="290" priority="30" operator="equal">
      <formula>$E$4</formula>
    </cfRule>
  </conditionalFormatting>
  <conditionalFormatting sqref="D28:D29 D6 D4:M4">
    <cfRule type="cellIs" dxfId="289" priority="29" operator="equal">
      <formula>$D$4</formula>
    </cfRule>
  </conditionalFormatting>
  <conditionalFormatting sqref="I4:I6 I28:I29">
    <cfRule type="cellIs" dxfId="288" priority="28" operator="equal">
      <formula>$I$4</formula>
    </cfRule>
  </conditionalFormatting>
  <conditionalFormatting sqref="J4:J6 J28:J29">
    <cfRule type="cellIs" dxfId="287" priority="27" operator="equal">
      <formula>$J$4</formula>
    </cfRule>
  </conditionalFormatting>
  <conditionalFormatting sqref="K4:K6 K28:K29">
    <cfRule type="cellIs" dxfId="286" priority="26" operator="equal">
      <formula>$K$4</formula>
    </cfRule>
  </conditionalFormatting>
  <conditionalFormatting sqref="M4:M6">
    <cfRule type="cellIs" dxfId="285" priority="25" operator="equal">
      <formula>$L$4</formula>
    </cfRule>
  </conditionalFormatting>
  <conditionalFormatting sqref="T7:T28">
    <cfRule type="cellIs" dxfId="284" priority="22" operator="lessThan">
      <formula>0</formula>
    </cfRule>
    <cfRule type="cellIs" dxfId="283" priority="23" operator="lessThan">
      <formula>0</formula>
    </cfRule>
    <cfRule type="cellIs" dxfId="282" priority="24" operator="lessThan">
      <formula>0</formula>
    </cfRule>
  </conditionalFormatting>
  <conditionalFormatting sqref="D5:K5">
    <cfRule type="cellIs" dxfId="281" priority="21" operator="greaterThan">
      <formula>0</formula>
    </cfRule>
  </conditionalFormatting>
  <conditionalFormatting sqref="T6:T28">
    <cfRule type="cellIs" dxfId="280" priority="20" operator="lessThan">
      <formula>0</formula>
    </cfRule>
  </conditionalFormatting>
  <conditionalFormatting sqref="T7:T27">
    <cfRule type="cellIs" dxfId="279" priority="17" operator="lessThan">
      <formula>0</formula>
    </cfRule>
    <cfRule type="cellIs" dxfId="278" priority="18" operator="lessThan">
      <formula>0</formula>
    </cfRule>
    <cfRule type="cellIs" dxfId="277" priority="19" operator="lessThan">
      <formula>0</formula>
    </cfRule>
  </conditionalFormatting>
  <conditionalFormatting sqref="T7:T28">
    <cfRule type="cellIs" dxfId="276" priority="14" operator="lessThan">
      <formula>0</formula>
    </cfRule>
    <cfRule type="cellIs" dxfId="275" priority="15" operator="lessThan">
      <formula>0</formula>
    </cfRule>
    <cfRule type="cellIs" dxfId="274" priority="16" operator="lessThan">
      <formula>0</formula>
    </cfRule>
  </conditionalFormatting>
  <conditionalFormatting sqref="D5:K5">
    <cfRule type="cellIs" dxfId="273" priority="13" operator="greaterThan">
      <formula>0</formula>
    </cfRule>
  </conditionalFormatting>
  <conditionalFormatting sqref="L4 L6 L28:L29">
    <cfRule type="cellIs" dxfId="272" priority="12" operator="equal">
      <formula>$L$4</formula>
    </cfRule>
  </conditionalFormatting>
  <conditionalFormatting sqref="D7:S7 N8:N25">
    <cfRule type="cellIs" dxfId="271" priority="11" operator="greaterThan">
      <formula>0</formula>
    </cfRule>
  </conditionalFormatting>
  <conditionalFormatting sqref="D9:M9 P9:S9">
    <cfRule type="cellIs" dxfId="270" priority="10" operator="greaterThan">
      <formula>0</formula>
    </cfRule>
  </conditionalFormatting>
  <conditionalFormatting sqref="D11:M11 P11:S11">
    <cfRule type="cellIs" dxfId="269" priority="9" operator="greaterThan">
      <formula>0</formula>
    </cfRule>
  </conditionalFormatting>
  <conditionalFormatting sqref="D13:M13 P13:S13">
    <cfRule type="cellIs" dxfId="268" priority="8" operator="greaterThan">
      <formula>0</formula>
    </cfRule>
  </conditionalFormatting>
  <conditionalFormatting sqref="D15:M15 P15:S15">
    <cfRule type="cellIs" dxfId="267" priority="7" operator="greaterThan">
      <formula>0</formula>
    </cfRule>
  </conditionalFormatting>
  <conditionalFormatting sqref="D17:M17 P17:R17 R18:R20 M18">
    <cfRule type="cellIs" dxfId="266" priority="6" operator="greaterThan">
      <formula>0</formula>
    </cfRule>
  </conditionalFormatting>
  <conditionalFormatting sqref="D19:M19 P19:Q19">
    <cfRule type="cellIs" dxfId="265" priority="5" operator="greaterThan">
      <formula>0</formula>
    </cfRule>
  </conditionalFormatting>
  <conditionalFormatting sqref="D21:M21 P21:R21">
    <cfRule type="cellIs" dxfId="264" priority="4" operator="greaterThan">
      <formula>0</formula>
    </cfRule>
  </conditionalFormatting>
  <conditionalFormatting sqref="D23:M23 P23:S23">
    <cfRule type="cellIs" dxfId="263" priority="3" operator="greaterThan">
      <formula>0</formula>
    </cfRule>
  </conditionalFormatting>
  <conditionalFormatting sqref="D25:M25 P25:S25">
    <cfRule type="cellIs" dxfId="262" priority="2" operator="greaterThan">
      <formula>0</formula>
    </cfRule>
  </conditionalFormatting>
  <conditionalFormatting sqref="D27:S27">
    <cfRule type="cellIs" dxfId="261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5" sqref="Q25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8" max="8" width="7" customWidth="1"/>
    <col min="9" max="9" width="10.71093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79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'26'!D29</f>
        <v>650523</v>
      </c>
      <c r="E4" s="2">
        <f>'26'!E29</f>
        <v>4080</v>
      </c>
      <c r="F4" s="2">
        <f>'26'!F29</f>
        <v>7600</v>
      </c>
      <c r="G4" s="2">
        <f>'26'!G29</f>
        <v>300</v>
      </c>
      <c r="H4" s="2">
        <f>'26'!H29</f>
        <v>32350</v>
      </c>
      <c r="I4" s="2">
        <f>'26'!I29</f>
        <v>1080</v>
      </c>
      <c r="J4" s="2">
        <f>'26'!J29</f>
        <v>526</v>
      </c>
      <c r="K4" s="2">
        <f>'26'!K29</f>
        <v>630</v>
      </c>
      <c r="L4" s="2">
        <f>'26'!L29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7608</v>
      </c>
      <c r="N7" s="24">
        <f>D7+E7*20+F7*10+G7*9+H7*9+I7*191+J7*191+K7*182+L7*100</f>
        <v>7608</v>
      </c>
      <c r="O7" s="25">
        <f>M7*2.75%</f>
        <v>209.22</v>
      </c>
      <c r="P7" s="26"/>
      <c r="Q7" s="26">
        <v>83</v>
      </c>
      <c r="R7" s="24">
        <f>M7-(M7*2.75%)+I7*191+J7*191+K7*182+L7*100-Q7</f>
        <v>7315.78</v>
      </c>
      <c r="S7" s="25">
        <f>M7*0.95%</f>
        <v>72.275999999999996</v>
      </c>
      <c r="T7" s="27">
        <f>S7-Q7</f>
        <v>-10.724000000000004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>
        <v>500</v>
      </c>
      <c r="Q8" s="26">
        <v>51</v>
      </c>
      <c r="R8" s="24">
        <f t="shared" ref="R8:R27" si="3">M8-(M8*2.75%)+I8*191+J8*191+K8*182+L8*100-Q8</f>
        <v>3850.67</v>
      </c>
      <c r="S8" s="25">
        <f t="shared" ref="S8:S27" si="4">M8*0.95%</f>
        <v>38.113999999999997</v>
      </c>
      <c r="T8" s="27">
        <f t="shared" ref="T8:T27" si="5">S8-Q8</f>
        <v>-12.886000000000003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19015</v>
      </c>
      <c r="E9" s="30"/>
      <c r="F9" s="30"/>
      <c r="G9" s="30"/>
      <c r="H9" s="30">
        <v>60</v>
      </c>
      <c r="I9" s="20"/>
      <c r="J9" s="20"/>
      <c r="K9" s="20"/>
      <c r="L9" s="20"/>
      <c r="M9" s="20">
        <f t="shared" si="0"/>
        <v>19555</v>
      </c>
      <c r="N9" s="24">
        <f t="shared" si="1"/>
        <v>19555</v>
      </c>
      <c r="O9" s="25">
        <f t="shared" si="2"/>
        <v>537.76250000000005</v>
      </c>
      <c r="P9" s="26">
        <v>-1000</v>
      </c>
      <c r="Q9" s="26">
        <v>147</v>
      </c>
      <c r="R9" s="24">
        <f t="shared" si="3"/>
        <v>18870.237499999999</v>
      </c>
      <c r="S9" s="25">
        <f t="shared" si="4"/>
        <v>185.77250000000001</v>
      </c>
      <c r="T9" s="27">
        <f t="shared" si="5"/>
        <v>38.772500000000008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5369</v>
      </c>
      <c r="E10" s="30"/>
      <c r="F10" s="30"/>
      <c r="G10" s="30"/>
      <c r="H10" s="30">
        <v>70</v>
      </c>
      <c r="I10" s="20">
        <v>10</v>
      </c>
      <c r="J10" s="20"/>
      <c r="K10" s="20">
        <v>1</v>
      </c>
      <c r="L10" s="20"/>
      <c r="M10" s="20">
        <f t="shared" si="0"/>
        <v>5999</v>
      </c>
      <c r="N10" s="24">
        <f t="shared" si="1"/>
        <v>8091</v>
      </c>
      <c r="O10" s="25">
        <f t="shared" si="2"/>
        <v>164.9725</v>
      </c>
      <c r="P10" s="26"/>
      <c r="Q10" s="26">
        <v>31</v>
      </c>
      <c r="R10" s="24">
        <f t="shared" si="3"/>
        <v>7895.0275000000001</v>
      </c>
      <c r="S10" s="25">
        <f t="shared" si="4"/>
        <v>56.990499999999997</v>
      </c>
      <c r="T10" s="27">
        <f t="shared" si="5"/>
        <v>25.990499999999997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5041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5041</v>
      </c>
      <c r="N11" s="24">
        <f t="shared" si="1"/>
        <v>5405</v>
      </c>
      <c r="O11" s="25">
        <f t="shared" si="2"/>
        <v>138.6275</v>
      </c>
      <c r="P11" s="26"/>
      <c r="Q11" s="26">
        <v>37</v>
      </c>
      <c r="R11" s="24">
        <f t="shared" si="3"/>
        <v>5229.3725000000004</v>
      </c>
      <c r="S11" s="25">
        <f t="shared" si="4"/>
        <v>47.889499999999998</v>
      </c>
      <c r="T11" s="27">
        <f t="shared" si="5"/>
        <v>10.889499999999998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5000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5900</v>
      </c>
      <c r="N12" s="24">
        <f t="shared" si="1"/>
        <v>5900</v>
      </c>
      <c r="O12" s="25">
        <f t="shared" si="2"/>
        <v>162.25</v>
      </c>
      <c r="P12" s="26"/>
      <c r="Q12" s="26">
        <v>27</v>
      </c>
      <c r="R12" s="24">
        <f t="shared" si="3"/>
        <v>5710.75</v>
      </c>
      <c r="S12" s="25">
        <f t="shared" si="4"/>
        <v>56.05</v>
      </c>
      <c r="T12" s="27">
        <f t="shared" si="5"/>
        <v>29.049999999999997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5663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5663</v>
      </c>
      <c r="N13" s="24">
        <f t="shared" si="1"/>
        <v>5663</v>
      </c>
      <c r="O13" s="25">
        <f t="shared" si="2"/>
        <v>155.73249999999999</v>
      </c>
      <c r="P13" s="26"/>
      <c r="Q13" s="26">
        <v>52</v>
      </c>
      <c r="R13" s="24">
        <f t="shared" si="3"/>
        <v>5455.2674999999999</v>
      </c>
      <c r="S13" s="25">
        <f t="shared" si="4"/>
        <v>53.798499999999997</v>
      </c>
      <c r="T13" s="27">
        <f t="shared" si="5"/>
        <v>1.7984999999999971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13479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13479</v>
      </c>
      <c r="N14" s="24">
        <f t="shared" si="1"/>
        <v>13479</v>
      </c>
      <c r="O14" s="25">
        <f t="shared" si="2"/>
        <v>370.67250000000001</v>
      </c>
      <c r="P14" s="26"/>
      <c r="Q14" s="26">
        <v>159</v>
      </c>
      <c r="R14" s="24">
        <f t="shared" si="3"/>
        <v>12949.327499999999</v>
      </c>
      <c r="S14" s="25">
        <f t="shared" si="4"/>
        <v>128.0505</v>
      </c>
      <c r="T14" s="27">
        <f t="shared" si="5"/>
        <v>-30.9495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15636</v>
      </c>
      <c r="E15" s="30">
        <v>10</v>
      </c>
      <c r="F15" s="30">
        <v>20</v>
      </c>
      <c r="G15" s="30"/>
      <c r="H15" s="30">
        <v>10</v>
      </c>
      <c r="I15" s="20">
        <v>2</v>
      </c>
      <c r="J15" s="20"/>
      <c r="K15" s="20">
        <v>3</v>
      </c>
      <c r="L15" s="20"/>
      <c r="M15" s="20">
        <f t="shared" si="0"/>
        <v>16126</v>
      </c>
      <c r="N15" s="24">
        <f t="shared" si="1"/>
        <v>17054</v>
      </c>
      <c r="O15" s="25">
        <f t="shared" si="2"/>
        <v>443.46499999999997</v>
      </c>
      <c r="P15" s="26">
        <v>29670</v>
      </c>
      <c r="Q15" s="26">
        <v>160</v>
      </c>
      <c r="R15" s="24">
        <f t="shared" si="3"/>
        <v>16450.535</v>
      </c>
      <c r="S15" s="25">
        <f t="shared" si="4"/>
        <v>153.197</v>
      </c>
      <c r="T15" s="27">
        <f t="shared" si="5"/>
        <v>-6.8029999999999973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14566</v>
      </c>
      <c r="E16" s="30"/>
      <c r="F16" s="30">
        <v>100</v>
      </c>
      <c r="G16" s="30">
        <v>200</v>
      </c>
      <c r="H16" s="30">
        <v>230</v>
      </c>
      <c r="I16" s="20">
        <v>11</v>
      </c>
      <c r="J16" s="20">
        <v>10</v>
      </c>
      <c r="K16" s="20">
        <v>5</v>
      </c>
      <c r="L16" s="20"/>
      <c r="M16" s="20">
        <f t="shared" si="0"/>
        <v>19436</v>
      </c>
      <c r="N16" s="24">
        <f t="shared" si="1"/>
        <v>24357</v>
      </c>
      <c r="O16" s="25">
        <f t="shared" si="2"/>
        <v>534.49</v>
      </c>
      <c r="P16" s="26">
        <v>6000</v>
      </c>
      <c r="Q16" s="26">
        <v>107</v>
      </c>
      <c r="R16" s="24">
        <f t="shared" si="3"/>
        <v>23715.51</v>
      </c>
      <c r="S16" s="25">
        <f t="shared" si="4"/>
        <v>184.642</v>
      </c>
      <c r="T16" s="27">
        <f t="shared" si="5"/>
        <v>77.641999999999996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5665</v>
      </c>
      <c r="E17" s="30"/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6615</v>
      </c>
      <c r="N17" s="24">
        <f t="shared" si="1"/>
        <v>6615</v>
      </c>
      <c r="O17" s="25">
        <f t="shared" si="2"/>
        <v>181.91249999999999</v>
      </c>
      <c r="P17" s="26"/>
      <c r="Q17" s="26">
        <v>53</v>
      </c>
      <c r="R17" s="24">
        <f t="shared" si="3"/>
        <v>6380.0874999999996</v>
      </c>
      <c r="S17" s="25">
        <f t="shared" si="4"/>
        <v>62.842500000000001</v>
      </c>
      <c r="T17" s="27">
        <f t="shared" si="5"/>
        <v>9.8425000000000011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11421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11421</v>
      </c>
      <c r="N19" s="24">
        <f t="shared" si="1"/>
        <v>11421</v>
      </c>
      <c r="O19" s="25">
        <f t="shared" si="2"/>
        <v>314.07749999999999</v>
      </c>
      <c r="P19" s="26"/>
      <c r="Q19" s="26">
        <v>170</v>
      </c>
      <c r="R19" s="24">
        <f t="shared" si="3"/>
        <v>10936.922500000001</v>
      </c>
      <c r="S19" s="25">
        <f t="shared" si="4"/>
        <v>108.4995</v>
      </c>
      <c r="T19" s="27">
        <f t="shared" si="5"/>
        <v>-61.500500000000002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6994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6994</v>
      </c>
      <c r="N20" s="24">
        <f t="shared" si="1"/>
        <v>6994</v>
      </c>
      <c r="O20" s="25">
        <f t="shared" si="2"/>
        <v>192.33500000000001</v>
      </c>
      <c r="P20" s="26">
        <v>3400</v>
      </c>
      <c r="Q20" s="26">
        <v>121</v>
      </c>
      <c r="R20" s="24">
        <f t="shared" si="3"/>
        <v>6680.665</v>
      </c>
      <c r="S20" s="25">
        <f t="shared" si="4"/>
        <v>66.442999999999998</v>
      </c>
      <c r="T20" s="27">
        <f t="shared" si="5"/>
        <v>-54.557000000000002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5658</v>
      </c>
      <c r="E21" s="30">
        <v>30</v>
      </c>
      <c r="F21" s="30">
        <v>30</v>
      </c>
      <c r="G21" s="30"/>
      <c r="H21" s="30"/>
      <c r="I21" s="20"/>
      <c r="J21" s="20"/>
      <c r="K21" s="20"/>
      <c r="L21" s="20"/>
      <c r="M21" s="20">
        <f t="shared" si="0"/>
        <v>6558</v>
      </c>
      <c r="N21" s="24">
        <f t="shared" si="1"/>
        <v>6558</v>
      </c>
      <c r="O21" s="25">
        <f t="shared" si="2"/>
        <v>180.345</v>
      </c>
      <c r="P21" s="26"/>
      <c r="Q21" s="26"/>
      <c r="R21" s="24">
        <f t="shared" si="3"/>
        <v>6377.6549999999997</v>
      </c>
      <c r="S21" s="25">
        <f t="shared" si="4"/>
        <v>62.301000000000002</v>
      </c>
      <c r="T21" s="27">
        <f t="shared" si="5"/>
        <v>62.301000000000002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19762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19762</v>
      </c>
      <c r="N22" s="24">
        <f t="shared" si="1"/>
        <v>23582</v>
      </c>
      <c r="O22" s="25">
        <f t="shared" si="2"/>
        <v>543.45500000000004</v>
      </c>
      <c r="P22" s="26"/>
      <c r="Q22" s="26">
        <v>150</v>
      </c>
      <c r="R22" s="24">
        <f t="shared" si="3"/>
        <v>22888.544999999998</v>
      </c>
      <c r="S22" s="25">
        <f t="shared" si="4"/>
        <v>187.739</v>
      </c>
      <c r="T22" s="27">
        <f t="shared" si="5"/>
        <v>37.739000000000004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9517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9517</v>
      </c>
      <c r="N23" s="24">
        <f t="shared" si="1"/>
        <v>9517</v>
      </c>
      <c r="O23" s="25">
        <f t="shared" si="2"/>
        <v>261.71750000000003</v>
      </c>
      <c r="P23" s="26">
        <v>24600</v>
      </c>
      <c r="Q23" s="26">
        <v>90</v>
      </c>
      <c r="R23" s="24">
        <f t="shared" si="3"/>
        <v>9165.2824999999993</v>
      </c>
      <c r="S23" s="25">
        <f t="shared" si="4"/>
        <v>90.411500000000004</v>
      </c>
      <c r="T23" s="27">
        <f t="shared" si="5"/>
        <v>0.41150000000000375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17064</v>
      </c>
      <c r="E24" s="30"/>
      <c r="F24" s="30"/>
      <c r="G24" s="30"/>
      <c r="H24" s="30">
        <v>60</v>
      </c>
      <c r="I24" s="20">
        <v>15</v>
      </c>
      <c r="J24" s="20"/>
      <c r="K24" s="20">
        <v>5</v>
      </c>
      <c r="L24" s="20"/>
      <c r="M24" s="20">
        <f t="shared" si="0"/>
        <v>17604</v>
      </c>
      <c r="N24" s="24">
        <f t="shared" si="1"/>
        <v>21379</v>
      </c>
      <c r="O24" s="25">
        <f t="shared" si="2"/>
        <v>484.11</v>
      </c>
      <c r="P24" s="26"/>
      <c r="Q24" s="26">
        <v>125</v>
      </c>
      <c r="R24" s="24">
        <f t="shared" si="3"/>
        <v>20769.89</v>
      </c>
      <c r="S24" s="25">
        <f t="shared" si="4"/>
        <v>167.238</v>
      </c>
      <c r="T24" s="27">
        <f t="shared" si="5"/>
        <v>42.238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8635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8635</v>
      </c>
      <c r="N25" s="24">
        <f t="shared" si="1"/>
        <v>8635</v>
      </c>
      <c r="O25" s="25">
        <f t="shared" si="2"/>
        <v>237.46250000000001</v>
      </c>
      <c r="P25" s="26">
        <v>6000</v>
      </c>
      <c r="Q25" s="26">
        <v>88</v>
      </c>
      <c r="R25" s="24">
        <f t="shared" si="3"/>
        <v>8309.5375000000004</v>
      </c>
      <c r="S25" s="25">
        <f t="shared" si="4"/>
        <v>82.032499999999999</v>
      </c>
      <c r="T25" s="27">
        <f t="shared" si="5"/>
        <v>-5.9675000000000011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7292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7292</v>
      </c>
      <c r="N26" s="24">
        <f t="shared" si="1"/>
        <v>7292</v>
      </c>
      <c r="O26" s="25">
        <f t="shared" si="2"/>
        <v>200.53</v>
      </c>
      <c r="P26" s="26"/>
      <c r="Q26" s="26">
        <v>91</v>
      </c>
      <c r="R26" s="24">
        <f t="shared" si="3"/>
        <v>7000.47</v>
      </c>
      <c r="S26" s="25">
        <f t="shared" si="4"/>
        <v>69.274000000000001</v>
      </c>
      <c r="T26" s="27">
        <f t="shared" si="5"/>
        <v>-21.725999999999999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10909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10909</v>
      </c>
      <c r="N27" s="40">
        <f t="shared" si="1"/>
        <v>10909</v>
      </c>
      <c r="O27" s="25">
        <f t="shared" si="2"/>
        <v>299.9975</v>
      </c>
      <c r="P27" s="41">
        <v>40000</v>
      </c>
      <c r="Q27" s="41">
        <v>100</v>
      </c>
      <c r="R27" s="24">
        <f t="shared" si="3"/>
        <v>10509.002500000001</v>
      </c>
      <c r="S27" s="42">
        <f t="shared" si="4"/>
        <v>103.63549999999999</v>
      </c>
      <c r="T27" s="43">
        <f t="shared" si="5"/>
        <v>3.6354999999999933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198306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200</v>
      </c>
      <c r="H28" s="45">
        <f t="shared" si="7"/>
        <v>580</v>
      </c>
      <c r="I28" s="45">
        <f t="shared" si="7"/>
        <v>58</v>
      </c>
      <c r="J28" s="45">
        <f t="shared" si="7"/>
        <v>10</v>
      </c>
      <c r="K28" s="45">
        <f t="shared" si="7"/>
        <v>16</v>
      </c>
      <c r="L28" s="45">
        <f t="shared" si="7"/>
        <v>0</v>
      </c>
      <c r="M28" s="45">
        <f t="shared" si="7"/>
        <v>208126</v>
      </c>
      <c r="N28" s="45">
        <f t="shared" si="7"/>
        <v>224026</v>
      </c>
      <c r="O28" s="46">
        <f t="shared" si="7"/>
        <v>5723.4649999999992</v>
      </c>
      <c r="P28" s="45">
        <f t="shared" si="7"/>
        <v>109170</v>
      </c>
      <c r="Q28" s="45">
        <f t="shared" si="7"/>
        <v>1842</v>
      </c>
      <c r="R28" s="45">
        <f t="shared" si="7"/>
        <v>216460.53499999997</v>
      </c>
      <c r="S28" s="45">
        <f t="shared" si="7"/>
        <v>1977.1969999999999</v>
      </c>
      <c r="T28" s="47">
        <f t="shared" si="7"/>
        <v>135.197</v>
      </c>
    </row>
    <row r="29" spans="1:20" ht="15.75" thickBot="1" x14ac:dyDescent="0.3">
      <c r="A29" s="92" t="s">
        <v>45</v>
      </c>
      <c r="B29" s="93"/>
      <c r="C29" s="94"/>
      <c r="D29" s="48">
        <f>D4+D5-D28</f>
        <v>867801</v>
      </c>
      <c r="E29" s="48">
        <f t="shared" ref="E29:L29" si="8">E4+E5-E28</f>
        <v>4040</v>
      </c>
      <c r="F29" s="48">
        <f t="shared" si="8"/>
        <v>7400</v>
      </c>
      <c r="G29" s="48">
        <f t="shared" si="8"/>
        <v>100</v>
      </c>
      <c r="H29" s="48">
        <f t="shared" si="8"/>
        <v>31770</v>
      </c>
      <c r="I29" s="48">
        <f t="shared" si="8"/>
        <v>1022</v>
      </c>
      <c r="J29" s="48">
        <f t="shared" si="8"/>
        <v>516</v>
      </c>
      <c r="K29" s="48">
        <f t="shared" si="8"/>
        <v>614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0" priority="43" operator="equal">
      <formula>212030016606640</formula>
    </cfRule>
  </conditionalFormatting>
  <conditionalFormatting sqref="D29 E4:E6 E28:K29">
    <cfRule type="cellIs" dxfId="259" priority="41" operator="equal">
      <formula>$E$4</formula>
    </cfRule>
    <cfRule type="cellIs" dxfId="258" priority="42" operator="equal">
      <formula>2120</formula>
    </cfRule>
  </conditionalFormatting>
  <conditionalFormatting sqref="D29:E29 F4:F6 F28:F29">
    <cfRule type="cellIs" dxfId="257" priority="39" operator="equal">
      <formula>$F$4</formula>
    </cfRule>
    <cfRule type="cellIs" dxfId="256" priority="40" operator="equal">
      <formula>300</formula>
    </cfRule>
  </conditionalFormatting>
  <conditionalFormatting sqref="G4:G6 G28:G29">
    <cfRule type="cellIs" dxfId="255" priority="37" operator="equal">
      <formula>$G$4</formula>
    </cfRule>
    <cfRule type="cellIs" dxfId="254" priority="38" operator="equal">
      <formula>1660</formula>
    </cfRule>
  </conditionalFormatting>
  <conditionalFormatting sqref="H4:H6 H28:H29">
    <cfRule type="cellIs" dxfId="253" priority="35" operator="equal">
      <formula>$H$4</formula>
    </cfRule>
    <cfRule type="cellIs" dxfId="252" priority="36" operator="equal">
      <formula>6640</formula>
    </cfRule>
  </conditionalFormatting>
  <conditionalFormatting sqref="T6:T28">
    <cfRule type="cellIs" dxfId="251" priority="34" operator="lessThan">
      <formula>0</formula>
    </cfRule>
  </conditionalFormatting>
  <conditionalFormatting sqref="T7:T27">
    <cfRule type="cellIs" dxfId="250" priority="31" operator="lessThan">
      <formula>0</formula>
    </cfRule>
    <cfRule type="cellIs" dxfId="249" priority="32" operator="lessThan">
      <formula>0</formula>
    </cfRule>
    <cfRule type="cellIs" dxfId="248" priority="33" operator="lessThan">
      <formula>0</formula>
    </cfRule>
  </conditionalFormatting>
  <conditionalFormatting sqref="E4:E6 E28:K28">
    <cfRule type="cellIs" dxfId="247" priority="30" operator="equal">
      <formula>$E$4</formula>
    </cfRule>
  </conditionalFormatting>
  <conditionalFormatting sqref="D28:D29 D6 D4:M4">
    <cfRule type="cellIs" dxfId="246" priority="29" operator="equal">
      <formula>$D$4</formula>
    </cfRule>
  </conditionalFormatting>
  <conditionalFormatting sqref="I4:I6 I28:I29">
    <cfRule type="cellIs" dxfId="245" priority="28" operator="equal">
      <formula>$I$4</formula>
    </cfRule>
  </conditionalFormatting>
  <conditionalFormatting sqref="J4:J6 J28:J29">
    <cfRule type="cellIs" dxfId="244" priority="27" operator="equal">
      <formula>$J$4</formula>
    </cfRule>
  </conditionalFormatting>
  <conditionalFormatting sqref="K4:K6 K28:K29">
    <cfRule type="cellIs" dxfId="243" priority="26" operator="equal">
      <formula>$K$4</formula>
    </cfRule>
  </conditionalFormatting>
  <conditionalFormatting sqref="M4:M6">
    <cfRule type="cellIs" dxfId="242" priority="25" operator="equal">
      <formula>$L$4</formula>
    </cfRule>
  </conditionalFormatting>
  <conditionalFormatting sqref="T7:T28">
    <cfRule type="cellIs" dxfId="241" priority="22" operator="lessThan">
      <formula>0</formula>
    </cfRule>
    <cfRule type="cellIs" dxfId="240" priority="23" operator="lessThan">
      <formula>0</formula>
    </cfRule>
    <cfRule type="cellIs" dxfId="239" priority="24" operator="lessThan">
      <formula>0</formula>
    </cfRule>
  </conditionalFormatting>
  <conditionalFormatting sqref="D5:K5">
    <cfRule type="cellIs" dxfId="238" priority="21" operator="greaterThan">
      <formula>0</formula>
    </cfRule>
  </conditionalFormatting>
  <conditionalFormatting sqref="T6:T28">
    <cfRule type="cellIs" dxfId="237" priority="20" operator="lessThan">
      <formula>0</formula>
    </cfRule>
  </conditionalFormatting>
  <conditionalFormatting sqref="T7:T27">
    <cfRule type="cellIs" dxfId="236" priority="17" operator="lessThan">
      <formula>0</formula>
    </cfRule>
    <cfRule type="cellIs" dxfId="235" priority="18" operator="lessThan">
      <formula>0</formula>
    </cfRule>
    <cfRule type="cellIs" dxfId="234" priority="19" operator="lessThan">
      <formula>0</formula>
    </cfRule>
  </conditionalFormatting>
  <conditionalFormatting sqref="T7:T28">
    <cfRule type="cellIs" dxfId="233" priority="14" operator="lessThan">
      <formula>0</formula>
    </cfRule>
    <cfRule type="cellIs" dxfId="232" priority="15" operator="lessThan">
      <formula>0</formula>
    </cfRule>
    <cfRule type="cellIs" dxfId="231" priority="16" operator="lessThan">
      <formula>0</formula>
    </cfRule>
  </conditionalFormatting>
  <conditionalFormatting sqref="D5:K5">
    <cfRule type="cellIs" dxfId="230" priority="13" operator="greaterThan">
      <formula>0</formula>
    </cfRule>
  </conditionalFormatting>
  <conditionalFormatting sqref="L4 L6 L28:L29">
    <cfRule type="cellIs" dxfId="229" priority="12" operator="equal">
      <formula>$L$4</formula>
    </cfRule>
  </conditionalFormatting>
  <conditionalFormatting sqref="D7:S7">
    <cfRule type="cellIs" dxfId="228" priority="11" operator="greaterThan">
      <formula>0</formula>
    </cfRule>
  </conditionalFormatting>
  <conditionalFormatting sqref="D9:S9">
    <cfRule type="cellIs" dxfId="227" priority="10" operator="greaterThan">
      <formula>0</formula>
    </cfRule>
  </conditionalFormatting>
  <conditionalFormatting sqref="D11:S11">
    <cfRule type="cellIs" dxfId="226" priority="9" operator="greaterThan">
      <formula>0</formula>
    </cfRule>
  </conditionalFormatting>
  <conditionalFormatting sqref="D13:S13">
    <cfRule type="cellIs" dxfId="225" priority="8" operator="greaterThan">
      <formula>0</formula>
    </cfRule>
  </conditionalFormatting>
  <conditionalFormatting sqref="D15:S15">
    <cfRule type="cellIs" dxfId="224" priority="7" operator="greaterThan">
      <formula>0</formula>
    </cfRule>
  </conditionalFormatting>
  <conditionalFormatting sqref="D17:S17">
    <cfRule type="cellIs" dxfId="223" priority="6" operator="greaterThan">
      <formula>0</formula>
    </cfRule>
  </conditionalFormatting>
  <conditionalFormatting sqref="D19:S19">
    <cfRule type="cellIs" dxfId="222" priority="5" operator="greaterThan">
      <formula>0</formula>
    </cfRule>
  </conditionalFormatting>
  <conditionalFormatting sqref="D21:S21">
    <cfRule type="cellIs" dxfId="221" priority="4" operator="greaterThan">
      <formula>0</formula>
    </cfRule>
  </conditionalFormatting>
  <conditionalFormatting sqref="D23:S23">
    <cfRule type="cellIs" dxfId="220" priority="3" operator="greaterThan">
      <formula>0</formula>
    </cfRule>
  </conditionalFormatting>
  <conditionalFormatting sqref="D25:S25">
    <cfRule type="cellIs" dxfId="219" priority="2" operator="greaterThan">
      <formula>0</formula>
    </cfRule>
  </conditionalFormatting>
  <conditionalFormatting sqref="D27:S27">
    <cfRule type="cellIs" dxfId="218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L26" sqref="L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'27'!D29</f>
        <v>867801</v>
      </c>
      <c r="E4" s="2">
        <f>'27'!E29</f>
        <v>4040</v>
      </c>
      <c r="F4" s="2">
        <f>'27'!F29</f>
        <v>7400</v>
      </c>
      <c r="G4" s="2">
        <f>'27'!G29</f>
        <v>100</v>
      </c>
      <c r="H4" s="2">
        <f>'27'!H29</f>
        <v>31770</v>
      </c>
      <c r="I4" s="2">
        <f>'27'!I29</f>
        <v>1022</v>
      </c>
      <c r="J4" s="2">
        <f>'27'!J29</f>
        <v>516</v>
      </c>
      <c r="K4" s="2">
        <f>'27'!K29</f>
        <v>614</v>
      </c>
      <c r="L4" s="2">
        <f>'27'!L29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867801</v>
      </c>
      <c r="E29" s="48">
        <f t="shared" ref="E29:L29" si="8">E4+E5-E28</f>
        <v>4040</v>
      </c>
      <c r="F29" s="48">
        <f t="shared" si="8"/>
        <v>7400</v>
      </c>
      <c r="G29" s="48">
        <f t="shared" si="8"/>
        <v>100</v>
      </c>
      <c r="H29" s="48">
        <f t="shared" si="8"/>
        <v>31770</v>
      </c>
      <c r="I29" s="48">
        <f t="shared" si="8"/>
        <v>1022</v>
      </c>
      <c r="J29" s="48">
        <f t="shared" si="8"/>
        <v>516</v>
      </c>
      <c r="K29" s="48">
        <f t="shared" si="8"/>
        <v>614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7" priority="43" operator="equal">
      <formula>212030016606640</formula>
    </cfRule>
  </conditionalFormatting>
  <conditionalFormatting sqref="D29 E4:E6 E28:K29">
    <cfRule type="cellIs" dxfId="216" priority="41" operator="equal">
      <formula>$E$4</formula>
    </cfRule>
    <cfRule type="cellIs" dxfId="215" priority="42" operator="equal">
      <formula>2120</formula>
    </cfRule>
  </conditionalFormatting>
  <conditionalFormatting sqref="D29:E29 F4:F6 F28:F29">
    <cfRule type="cellIs" dxfId="214" priority="39" operator="equal">
      <formula>$F$4</formula>
    </cfRule>
    <cfRule type="cellIs" dxfId="213" priority="40" operator="equal">
      <formula>300</formula>
    </cfRule>
  </conditionalFormatting>
  <conditionalFormatting sqref="G4:G6 G28:G29">
    <cfRule type="cellIs" dxfId="212" priority="37" operator="equal">
      <formula>$G$4</formula>
    </cfRule>
    <cfRule type="cellIs" dxfId="211" priority="38" operator="equal">
      <formula>1660</formula>
    </cfRule>
  </conditionalFormatting>
  <conditionalFormatting sqref="H4:H6 H28:H29">
    <cfRule type="cellIs" dxfId="210" priority="35" operator="equal">
      <formula>$H$4</formula>
    </cfRule>
    <cfRule type="cellIs" dxfId="209" priority="36" operator="equal">
      <formula>6640</formula>
    </cfRule>
  </conditionalFormatting>
  <conditionalFormatting sqref="T6:T28">
    <cfRule type="cellIs" dxfId="208" priority="34" operator="lessThan">
      <formula>0</formula>
    </cfRule>
  </conditionalFormatting>
  <conditionalFormatting sqref="T7:T27">
    <cfRule type="cellIs" dxfId="207" priority="31" operator="lessThan">
      <formula>0</formula>
    </cfRule>
    <cfRule type="cellIs" dxfId="206" priority="32" operator="lessThan">
      <formula>0</formula>
    </cfRule>
    <cfRule type="cellIs" dxfId="205" priority="33" operator="lessThan">
      <formula>0</formula>
    </cfRule>
  </conditionalFormatting>
  <conditionalFormatting sqref="E4:E6 E28:K28">
    <cfRule type="cellIs" dxfId="204" priority="30" operator="equal">
      <formula>$E$4</formula>
    </cfRule>
  </conditionalFormatting>
  <conditionalFormatting sqref="D28:D29 D6 D4:M4">
    <cfRule type="cellIs" dxfId="203" priority="29" operator="equal">
      <formula>$D$4</formula>
    </cfRule>
  </conditionalFormatting>
  <conditionalFormatting sqref="I4:I6 I28:I29">
    <cfRule type="cellIs" dxfId="202" priority="28" operator="equal">
      <formula>$I$4</formula>
    </cfRule>
  </conditionalFormatting>
  <conditionalFormatting sqref="J4:J6 J28:J29">
    <cfRule type="cellIs" dxfId="201" priority="27" operator="equal">
      <formula>$J$4</formula>
    </cfRule>
  </conditionalFormatting>
  <conditionalFormatting sqref="K4:K6 K28:K29">
    <cfRule type="cellIs" dxfId="200" priority="26" operator="equal">
      <formula>$K$4</formula>
    </cfRule>
  </conditionalFormatting>
  <conditionalFormatting sqref="M4:M6">
    <cfRule type="cellIs" dxfId="199" priority="25" operator="equal">
      <formula>$L$4</formula>
    </cfRule>
  </conditionalFormatting>
  <conditionalFormatting sqref="T7:T28">
    <cfRule type="cellIs" dxfId="198" priority="22" operator="lessThan">
      <formula>0</formula>
    </cfRule>
    <cfRule type="cellIs" dxfId="197" priority="23" operator="lessThan">
      <formula>0</formula>
    </cfRule>
    <cfRule type="cellIs" dxfId="196" priority="24" operator="lessThan">
      <formula>0</formula>
    </cfRule>
  </conditionalFormatting>
  <conditionalFormatting sqref="D5:K5">
    <cfRule type="cellIs" dxfId="195" priority="21" operator="greaterThan">
      <formula>0</formula>
    </cfRule>
  </conditionalFormatting>
  <conditionalFormatting sqref="T6:T28">
    <cfRule type="cellIs" dxfId="194" priority="20" operator="lessThan">
      <formula>0</formula>
    </cfRule>
  </conditionalFormatting>
  <conditionalFormatting sqref="T7:T27">
    <cfRule type="cellIs" dxfId="193" priority="17" operator="lessThan">
      <formula>0</formula>
    </cfRule>
    <cfRule type="cellIs" dxfId="192" priority="18" operator="lessThan">
      <formula>0</formula>
    </cfRule>
    <cfRule type="cellIs" dxfId="191" priority="19" operator="lessThan">
      <formula>0</formula>
    </cfRule>
  </conditionalFormatting>
  <conditionalFormatting sqref="T7:T28">
    <cfRule type="cellIs" dxfId="190" priority="14" operator="lessThan">
      <formula>0</formula>
    </cfRule>
    <cfRule type="cellIs" dxfId="189" priority="15" operator="lessThan">
      <formula>0</formula>
    </cfRule>
    <cfRule type="cellIs" dxfId="188" priority="16" operator="lessThan">
      <formula>0</formula>
    </cfRule>
  </conditionalFormatting>
  <conditionalFormatting sqref="D5:K5">
    <cfRule type="cellIs" dxfId="187" priority="13" operator="greaterThan">
      <formula>0</formula>
    </cfRule>
  </conditionalFormatting>
  <conditionalFormatting sqref="L4 L6 L28:L29">
    <cfRule type="cellIs" dxfId="186" priority="12" operator="equal">
      <formula>$L$4</formula>
    </cfRule>
  </conditionalFormatting>
  <conditionalFormatting sqref="D7:S7">
    <cfRule type="cellIs" dxfId="185" priority="11" operator="greaterThan">
      <formula>0</formula>
    </cfRule>
  </conditionalFormatting>
  <conditionalFormatting sqref="D9:S9">
    <cfRule type="cellIs" dxfId="184" priority="10" operator="greaterThan">
      <formula>0</formula>
    </cfRule>
  </conditionalFormatting>
  <conditionalFormatting sqref="D11:S11">
    <cfRule type="cellIs" dxfId="183" priority="9" operator="greaterThan">
      <formula>0</formula>
    </cfRule>
  </conditionalFormatting>
  <conditionalFormatting sqref="D13:S13">
    <cfRule type="cellIs" dxfId="182" priority="8" operator="greaterThan">
      <formula>0</formula>
    </cfRule>
  </conditionalFormatting>
  <conditionalFormatting sqref="D15:S15">
    <cfRule type="cellIs" dxfId="181" priority="7" operator="greaterThan">
      <formula>0</formula>
    </cfRule>
  </conditionalFormatting>
  <conditionalFormatting sqref="D17:S17">
    <cfRule type="cellIs" dxfId="180" priority="6" operator="greaterThan">
      <formula>0</formula>
    </cfRule>
  </conditionalFormatting>
  <conditionalFormatting sqref="D19:S19">
    <cfRule type="cellIs" dxfId="179" priority="5" operator="greaterThan">
      <formula>0</formula>
    </cfRule>
  </conditionalFormatting>
  <conditionalFormatting sqref="D21:S21">
    <cfRule type="cellIs" dxfId="178" priority="4" operator="greaterThan">
      <formula>0</formula>
    </cfRule>
  </conditionalFormatting>
  <conditionalFormatting sqref="D23:S23">
    <cfRule type="cellIs" dxfId="177" priority="3" operator="greaterThan">
      <formula>0</formula>
    </cfRule>
  </conditionalFormatting>
  <conditionalFormatting sqref="D25:S25">
    <cfRule type="cellIs" dxfId="176" priority="2" operator="greaterThan">
      <formula>0</formula>
    </cfRule>
  </conditionalFormatting>
  <conditionalFormatting sqref="D27:S27">
    <cfRule type="cellIs" dxfId="175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25" sqref="A25:XFD25"/>
    </sheetView>
  </sheetViews>
  <sheetFormatPr defaultRowHeight="15" x14ac:dyDescent="0.25"/>
  <cols>
    <col min="1" max="1" width="8" customWidth="1"/>
    <col min="2" max="2" width="14.28515625" bestFit="1" customWidth="1"/>
    <col min="3" max="3" width="12" bestFit="1" customWidth="1"/>
    <col min="4" max="4" width="9.140625" customWidth="1"/>
    <col min="5" max="5" width="8.42578125" customWidth="1"/>
    <col min="6" max="6" width="8.7109375" customWidth="1"/>
    <col min="7" max="7" width="7.5703125" customWidth="1"/>
    <col min="8" max="8" width="8.5703125" customWidth="1"/>
    <col min="9" max="9" width="10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80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'28'!D29</f>
        <v>867801</v>
      </c>
      <c r="E4" s="2">
        <f>'28'!E29</f>
        <v>4040</v>
      </c>
      <c r="F4" s="2">
        <f>'28'!F29</f>
        <v>7400</v>
      </c>
      <c r="G4" s="2">
        <f>'28'!G29</f>
        <v>100</v>
      </c>
      <c r="H4" s="2">
        <f>'28'!H29</f>
        <v>31770</v>
      </c>
      <c r="I4" s="2">
        <f>'28'!I29</f>
        <v>1022</v>
      </c>
      <c r="J4" s="2">
        <f>'28'!J29</f>
        <v>516</v>
      </c>
      <c r="K4" s="2">
        <f>'28'!K29</f>
        <v>614</v>
      </c>
      <c r="L4" s="2">
        <f>'28'!L29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6374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6374</v>
      </c>
      <c r="N7" s="24">
        <f>D7+E7*20+F7*10+G7*9+H7*9+I7*191+J7*191+K7*182+L7*100</f>
        <v>6374</v>
      </c>
      <c r="O7" s="25">
        <f>M7*2.75%</f>
        <v>175.285</v>
      </c>
      <c r="P7" s="26"/>
      <c r="Q7" s="26">
        <v>48</v>
      </c>
      <c r="R7" s="24">
        <f>M7-(M7*2.75%)+I7*191+J7*191+K7*182+L7*100-Q7</f>
        <v>6150.7150000000001</v>
      </c>
      <c r="S7" s="25">
        <f>M7*0.95%</f>
        <v>60.552999999999997</v>
      </c>
      <c r="T7" s="27">
        <f>S7-Q7</f>
        <v>12.552999999999997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6647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6647</v>
      </c>
      <c r="N8" s="24">
        <f t="shared" ref="N8:N27" si="1">D8+E8*20+F8*10+G8*9+H8*9+I8*191+J8*191+K8*182+L8*100</f>
        <v>6647</v>
      </c>
      <c r="O8" s="25">
        <f t="shared" ref="O8:O27" si="2">M8*2.75%</f>
        <v>182.79249999999999</v>
      </c>
      <c r="P8" s="26"/>
      <c r="Q8" s="26">
        <v>54</v>
      </c>
      <c r="R8" s="24">
        <f t="shared" ref="R8:R27" si="3">M8-(M8*2.75%)+I8*191+J8*191+K8*182+L8*100-Q8</f>
        <v>6410.2075000000004</v>
      </c>
      <c r="S8" s="25">
        <f t="shared" ref="S8:S27" si="4">M8*0.95%</f>
        <v>63.146499999999996</v>
      </c>
      <c r="T8" s="27">
        <f t="shared" ref="T8:T27" si="5">S8-Q8</f>
        <v>9.1464999999999961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16472</v>
      </c>
      <c r="E9" s="30">
        <v>40</v>
      </c>
      <c r="F9" s="30">
        <v>80</v>
      </c>
      <c r="G9" s="30"/>
      <c r="H9" s="30">
        <v>100</v>
      </c>
      <c r="I9" s="20">
        <v>6</v>
      </c>
      <c r="J9" s="20"/>
      <c r="K9" s="20">
        <v>2</v>
      </c>
      <c r="L9" s="20"/>
      <c r="M9" s="20">
        <f t="shared" si="0"/>
        <v>18972</v>
      </c>
      <c r="N9" s="24">
        <f t="shared" si="1"/>
        <v>20482</v>
      </c>
      <c r="O9" s="25">
        <f t="shared" si="2"/>
        <v>521.73</v>
      </c>
      <c r="P9" s="26">
        <v>1000</v>
      </c>
      <c r="Q9" s="26">
        <v>160</v>
      </c>
      <c r="R9" s="24">
        <f t="shared" si="3"/>
        <v>19800.27</v>
      </c>
      <c r="S9" s="25">
        <f t="shared" si="4"/>
        <v>180.23400000000001</v>
      </c>
      <c r="T9" s="27">
        <f t="shared" si="5"/>
        <v>20.234000000000009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6354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6354</v>
      </c>
      <c r="N10" s="24">
        <f t="shared" si="1"/>
        <v>6354</v>
      </c>
      <c r="O10" s="25">
        <f t="shared" si="2"/>
        <v>174.73500000000001</v>
      </c>
      <c r="P10" s="26"/>
      <c r="Q10" s="26">
        <v>29</v>
      </c>
      <c r="R10" s="24">
        <f t="shared" si="3"/>
        <v>6150.2650000000003</v>
      </c>
      <c r="S10" s="25">
        <f t="shared" si="4"/>
        <v>60.363</v>
      </c>
      <c r="T10" s="27">
        <f t="shared" si="5"/>
        <v>31.363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>
        <v>50</v>
      </c>
      <c r="H11" s="30"/>
      <c r="I11" s="20"/>
      <c r="J11" s="20"/>
      <c r="K11" s="20">
        <v>3</v>
      </c>
      <c r="L11" s="20"/>
      <c r="M11" s="20">
        <f t="shared" si="0"/>
        <v>5079</v>
      </c>
      <c r="N11" s="24">
        <f t="shared" si="1"/>
        <v>5625</v>
      </c>
      <c r="O11" s="25">
        <f t="shared" si="2"/>
        <v>139.67250000000001</v>
      </c>
      <c r="P11" s="26"/>
      <c r="Q11" s="26">
        <v>41</v>
      </c>
      <c r="R11" s="24">
        <f t="shared" si="3"/>
        <v>5444.3275000000003</v>
      </c>
      <c r="S11" s="25">
        <f t="shared" si="4"/>
        <v>48.250499999999995</v>
      </c>
      <c r="T11" s="27">
        <f t="shared" si="5"/>
        <v>7.2504999999999953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6692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6692</v>
      </c>
      <c r="N12" s="24">
        <f t="shared" si="1"/>
        <v>6692</v>
      </c>
      <c r="O12" s="25">
        <f t="shared" si="2"/>
        <v>184.03</v>
      </c>
      <c r="P12" s="26"/>
      <c r="Q12" s="26">
        <v>27</v>
      </c>
      <c r="R12" s="24">
        <f t="shared" si="3"/>
        <v>6480.97</v>
      </c>
      <c r="S12" s="25">
        <f t="shared" si="4"/>
        <v>63.573999999999998</v>
      </c>
      <c r="T12" s="27">
        <f t="shared" si="5"/>
        <v>36.573999999999998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7150</v>
      </c>
      <c r="E13" s="30">
        <v>50</v>
      </c>
      <c r="F13" s="30"/>
      <c r="G13" s="30"/>
      <c r="H13" s="30"/>
      <c r="I13" s="20"/>
      <c r="J13" s="20"/>
      <c r="K13" s="20"/>
      <c r="L13" s="20"/>
      <c r="M13" s="20">
        <f t="shared" si="0"/>
        <v>8150</v>
      </c>
      <c r="N13" s="24">
        <f t="shared" si="1"/>
        <v>8150</v>
      </c>
      <c r="O13" s="25">
        <f t="shared" si="2"/>
        <v>224.125</v>
      </c>
      <c r="P13" s="26"/>
      <c r="Q13" s="26">
        <v>55</v>
      </c>
      <c r="R13" s="24">
        <f t="shared" si="3"/>
        <v>7870.875</v>
      </c>
      <c r="S13" s="25">
        <f t="shared" si="4"/>
        <v>77.424999999999997</v>
      </c>
      <c r="T13" s="27">
        <f t="shared" si="5"/>
        <v>22.424999999999997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15780</v>
      </c>
      <c r="E14" s="30">
        <v>100</v>
      </c>
      <c r="F14" s="30">
        <v>150</v>
      </c>
      <c r="G14" s="30"/>
      <c r="H14" s="30">
        <v>160</v>
      </c>
      <c r="I14" s="20">
        <v>7</v>
      </c>
      <c r="J14" s="20">
        <v>8</v>
      </c>
      <c r="K14" s="20">
        <v>3</v>
      </c>
      <c r="L14" s="20"/>
      <c r="M14" s="20">
        <f t="shared" si="0"/>
        <v>20720</v>
      </c>
      <c r="N14" s="24">
        <f t="shared" si="1"/>
        <v>24131</v>
      </c>
      <c r="O14" s="25">
        <f t="shared" si="2"/>
        <v>569.79999999999995</v>
      </c>
      <c r="P14" s="26"/>
      <c r="Q14" s="26">
        <v>162</v>
      </c>
      <c r="R14" s="24">
        <f t="shared" si="3"/>
        <v>23399.200000000001</v>
      </c>
      <c r="S14" s="25">
        <f t="shared" si="4"/>
        <v>196.84</v>
      </c>
      <c r="T14" s="27">
        <f t="shared" si="5"/>
        <v>34.840000000000003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16368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16908</v>
      </c>
      <c r="N15" s="24">
        <f t="shared" si="1"/>
        <v>17863</v>
      </c>
      <c r="O15" s="25">
        <f t="shared" si="2"/>
        <v>464.97</v>
      </c>
      <c r="P15" s="26">
        <v>16450</v>
      </c>
      <c r="Q15" s="26">
        <v>160</v>
      </c>
      <c r="R15" s="24">
        <f t="shared" si="3"/>
        <v>17238.03</v>
      </c>
      <c r="S15" s="25">
        <f t="shared" si="4"/>
        <v>160.626</v>
      </c>
      <c r="T15" s="27">
        <f t="shared" si="5"/>
        <v>0.62600000000000477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14254</v>
      </c>
      <c r="E16" s="30">
        <v>100</v>
      </c>
      <c r="F16" s="30">
        <v>50</v>
      </c>
      <c r="G16" s="30"/>
      <c r="H16" s="30">
        <v>80</v>
      </c>
      <c r="I16" s="20"/>
      <c r="J16" s="20"/>
      <c r="K16" s="20"/>
      <c r="L16" s="20"/>
      <c r="M16" s="20">
        <f t="shared" si="0"/>
        <v>17474</v>
      </c>
      <c r="N16" s="24">
        <f t="shared" si="1"/>
        <v>17474</v>
      </c>
      <c r="O16" s="25">
        <f t="shared" si="2"/>
        <v>480.53500000000003</v>
      </c>
      <c r="P16" s="26">
        <v>-1000</v>
      </c>
      <c r="Q16" s="26">
        <v>115</v>
      </c>
      <c r="R16" s="24">
        <f t="shared" si="3"/>
        <v>16878.465</v>
      </c>
      <c r="S16" s="25">
        <f t="shared" si="4"/>
        <v>166.00299999999999</v>
      </c>
      <c r="T16" s="27">
        <f t="shared" si="5"/>
        <v>51.002999999999986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13382</v>
      </c>
      <c r="E17" s="30"/>
      <c r="F17" s="30"/>
      <c r="G17" s="30"/>
      <c r="H17" s="30">
        <v>50</v>
      </c>
      <c r="I17" s="20"/>
      <c r="J17" s="20"/>
      <c r="K17" s="20">
        <v>2</v>
      </c>
      <c r="L17" s="20"/>
      <c r="M17" s="20">
        <f t="shared" si="0"/>
        <v>13832</v>
      </c>
      <c r="N17" s="24">
        <f t="shared" si="1"/>
        <v>14196</v>
      </c>
      <c r="O17" s="25">
        <f t="shared" si="2"/>
        <v>380.38</v>
      </c>
      <c r="P17" s="26">
        <v>1900</v>
      </c>
      <c r="Q17" s="26">
        <v>100</v>
      </c>
      <c r="R17" s="24">
        <f t="shared" si="3"/>
        <v>13715.62</v>
      </c>
      <c r="S17" s="25">
        <f t="shared" si="4"/>
        <v>131.404</v>
      </c>
      <c r="T17" s="27">
        <f t="shared" si="5"/>
        <v>31.403999999999996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13981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13981</v>
      </c>
      <c r="N18" s="24">
        <f t="shared" si="1"/>
        <v>13981</v>
      </c>
      <c r="O18" s="25">
        <f t="shared" si="2"/>
        <v>384.47750000000002</v>
      </c>
      <c r="P18" s="26">
        <v>-6300</v>
      </c>
      <c r="Q18" s="26"/>
      <c r="R18" s="24">
        <f t="shared" si="3"/>
        <v>13596.522499999999</v>
      </c>
      <c r="S18" s="25">
        <f t="shared" si="4"/>
        <v>132.81950000000001</v>
      </c>
      <c r="T18" s="27">
        <f t="shared" si="5"/>
        <v>132.81950000000001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11209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13109</v>
      </c>
      <c r="N19" s="24">
        <f t="shared" si="1"/>
        <v>15019</v>
      </c>
      <c r="O19" s="25">
        <f t="shared" si="2"/>
        <v>360.4975</v>
      </c>
      <c r="P19" s="26">
        <v>2000</v>
      </c>
      <c r="Q19" s="26">
        <v>170</v>
      </c>
      <c r="R19" s="24">
        <f t="shared" si="3"/>
        <v>14488.502500000001</v>
      </c>
      <c r="S19" s="25">
        <f t="shared" si="4"/>
        <v>124.5355</v>
      </c>
      <c r="T19" s="27">
        <f t="shared" si="5"/>
        <v>-45.464500000000001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12190</v>
      </c>
      <c r="E20" s="30"/>
      <c r="F20" s="30"/>
      <c r="G20" s="30"/>
      <c r="H20" s="30"/>
      <c r="I20" s="20"/>
      <c r="J20" s="20"/>
      <c r="K20" s="20">
        <v>3</v>
      </c>
      <c r="L20" s="20"/>
      <c r="M20" s="20">
        <f t="shared" si="0"/>
        <v>12190</v>
      </c>
      <c r="N20" s="24">
        <f t="shared" si="1"/>
        <v>12736</v>
      </c>
      <c r="O20" s="25">
        <f t="shared" si="2"/>
        <v>335.22500000000002</v>
      </c>
      <c r="P20" s="26">
        <v>100</v>
      </c>
      <c r="Q20" s="26">
        <v>120</v>
      </c>
      <c r="R20" s="24">
        <f t="shared" si="3"/>
        <v>12280.775</v>
      </c>
      <c r="S20" s="25">
        <f t="shared" si="4"/>
        <v>115.80499999999999</v>
      </c>
      <c r="T20" s="27">
        <f t="shared" si="5"/>
        <v>-4.1950000000000074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6934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6934</v>
      </c>
      <c r="N21" s="24">
        <f t="shared" si="1"/>
        <v>8844</v>
      </c>
      <c r="O21" s="25">
        <f t="shared" si="2"/>
        <v>190.685</v>
      </c>
      <c r="P21" s="26"/>
      <c r="Q21" s="26">
        <v>20</v>
      </c>
      <c r="R21" s="24">
        <f t="shared" si="3"/>
        <v>8633.3149999999987</v>
      </c>
      <c r="S21" s="25">
        <f t="shared" si="4"/>
        <v>65.873000000000005</v>
      </c>
      <c r="T21" s="27">
        <f t="shared" si="5"/>
        <v>45.873000000000005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14732</v>
      </c>
      <c r="E22" s="30"/>
      <c r="F22" s="30"/>
      <c r="G22" s="20"/>
      <c r="H22" s="30"/>
      <c r="I22" s="20">
        <v>10</v>
      </c>
      <c r="J22" s="20"/>
      <c r="K22" s="20">
        <v>2</v>
      </c>
      <c r="L22" s="20"/>
      <c r="M22" s="20">
        <f t="shared" si="0"/>
        <v>14732</v>
      </c>
      <c r="N22" s="24">
        <f t="shared" si="1"/>
        <v>17006</v>
      </c>
      <c r="O22" s="25">
        <f t="shared" si="2"/>
        <v>405.13</v>
      </c>
      <c r="P22" s="26">
        <v>-1250</v>
      </c>
      <c r="Q22" s="26">
        <v>100</v>
      </c>
      <c r="R22" s="24">
        <f t="shared" si="3"/>
        <v>16500.870000000003</v>
      </c>
      <c r="S22" s="25">
        <f t="shared" si="4"/>
        <v>139.95400000000001</v>
      </c>
      <c r="T22" s="27">
        <f t="shared" si="5"/>
        <v>39.954000000000008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83">
        <v>10310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10310</v>
      </c>
      <c r="N23" s="24">
        <f t="shared" si="1"/>
        <v>10310</v>
      </c>
      <c r="O23" s="25">
        <f t="shared" si="2"/>
        <v>283.52499999999998</v>
      </c>
      <c r="P23" s="26"/>
      <c r="Q23" s="26">
        <v>100</v>
      </c>
      <c r="R23" s="24">
        <f t="shared" si="3"/>
        <v>9926.4750000000004</v>
      </c>
      <c r="S23" s="25">
        <f t="shared" si="4"/>
        <v>97.944999999999993</v>
      </c>
      <c r="T23" s="27">
        <f t="shared" si="5"/>
        <v>-2.0550000000000068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13466</v>
      </c>
      <c r="E24" s="30"/>
      <c r="F24" s="30"/>
      <c r="G24" s="30"/>
      <c r="H24" s="30">
        <v>60</v>
      </c>
      <c r="I24" s="20">
        <v>30</v>
      </c>
      <c r="J24" s="20"/>
      <c r="K24" s="20">
        <v>5</v>
      </c>
      <c r="L24" s="20"/>
      <c r="M24" s="20">
        <f t="shared" si="0"/>
        <v>14006</v>
      </c>
      <c r="N24" s="24">
        <f t="shared" si="1"/>
        <v>20646</v>
      </c>
      <c r="O24" s="25">
        <f t="shared" si="2"/>
        <v>385.16500000000002</v>
      </c>
      <c r="P24" s="26"/>
      <c r="Q24" s="26">
        <v>110</v>
      </c>
      <c r="R24" s="24">
        <f t="shared" si="3"/>
        <v>20150.834999999999</v>
      </c>
      <c r="S24" s="25">
        <f t="shared" si="4"/>
        <v>133.05699999999999</v>
      </c>
      <c r="T24" s="27">
        <f t="shared" si="5"/>
        <v>23.056999999999988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11875</v>
      </c>
      <c r="E25" s="30"/>
      <c r="F25" s="30"/>
      <c r="G25" s="30"/>
      <c r="H25" s="30"/>
      <c r="I25" s="20"/>
      <c r="J25" s="20"/>
      <c r="K25" s="20">
        <v>3</v>
      </c>
      <c r="L25" s="20"/>
      <c r="M25" s="20">
        <f t="shared" si="0"/>
        <v>11875</v>
      </c>
      <c r="N25" s="24">
        <f t="shared" si="1"/>
        <v>12421</v>
      </c>
      <c r="O25" s="25">
        <f t="shared" si="2"/>
        <v>326.5625</v>
      </c>
      <c r="P25" s="26">
        <v>7700</v>
      </c>
      <c r="Q25" s="26">
        <v>118</v>
      </c>
      <c r="R25" s="24">
        <f t="shared" si="3"/>
        <v>11976.4375</v>
      </c>
      <c r="S25" s="25">
        <f t="shared" si="4"/>
        <v>112.8125</v>
      </c>
      <c r="T25" s="27">
        <f t="shared" si="5"/>
        <v>-5.1875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10433</v>
      </c>
      <c r="E26" s="29"/>
      <c r="F26" s="30">
        <v>100</v>
      </c>
      <c r="G26" s="30"/>
      <c r="H26" s="30">
        <v>100</v>
      </c>
      <c r="I26" s="20">
        <v>5</v>
      </c>
      <c r="J26" s="20"/>
      <c r="K26" s="20"/>
      <c r="L26" s="20"/>
      <c r="M26" s="20">
        <f t="shared" si="0"/>
        <v>12333</v>
      </c>
      <c r="N26" s="24">
        <f t="shared" si="1"/>
        <v>13288</v>
      </c>
      <c r="O26" s="25">
        <f t="shared" si="2"/>
        <v>339.15750000000003</v>
      </c>
      <c r="P26" s="26"/>
      <c r="Q26" s="26">
        <v>98</v>
      </c>
      <c r="R26" s="24">
        <f t="shared" si="3"/>
        <v>12850.842500000001</v>
      </c>
      <c r="S26" s="25">
        <f t="shared" si="4"/>
        <v>117.1635</v>
      </c>
      <c r="T26" s="27">
        <f t="shared" si="5"/>
        <v>19.163499999999999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8744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8744</v>
      </c>
      <c r="N27" s="40">
        <f t="shared" si="1"/>
        <v>8744</v>
      </c>
      <c r="O27" s="25">
        <f t="shared" si="2"/>
        <v>240.46</v>
      </c>
      <c r="P27" s="41">
        <v>8000</v>
      </c>
      <c r="Q27" s="41">
        <v>100</v>
      </c>
      <c r="R27" s="24">
        <f t="shared" si="3"/>
        <v>8403.5400000000009</v>
      </c>
      <c r="S27" s="42">
        <f t="shared" si="4"/>
        <v>83.067999999999998</v>
      </c>
      <c r="T27" s="43">
        <f t="shared" si="5"/>
        <v>-16.932000000000002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227976</v>
      </c>
      <c r="E28" s="45">
        <f t="shared" si="6"/>
        <v>290</v>
      </c>
      <c r="F28" s="45">
        <f t="shared" ref="F28:T28" si="7">SUM(F7:F27)</f>
        <v>480</v>
      </c>
      <c r="G28" s="45">
        <f t="shared" si="7"/>
        <v>50</v>
      </c>
      <c r="H28" s="45">
        <f t="shared" si="7"/>
        <v>710</v>
      </c>
      <c r="I28" s="45">
        <f t="shared" si="7"/>
        <v>83</v>
      </c>
      <c r="J28" s="45">
        <f t="shared" si="7"/>
        <v>8</v>
      </c>
      <c r="K28" s="45">
        <f t="shared" si="7"/>
        <v>23</v>
      </c>
      <c r="L28" s="45">
        <f t="shared" si="7"/>
        <v>0</v>
      </c>
      <c r="M28" s="45">
        <f t="shared" si="7"/>
        <v>245416</v>
      </c>
      <c r="N28" s="45">
        <f t="shared" si="7"/>
        <v>266983</v>
      </c>
      <c r="O28" s="46">
        <f t="shared" si="7"/>
        <v>6748.9400000000014</v>
      </c>
      <c r="P28" s="45">
        <f t="shared" si="7"/>
        <v>28600</v>
      </c>
      <c r="Q28" s="45">
        <f t="shared" si="7"/>
        <v>1887</v>
      </c>
      <c r="R28" s="45">
        <f t="shared" si="7"/>
        <v>258347.06</v>
      </c>
      <c r="S28" s="45">
        <f t="shared" si="7"/>
        <v>2331.4520000000002</v>
      </c>
      <c r="T28" s="47">
        <f t="shared" si="7"/>
        <v>444.452</v>
      </c>
    </row>
    <row r="29" spans="1:20" ht="15.75" thickBot="1" x14ac:dyDescent="0.3">
      <c r="A29" s="92" t="s">
        <v>45</v>
      </c>
      <c r="B29" s="93"/>
      <c r="C29" s="94"/>
      <c r="D29" s="48">
        <f>D4+D5-D28</f>
        <v>639825</v>
      </c>
      <c r="E29" s="48">
        <f t="shared" ref="E29:L29" si="8">E4+E5-E28</f>
        <v>3750</v>
      </c>
      <c r="F29" s="48">
        <f t="shared" si="8"/>
        <v>6920</v>
      </c>
      <c r="G29" s="48">
        <f t="shared" si="8"/>
        <v>50</v>
      </c>
      <c r="H29" s="48">
        <f t="shared" si="8"/>
        <v>31060</v>
      </c>
      <c r="I29" s="48">
        <f t="shared" si="8"/>
        <v>939</v>
      </c>
      <c r="J29" s="48">
        <f t="shared" si="8"/>
        <v>508</v>
      </c>
      <c r="K29" s="48">
        <f t="shared" si="8"/>
        <v>591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4" priority="43" operator="equal">
      <formula>212030016606640</formula>
    </cfRule>
  </conditionalFormatting>
  <conditionalFormatting sqref="D29 E4:E6 E28:K29">
    <cfRule type="cellIs" dxfId="173" priority="41" operator="equal">
      <formula>$E$4</formula>
    </cfRule>
    <cfRule type="cellIs" dxfId="172" priority="42" operator="equal">
      <formula>2120</formula>
    </cfRule>
  </conditionalFormatting>
  <conditionalFormatting sqref="D29:E29 F4:F6 F28:F29">
    <cfRule type="cellIs" dxfId="171" priority="39" operator="equal">
      <formula>$F$4</formula>
    </cfRule>
    <cfRule type="cellIs" dxfId="170" priority="40" operator="equal">
      <formula>300</formula>
    </cfRule>
  </conditionalFormatting>
  <conditionalFormatting sqref="G4:G6 G28:G29">
    <cfRule type="cellIs" dxfId="169" priority="37" operator="equal">
      <formula>$G$4</formula>
    </cfRule>
    <cfRule type="cellIs" dxfId="168" priority="38" operator="equal">
      <formula>1660</formula>
    </cfRule>
  </conditionalFormatting>
  <conditionalFormatting sqref="H4:H6 H28:H29">
    <cfRule type="cellIs" dxfId="167" priority="35" operator="equal">
      <formula>$H$4</formula>
    </cfRule>
    <cfRule type="cellIs" dxfId="166" priority="36" operator="equal">
      <formula>6640</formula>
    </cfRule>
  </conditionalFormatting>
  <conditionalFormatting sqref="T6:T28">
    <cfRule type="cellIs" dxfId="165" priority="34" operator="lessThan">
      <formula>0</formula>
    </cfRule>
  </conditionalFormatting>
  <conditionalFormatting sqref="T7:T27">
    <cfRule type="cellIs" dxfId="164" priority="31" operator="lessThan">
      <formula>0</formula>
    </cfRule>
    <cfRule type="cellIs" dxfId="163" priority="32" operator="lessThan">
      <formula>0</formula>
    </cfRule>
    <cfRule type="cellIs" dxfId="162" priority="33" operator="lessThan">
      <formula>0</formula>
    </cfRule>
  </conditionalFormatting>
  <conditionalFormatting sqref="E4:E6 E28:K28">
    <cfRule type="cellIs" dxfId="161" priority="30" operator="equal">
      <formula>$E$4</formula>
    </cfRule>
  </conditionalFormatting>
  <conditionalFormatting sqref="D28:D29 D6 D4:M4">
    <cfRule type="cellIs" dxfId="160" priority="29" operator="equal">
      <formula>$D$4</formula>
    </cfRule>
  </conditionalFormatting>
  <conditionalFormatting sqref="I4:I6 I28:I29">
    <cfRule type="cellIs" dxfId="159" priority="28" operator="equal">
      <formula>$I$4</formula>
    </cfRule>
  </conditionalFormatting>
  <conditionalFormatting sqref="J4:J6 J28:J29">
    <cfRule type="cellIs" dxfId="158" priority="27" operator="equal">
      <formula>$J$4</formula>
    </cfRule>
  </conditionalFormatting>
  <conditionalFormatting sqref="K4:K6 K28:K29">
    <cfRule type="cellIs" dxfId="157" priority="26" operator="equal">
      <formula>$K$4</formula>
    </cfRule>
  </conditionalFormatting>
  <conditionalFormatting sqref="M4:M6">
    <cfRule type="cellIs" dxfId="156" priority="25" operator="equal">
      <formula>$L$4</formula>
    </cfRule>
  </conditionalFormatting>
  <conditionalFormatting sqref="T7:T28">
    <cfRule type="cellIs" dxfId="155" priority="22" operator="lessThan">
      <formula>0</formula>
    </cfRule>
    <cfRule type="cellIs" dxfId="154" priority="23" operator="lessThan">
      <formula>0</formula>
    </cfRule>
    <cfRule type="cellIs" dxfId="153" priority="24" operator="lessThan">
      <formula>0</formula>
    </cfRule>
  </conditionalFormatting>
  <conditionalFormatting sqref="D5:K5">
    <cfRule type="cellIs" dxfId="152" priority="21" operator="greaterThan">
      <formula>0</formula>
    </cfRule>
  </conditionalFormatting>
  <conditionalFormatting sqref="T6:T28">
    <cfRule type="cellIs" dxfId="151" priority="20" operator="lessThan">
      <formula>0</formula>
    </cfRule>
  </conditionalFormatting>
  <conditionalFormatting sqref="T7:T27">
    <cfRule type="cellIs" dxfId="150" priority="17" operator="lessThan">
      <formula>0</formula>
    </cfRule>
    <cfRule type="cellIs" dxfId="149" priority="18" operator="lessThan">
      <formula>0</formula>
    </cfRule>
    <cfRule type="cellIs" dxfId="148" priority="19" operator="lessThan">
      <formula>0</formula>
    </cfRule>
  </conditionalFormatting>
  <conditionalFormatting sqref="T7:T28">
    <cfRule type="cellIs" dxfId="147" priority="14" operator="lessThan">
      <formula>0</formula>
    </cfRule>
    <cfRule type="cellIs" dxfId="146" priority="15" operator="lessThan">
      <formula>0</formula>
    </cfRule>
    <cfRule type="cellIs" dxfId="145" priority="16" operator="lessThan">
      <formula>0</formula>
    </cfRule>
  </conditionalFormatting>
  <conditionalFormatting sqref="D5:K5">
    <cfRule type="cellIs" dxfId="144" priority="13" operator="greaterThan">
      <formula>0</formula>
    </cfRule>
  </conditionalFormatting>
  <conditionalFormatting sqref="L4 L6 L28:L29">
    <cfRule type="cellIs" dxfId="143" priority="12" operator="equal">
      <formula>$L$4</formula>
    </cfRule>
  </conditionalFormatting>
  <conditionalFormatting sqref="D7:S7">
    <cfRule type="cellIs" dxfId="142" priority="11" operator="greaterThan">
      <formula>0</formula>
    </cfRule>
  </conditionalFormatting>
  <conditionalFormatting sqref="D9:S9">
    <cfRule type="cellIs" dxfId="141" priority="10" operator="greaterThan">
      <formula>0</formula>
    </cfRule>
  </conditionalFormatting>
  <conditionalFormatting sqref="D11:S11">
    <cfRule type="cellIs" dxfId="140" priority="9" operator="greaterThan">
      <formula>0</formula>
    </cfRule>
  </conditionalFormatting>
  <conditionalFormatting sqref="D13:S13">
    <cfRule type="cellIs" dxfId="139" priority="8" operator="greaterThan">
      <formula>0</formula>
    </cfRule>
  </conditionalFormatting>
  <conditionalFormatting sqref="D15:S15">
    <cfRule type="cellIs" dxfId="138" priority="7" operator="greaterThan">
      <formula>0</formula>
    </cfRule>
  </conditionalFormatting>
  <conditionalFormatting sqref="D17:S17">
    <cfRule type="cellIs" dxfId="137" priority="6" operator="greaterThan">
      <formula>0</formula>
    </cfRule>
  </conditionalFormatting>
  <conditionalFormatting sqref="D19:S19">
    <cfRule type="cellIs" dxfId="136" priority="5" operator="greaterThan">
      <formula>0</formula>
    </cfRule>
  </conditionalFormatting>
  <conditionalFormatting sqref="D21:S21">
    <cfRule type="cellIs" dxfId="135" priority="4" operator="greaterThan">
      <formula>0</formula>
    </cfRule>
  </conditionalFormatting>
  <conditionalFormatting sqref="D23:S23">
    <cfRule type="cellIs" dxfId="134" priority="3" operator="greaterThan">
      <formula>0</formula>
    </cfRule>
  </conditionalFormatting>
  <conditionalFormatting sqref="D25:S25">
    <cfRule type="cellIs" dxfId="133" priority="2" operator="greaterThan">
      <formula>0</formula>
    </cfRule>
  </conditionalFormatting>
  <conditionalFormatting sqref="D27:S27">
    <cfRule type="cellIs" dxfId="13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I25" sqref="I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53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55">
        <v>28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89" t="s">
        <v>44</v>
      </c>
      <c r="B28" s="90"/>
      <c r="C28" s="91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92" t="s">
        <v>45</v>
      </c>
      <c r="B29" s="93"/>
      <c r="C29" s="94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6" activePane="bottomLeft" state="frozen"/>
      <selection pane="bottomLeft" activeCell="V25" sqref="V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3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3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3" ht="18.75" x14ac:dyDescent="0.25">
      <c r="A3" s="99" t="s">
        <v>81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11"/>
      <c r="O3" s="111"/>
      <c r="P3" s="111"/>
      <c r="Q3" s="111"/>
      <c r="R3" s="111"/>
      <c r="S3" s="111"/>
      <c r="T3" s="111"/>
    </row>
    <row r="4" spans="1:23" x14ac:dyDescent="0.25">
      <c r="A4" s="103" t="s">
        <v>1</v>
      </c>
      <c r="B4" s="103"/>
      <c r="C4" s="1"/>
      <c r="D4" s="2">
        <f>'29'!D29</f>
        <v>639825</v>
      </c>
      <c r="E4" s="2">
        <f>'29'!E29</f>
        <v>3750</v>
      </c>
      <c r="F4" s="2">
        <f>'29'!F29</f>
        <v>6920</v>
      </c>
      <c r="G4" s="2">
        <f>'29'!G29</f>
        <v>50</v>
      </c>
      <c r="H4" s="2">
        <f>'29'!H29</f>
        <v>31060</v>
      </c>
      <c r="I4" s="2">
        <f>'29'!I29</f>
        <v>939</v>
      </c>
      <c r="J4" s="2">
        <f>'29'!J29</f>
        <v>508</v>
      </c>
      <c r="K4" s="2">
        <f>'29'!K29</f>
        <v>591</v>
      </c>
      <c r="L4" s="2">
        <f>'29'!L29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3" x14ac:dyDescent="0.25">
      <c r="A5" s="103" t="s">
        <v>2</v>
      </c>
      <c r="B5" s="103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21184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21184</v>
      </c>
      <c r="N7" s="24">
        <f>D7+E7*20+F7*10+G7*9+H7*9+I7*191+J7*191+K7*182+L7*100</f>
        <v>21184</v>
      </c>
      <c r="O7" s="25">
        <f>M7*2.75%</f>
        <v>582.56000000000006</v>
      </c>
      <c r="P7" s="26">
        <v>-700</v>
      </c>
      <c r="Q7" s="26">
        <v>122</v>
      </c>
      <c r="R7" s="24">
        <f>M7-(M7*2.75%)+I7*191+J7*191+K7*182+L7*100-Q7</f>
        <v>20479.439999999999</v>
      </c>
      <c r="S7" s="25">
        <f>M7*0.95%</f>
        <v>201.24799999999999</v>
      </c>
      <c r="T7" s="66">
        <f>S7-Q7</f>
        <v>79.24799999999999</v>
      </c>
      <c r="U7" s="84">
        <v>117</v>
      </c>
      <c r="V7" s="85">
        <f t="shared" ref="V7:V27" si="0">R7-U7</f>
        <v>20362.439999999999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20954</v>
      </c>
      <c r="E8" s="30">
        <v>10</v>
      </c>
      <c r="F8" s="30"/>
      <c r="G8" s="30">
        <v>10</v>
      </c>
      <c r="H8" s="30"/>
      <c r="I8" s="20"/>
      <c r="J8" s="20"/>
      <c r="K8" s="20"/>
      <c r="L8" s="20"/>
      <c r="M8" s="20">
        <f t="shared" ref="M8:M27" si="1">D8+E8*20+F8*10+G8*9+H8*9</f>
        <v>21244</v>
      </c>
      <c r="N8" s="24">
        <f t="shared" ref="N8:N27" si="2">D8+E8*20+F8*10+G8*9+H8*9+I8*191+J8*191+K8*182+L8*100</f>
        <v>21244</v>
      </c>
      <c r="O8" s="25">
        <f t="shared" ref="O8:O27" si="3">M8*2.75%</f>
        <v>584.21</v>
      </c>
      <c r="P8" s="26"/>
      <c r="Q8" s="26">
        <v>133</v>
      </c>
      <c r="R8" s="24">
        <f t="shared" ref="R8:R27" si="4">M8-(M8*2.75%)+I8*191+J8*191+K8*182+L8*100-Q8</f>
        <v>20526.79</v>
      </c>
      <c r="S8" s="25">
        <f t="shared" ref="S8:S27" si="5">M8*0.95%</f>
        <v>201.81799999999998</v>
      </c>
      <c r="T8" s="66">
        <f t="shared" ref="T8:T27" si="6">S8-Q8</f>
        <v>68.817999999999984</v>
      </c>
      <c r="U8" s="84">
        <v>126</v>
      </c>
      <c r="V8" s="85">
        <f t="shared" si="0"/>
        <v>20400.79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26422</v>
      </c>
      <c r="E9" s="30">
        <v>30</v>
      </c>
      <c r="F9" s="30">
        <v>60</v>
      </c>
      <c r="G9" s="30"/>
      <c r="H9" s="30">
        <v>30</v>
      </c>
      <c r="I9" s="20">
        <v>7</v>
      </c>
      <c r="J9" s="20"/>
      <c r="K9" s="20"/>
      <c r="L9" s="20"/>
      <c r="M9" s="20">
        <f t="shared" si="1"/>
        <v>27892</v>
      </c>
      <c r="N9" s="24">
        <f t="shared" si="2"/>
        <v>29229</v>
      </c>
      <c r="O9" s="25">
        <f t="shared" si="3"/>
        <v>767.03</v>
      </c>
      <c r="P9" s="26">
        <v>-3000</v>
      </c>
      <c r="Q9" s="26">
        <v>153</v>
      </c>
      <c r="R9" s="24">
        <f t="shared" si="4"/>
        <v>28308.97</v>
      </c>
      <c r="S9" s="25">
        <f t="shared" si="5"/>
        <v>264.97399999999999</v>
      </c>
      <c r="T9" s="66">
        <f t="shared" si="6"/>
        <v>111.97399999999999</v>
      </c>
      <c r="U9" s="84">
        <v>180</v>
      </c>
      <c r="V9" s="85">
        <f t="shared" si="0"/>
        <v>28128.97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6461</v>
      </c>
      <c r="E10" s="30"/>
      <c r="F10" s="30"/>
      <c r="G10" s="30"/>
      <c r="H10" s="30"/>
      <c r="I10" s="20">
        <v>12</v>
      </c>
      <c r="J10" s="20"/>
      <c r="K10" s="20">
        <v>3</v>
      </c>
      <c r="L10" s="20"/>
      <c r="M10" s="20">
        <f t="shared" si="1"/>
        <v>6461</v>
      </c>
      <c r="N10" s="24">
        <f t="shared" si="2"/>
        <v>9299</v>
      </c>
      <c r="O10" s="25">
        <f t="shared" si="3"/>
        <v>177.67750000000001</v>
      </c>
      <c r="P10" s="26"/>
      <c r="Q10" s="26">
        <v>33</v>
      </c>
      <c r="R10" s="24">
        <f t="shared" si="4"/>
        <v>9088.3225000000002</v>
      </c>
      <c r="S10" s="25">
        <f t="shared" si="5"/>
        <v>61.3795</v>
      </c>
      <c r="T10" s="66">
        <f t="shared" si="6"/>
        <v>28.3795</v>
      </c>
      <c r="U10" s="84">
        <v>18</v>
      </c>
      <c r="V10" s="85">
        <f t="shared" si="0"/>
        <v>9070.3225000000002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8295</v>
      </c>
      <c r="E11" s="30">
        <v>30</v>
      </c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1"/>
        <v>10795</v>
      </c>
      <c r="N11" s="24">
        <f t="shared" si="2"/>
        <v>14525</v>
      </c>
      <c r="O11" s="25">
        <f t="shared" si="3"/>
        <v>296.86250000000001</v>
      </c>
      <c r="P11" s="26"/>
      <c r="Q11" s="26">
        <v>53</v>
      </c>
      <c r="R11" s="24">
        <f t="shared" si="4"/>
        <v>14175.137500000001</v>
      </c>
      <c r="S11" s="25">
        <f t="shared" si="5"/>
        <v>102.55249999999999</v>
      </c>
      <c r="T11" s="66">
        <f t="shared" si="6"/>
        <v>49.552499999999995</v>
      </c>
      <c r="U11" s="84">
        <v>45</v>
      </c>
      <c r="V11" s="85">
        <f t="shared" si="0"/>
        <v>14130.137500000001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17677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1"/>
        <v>17677</v>
      </c>
      <c r="N12" s="24">
        <f t="shared" si="2"/>
        <v>18587</v>
      </c>
      <c r="O12" s="25">
        <f t="shared" si="3"/>
        <v>486.11750000000001</v>
      </c>
      <c r="P12" s="26"/>
      <c r="Q12" s="26">
        <v>36</v>
      </c>
      <c r="R12" s="24">
        <f t="shared" si="4"/>
        <v>18064.8825</v>
      </c>
      <c r="S12" s="25">
        <f t="shared" si="5"/>
        <v>167.9315</v>
      </c>
      <c r="T12" s="66">
        <f t="shared" si="6"/>
        <v>131.9315</v>
      </c>
      <c r="U12" s="84">
        <v>144</v>
      </c>
      <c r="V12" s="85">
        <f>R12-U12</f>
        <v>17920.8825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9843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9843</v>
      </c>
      <c r="N13" s="24">
        <f t="shared" si="2"/>
        <v>9843</v>
      </c>
      <c r="O13" s="25">
        <f t="shared" si="3"/>
        <v>270.6825</v>
      </c>
      <c r="P13" s="26"/>
      <c r="Q13" s="26">
        <v>55</v>
      </c>
      <c r="R13" s="24">
        <f t="shared" si="4"/>
        <v>9517.3174999999992</v>
      </c>
      <c r="S13" s="25">
        <f t="shared" si="5"/>
        <v>93.508499999999998</v>
      </c>
      <c r="T13" s="66">
        <f t="shared" si="6"/>
        <v>38.508499999999998</v>
      </c>
      <c r="U13" s="84">
        <v>72</v>
      </c>
      <c r="V13" s="85">
        <f t="shared" si="0"/>
        <v>9445.3174999999992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34300</v>
      </c>
      <c r="E14" s="30">
        <v>340</v>
      </c>
      <c r="F14" s="30">
        <v>310</v>
      </c>
      <c r="G14" s="30"/>
      <c r="H14" s="30">
        <v>600</v>
      </c>
      <c r="I14" s="20"/>
      <c r="J14" s="20"/>
      <c r="K14" s="20"/>
      <c r="L14" s="20"/>
      <c r="M14" s="20">
        <f t="shared" si="1"/>
        <v>49600</v>
      </c>
      <c r="N14" s="24">
        <f t="shared" si="2"/>
        <v>49600</v>
      </c>
      <c r="O14" s="25">
        <f t="shared" si="3"/>
        <v>1364</v>
      </c>
      <c r="P14" s="26"/>
      <c r="Q14" s="26">
        <v>183</v>
      </c>
      <c r="R14" s="24">
        <f t="shared" si="4"/>
        <v>48053</v>
      </c>
      <c r="S14" s="25">
        <f t="shared" si="5"/>
        <v>471.2</v>
      </c>
      <c r="T14" s="66">
        <f t="shared" si="6"/>
        <v>288.2</v>
      </c>
      <c r="U14" s="84">
        <v>252</v>
      </c>
      <c r="V14" s="85">
        <f t="shared" si="0"/>
        <v>47801</v>
      </c>
      <c r="W14">
        <v>180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35401</v>
      </c>
      <c r="E15" s="30">
        <v>100</v>
      </c>
      <c r="F15" s="30">
        <v>60</v>
      </c>
      <c r="G15" s="30"/>
      <c r="H15" s="30">
        <v>120</v>
      </c>
      <c r="I15" s="20">
        <v>6</v>
      </c>
      <c r="J15" s="20"/>
      <c r="K15" s="20"/>
      <c r="L15" s="20"/>
      <c r="M15" s="20">
        <f t="shared" si="1"/>
        <v>39081</v>
      </c>
      <c r="N15" s="24">
        <f t="shared" si="2"/>
        <v>40227</v>
      </c>
      <c r="O15" s="25">
        <f t="shared" si="3"/>
        <v>1074.7275</v>
      </c>
      <c r="P15" s="26"/>
      <c r="Q15" s="26">
        <v>200</v>
      </c>
      <c r="R15" s="24">
        <f t="shared" si="4"/>
        <v>38952.272499999999</v>
      </c>
      <c r="S15" s="25">
        <f t="shared" si="5"/>
        <v>371.26949999999999</v>
      </c>
      <c r="T15" s="66">
        <f t="shared" si="6"/>
        <v>171.26949999999999</v>
      </c>
      <c r="U15" s="84">
        <v>252</v>
      </c>
      <c r="V15" s="85">
        <f t="shared" si="0"/>
        <v>38700.272499999999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42042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42042</v>
      </c>
      <c r="N16" s="24">
        <f t="shared" si="2"/>
        <v>42042</v>
      </c>
      <c r="O16" s="25">
        <f t="shared" si="3"/>
        <v>1156.155</v>
      </c>
      <c r="P16" s="26">
        <v>-5600</v>
      </c>
      <c r="Q16" s="26">
        <v>138</v>
      </c>
      <c r="R16" s="24">
        <f t="shared" si="4"/>
        <v>40747.845000000001</v>
      </c>
      <c r="S16" s="25">
        <f t="shared" si="5"/>
        <v>399.399</v>
      </c>
      <c r="T16" s="66">
        <f t="shared" si="6"/>
        <v>261.399</v>
      </c>
      <c r="U16" s="84">
        <v>351</v>
      </c>
      <c r="V16" s="85">
        <f t="shared" si="0"/>
        <v>40396.845000000001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17975</v>
      </c>
      <c r="E17" s="30"/>
      <c r="F17" s="30">
        <v>30</v>
      </c>
      <c r="G17" s="30"/>
      <c r="H17" s="30">
        <v>50</v>
      </c>
      <c r="I17" s="20">
        <v>26</v>
      </c>
      <c r="J17" s="20"/>
      <c r="K17" s="20"/>
      <c r="L17" s="20"/>
      <c r="M17" s="20">
        <f t="shared" si="1"/>
        <v>18725</v>
      </c>
      <c r="N17" s="24">
        <f t="shared" si="2"/>
        <v>23691</v>
      </c>
      <c r="O17" s="25">
        <f t="shared" si="3"/>
        <v>514.9375</v>
      </c>
      <c r="P17" s="26">
        <v>-5187</v>
      </c>
      <c r="Q17" s="26">
        <v>100</v>
      </c>
      <c r="R17" s="24">
        <f t="shared" si="4"/>
        <v>23076.0625</v>
      </c>
      <c r="S17" s="25">
        <f t="shared" si="5"/>
        <v>177.88749999999999</v>
      </c>
      <c r="T17" s="66">
        <f t="shared" si="6"/>
        <v>77.887499999999989</v>
      </c>
      <c r="U17" s="84">
        <v>81</v>
      </c>
      <c r="V17" s="85">
        <f t="shared" si="0"/>
        <v>22995.0625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23217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23217</v>
      </c>
      <c r="N18" s="24">
        <f t="shared" si="2"/>
        <v>23217</v>
      </c>
      <c r="O18" s="25">
        <f t="shared" si="3"/>
        <v>638.46749999999997</v>
      </c>
      <c r="P18" s="26"/>
      <c r="Q18" s="26">
        <v>180</v>
      </c>
      <c r="R18" s="24">
        <f t="shared" si="4"/>
        <v>22398.532500000001</v>
      </c>
      <c r="S18" s="25">
        <f t="shared" si="5"/>
        <v>220.5615</v>
      </c>
      <c r="T18" s="66">
        <f t="shared" si="6"/>
        <v>40.561499999999995</v>
      </c>
      <c r="U18" s="84">
        <v>144</v>
      </c>
      <c r="V18" s="85">
        <f t="shared" si="0"/>
        <v>22254.532500000001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21145</v>
      </c>
      <c r="E19" s="30"/>
      <c r="F19" s="30"/>
      <c r="G19" s="30"/>
      <c r="H19" s="30"/>
      <c r="I19" s="20">
        <v>10</v>
      </c>
      <c r="J19" s="20"/>
      <c r="K19" s="20">
        <v>10</v>
      </c>
      <c r="L19" s="20"/>
      <c r="M19" s="20">
        <f t="shared" si="1"/>
        <v>21145</v>
      </c>
      <c r="N19" s="24">
        <f t="shared" si="2"/>
        <v>24875</v>
      </c>
      <c r="O19" s="25">
        <f t="shared" si="3"/>
        <v>581.48749999999995</v>
      </c>
      <c r="P19" s="26">
        <v>-3000</v>
      </c>
      <c r="Q19" s="26">
        <v>570</v>
      </c>
      <c r="R19" s="24">
        <f t="shared" si="4"/>
        <v>23723.512500000001</v>
      </c>
      <c r="S19" s="25">
        <f t="shared" si="5"/>
        <v>200.8775</v>
      </c>
      <c r="T19" s="66">
        <f t="shared" si="6"/>
        <v>-369.1225</v>
      </c>
      <c r="U19" s="84">
        <v>158</v>
      </c>
      <c r="V19" s="85">
        <f t="shared" si="0"/>
        <v>23565.512500000001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9342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9342</v>
      </c>
      <c r="N20" s="24">
        <f t="shared" si="2"/>
        <v>9342</v>
      </c>
      <c r="O20" s="25">
        <f t="shared" si="3"/>
        <v>256.90500000000003</v>
      </c>
      <c r="P20" s="26">
        <v>-500</v>
      </c>
      <c r="Q20" s="26">
        <v>520</v>
      </c>
      <c r="R20" s="24">
        <f t="shared" si="4"/>
        <v>8565.0949999999993</v>
      </c>
      <c r="S20" s="25">
        <f t="shared" si="5"/>
        <v>88.748999999999995</v>
      </c>
      <c r="T20" s="66">
        <f t="shared" si="6"/>
        <v>-431.25099999999998</v>
      </c>
      <c r="U20" s="84">
        <v>27</v>
      </c>
      <c r="V20" s="85">
        <f t="shared" si="0"/>
        <v>8538.0949999999993</v>
      </c>
    </row>
    <row r="21" spans="1:23" ht="15.75" x14ac:dyDescent="0.25">
      <c r="A21" s="28">
        <v>15</v>
      </c>
      <c r="B21" s="20">
        <v>1908446148</v>
      </c>
      <c r="C21" s="20" t="s">
        <v>70</v>
      </c>
      <c r="D21" s="29">
        <v>12187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12187</v>
      </c>
      <c r="N21" s="24">
        <f t="shared" si="2"/>
        <v>12187</v>
      </c>
      <c r="O21" s="25">
        <f t="shared" si="3"/>
        <v>335.14249999999998</v>
      </c>
      <c r="P21" s="26">
        <v>-250</v>
      </c>
      <c r="Q21" s="26">
        <v>30</v>
      </c>
      <c r="R21" s="24">
        <f t="shared" si="4"/>
        <v>11821.8575</v>
      </c>
      <c r="S21" s="25">
        <f t="shared" si="5"/>
        <v>115.7765</v>
      </c>
      <c r="T21" s="66">
        <f t="shared" si="6"/>
        <v>85.776499999999999</v>
      </c>
      <c r="U21" s="84">
        <v>90</v>
      </c>
      <c r="V21" s="85">
        <f t="shared" si="0"/>
        <v>11731.8575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50245</v>
      </c>
      <c r="E22" s="30"/>
      <c r="F22" s="30"/>
      <c r="G22" s="20"/>
      <c r="H22" s="30"/>
      <c r="I22" s="20">
        <v>24</v>
      </c>
      <c r="J22" s="20"/>
      <c r="K22" s="20">
        <v>10</v>
      </c>
      <c r="L22" s="20"/>
      <c r="M22" s="20">
        <f t="shared" si="1"/>
        <v>50245</v>
      </c>
      <c r="N22" s="24">
        <f t="shared" si="2"/>
        <v>56649</v>
      </c>
      <c r="O22" s="25">
        <f t="shared" si="3"/>
        <v>1381.7375</v>
      </c>
      <c r="P22" s="26">
        <v>1000</v>
      </c>
      <c r="Q22" s="26">
        <v>1900</v>
      </c>
      <c r="R22" s="24">
        <f t="shared" si="4"/>
        <v>53367.262499999997</v>
      </c>
      <c r="S22" s="25">
        <f t="shared" si="5"/>
        <v>477.32749999999999</v>
      </c>
      <c r="T22" s="66">
        <f t="shared" si="6"/>
        <v>-1422.6725000000001</v>
      </c>
      <c r="U22" s="84">
        <v>414</v>
      </c>
      <c r="V22" s="85">
        <f t="shared" si="0"/>
        <v>52953.262499999997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15979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15979</v>
      </c>
      <c r="N23" s="24">
        <f t="shared" si="2"/>
        <v>15979</v>
      </c>
      <c r="O23" s="25">
        <f t="shared" si="3"/>
        <v>439.42250000000001</v>
      </c>
      <c r="P23" s="26"/>
      <c r="Q23" s="26">
        <v>130</v>
      </c>
      <c r="R23" s="24">
        <f t="shared" si="4"/>
        <v>15409.577499999999</v>
      </c>
      <c r="S23" s="25">
        <f t="shared" si="5"/>
        <v>151.8005</v>
      </c>
      <c r="T23" s="66">
        <f t="shared" si="6"/>
        <v>21.8005</v>
      </c>
      <c r="U23" s="84">
        <v>117</v>
      </c>
      <c r="V23" s="85">
        <f t="shared" si="0"/>
        <v>15292.577499999999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58016</v>
      </c>
      <c r="E24" s="30">
        <v>200</v>
      </c>
      <c r="F24" s="30">
        <v>500</v>
      </c>
      <c r="G24" s="30"/>
      <c r="H24" s="30">
        <v>750</v>
      </c>
      <c r="I24" s="20"/>
      <c r="J24" s="20"/>
      <c r="K24" s="20"/>
      <c r="L24" s="20"/>
      <c r="M24" s="20">
        <f t="shared" si="1"/>
        <v>73766</v>
      </c>
      <c r="N24" s="24">
        <f t="shared" si="2"/>
        <v>73766</v>
      </c>
      <c r="O24" s="25">
        <f t="shared" si="3"/>
        <v>2028.5650000000001</v>
      </c>
      <c r="P24" s="26">
        <v>-3000</v>
      </c>
      <c r="Q24" s="26">
        <v>162</v>
      </c>
      <c r="R24" s="24">
        <f t="shared" si="4"/>
        <v>71575.434999999998</v>
      </c>
      <c r="S24" s="25">
        <f t="shared" si="5"/>
        <v>700.77699999999993</v>
      </c>
      <c r="T24" s="66">
        <f t="shared" si="6"/>
        <v>538.77699999999993</v>
      </c>
      <c r="U24" s="84">
        <v>495</v>
      </c>
      <c r="V24" s="85">
        <f t="shared" si="0"/>
        <v>71080.434999999998</v>
      </c>
      <c r="W24">
        <v>180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13865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1"/>
        <v>13865</v>
      </c>
      <c r="N25" s="24">
        <f t="shared" si="2"/>
        <v>14820</v>
      </c>
      <c r="O25" s="25">
        <f t="shared" si="3"/>
        <v>381.28750000000002</v>
      </c>
      <c r="P25" s="26">
        <v>25100</v>
      </c>
      <c r="Q25" s="26">
        <v>130</v>
      </c>
      <c r="R25" s="24">
        <f t="shared" si="4"/>
        <v>14308.7125</v>
      </c>
      <c r="S25" s="25">
        <f t="shared" si="5"/>
        <v>131.7175</v>
      </c>
      <c r="T25" s="66">
        <f t="shared" si="6"/>
        <v>1.7175000000000011</v>
      </c>
      <c r="U25" s="84">
        <v>90</v>
      </c>
      <c r="V25" s="85">
        <f t="shared" si="0"/>
        <v>14218.7125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19545</v>
      </c>
      <c r="E26" s="29"/>
      <c r="F26" s="30"/>
      <c r="G26" s="30"/>
      <c r="H26" s="30"/>
      <c r="I26" s="20"/>
      <c r="J26" s="20"/>
      <c r="K26" s="20">
        <v>5</v>
      </c>
      <c r="L26" s="20"/>
      <c r="M26" s="20">
        <f t="shared" si="1"/>
        <v>19545</v>
      </c>
      <c r="N26" s="24">
        <f t="shared" si="2"/>
        <v>20455</v>
      </c>
      <c r="O26" s="25">
        <f t="shared" si="3"/>
        <v>537.48749999999995</v>
      </c>
      <c r="P26" s="26"/>
      <c r="Q26" s="26">
        <v>118</v>
      </c>
      <c r="R26" s="24">
        <f t="shared" si="4"/>
        <v>19799.512500000001</v>
      </c>
      <c r="S26" s="25">
        <f t="shared" si="5"/>
        <v>185.67750000000001</v>
      </c>
      <c r="T26" s="66">
        <f t="shared" si="6"/>
        <v>67.677500000000009</v>
      </c>
      <c r="U26" s="84">
        <v>144</v>
      </c>
      <c r="V26" s="85">
        <f t="shared" si="0"/>
        <v>19655.512500000001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17140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17140</v>
      </c>
      <c r="N27" s="40">
        <f t="shared" si="2"/>
        <v>17140</v>
      </c>
      <c r="O27" s="25">
        <f t="shared" si="3"/>
        <v>471.35</v>
      </c>
      <c r="P27" s="41"/>
      <c r="Q27" s="41">
        <v>100</v>
      </c>
      <c r="R27" s="24">
        <f t="shared" si="4"/>
        <v>16568.650000000001</v>
      </c>
      <c r="S27" s="42">
        <f t="shared" si="5"/>
        <v>162.82999999999998</v>
      </c>
      <c r="T27" s="67">
        <f t="shared" si="6"/>
        <v>62.829999999999984</v>
      </c>
      <c r="U27" s="84">
        <v>99</v>
      </c>
      <c r="V27" s="86">
        <f t="shared" si="0"/>
        <v>16469.650000000001</v>
      </c>
    </row>
    <row r="28" spans="1:23" ht="16.5" thickBot="1" x14ac:dyDescent="0.3">
      <c r="A28" s="89" t="s">
        <v>44</v>
      </c>
      <c r="B28" s="90"/>
      <c r="C28" s="91"/>
      <c r="D28" s="44">
        <f t="shared" ref="D28:E28" si="7">SUM(D7:D27)</f>
        <v>481235</v>
      </c>
      <c r="E28" s="45">
        <f t="shared" si="7"/>
        <v>710</v>
      </c>
      <c r="F28" s="45">
        <f t="shared" ref="F28:V28" si="8">SUM(F7:F27)</f>
        <v>1060</v>
      </c>
      <c r="G28" s="45">
        <f t="shared" si="8"/>
        <v>10</v>
      </c>
      <c r="H28" s="45">
        <f t="shared" si="8"/>
        <v>1650</v>
      </c>
      <c r="I28" s="45">
        <f t="shared" si="8"/>
        <v>100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74">
        <f t="shared" si="8"/>
        <v>520975</v>
      </c>
      <c r="N28" s="74">
        <f t="shared" si="8"/>
        <v>547901</v>
      </c>
      <c r="O28" s="75">
        <f t="shared" si="8"/>
        <v>14326.8125</v>
      </c>
      <c r="P28" s="74">
        <f t="shared" si="8"/>
        <v>4863</v>
      </c>
      <c r="Q28" s="74">
        <f t="shared" si="8"/>
        <v>5046</v>
      </c>
      <c r="R28" s="74">
        <f t="shared" si="8"/>
        <v>528528.1875</v>
      </c>
      <c r="S28" s="74">
        <f t="shared" si="8"/>
        <v>4949.262499999998</v>
      </c>
      <c r="T28" s="76">
        <f t="shared" si="8"/>
        <v>-96.737499999999983</v>
      </c>
      <c r="U28" s="76">
        <f t="shared" si="8"/>
        <v>3416</v>
      </c>
      <c r="V28" s="61">
        <f t="shared" si="8"/>
        <v>525112.1875</v>
      </c>
    </row>
    <row r="29" spans="1:23" ht="15.75" thickBot="1" x14ac:dyDescent="0.3">
      <c r="A29" s="92" t="s">
        <v>45</v>
      </c>
      <c r="B29" s="93"/>
      <c r="C29" s="94"/>
      <c r="D29" s="48">
        <f>D4+D5-D28</f>
        <v>678070</v>
      </c>
      <c r="E29" s="48">
        <f t="shared" ref="E29:L29" si="9">E4+E5-E28</f>
        <v>3040</v>
      </c>
      <c r="F29" s="48">
        <f t="shared" si="9"/>
        <v>5860</v>
      </c>
      <c r="G29" s="48">
        <f t="shared" si="9"/>
        <v>40</v>
      </c>
      <c r="H29" s="48">
        <f t="shared" si="9"/>
        <v>29410</v>
      </c>
      <c r="I29" s="48">
        <f t="shared" si="9"/>
        <v>839</v>
      </c>
      <c r="J29" s="48">
        <f t="shared" si="9"/>
        <v>508</v>
      </c>
      <c r="K29" s="48">
        <f t="shared" si="9"/>
        <v>548</v>
      </c>
      <c r="L29" s="48">
        <f t="shared" si="9"/>
        <v>0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31" priority="47" operator="equal">
      <formula>212030016606640</formula>
    </cfRule>
  </conditionalFormatting>
  <conditionalFormatting sqref="D29 E4:E6 E28:K29">
    <cfRule type="cellIs" dxfId="130" priority="45" operator="equal">
      <formula>$E$4</formula>
    </cfRule>
    <cfRule type="cellIs" dxfId="129" priority="46" operator="equal">
      <formula>2120</formula>
    </cfRule>
  </conditionalFormatting>
  <conditionalFormatting sqref="D29:E29 F4:F6 F28:F29">
    <cfRule type="cellIs" dxfId="128" priority="43" operator="equal">
      <formula>$F$4</formula>
    </cfRule>
    <cfRule type="cellIs" dxfId="127" priority="44" operator="equal">
      <formula>300</formula>
    </cfRule>
  </conditionalFormatting>
  <conditionalFormatting sqref="G4:G6 G28:G29">
    <cfRule type="cellIs" dxfId="126" priority="41" operator="equal">
      <formula>$G$4</formula>
    </cfRule>
    <cfRule type="cellIs" dxfId="125" priority="42" operator="equal">
      <formula>1660</formula>
    </cfRule>
  </conditionalFormatting>
  <conditionalFormatting sqref="H4:H6 H28:H29">
    <cfRule type="cellIs" dxfId="124" priority="39" operator="equal">
      <formula>$H$4</formula>
    </cfRule>
    <cfRule type="cellIs" dxfId="123" priority="40" operator="equal">
      <formula>6640</formula>
    </cfRule>
  </conditionalFormatting>
  <conditionalFormatting sqref="T6:T28 U28:V28">
    <cfRule type="cellIs" dxfId="122" priority="38" operator="lessThan">
      <formula>0</formula>
    </cfRule>
  </conditionalFormatting>
  <conditionalFormatting sqref="T7:T27">
    <cfRule type="cellIs" dxfId="121" priority="35" operator="lessThan">
      <formula>0</formula>
    </cfRule>
    <cfRule type="cellIs" dxfId="120" priority="36" operator="lessThan">
      <formula>0</formula>
    </cfRule>
    <cfRule type="cellIs" dxfId="119" priority="37" operator="lessThan">
      <formula>0</formula>
    </cfRule>
  </conditionalFormatting>
  <conditionalFormatting sqref="E4:E6 E28:K28">
    <cfRule type="cellIs" dxfId="118" priority="34" operator="equal">
      <formula>$E$4</formula>
    </cfRule>
  </conditionalFormatting>
  <conditionalFormatting sqref="D28:D29 D6 D4:M4">
    <cfRule type="cellIs" dxfId="117" priority="33" operator="equal">
      <formula>$D$4</formula>
    </cfRule>
  </conditionalFormatting>
  <conditionalFormatting sqref="I4:I6 I28:I29">
    <cfRule type="cellIs" dxfId="116" priority="32" operator="equal">
      <formula>$I$4</formula>
    </cfRule>
  </conditionalFormatting>
  <conditionalFormatting sqref="J4:J6 J28:J29">
    <cfRule type="cellIs" dxfId="115" priority="31" operator="equal">
      <formula>$J$4</formula>
    </cfRule>
  </conditionalFormatting>
  <conditionalFormatting sqref="K4:K6 K28:K29">
    <cfRule type="cellIs" dxfId="114" priority="30" operator="equal">
      <formula>$K$4</formula>
    </cfRule>
  </conditionalFormatting>
  <conditionalFormatting sqref="M4:M6">
    <cfRule type="cellIs" dxfId="113" priority="29" operator="equal">
      <formula>$L$4</formula>
    </cfRule>
  </conditionalFormatting>
  <conditionalFormatting sqref="T7:T28 U28:V28">
    <cfRule type="cellIs" dxfId="112" priority="26" operator="lessThan">
      <formula>0</formula>
    </cfRule>
    <cfRule type="cellIs" dxfId="111" priority="27" operator="lessThan">
      <formula>0</formula>
    </cfRule>
    <cfRule type="cellIs" dxfId="110" priority="28" operator="lessThan">
      <formula>0</formula>
    </cfRule>
  </conditionalFormatting>
  <conditionalFormatting sqref="D5:K5">
    <cfRule type="cellIs" dxfId="109" priority="25" operator="greaterThan">
      <formula>0</formula>
    </cfRule>
  </conditionalFormatting>
  <conditionalFormatting sqref="T6:T28 U28:V28">
    <cfRule type="cellIs" dxfId="108" priority="24" operator="lessThan">
      <formula>0</formula>
    </cfRule>
  </conditionalFormatting>
  <conditionalFormatting sqref="T7:T27">
    <cfRule type="cellIs" dxfId="107" priority="21" operator="lessThan">
      <formula>0</formula>
    </cfRule>
    <cfRule type="cellIs" dxfId="106" priority="22" operator="lessThan">
      <formula>0</formula>
    </cfRule>
    <cfRule type="cellIs" dxfId="105" priority="23" operator="lessThan">
      <formula>0</formula>
    </cfRule>
  </conditionalFormatting>
  <conditionalFormatting sqref="T7:T28 U28:V28">
    <cfRule type="cellIs" dxfId="104" priority="18" operator="lessThan">
      <formula>0</formula>
    </cfRule>
    <cfRule type="cellIs" dxfId="103" priority="19" operator="lessThan">
      <formula>0</formula>
    </cfRule>
    <cfRule type="cellIs" dxfId="102" priority="20" operator="lessThan">
      <formula>0</formula>
    </cfRule>
  </conditionalFormatting>
  <conditionalFormatting sqref="D5:K5">
    <cfRule type="cellIs" dxfId="101" priority="17" operator="greaterThan">
      <formula>0</formula>
    </cfRule>
  </conditionalFormatting>
  <conditionalFormatting sqref="L4 L6 L28:L29">
    <cfRule type="cellIs" dxfId="100" priority="16" operator="equal">
      <formula>$L$4</formula>
    </cfRule>
  </conditionalFormatting>
  <conditionalFormatting sqref="D7:S7">
    <cfRule type="cellIs" dxfId="99" priority="15" operator="greaterThan">
      <formula>0</formula>
    </cfRule>
  </conditionalFormatting>
  <conditionalFormatting sqref="D9:S9">
    <cfRule type="cellIs" dxfId="98" priority="14" operator="greaterThan">
      <formula>0</formula>
    </cfRule>
  </conditionalFormatting>
  <conditionalFormatting sqref="D11:S11">
    <cfRule type="cellIs" dxfId="97" priority="13" operator="greaterThan">
      <formula>0</formula>
    </cfRule>
  </conditionalFormatting>
  <conditionalFormatting sqref="D13:S13">
    <cfRule type="cellIs" dxfId="96" priority="12" operator="greaterThan">
      <formula>0</formula>
    </cfRule>
  </conditionalFormatting>
  <conditionalFormatting sqref="D15:S15">
    <cfRule type="cellIs" dxfId="95" priority="11" operator="greaterThan">
      <formula>0</formula>
    </cfRule>
  </conditionalFormatting>
  <conditionalFormatting sqref="D17:S17">
    <cfRule type="cellIs" dxfId="94" priority="10" operator="greaterThan">
      <formula>0</formula>
    </cfRule>
  </conditionalFormatting>
  <conditionalFormatting sqref="D19:S19">
    <cfRule type="cellIs" dxfId="93" priority="9" operator="greaterThan">
      <formula>0</formula>
    </cfRule>
  </conditionalFormatting>
  <conditionalFormatting sqref="D21:S21">
    <cfRule type="cellIs" dxfId="92" priority="8" operator="greaterThan">
      <formula>0</formula>
    </cfRule>
  </conditionalFormatting>
  <conditionalFormatting sqref="D23:S23">
    <cfRule type="cellIs" dxfId="91" priority="7" operator="greaterThan">
      <formula>0</formula>
    </cfRule>
  </conditionalFormatting>
  <conditionalFormatting sqref="D25:S25">
    <cfRule type="cellIs" dxfId="90" priority="6" operator="greaterThan">
      <formula>0</formula>
    </cfRule>
  </conditionalFormatting>
  <conditionalFormatting sqref="D27:S27">
    <cfRule type="cellIs" dxfId="89" priority="5" operator="greaterThan">
      <formula>0</formula>
    </cfRule>
  </conditionalFormatting>
  <conditionalFormatting sqref="U6">
    <cfRule type="cellIs" dxfId="88" priority="4" operator="lessThan">
      <formula>0</formula>
    </cfRule>
  </conditionalFormatting>
  <conditionalFormatting sqref="U6">
    <cfRule type="cellIs" dxfId="87" priority="3" operator="lessThan">
      <formula>0</formula>
    </cfRule>
  </conditionalFormatting>
  <conditionalFormatting sqref="V6">
    <cfRule type="cellIs" dxfId="86" priority="2" operator="lessThan">
      <formula>0</formula>
    </cfRule>
  </conditionalFormatting>
  <conditionalFormatting sqref="V6">
    <cfRule type="cellIs" dxfId="85" priority="1" operator="less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D1" workbookViewId="0">
      <pane ySplit="6" topLeftCell="A10" activePane="bottomLeft" state="frozen"/>
      <selection pane="bottomLeft" activeCell="Q25" sqref="Q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  <col min="22" max="22" width="9.5703125" bestFit="1" customWidth="1"/>
  </cols>
  <sheetData>
    <row r="1" spans="1:22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2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2" ht="18.75" x14ac:dyDescent="0.25">
      <c r="A3" s="99" t="s">
        <v>83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2" x14ac:dyDescent="0.25">
      <c r="A4" s="103" t="s">
        <v>1</v>
      </c>
      <c r="B4" s="103"/>
      <c r="C4" s="1"/>
      <c r="D4" s="2">
        <f>'30'!D29</f>
        <v>678070</v>
      </c>
      <c r="E4" s="2">
        <f>'30'!E29</f>
        <v>3040</v>
      </c>
      <c r="F4" s="2">
        <f>'30'!F29</f>
        <v>5860</v>
      </c>
      <c r="G4" s="2">
        <f>'30'!G29</f>
        <v>40</v>
      </c>
      <c r="H4" s="2">
        <f>'30'!H29</f>
        <v>29410</v>
      </c>
      <c r="I4" s="2">
        <f>'30'!I29</f>
        <v>839</v>
      </c>
      <c r="J4" s="2">
        <f>'30'!J29</f>
        <v>508</v>
      </c>
      <c r="K4" s="2">
        <f>'30'!K29</f>
        <v>548</v>
      </c>
      <c r="L4" s="2">
        <f>'30'!L29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3" t="s">
        <v>2</v>
      </c>
      <c r="B5" s="103"/>
      <c r="C5" s="1"/>
      <c r="D5" s="1">
        <v>339665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87" t="s">
        <v>84</v>
      </c>
      <c r="V6" s="87" t="s">
        <v>85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30506</v>
      </c>
      <c r="E7" s="22">
        <v>10</v>
      </c>
      <c r="F7" s="22">
        <v>60</v>
      </c>
      <c r="G7" s="22"/>
      <c r="H7" s="22">
        <v>80</v>
      </c>
      <c r="I7" s="23"/>
      <c r="J7" s="23"/>
      <c r="K7" s="23"/>
      <c r="L7" s="23"/>
      <c r="M7" s="20">
        <f>D7+E7*20+F7*10+G7*9+H7*9</f>
        <v>32026</v>
      </c>
      <c r="N7" s="24">
        <f>D7+E7*20+F7*10+G7*9+H7*9+I7*191+J7*191+K7*182+L7*100</f>
        <v>32026</v>
      </c>
      <c r="O7" s="25">
        <f>M7*2.75%</f>
        <v>880.71500000000003</v>
      </c>
      <c r="P7" s="26">
        <v>-4300</v>
      </c>
      <c r="Q7" s="26">
        <v>130</v>
      </c>
      <c r="R7" s="24">
        <f>M7-(M7*2.75%)+I7*191+J7*191+K7*182+L7*100-Q7</f>
        <v>31015.285</v>
      </c>
      <c r="S7" s="25">
        <f>M7*0.95%</f>
        <v>304.24700000000001</v>
      </c>
      <c r="T7" s="66">
        <f>S7-Q7</f>
        <v>174.24700000000001</v>
      </c>
      <c r="U7" s="68">
        <v>162</v>
      </c>
      <c r="V7" s="88">
        <f>R7-U7</f>
        <v>30853.285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15093</v>
      </c>
      <c r="E8" s="30">
        <v>130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17693</v>
      </c>
      <c r="N8" s="24">
        <f t="shared" ref="N8:N27" si="1">D8+E8*20+F8*10+G8*9+H8*9+I8*191+J8*191+K8*182+L8*100</f>
        <v>17693</v>
      </c>
      <c r="O8" s="25">
        <f t="shared" ref="O8:O27" si="2">M8*2.75%</f>
        <v>486.5575</v>
      </c>
      <c r="P8" s="26"/>
      <c r="Q8" s="26">
        <v>134</v>
      </c>
      <c r="R8" s="24">
        <f t="shared" ref="R8:R27" si="3">M8-(M8*2.75%)+I8*191+J8*191+K8*182+L8*100-Q8</f>
        <v>17072.442500000001</v>
      </c>
      <c r="S8" s="25">
        <f t="shared" ref="S8:S27" si="4">M8*0.95%</f>
        <v>168.08349999999999</v>
      </c>
      <c r="T8" s="66">
        <f t="shared" ref="T8:T27" si="5">S8-Q8</f>
        <v>34.083499999999987</v>
      </c>
      <c r="U8" s="68">
        <v>72</v>
      </c>
      <c r="V8" s="88">
        <f t="shared" ref="V8:V27" si="6">R8-U8</f>
        <v>17000.442500000001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39060</v>
      </c>
      <c r="E9" s="30"/>
      <c r="F9" s="30">
        <v>50</v>
      </c>
      <c r="G9" s="30"/>
      <c r="H9" s="30">
        <v>350</v>
      </c>
      <c r="I9" s="20">
        <v>5</v>
      </c>
      <c r="J9" s="20"/>
      <c r="K9" s="20"/>
      <c r="L9" s="20"/>
      <c r="M9" s="20">
        <f t="shared" si="0"/>
        <v>42710</v>
      </c>
      <c r="N9" s="24">
        <f t="shared" si="1"/>
        <v>43665</v>
      </c>
      <c r="O9" s="25">
        <f t="shared" si="2"/>
        <v>1174.5250000000001</v>
      </c>
      <c r="P9" s="26">
        <v>1000</v>
      </c>
      <c r="Q9" s="26">
        <v>175</v>
      </c>
      <c r="R9" s="24">
        <f t="shared" si="3"/>
        <v>42315.474999999999</v>
      </c>
      <c r="S9" s="25">
        <f t="shared" si="4"/>
        <v>405.745</v>
      </c>
      <c r="T9" s="66">
        <f t="shared" si="5"/>
        <v>230.745</v>
      </c>
      <c r="U9" s="68">
        <v>315</v>
      </c>
      <c r="V9" s="88">
        <f t="shared" si="6"/>
        <v>42000.474999999999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17053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17053</v>
      </c>
      <c r="N10" s="24">
        <f t="shared" si="1"/>
        <v>18008</v>
      </c>
      <c r="O10" s="25">
        <f t="shared" si="2"/>
        <v>468.95749999999998</v>
      </c>
      <c r="P10" s="26">
        <v>-3820</v>
      </c>
      <c r="Q10" s="26">
        <v>33</v>
      </c>
      <c r="R10" s="24">
        <f t="shared" si="3"/>
        <v>17506.0425</v>
      </c>
      <c r="S10" s="25">
        <f t="shared" si="4"/>
        <v>162.0035</v>
      </c>
      <c r="T10" s="66">
        <f t="shared" si="5"/>
        <v>129.0035</v>
      </c>
      <c r="U10" s="68">
        <v>81</v>
      </c>
      <c r="V10" s="88">
        <f t="shared" si="6"/>
        <v>17425.0425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9103</v>
      </c>
      <c r="E11" s="30"/>
      <c r="F11" s="30"/>
      <c r="G11" s="32"/>
      <c r="H11" s="30">
        <v>60</v>
      </c>
      <c r="I11" s="20"/>
      <c r="J11" s="20"/>
      <c r="K11" s="20"/>
      <c r="L11" s="20"/>
      <c r="M11" s="20">
        <f t="shared" si="0"/>
        <v>9643</v>
      </c>
      <c r="N11" s="24">
        <f t="shared" si="1"/>
        <v>9643</v>
      </c>
      <c r="O11" s="25">
        <f t="shared" si="2"/>
        <v>265.1825</v>
      </c>
      <c r="P11" s="26"/>
      <c r="Q11" s="26">
        <v>43</v>
      </c>
      <c r="R11" s="24">
        <f t="shared" si="3"/>
        <v>9334.8174999999992</v>
      </c>
      <c r="S11" s="25">
        <f t="shared" si="4"/>
        <v>91.608499999999992</v>
      </c>
      <c r="T11" s="66">
        <f t="shared" si="5"/>
        <v>48.608499999999992</v>
      </c>
      <c r="U11" s="68">
        <v>54</v>
      </c>
      <c r="V11" s="88">
        <f t="shared" si="6"/>
        <v>9280.8174999999992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7531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7531</v>
      </c>
      <c r="N12" s="24">
        <f t="shared" si="1"/>
        <v>7531</v>
      </c>
      <c r="O12" s="25">
        <f t="shared" si="2"/>
        <v>207.10249999999999</v>
      </c>
      <c r="P12" s="26"/>
      <c r="Q12" s="26">
        <v>29</v>
      </c>
      <c r="R12" s="24">
        <f t="shared" si="3"/>
        <v>7294.8975</v>
      </c>
      <c r="S12" s="25">
        <f t="shared" si="4"/>
        <v>71.544499999999999</v>
      </c>
      <c r="T12" s="66">
        <f t="shared" si="5"/>
        <v>42.544499999999999</v>
      </c>
      <c r="U12" s="68">
        <v>54</v>
      </c>
      <c r="V12" s="88">
        <f t="shared" si="6"/>
        <v>7240.8975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10559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10559</v>
      </c>
      <c r="N13" s="24">
        <f t="shared" si="1"/>
        <v>10559</v>
      </c>
      <c r="O13" s="25">
        <f t="shared" si="2"/>
        <v>290.3725</v>
      </c>
      <c r="P13" s="26"/>
      <c r="Q13" s="26">
        <v>56</v>
      </c>
      <c r="R13" s="24">
        <f t="shared" si="3"/>
        <v>10212.627500000001</v>
      </c>
      <c r="S13" s="25">
        <f t="shared" si="4"/>
        <v>100.31049999999999</v>
      </c>
      <c r="T13" s="66">
        <f t="shared" si="5"/>
        <v>44.31049999999999</v>
      </c>
      <c r="U13" s="68">
        <v>72</v>
      </c>
      <c r="V13" s="88">
        <f t="shared" si="6"/>
        <v>10140.627500000001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66974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66974</v>
      </c>
      <c r="N14" s="24">
        <f t="shared" si="1"/>
        <v>66974</v>
      </c>
      <c r="O14" s="25">
        <f t="shared" si="2"/>
        <v>1841.7850000000001</v>
      </c>
      <c r="P14" s="26">
        <v>-5000</v>
      </c>
      <c r="Q14" s="26">
        <v>173</v>
      </c>
      <c r="R14" s="24">
        <f t="shared" si="3"/>
        <v>64959.214999999997</v>
      </c>
      <c r="S14" s="25">
        <f t="shared" si="4"/>
        <v>636.25299999999993</v>
      </c>
      <c r="T14" s="66">
        <f t="shared" si="5"/>
        <v>463.25299999999993</v>
      </c>
      <c r="U14" s="68">
        <v>549</v>
      </c>
      <c r="V14" s="88">
        <f t="shared" si="6"/>
        <v>64410.214999999997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30907</v>
      </c>
      <c r="E15" s="30">
        <v>10</v>
      </c>
      <c r="F15" s="30">
        <v>40</v>
      </c>
      <c r="G15" s="30"/>
      <c r="H15" s="30">
        <v>90</v>
      </c>
      <c r="I15" s="20"/>
      <c r="J15" s="20"/>
      <c r="K15" s="20">
        <v>5</v>
      </c>
      <c r="L15" s="20"/>
      <c r="M15" s="20">
        <f t="shared" si="0"/>
        <v>32317</v>
      </c>
      <c r="N15" s="24">
        <f t="shared" si="1"/>
        <v>33227</v>
      </c>
      <c r="O15" s="25">
        <f t="shared" si="2"/>
        <v>888.71749999999997</v>
      </c>
      <c r="P15" s="26"/>
      <c r="Q15" s="26">
        <v>180</v>
      </c>
      <c r="R15" s="24">
        <f t="shared" si="3"/>
        <v>32158.282500000001</v>
      </c>
      <c r="S15" s="25">
        <f t="shared" si="4"/>
        <v>307.01150000000001</v>
      </c>
      <c r="T15" s="66">
        <f t="shared" si="5"/>
        <v>127.01150000000001</v>
      </c>
      <c r="U15" s="68">
        <v>153</v>
      </c>
      <c r="V15" s="88">
        <f t="shared" si="6"/>
        <v>32005.282500000001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48529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48529</v>
      </c>
      <c r="N16" s="24">
        <f t="shared" si="1"/>
        <v>48529</v>
      </c>
      <c r="O16" s="25">
        <f t="shared" si="2"/>
        <v>1334.5474999999999</v>
      </c>
      <c r="P16" s="26">
        <v>-7000</v>
      </c>
      <c r="Q16" s="26">
        <v>169</v>
      </c>
      <c r="R16" s="24">
        <f t="shared" si="3"/>
        <v>47025.452499999999</v>
      </c>
      <c r="S16" s="25">
        <f t="shared" si="4"/>
        <v>461.02549999999997</v>
      </c>
      <c r="T16" s="66">
        <f t="shared" si="5"/>
        <v>292.02549999999997</v>
      </c>
      <c r="U16" s="68">
        <v>360</v>
      </c>
      <c r="V16" s="88">
        <f t="shared" si="6"/>
        <v>46665.452499999999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24582</v>
      </c>
      <c r="E17" s="30"/>
      <c r="F17" s="30"/>
      <c r="G17" s="30"/>
      <c r="H17" s="30"/>
      <c r="I17" s="20"/>
      <c r="J17" s="20"/>
      <c r="K17" s="20">
        <v>2</v>
      </c>
      <c r="L17" s="20"/>
      <c r="M17" s="20">
        <f t="shared" si="0"/>
        <v>24582</v>
      </c>
      <c r="N17" s="24">
        <f t="shared" si="1"/>
        <v>24946</v>
      </c>
      <c r="O17" s="25">
        <f t="shared" si="2"/>
        <v>676.005</v>
      </c>
      <c r="P17" s="26">
        <v>1246</v>
      </c>
      <c r="Q17" s="26">
        <v>200</v>
      </c>
      <c r="R17" s="24">
        <f t="shared" si="3"/>
        <v>24069.994999999999</v>
      </c>
      <c r="S17" s="25">
        <f t="shared" si="4"/>
        <v>233.529</v>
      </c>
      <c r="T17" s="66">
        <f t="shared" si="5"/>
        <v>33.528999999999996</v>
      </c>
      <c r="U17" s="68">
        <v>216</v>
      </c>
      <c r="V17" s="88">
        <f t="shared" si="6"/>
        <v>23853.994999999999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30239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30239</v>
      </c>
      <c r="N18" s="24">
        <f t="shared" si="1"/>
        <v>30239</v>
      </c>
      <c r="O18" s="25">
        <f t="shared" si="2"/>
        <v>831.57249999999999</v>
      </c>
      <c r="P18" s="26"/>
      <c r="Q18" s="26">
        <v>180</v>
      </c>
      <c r="R18" s="24">
        <f t="shared" si="3"/>
        <v>29227.427500000002</v>
      </c>
      <c r="S18" s="25">
        <f t="shared" si="4"/>
        <v>287.27049999999997</v>
      </c>
      <c r="T18" s="66">
        <f t="shared" si="5"/>
        <v>107.27049999999997</v>
      </c>
      <c r="U18" s="68">
        <v>217</v>
      </c>
      <c r="V18" s="88">
        <f t="shared" si="6"/>
        <v>29010.427500000002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26896</v>
      </c>
      <c r="E19" s="30">
        <v>20</v>
      </c>
      <c r="F19" s="30"/>
      <c r="G19" s="30"/>
      <c r="H19" s="30">
        <v>120</v>
      </c>
      <c r="I19" s="20"/>
      <c r="J19" s="20">
        <v>5</v>
      </c>
      <c r="K19" s="20"/>
      <c r="L19" s="20"/>
      <c r="M19" s="20">
        <f t="shared" si="0"/>
        <v>28376</v>
      </c>
      <c r="N19" s="24">
        <f t="shared" si="1"/>
        <v>29331</v>
      </c>
      <c r="O19" s="25">
        <f t="shared" si="2"/>
        <v>780.34</v>
      </c>
      <c r="P19" s="26">
        <v>-1000</v>
      </c>
      <c r="Q19" s="26">
        <v>190</v>
      </c>
      <c r="R19" s="24">
        <f t="shared" si="3"/>
        <v>28360.66</v>
      </c>
      <c r="S19" s="25">
        <f t="shared" si="4"/>
        <v>269.572</v>
      </c>
      <c r="T19" s="66">
        <f t="shared" si="5"/>
        <v>79.572000000000003</v>
      </c>
      <c r="U19" s="68">
        <v>203</v>
      </c>
      <c r="V19" s="88">
        <f t="shared" si="6"/>
        <v>28157.66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19838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19838</v>
      </c>
      <c r="N20" s="24">
        <f t="shared" si="1"/>
        <v>20748</v>
      </c>
      <c r="O20" s="25">
        <f t="shared" si="2"/>
        <v>545.54499999999996</v>
      </c>
      <c r="P20" s="26">
        <v>-4000</v>
      </c>
      <c r="Q20" s="26">
        <v>120</v>
      </c>
      <c r="R20" s="24">
        <f t="shared" si="3"/>
        <v>20082.455000000002</v>
      </c>
      <c r="S20" s="25">
        <f t="shared" si="4"/>
        <v>188.46099999999998</v>
      </c>
      <c r="T20" s="66">
        <f t="shared" si="5"/>
        <v>68.460999999999984</v>
      </c>
      <c r="U20" s="68">
        <v>144</v>
      </c>
      <c r="V20" s="88">
        <f t="shared" si="6"/>
        <v>19938.455000000002</v>
      </c>
    </row>
    <row r="21" spans="1:22" ht="15.75" x14ac:dyDescent="0.25">
      <c r="A21" s="28">
        <v>15</v>
      </c>
      <c r="B21" s="20">
        <v>1908446148</v>
      </c>
      <c r="C21" s="20" t="s">
        <v>70</v>
      </c>
      <c r="D21" s="29">
        <v>14144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14144</v>
      </c>
      <c r="N21" s="24">
        <f t="shared" si="1"/>
        <v>14144</v>
      </c>
      <c r="O21" s="25">
        <f t="shared" si="2"/>
        <v>388.96</v>
      </c>
      <c r="P21" s="26"/>
      <c r="Q21" s="26">
        <v>20</v>
      </c>
      <c r="R21" s="24">
        <f t="shared" si="3"/>
        <v>13735.04</v>
      </c>
      <c r="S21" s="25">
        <f t="shared" si="4"/>
        <v>134.36799999999999</v>
      </c>
      <c r="T21" s="66">
        <f t="shared" si="5"/>
        <v>114.36799999999999</v>
      </c>
      <c r="U21" s="68">
        <v>90</v>
      </c>
      <c r="V21" s="88">
        <f t="shared" si="6"/>
        <v>13645.04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26908</v>
      </c>
      <c r="E22" s="30">
        <v>100</v>
      </c>
      <c r="F22" s="30">
        <v>100</v>
      </c>
      <c r="G22" s="20"/>
      <c r="H22" s="30">
        <v>100</v>
      </c>
      <c r="I22" s="20">
        <v>10</v>
      </c>
      <c r="J22" s="20"/>
      <c r="K22" s="20">
        <v>10</v>
      </c>
      <c r="L22" s="20"/>
      <c r="M22" s="20">
        <f t="shared" si="0"/>
        <v>30808</v>
      </c>
      <c r="N22" s="24">
        <f t="shared" si="1"/>
        <v>34538</v>
      </c>
      <c r="O22" s="25">
        <f t="shared" si="2"/>
        <v>847.22</v>
      </c>
      <c r="P22" s="26"/>
      <c r="Q22" s="26">
        <v>100</v>
      </c>
      <c r="R22" s="24">
        <f t="shared" si="3"/>
        <v>33590.78</v>
      </c>
      <c r="S22" s="25">
        <f t="shared" si="4"/>
        <v>292.67599999999999</v>
      </c>
      <c r="T22" s="66">
        <f t="shared" si="5"/>
        <v>192.67599999999999</v>
      </c>
      <c r="U22" s="68">
        <v>198</v>
      </c>
      <c r="V22" s="88">
        <f t="shared" si="6"/>
        <v>33392.78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23608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23608</v>
      </c>
      <c r="N23" s="24">
        <f t="shared" si="1"/>
        <v>27428</v>
      </c>
      <c r="O23" s="25">
        <f t="shared" si="2"/>
        <v>649.22</v>
      </c>
      <c r="P23" s="26"/>
      <c r="Q23" s="26">
        <v>130</v>
      </c>
      <c r="R23" s="24">
        <f t="shared" si="3"/>
        <v>26648.78</v>
      </c>
      <c r="S23" s="25">
        <f t="shared" si="4"/>
        <v>224.27599999999998</v>
      </c>
      <c r="T23" s="66">
        <f t="shared" si="5"/>
        <v>94.275999999999982</v>
      </c>
      <c r="U23" s="68">
        <v>117</v>
      </c>
      <c r="V23" s="88">
        <f t="shared" si="6"/>
        <v>26531.78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30496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30496</v>
      </c>
      <c r="N24" s="24">
        <f t="shared" si="1"/>
        <v>30496</v>
      </c>
      <c r="O24" s="25">
        <f t="shared" si="2"/>
        <v>838.64</v>
      </c>
      <c r="P24" s="26">
        <v>2000</v>
      </c>
      <c r="Q24" s="26">
        <v>152</v>
      </c>
      <c r="R24" s="24">
        <f t="shared" si="3"/>
        <v>29505.360000000001</v>
      </c>
      <c r="S24" s="25">
        <f t="shared" si="4"/>
        <v>289.71199999999999</v>
      </c>
      <c r="T24" s="66">
        <f t="shared" si="5"/>
        <v>137.71199999999999</v>
      </c>
      <c r="U24" s="68">
        <v>225</v>
      </c>
      <c r="V24" s="88">
        <f t="shared" si="6"/>
        <v>29280.36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20035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20035</v>
      </c>
      <c r="N25" s="24">
        <f t="shared" si="1"/>
        <v>20945</v>
      </c>
      <c r="O25" s="25">
        <f t="shared" si="2"/>
        <v>550.96249999999998</v>
      </c>
      <c r="P25" s="26"/>
      <c r="Q25" s="26">
        <v>150</v>
      </c>
      <c r="R25" s="24">
        <f t="shared" si="3"/>
        <v>20244.037499999999</v>
      </c>
      <c r="S25" s="25">
        <f t="shared" si="4"/>
        <v>190.33249999999998</v>
      </c>
      <c r="T25" s="66">
        <f t="shared" si="5"/>
        <v>40.332499999999982</v>
      </c>
      <c r="U25" s="68">
        <v>153</v>
      </c>
      <c r="V25" s="88">
        <f t="shared" si="6"/>
        <v>20091.037499999999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14270</v>
      </c>
      <c r="E26" s="29"/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16520</v>
      </c>
      <c r="N26" s="24">
        <f t="shared" si="1"/>
        <v>16520</v>
      </c>
      <c r="O26" s="25">
        <f t="shared" si="2"/>
        <v>454.3</v>
      </c>
      <c r="P26" s="26">
        <v>-5000</v>
      </c>
      <c r="Q26" s="26">
        <v>100</v>
      </c>
      <c r="R26" s="24">
        <f t="shared" si="3"/>
        <v>15965.7</v>
      </c>
      <c r="S26" s="25">
        <f t="shared" si="4"/>
        <v>156.94</v>
      </c>
      <c r="T26" s="66">
        <f t="shared" si="5"/>
        <v>56.94</v>
      </c>
      <c r="U26" s="68">
        <v>99</v>
      </c>
      <c r="V26" s="88">
        <f t="shared" si="6"/>
        <v>15866.7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35000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35000</v>
      </c>
      <c r="N27" s="40">
        <f t="shared" si="1"/>
        <v>35910</v>
      </c>
      <c r="O27" s="25">
        <f t="shared" si="2"/>
        <v>962.5</v>
      </c>
      <c r="P27" s="41"/>
      <c r="Q27" s="41">
        <v>100</v>
      </c>
      <c r="R27" s="24">
        <f t="shared" si="3"/>
        <v>34847.5</v>
      </c>
      <c r="S27" s="42">
        <f t="shared" si="4"/>
        <v>332.5</v>
      </c>
      <c r="T27" s="67">
        <f t="shared" si="5"/>
        <v>232.5</v>
      </c>
      <c r="U27" s="68">
        <v>260</v>
      </c>
      <c r="V27" s="88">
        <f t="shared" si="6"/>
        <v>34587.5</v>
      </c>
    </row>
    <row r="28" spans="1:22" ht="16.5" thickBot="1" x14ac:dyDescent="0.3">
      <c r="A28" s="89" t="s">
        <v>44</v>
      </c>
      <c r="B28" s="90"/>
      <c r="C28" s="91"/>
      <c r="D28" s="44">
        <f t="shared" ref="D28:E28" si="7">SUM(D7:D27)</f>
        <v>541331</v>
      </c>
      <c r="E28" s="45">
        <f t="shared" si="7"/>
        <v>270</v>
      </c>
      <c r="F28" s="45">
        <f t="shared" ref="F28:V28" si="8">SUM(F7:F27)</f>
        <v>250</v>
      </c>
      <c r="G28" s="45">
        <f t="shared" si="8"/>
        <v>0</v>
      </c>
      <c r="H28" s="45">
        <f t="shared" si="8"/>
        <v>1050</v>
      </c>
      <c r="I28" s="45">
        <f t="shared" si="8"/>
        <v>40</v>
      </c>
      <c r="J28" s="45">
        <f t="shared" si="8"/>
        <v>5</v>
      </c>
      <c r="K28" s="45">
        <f t="shared" si="8"/>
        <v>32</v>
      </c>
      <c r="L28" s="45">
        <f t="shared" si="8"/>
        <v>0</v>
      </c>
      <c r="M28" s="74">
        <f t="shared" si="8"/>
        <v>558681</v>
      </c>
      <c r="N28" s="74">
        <f t="shared" si="8"/>
        <v>573100</v>
      </c>
      <c r="O28" s="75">
        <f t="shared" si="8"/>
        <v>15363.727499999995</v>
      </c>
      <c r="P28" s="74">
        <f t="shared" si="8"/>
        <v>-25874</v>
      </c>
      <c r="Q28" s="74">
        <f t="shared" si="8"/>
        <v>2564</v>
      </c>
      <c r="R28" s="74">
        <f t="shared" si="8"/>
        <v>555172.27249999996</v>
      </c>
      <c r="S28" s="74">
        <f t="shared" si="8"/>
        <v>5307.4695000000002</v>
      </c>
      <c r="T28" s="76">
        <f t="shared" si="8"/>
        <v>2743.4695000000002</v>
      </c>
      <c r="U28" s="76">
        <f t="shared" si="8"/>
        <v>3794</v>
      </c>
      <c r="V28" s="76">
        <f t="shared" si="8"/>
        <v>551378.27249999996</v>
      </c>
    </row>
    <row r="29" spans="1:22" ht="15.75" thickBot="1" x14ac:dyDescent="0.3">
      <c r="A29" s="92" t="s">
        <v>45</v>
      </c>
      <c r="B29" s="93"/>
      <c r="C29" s="94"/>
      <c r="D29" s="48">
        <f>D4+D5-D28</f>
        <v>476404</v>
      </c>
      <c r="E29" s="48">
        <f t="shared" ref="E29:L29" si="9">E4+E5-E28</f>
        <v>2770</v>
      </c>
      <c r="F29" s="48">
        <f t="shared" si="9"/>
        <v>5610</v>
      </c>
      <c r="G29" s="48">
        <f t="shared" si="9"/>
        <v>40</v>
      </c>
      <c r="H29" s="48">
        <f t="shared" si="9"/>
        <v>28360</v>
      </c>
      <c r="I29" s="48">
        <f t="shared" si="9"/>
        <v>799</v>
      </c>
      <c r="J29" s="48">
        <f t="shared" si="9"/>
        <v>503</v>
      </c>
      <c r="K29" s="48">
        <f t="shared" si="9"/>
        <v>516</v>
      </c>
      <c r="L29" s="48">
        <f t="shared" si="9"/>
        <v>0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 U28:V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 U28:V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 U28:V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 U28:V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6" workbookViewId="0">
      <selection activeCell="L31" sqref="L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7" max="7" width="9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82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6417819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9000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500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205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1000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363028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740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1290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1470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131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40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 t="shared" ref="M7:M27" si="0">D7+E7*20+F7*10+G7*9+H7*9</f>
        <v>403958</v>
      </c>
      <c r="N7" s="24">
        <f t="shared" ref="N7:N27" si="1">D7+E7*20+F7*10+G7*9+H7*9+I7*191+J7*191+K7*182+L7*100</f>
        <v>437978</v>
      </c>
      <c r="O7" s="25">
        <f>M7*2.75%</f>
        <v>11108.844999999999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2132</v>
      </c>
      <c r="R7" s="24">
        <f>M7-(M7*2.75%)+I7*191+J7*191+K7*182+L7*100-Q7</f>
        <v>424737.15500000003</v>
      </c>
      <c r="S7" s="25">
        <f>M7*0.95%</f>
        <v>3837.6010000000001</v>
      </c>
      <c r="T7" s="27">
        <f>S7-Q7</f>
        <v>1705.6010000000001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203183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250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10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300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70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17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si="0"/>
        <v>213273</v>
      </c>
      <c r="N8" s="24">
        <f t="shared" si="1"/>
        <v>229737</v>
      </c>
      <c r="O8" s="25">
        <f t="shared" ref="O8:O27" si="2">M8*2.75%</f>
        <v>5865.0074999999997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1818</v>
      </c>
      <c r="R8" s="24">
        <f t="shared" ref="R8:R27" si="3">M8-(M8*2.75%)+I8*191+J8*191+K8*182+L8*100-Q8</f>
        <v>222053.99249999999</v>
      </c>
      <c r="S8" s="25">
        <f t="shared" ref="S8:S27" si="4">M8*0.95%</f>
        <v>2026.0934999999999</v>
      </c>
      <c r="T8" s="27">
        <f t="shared" ref="T8:T27" si="5">S8-Q8</f>
        <v>208.09349999999995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496779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320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950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2720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78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19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537159</v>
      </c>
      <c r="N9" s="24">
        <f t="shared" si="1"/>
        <v>555515</v>
      </c>
      <c r="O9" s="25">
        <f t="shared" si="2"/>
        <v>14771.872499999999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3532</v>
      </c>
      <c r="R9" s="24">
        <f t="shared" si="3"/>
        <v>537211.12749999994</v>
      </c>
      <c r="S9" s="25">
        <f t="shared" si="4"/>
        <v>5103.0105000000003</v>
      </c>
      <c r="T9" s="27">
        <f t="shared" si="5"/>
        <v>1571.0105000000003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152956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320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65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10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24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156736</v>
      </c>
      <c r="N10" s="24">
        <f t="shared" si="1"/>
        <v>175429</v>
      </c>
      <c r="O10" s="25">
        <f t="shared" si="2"/>
        <v>4310.24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708</v>
      </c>
      <c r="R10" s="24">
        <f t="shared" si="3"/>
        <v>170410.76</v>
      </c>
      <c r="S10" s="25">
        <f t="shared" si="4"/>
        <v>1488.992</v>
      </c>
      <c r="T10" s="27">
        <f t="shared" si="5"/>
        <v>780.99199999999996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161480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450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890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1860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92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40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198370</v>
      </c>
      <c r="N11" s="24">
        <f t="shared" si="1"/>
        <v>223722</v>
      </c>
      <c r="O11" s="25">
        <f t="shared" si="2"/>
        <v>5455.1750000000002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856</v>
      </c>
      <c r="R11" s="24">
        <f t="shared" si="3"/>
        <v>217410.82500000001</v>
      </c>
      <c r="S11" s="25">
        <f t="shared" si="4"/>
        <v>1884.5149999999999</v>
      </c>
      <c r="T11" s="27">
        <f t="shared" si="5"/>
        <v>1028.5149999999999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160417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200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400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500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35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45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172917</v>
      </c>
      <c r="N12" s="24">
        <f t="shared" si="1"/>
        <v>187792</v>
      </c>
      <c r="O12" s="25">
        <f t="shared" si="2"/>
        <v>4755.2174999999997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728</v>
      </c>
      <c r="R12" s="24">
        <f t="shared" si="3"/>
        <v>182308.7825</v>
      </c>
      <c r="S12" s="25">
        <f t="shared" si="4"/>
        <v>1642.7114999999999</v>
      </c>
      <c r="T12" s="27">
        <f t="shared" si="5"/>
        <v>914.71149999999989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148412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100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90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500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155812</v>
      </c>
      <c r="N13" s="24">
        <f t="shared" si="1"/>
        <v>157722</v>
      </c>
      <c r="O13" s="25">
        <f t="shared" si="2"/>
        <v>4284.83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1255</v>
      </c>
      <c r="R13" s="24">
        <f t="shared" si="3"/>
        <v>152182.17000000001</v>
      </c>
      <c r="S13" s="25">
        <f t="shared" si="4"/>
        <v>1480.2139999999999</v>
      </c>
      <c r="T13" s="27">
        <f t="shared" si="5"/>
        <v>225.21399999999994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507786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900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870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3240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24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9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36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563646</v>
      </c>
      <c r="N14" s="24">
        <f t="shared" si="1"/>
        <v>576501</v>
      </c>
      <c r="O14" s="25">
        <f t="shared" si="2"/>
        <v>15500.264999999999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3375</v>
      </c>
      <c r="R14" s="24">
        <f t="shared" si="3"/>
        <v>557625.73499999999</v>
      </c>
      <c r="S14" s="25">
        <f t="shared" si="4"/>
        <v>5354.6369999999997</v>
      </c>
      <c r="T14" s="27">
        <f t="shared" si="5"/>
        <v>1979.6369999999997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475524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400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650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1340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88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53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502084</v>
      </c>
      <c r="N15" s="24">
        <f t="shared" si="1"/>
        <v>528538</v>
      </c>
      <c r="O15" s="25">
        <f t="shared" si="2"/>
        <v>13807.31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3947</v>
      </c>
      <c r="R15" s="24">
        <f t="shared" si="3"/>
        <v>510783.69</v>
      </c>
      <c r="S15" s="25">
        <f t="shared" si="4"/>
        <v>4769.7979999999998</v>
      </c>
      <c r="T15" s="27">
        <f t="shared" si="5"/>
        <v>822.79799999999977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482231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1460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200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1430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26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12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515701</v>
      </c>
      <c r="N16" s="24">
        <f t="shared" si="1"/>
        <v>524761</v>
      </c>
      <c r="O16" s="25">
        <f t="shared" si="2"/>
        <v>14181.7775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2975</v>
      </c>
      <c r="R16" s="24">
        <f t="shared" si="3"/>
        <v>507604.22249999997</v>
      </c>
      <c r="S16" s="25">
        <f t="shared" si="4"/>
        <v>4899.1594999999998</v>
      </c>
      <c r="T16" s="27">
        <f t="shared" si="5"/>
        <v>1924.1594999999998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293364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200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770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1700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117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34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320364</v>
      </c>
      <c r="N17" s="24">
        <f t="shared" si="1"/>
        <v>348899</v>
      </c>
      <c r="O17" s="25">
        <f t="shared" si="2"/>
        <v>8810.01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2113</v>
      </c>
      <c r="R17" s="24">
        <f t="shared" si="3"/>
        <v>337975.99</v>
      </c>
      <c r="S17" s="25">
        <f t="shared" si="4"/>
        <v>3043.4580000000001</v>
      </c>
      <c r="T17" s="27">
        <f t="shared" si="5"/>
        <v>930.45800000000008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290440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296510</v>
      </c>
      <c r="N18" s="24">
        <f t="shared" si="1"/>
        <v>297238</v>
      </c>
      <c r="O18" s="25">
        <f t="shared" si="2"/>
        <v>8154.0249999999996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2500</v>
      </c>
      <c r="R18" s="24">
        <f t="shared" si="3"/>
        <v>286583.97499999998</v>
      </c>
      <c r="S18" s="25">
        <f t="shared" si="4"/>
        <v>2816.8449999999998</v>
      </c>
      <c r="T18" s="27">
        <f t="shared" si="5"/>
        <v>316.8449999999998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376968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220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490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1650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146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55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401118</v>
      </c>
      <c r="N19" s="24">
        <f t="shared" si="1"/>
        <v>439969</v>
      </c>
      <c r="O19" s="25">
        <f t="shared" si="2"/>
        <v>11030.745000000001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4559</v>
      </c>
      <c r="R19" s="24">
        <f t="shared" si="3"/>
        <v>424379.255</v>
      </c>
      <c r="S19" s="25">
        <f t="shared" si="4"/>
        <v>3810.6210000000001</v>
      </c>
      <c r="T19" s="27">
        <f t="shared" si="5"/>
        <v>-748.37899999999991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224653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110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150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430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46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66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232223</v>
      </c>
      <c r="N20" s="24">
        <f t="shared" si="1"/>
        <v>253021</v>
      </c>
      <c r="O20" s="25">
        <f t="shared" si="2"/>
        <v>6386.1324999999997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2925</v>
      </c>
      <c r="R20" s="24">
        <f t="shared" si="3"/>
        <v>243709.86749999999</v>
      </c>
      <c r="S20" s="25">
        <f t="shared" si="4"/>
        <v>2206.1185</v>
      </c>
      <c r="T20" s="27">
        <f t="shared" si="5"/>
        <v>-718.88149999999996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175910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65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200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130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63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180380</v>
      </c>
      <c r="N21" s="24">
        <f t="shared" si="1"/>
        <v>194233</v>
      </c>
      <c r="O21" s="25">
        <f t="shared" si="2"/>
        <v>4960.45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407</v>
      </c>
      <c r="R21" s="24">
        <f t="shared" si="3"/>
        <v>188865.55</v>
      </c>
      <c r="S21" s="25">
        <f t="shared" si="4"/>
        <v>1713.61</v>
      </c>
      <c r="T21" s="27">
        <f t="shared" si="5"/>
        <v>1306.6099999999999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539954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820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730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1050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175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65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573104</v>
      </c>
      <c r="N22" s="24">
        <f t="shared" si="1"/>
        <v>618359</v>
      </c>
      <c r="O22" s="25">
        <f t="shared" si="2"/>
        <v>15760.36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5225</v>
      </c>
      <c r="R22" s="24">
        <f t="shared" si="3"/>
        <v>597373.64</v>
      </c>
      <c r="S22" s="25">
        <f t="shared" si="4"/>
        <v>5444.4880000000003</v>
      </c>
      <c r="T22" s="27">
        <f t="shared" si="5"/>
        <v>219.48800000000028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258981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170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60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267081</v>
      </c>
      <c r="N23" s="24">
        <f t="shared" si="1"/>
        <v>280361</v>
      </c>
      <c r="O23" s="25">
        <f t="shared" si="2"/>
        <v>7344.7275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2190</v>
      </c>
      <c r="R23" s="24">
        <f t="shared" si="3"/>
        <v>270826.27249999996</v>
      </c>
      <c r="S23" s="25">
        <f t="shared" si="4"/>
        <v>2537.2694999999999</v>
      </c>
      <c r="T23" s="27">
        <f t="shared" si="5"/>
        <v>347.26949999999988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591417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940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1720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4300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153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51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666117</v>
      </c>
      <c r="N24" s="24">
        <f t="shared" si="1"/>
        <v>704622</v>
      </c>
      <c r="O24" s="25">
        <f t="shared" si="2"/>
        <v>18318.217499999999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3273</v>
      </c>
      <c r="R24" s="24">
        <f t="shared" si="3"/>
        <v>683030.78249999997</v>
      </c>
      <c r="S24" s="25">
        <f t="shared" si="4"/>
        <v>6328.1115</v>
      </c>
      <c r="T24" s="27">
        <f t="shared" si="5"/>
        <v>3055.1115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255645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88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33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266795</v>
      </c>
      <c r="N25" s="24">
        <f t="shared" si="1"/>
        <v>291519</v>
      </c>
      <c r="O25" s="25">
        <f t="shared" si="2"/>
        <v>7336.8625000000002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2311</v>
      </c>
      <c r="R25" s="24">
        <f t="shared" si="3"/>
        <v>281871.13750000001</v>
      </c>
      <c r="S25" s="25">
        <f t="shared" si="4"/>
        <v>2534.5524999999998</v>
      </c>
      <c r="T25" s="27">
        <f t="shared" si="5"/>
        <v>223.55249999999978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242866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470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840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1890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49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20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277676</v>
      </c>
      <c r="N26" s="24">
        <f t="shared" si="1"/>
        <v>290675</v>
      </c>
      <c r="O26" s="25">
        <f t="shared" si="2"/>
        <v>7636.09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2387</v>
      </c>
      <c r="R26" s="24">
        <f t="shared" si="3"/>
        <v>280651.90999999997</v>
      </c>
      <c r="S26" s="25">
        <f t="shared" si="4"/>
        <v>2637.922</v>
      </c>
      <c r="T26" s="27">
        <f t="shared" si="5"/>
        <v>250.92200000000003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293090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30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80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145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35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294490</v>
      </c>
      <c r="N27" s="40">
        <f t="shared" si="1"/>
        <v>328555</v>
      </c>
      <c r="O27" s="25">
        <f t="shared" si="2"/>
        <v>8098.4750000000004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2938</v>
      </c>
      <c r="R27" s="24">
        <f t="shared" si="3"/>
        <v>317518.52500000002</v>
      </c>
      <c r="S27" s="42">
        <f t="shared" si="4"/>
        <v>2797.6549999999997</v>
      </c>
      <c r="T27" s="43">
        <f t="shared" si="5"/>
        <v>-140.34500000000025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6695084</v>
      </c>
      <c r="E28" s="45">
        <f t="shared" si="6"/>
        <v>6835</v>
      </c>
      <c r="F28" s="45">
        <f t="shared" ref="F28:T28" si="7">SUM(F7:F27)</f>
        <v>12370</v>
      </c>
      <c r="G28" s="45">
        <f t="shared" si="7"/>
        <v>460</v>
      </c>
      <c r="H28" s="45">
        <f t="shared" si="7"/>
        <v>26210</v>
      </c>
      <c r="I28" s="45">
        <f t="shared" si="7"/>
        <v>1661</v>
      </c>
      <c r="J28" s="45">
        <f t="shared" si="7"/>
        <v>53</v>
      </c>
      <c r="K28" s="45">
        <f t="shared" si="7"/>
        <v>669</v>
      </c>
      <c r="L28" s="45">
        <f t="shared" si="7"/>
        <v>5</v>
      </c>
      <c r="M28" s="45">
        <f t="shared" si="7"/>
        <v>7195514</v>
      </c>
      <c r="N28" s="45">
        <f t="shared" si="7"/>
        <v>7645146</v>
      </c>
      <c r="O28" s="46">
        <f t="shared" si="7"/>
        <v>197876.63500000001</v>
      </c>
      <c r="P28" s="45">
        <f t="shared" si="7"/>
        <v>0</v>
      </c>
      <c r="Q28" s="45">
        <f t="shared" si="7"/>
        <v>52154</v>
      </c>
      <c r="R28" s="45">
        <f t="shared" si="7"/>
        <v>7395115.3650000002</v>
      </c>
      <c r="S28" s="45">
        <f t="shared" si="7"/>
        <v>68357.382999999987</v>
      </c>
      <c r="T28" s="47">
        <f t="shared" si="7"/>
        <v>16203.383000000002</v>
      </c>
    </row>
    <row r="29" spans="1:20" ht="15.75" thickBot="1" x14ac:dyDescent="0.3">
      <c r="A29" s="92" t="s">
        <v>45</v>
      </c>
      <c r="B29" s="93"/>
      <c r="C29" s="94"/>
      <c r="D29" s="48">
        <f>D4+D5-D28</f>
        <v>476404</v>
      </c>
      <c r="E29" s="48">
        <f t="shared" ref="E29:L29" si="8">E4+E5-E28</f>
        <v>2770</v>
      </c>
      <c r="F29" s="48">
        <f t="shared" si="8"/>
        <v>5610</v>
      </c>
      <c r="G29" s="48">
        <f t="shared" si="8"/>
        <v>40</v>
      </c>
      <c r="H29" s="48">
        <f t="shared" si="8"/>
        <v>28360</v>
      </c>
      <c r="I29" s="48">
        <f t="shared" si="8"/>
        <v>799</v>
      </c>
      <c r="J29" s="48">
        <f t="shared" si="8"/>
        <v>503</v>
      </c>
      <c r="K29" s="48">
        <f t="shared" si="8"/>
        <v>516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 D26:D27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54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7944</v>
      </c>
      <c r="N7" s="24">
        <f>D7+E7*20+F7*10+G7*9+H7*9+I7*191+J7*191+K7*182+L7*100</f>
        <v>7944</v>
      </c>
      <c r="O7" s="25">
        <f>M7*2.75%</f>
        <v>218.46</v>
      </c>
      <c r="P7" s="26"/>
      <c r="Q7" s="26">
        <v>63</v>
      </c>
      <c r="R7" s="24">
        <f>M7-(M7*2.75%)+I7*191+J7*191+K7*182+L7*100-Q7</f>
        <v>7662.54</v>
      </c>
      <c r="S7" s="25">
        <f>M7*0.95%</f>
        <v>75.468000000000004</v>
      </c>
      <c r="T7" s="27">
        <f>S7-Q7</f>
        <v>12.468000000000004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1060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223105</v>
      </c>
      <c r="N28" s="45">
        <f t="shared" si="7"/>
        <v>238879</v>
      </c>
      <c r="O28" s="46">
        <f t="shared" si="7"/>
        <v>6135.3874999999989</v>
      </c>
      <c r="P28" s="45">
        <f t="shared" si="7"/>
        <v>0</v>
      </c>
      <c r="Q28" s="45">
        <f t="shared" si="7"/>
        <v>1947</v>
      </c>
      <c r="R28" s="45">
        <f t="shared" si="7"/>
        <v>230796.61249999996</v>
      </c>
      <c r="S28" s="45">
        <f t="shared" si="7"/>
        <v>2119.4974999999999</v>
      </c>
      <c r="T28" s="47">
        <f t="shared" si="7"/>
        <v>172.4975</v>
      </c>
    </row>
    <row r="29" spans="1:20" ht="15.75" thickBot="1" x14ac:dyDescent="0.3">
      <c r="A29" s="92" t="s">
        <v>45</v>
      </c>
      <c r="B29" s="93"/>
      <c r="C29" s="94"/>
      <c r="D29" s="48">
        <f>D4+D5-D28</f>
        <v>691205</v>
      </c>
      <c r="E29" s="48">
        <f t="shared" ref="E29:L29" si="8">E4+E5-E28</f>
        <v>3695</v>
      </c>
      <c r="F29" s="48">
        <f t="shared" si="8"/>
        <v>16350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1" priority="43" operator="equal">
      <formula>212030016606640</formula>
    </cfRule>
  </conditionalFormatting>
  <conditionalFormatting sqref="D29 E4:E6 E28:K29">
    <cfRule type="cellIs" dxfId="1260" priority="41" operator="equal">
      <formula>$E$4</formula>
    </cfRule>
    <cfRule type="cellIs" dxfId="1259" priority="42" operator="equal">
      <formula>2120</formula>
    </cfRule>
  </conditionalFormatting>
  <conditionalFormatting sqref="D29:E29 F4:F6 F28:F29">
    <cfRule type="cellIs" dxfId="1258" priority="39" operator="equal">
      <formula>$F$4</formula>
    </cfRule>
    <cfRule type="cellIs" dxfId="1257" priority="40" operator="equal">
      <formula>300</formula>
    </cfRule>
  </conditionalFormatting>
  <conditionalFormatting sqref="G4:G6 G28:G29">
    <cfRule type="cellIs" dxfId="1256" priority="37" operator="equal">
      <formula>$G$4</formula>
    </cfRule>
    <cfRule type="cellIs" dxfId="1255" priority="38" operator="equal">
      <formula>1660</formula>
    </cfRule>
  </conditionalFormatting>
  <conditionalFormatting sqref="H4:H6 H28:H29">
    <cfRule type="cellIs" dxfId="1254" priority="35" operator="equal">
      <formula>$H$4</formula>
    </cfRule>
    <cfRule type="cellIs" dxfId="1253" priority="36" operator="equal">
      <formula>6640</formula>
    </cfRule>
  </conditionalFormatting>
  <conditionalFormatting sqref="T6:T28">
    <cfRule type="cellIs" dxfId="1252" priority="34" operator="lessThan">
      <formula>0</formula>
    </cfRule>
  </conditionalFormatting>
  <conditionalFormatting sqref="T7:T27">
    <cfRule type="cellIs" dxfId="1251" priority="31" operator="lessThan">
      <formula>0</formula>
    </cfRule>
    <cfRule type="cellIs" dxfId="1250" priority="32" operator="lessThan">
      <formula>0</formula>
    </cfRule>
    <cfRule type="cellIs" dxfId="1249" priority="33" operator="lessThan">
      <formula>0</formula>
    </cfRule>
  </conditionalFormatting>
  <conditionalFormatting sqref="E4:E6 E28:K28">
    <cfRule type="cellIs" dxfId="1248" priority="30" operator="equal">
      <formula>$E$4</formula>
    </cfRule>
  </conditionalFormatting>
  <conditionalFormatting sqref="D28:D29 D6 D4:M4">
    <cfRule type="cellIs" dxfId="1247" priority="29" operator="equal">
      <formula>$D$4</formula>
    </cfRule>
  </conditionalFormatting>
  <conditionalFormatting sqref="I4:I6 I28:I29">
    <cfRule type="cellIs" dxfId="1246" priority="28" operator="equal">
      <formula>$I$4</formula>
    </cfRule>
  </conditionalFormatting>
  <conditionalFormatting sqref="J4:J6 J28:J29">
    <cfRule type="cellIs" dxfId="1245" priority="27" operator="equal">
      <formula>$J$4</formula>
    </cfRule>
  </conditionalFormatting>
  <conditionalFormatting sqref="K4:K6 K28:K29">
    <cfRule type="cellIs" dxfId="1244" priority="26" operator="equal">
      <formula>$K$4</formula>
    </cfRule>
  </conditionalFormatting>
  <conditionalFormatting sqref="M4:M6">
    <cfRule type="cellIs" dxfId="1243" priority="25" operator="equal">
      <formula>$L$4</formula>
    </cfRule>
  </conditionalFormatting>
  <conditionalFormatting sqref="T7:T28">
    <cfRule type="cellIs" dxfId="1242" priority="22" operator="lessThan">
      <formula>0</formula>
    </cfRule>
    <cfRule type="cellIs" dxfId="1241" priority="23" operator="lessThan">
      <formula>0</formula>
    </cfRule>
    <cfRule type="cellIs" dxfId="1240" priority="24" operator="lessThan">
      <formula>0</formula>
    </cfRule>
  </conditionalFormatting>
  <conditionalFormatting sqref="D5:K5">
    <cfRule type="cellIs" dxfId="1239" priority="21" operator="greaterThan">
      <formula>0</formula>
    </cfRule>
  </conditionalFormatting>
  <conditionalFormatting sqref="T6:T28">
    <cfRule type="cellIs" dxfId="1238" priority="20" operator="lessThan">
      <formula>0</formula>
    </cfRule>
  </conditionalFormatting>
  <conditionalFormatting sqref="T7:T27">
    <cfRule type="cellIs" dxfId="1237" priority="17" operator="lessThan">
      <formula>0</formula>
    </cfRule>
    <cfRule type="cellIs" dxfId="1236" priority="18" operator="lessThan">
      <formula>0</formula>
    </cfRule>
    <cfRule type="cellIs" dxfId="1235" priority="19" operator="lessThan">
      <formula>0</formula>
    </cfRule>
  </conditionalFormatting>
  <conditionalFormatting sqref="T7:T28">
    <cfRule type="cellIs" dxfId="1234" priority="14" operator="lessThan">
      <formula>0</formula>
    </cfRule>
    <cfRule type="cellIs" dxfId="1233" priority="15" operator="lessThan">
      <formula>0</formula>
    </cfRule>
    <cfRule type="cellIs" dxfId="1232" priority="16" operator="lessThan">
      <formula>0</formula>
    </cfRule>
  </conditionalFormatting>
  <conditionalFormatting sqref="D5:K5">
    <cfRule type="cellIs" dxfId="1231" priority="13" operator="greaterThan">
      <formula>0</formula>
    </cfRule>
  </conditionalFormatting>
  <conditionalFormatting sqref="L4 L6 L28:L29">
    <cfRule type="cellIs" dxfId="1230" priority="12" operator="equal">
      <formula>$L$4</formula>
    </cfRule>
  </conditionalFormatting>
  <conditionalFormatting sqref="D7:S7">
    <cfRule type="cellIs" dxfId="1229" priority="11" operator="greaterThan">
      <formula>0</formula>
    </cfRule>
  </conditionalFormatting>
  <conditionalFormatting sqref="D9:S9">
    <cfRule type="cellIs" dxfId="1228" priority="10" operator="greaterThan">
      <formula>0</formula>
    </cfRule>
  </conditionalFormatting>
  <conditionalFormatting sqref="D11:S11">
    <cfRule type="cellIs" dxfId="1227" priority="9" operator="greaterThan">
      <formula>0</formula>
    </cfRule>
  </conditionalFormatting>
  <conditionalFormatting sqref="D13:S13">
    <cfRule type="cellIs" dxfId="1226" priority="8" operator="greaterThan">
      <formula>0</formula>
    </cfRule>
  </conditionalFormatting>
  <conditionalFormatting sqref="D15:S15">
    <cfRule type="cellIs" dxfId="1225" priority="7" operator="greaterThan">
      <formula>0</formula>
    </cfRule>
  </conditionalFormatting>
  <conditionalFormatting sqref="D17:S17">
    <cfRule type="cellIs" dxfId="1224" priority="6" operator="greaterThan">
      <formula>0</formula>
    </cfRule>
  </conditionalFormatting>
  <conditionalFormatting sqref="D19:S19">
    <cfRule type="cellIs" dxfId="1223" priority="5" operator="greaterThan">
      <formula>0</formula>
    </cfRule>
  </conditionalFormatting>
  <conditionalFormatting sqref="D21:S21">
    <cfRule type="cellIs" dxfId="1222" priority="4" operator="greaterThan">
      <formula>0</formula>
    </cfRule>
  </conditionalFormatting>
  <conditionalFormatting sqref="D23:S23">
    <cfRule type="cellIs" dxfId="1221" priority="3" operator="greaterThan">
      <formula>0</formula>
    </cfRule>
  </conditionalFormatting>
  <conditionalFormatting sqref="D25:S25">
    <cfRule type="cellIs" dxfId="1220" priority="2" operator="greaterThan">
      <formula>0</formula>
    </cfRule>
  </conditionalFormatting>
  <conditionalFormatting sqref="D27:S27">
    <cfRule type="cellIs" dxfId="1219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55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'4'!D29</f>
        <v>691205</v>
      </c>
      <c r="E4" s="2">
        <f>'4'!E29</f>
        <v>3695</v>
      </c>
      <c r="F4" s="2">
        <f>'4'!F29</f>
        <v>16350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>
        <v>5</v>
      </c>
      <c r="L7" s="23"/>
      <c r="M7" s="20">
        <f>D7+E7*20+F7*10+G7*9+H7*9</f>
        <v>14647</v>
      </c>
      <c r="N7" s="24">
        <f>D7+E7*20+F7*10+G7*9+H7*9+I7*191+J7*191+K7*182+L7*100</f>
        <v>16130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15620.2075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48</v>
      </c>
      <c r="L28" s="45">
        <f t="shared" si="7"/>
        <v>0</v>
      </c>
      <c r="M28" s="45">
        <f t="shared" si="7"/>
        <v>231609</v>
      </c>
      <c r="N28" s="45">
        <f t="shared" si="7"/>
        <v>252187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243738.75249999997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92" t="s">
        <v>45</v>
      </c>
      <c r="B29" s="93"/>
      <c r="C29" s="94"/>
      <c r="D29" s="48">
        <f>D4+D5-D28</f>
        <v>496666</v>
      </c>
      <c r="E29" s="48">
        <f t="shared" ref="E29:L29" si="8">E4+E5-E28</f>
        <v>3365</v>
      </c>
      <c r="F29" s="48">
        <f t="shared" si="8"/>
        <v>15490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80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8" priority="43" operator="equal">
      <formula>212030016606640</formula>
    </cfRule>
  </conditionalFormatting>
  <conditionalFormatting sqref="D29 E4:E6 E28:K29">
    <cfRule type="cellIs" dxfId="1217" priority="41" operator="equal">
      <formula>$E$4</formula>
    </cfRule>
    <cfRule type="cellIs" dxfId="1216" priority="42" operator="equal">
      <formula>2120</formula>
    </cfRule>
  </conditionalFormatting>
  <conditionalFormatting sqref="D29:E29 F4:F6 F28:F29">
    <cfRule type="cellIs" dxfId="1215" priority="39" operator="equal">
      <formula>$F$4</formula>
    </cfRule>
    <cfRule type="cellIs" dxfId="1214" priority="40" operator="equal">
      <formula>300</formula>
    </cfRule>
  </conditionalFormatting>
  <conditionalFormatting sqref="G4:G6 G28:G29">
    <cfRule type="cellIs" dxfId="1213" priority="37" operator="equal">
      <formula>$G$4</formula>
    </cfRule>
    <cfRule type="cellIs" dxfId="1212" priority="38" operator="equal">
      <formula>1660</formula>
    </cfRule>
  </conditionalFormatting>
  <conditionalFormatting sqref="H4:H6 H28:H29">
    <cfRule type="cellIs" dxfId="1211" priority="35" operator="equal">
      <formula>$H$4</formula>
    </cfRule>
    <cfRule type="cellIs" dxfId="1210" priority="36" operator="equal">
      <formula>6640</formula>
    </cfRule>
  </conditionalFormatting>
  <conditionalFormatting sqref="T6:T28">
    <cfRule type="cellIs" dxfId="1209" priority="34" operator="lessThan">
      <formula>0</formula>
    </cfRule>
  </conditionalFormatting>
  <conditionalFormatting sqref="T7:T27">
    <cfRule type="cellIs" dxfId="1208" priority="31" operator="lessThan">
      <formula>0</formula>
    </cfRule>
    <cfRule type="cellIs" dxfId="1207" priority="32" operator="lessThan">
      <formula>0</formula>
    </cfRule>
    <cfRule type="cellIs" dxfId="1206" priority="33" operator="lessThan">
      <formula>0</formula>
    </cfRule>
  </conditionalFormatting>
  <conditionalFormatting sqref="E4:E6 E28:K28">
    <cfRule type="cellIs" dxfId="1205" priority="30" operator="equal">
      <formula>$E$4</formula>
    </cfRule>
  </conditionalFormatting>
  <conditionalFormatting sqref="D28:D29 D6 D4:M4">
    <cfRule type="cellIs" dxfId="1204" priority="29" operator="equal">
      <formula>$D$4</formula>
    </cfRule>
  </conditionalFormatting>
  <conditionalFormatting sqref="I4:I6 I28:I29">
    <cfRule type="cellIs" dxfId="1203" priority="28" operator="equal">
      <formula>$I$4</formula>
    </cfRule>
  </conditionalFormatting>
  <conditionalFormatting sqref="J4:J6 J28:J29">
    <cfRule type="cellIs" dxfId="1202" priority="27" operator="equal">
      <formula>$J$4</formula>
    </cfRule>
  </conditionalFormatting>
  <conditionalFormatting sqref="K4:K6 K28:K29">
    <cfRule type="cellIs" dxfId="1201" priority="26" operator="equal">
      <formula>$K$4</formula>
    </cfRule>
  </conditionalFormatting>
  <conditionalFormatting sqref="M4:M6">
    <cfRule type="cellIs" dxfId="1200" priority="25" operator="equal">
      <formula>$L$4</formula>
    </cfRule>
  </conditionalFormatting>
  <conditionalFormatting sqref="T7:T28">
    <cfRule type="cellIs" dxfId="1199" priority="22" operator="lessThan">
      <formula>0</formula>
    </cfRule>
    <cfRule type="cellIs" dxfId="1198" priority="23" operator="lessThan">
      <formula>0</formula>
    </cfRule>
    <cfRule type="cellIs" dxfId="1197" priority="24" operator="lessThan">
      <formula>0</formula>
    </cfRule>
  </conditionalFormatting>
  <conditionalFormatting sqref="D5:K5">
    <cfRule type="cellIs" dxfId="1196" priority="21" operator="greaterThan">
      <formula>0</formula>
    </cfRule>
  </conditionalFormatting>
  <conditionalFormatting sqref="T6:T28">
    <cfRule type="cellIs" dxfId="1195" priority="20" operator="lessThan">
      <formula>0</formula>
    </cfRule>
  </conditionalFormatting>
  <conditionalFormatting sqref="T7:T27">
    <cfRule type="cellIs" dxfId="1194" priority="17" operator="lessThan">
      <formula>0</formula>
    </cfRule>
    <cfRule type="cellIs" dxfId="1193" priority="18" operator="lessThan">
      <formula>0</formula>
    </cfRule>
    <cfRule type="cellIs" dxfId="1192" priority="19" operator="lessThan">
      <formula>0</formula>
    </cfRule>
  </conditionalFormatting>
  <conditionalFormatting sqref="T7:T28">
    <cfRule type="cellIs" dxfId="1191" priority="14" operator="lessThan">
      <formula>0</formula>
    </cfRule>
    <cfRule type="cellIs" dxfId="1190" priority="15" operator="lessThan">
      <formula>0</formula>
    </cfRule>
    <cfRule type="cellIs" dxfId="1189" priority="16" operator="lessThan">
      <formula>0</formula>
    </cfRule>
  </conditionalFormatting>
  <conditionalFormatting sqref="D5:K5">
    <cfRule type="cellIs" dxfId="1188" priority="13" operator="greaterThan">
      <formula>0</formula>
    </cfRule>
  </conditionalFormatting>
  <conditionalFormatting sqref="L4 L6 L28:L29">
    <cfRule type="cellIs" dxfId="1187" priority="12" operator="equal">
      <formula>$L$4</formula>
    </cfRule>
  </conditionalFormatting>
  <conditionalFormatting sqref="D7:S7">
    <cfRule type="cellIs" dxfId="1186" priority="11" operator="greaterThan">
      <formula>0</formula>
    </cfRule>
  </conditionalFormatting>
  <conditionalFormatting sqref="D9:S9">
    <cfRule type="cellIs" dxfId="1185" priority="10" operator="greaterThan">
      <formula>0</formula>
    </cfRule>
  </conditionalFormatting>
  <conditionalFormatting sqref="D11:S11">
    <cfRule type="cellIs" dxfId="1184" priority="9" operator="greaterThan">
      <formula>0</formula>
    </cfRule>
  </conditionalFormatting>
  <conditionalFormatting sqref="D13:S13">
    <cfRule type="cellIs" dxfId="1183" priority="8" operator="greaterThan">
      <formula>0</formula>
    </cfRule>
  </conditionalFormatting>
  <conditionalFormatting sqref="D15:S15">
    <cfRule type="cellIs" dxfId="1182" priority="7" operator="greaterThan">
      <formula>0</formula>
    </cfRule>
  </conditionalFormatting>
  <conditionalFormatting sqref="D17:S17">
    <cfRule type="cellIs" dxfId="1181" priority="6" operator="greaterThan">
      <formula>0</formula>
    </cfRule>
  </conditionalFormatting>
  <conditionalFormatting sqref="D19:S19">
    <cfRule type="cellIs" dxfId="1180" priority="5" operator="greaterThan">
      <formula>0</formula>
    </cfRule>
  </conditionalFormatting>
  <conditionalFormatting sqref="D21:S21">
    <cfRule type="cellIs" dxfId="1179" priority="4" operator="greaterThan">
      <formula>0</formula>
    </cfRule>
  </conditionalFormatting>
  <conditionalFormatting sqref="D23:S23">
    <cfRule type="cellIs" dxfId="1178" priority="3" operator="greaterThan">
      <formula>0</formula>
    </cfRule>
  </conditionalFormatting>
  <conditionalFormatting sqref="D25:S25">
    <cfRule type="cellIs" dxfId="1177" priority="2" operator="greaterThan">
      <formula>0</formula>
    </cfRule>
  </conditionalFormatting>
  <conditionalFormatting sqref="D27:S27">
    <cfRule type="cellIs" dxfId="117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5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2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2" ht="18.75" x14ac:dyDescent="0.25">
      <c r="A3" s="105" t="s">
        <v>56</v>
      </c>
      <c r="B3" s="106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2" x14ac:dyDescent="0.25">
      <c r="A4" s="103" t="s">
        <v>1</v>
      </c>
      <c r="B4" s="103"/>
      <c r="C4" s="1"/>
      <c r="D4" s="2">
        <f>'5'!D29</f>
        <v>496666</v>
      </c>
      <c r="E4" s="2">
        <f>'5'!E29</f>
        <v>3365</v>
      </c>
      <c r="F4" s="2">
        <f>'5'!F29</f>
        <v>15490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80</v>
      </c>
      <c r="L4" s="2">
        <f>'5'!L29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2" x14ac:dyDescent="0.25">
      <c r="A5" s="103" t="s">
        <v>2</v>
      </c>
      <c r="B5" s="103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6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>M27-(M27*2.75%)+I27*191+J27*191+K27*182+L27*100-Q27</f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92" t="s">
        <v>45</v>
      </c>
      <c r="B29" s="93"/>
      <c r="C29" s="94"/>
      <c r="D29" s="48">
        <f>D4+D5-D28</f>
        <v>399629</v>
      </c>
      <c r="E29" s="48">
        <f t="shared" ref="E29:L29" si="8">E4+E5-E28</f>
        <v>2835</v>
      </c>
      <c r="F29" s="48">
        <f t="shared" si="8"/>
        <v>14810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63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 R22:R27">
    <cfRule type="cellIs" dxfId="1136" priority="4" operator="greaterThan">
      <formula>0</formula>
    </cfRule>
  </conditionalFormatting>
  <conditionalFormatting sqref="D23:Q23 S23">
    <cfRule type="cellIs" dxfId="1135" priority="3" operator="greaterThan">
      <formula>0</formula>
    </cfRule>
  </conditionalFormatting>
  <conditionalFormatting sqref="D25:Q25 S25">
    <cfRule type="cellIs" dxfId="1134" priority="2" operator="greaterThan">
      <formula>0</formula>
    </cfRule>
  </conditionalFormatting>
  <conditionalFormatting sqref="D27:Q27 S27">
    <cfRule type="cellIs" dxfId="1133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6" activePane="bottomLeft" state="frozen"/>
      <selection pane="bottomLeft" activeCell="V25" sqref="V25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2" ht="16.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2" ht="18.75" x14ac:dyDescent="0.25">
      <c r="A3" s="99" t="s">
        <v>57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2" ht="15.75" customHeight="1" x14ac:dyDescent="0.25">
      <c r="A4" s="103" t="s">
        <v>1</v>
      </c>
      <c r="B4" s="103"/>
      <c r="C4" s="1"/>
      <c r="D4" s="2">
        <f>'6'!D29</f>
        <v>399629</v>
      </c>
      <c r="E4" s="2">
        <f>'6'!E29</f>
        <v>2835</v>
      </c>
      <c r="F4" s="2">
        <f>'6'!F29</f>
        <v>14810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63</v>
      </c>
      <c r="L4" s="2">
        <f>'6'!L29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ht="15.75" customHeight="1" x14ac:dyDescent="0.25">
      <c r="A5" s="103" t="s">
        <v>2</v>
      </c>
      <c r="B5" s="103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>
        <v>50</v>
      </c>
      <c r="G27" s="39"/>
      <c r="H27" s="39"/>
      <c r="I27" s="31"/>
      <c r="J27" s="31"/>
      <c r="K27" s="31"/>
      <c r="L27" s="31"/>
      <c r="M27" s="20">
        <f t="shared" si="1"/>
        <v>6741</v>
      </c>
      <c r="N27" s="24">
        <f t="shared" si="2"/>
        <v>6741</v>
      </c>
      <c r="O27" s="25">
        <f t="shared" si="3"/>
        <v>185.3775</v>
      </c>
      <c r="P27" s="26"/>
      <c r="Q27" s="26">
        <v>100</v>
      </c>
      <c r="R27" s="24">
        <f t="shared" si="4"/>
        <v>6455.6225000000004</v>
      </c>
      <c r="S27" s="25">
        <f t="shared" si="5"/>
        <v>64.039500000000004</v>
      </c>
      <c r="T27" s="27">
        <f t="shared" si="6"/>
        <v>-35.960499999999996</v>
      </c>
      <c r="U27" s="59"/>
      <c r="V27" s="63">
        <f t="shared" si="7"/>
        <v>6455.6225000000004</v>
      </c>
    </row>
    <row r="28" spans="1:22" ht="16.5" thickBot="1" x14ac:dyDescent="0.3">
      <c r="A28" s="89" t="s">
        <v>44</v>
      </c>
      <c r="B28" s="90"/>
      <c r="C28" s="91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800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281519</v>
      </c>
      <c r="N28" s="61">
        <f t="shared" si="9"/>
        <v>299392</v>
      </c>
      <c r="O28" s="62">
        <f t="shared" si="9"/>
        <v>7741.7724999999991</v>
      </c>
      <c r="P28" s="61">
        <f t="shared" si="9"/>
        <v>0</v>
      </c>
      <c r="Q28" s="61">
        <f t="shared" si="9"/>
        <v>2156</v>
      </c>
      <c r="R28" s="61">
        <f t="shared" si="9"/>
        <v>289494.22750000004</v>
      </c>
      <c r="S28" s="61">
        <f t="shared" si="9"/>
        <v>2674.4304999999999</v>
      </c>
      <c r="T28" s="61">
        <f t="shared" si="9"/>
        <v>518.43050000000005</v>
      </c>
      <c r="U28" s="61">
        <f t="shared" si="9"/>
        <v>986</v>
      </c>
      <c r="V28" s="61">
        <f t="shared" si="9"/>
        <v>288508.22750000004</v>
      </c>
    </row>
    <row r="29" spans="1:22" thickBot="1" x14ac:dyDescent="0.3">
      <c r="A29" s="92" t="s">
        <v>45</v>
      </c>
      <c r="B29" s="93"/>
      <c r="C29" s="94"/>
      <c r="D29" s="48">
        <f>D4+D5-D28</f>
        <v>1181212</v>
      </c>
      <c r="E29" s="48">
        <f t="shared" ref="E29:L29" si="10">E4+E5-E28</f>
        <v>2325</v>
      </c>
      <c r="F29" s="48">
        <f t="shared" si="10"/>
        <v>14010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554</v>
      </c>
      <c r="L29" s="48">
        <f t="shared" si="10"/>
        <v>0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32" priority="63" operator="equal">
      <formula>212030016606640</formula>
    </cfRule>
  </conditionalFormatting>
  <conditionalFormatting sqref="D29 E4:E6 E28:K29">
    <cfRule type="cellIs" dxfId="1131" priority="61" operator="equal">
      <formula>$E$4</formula>
    </cfRule>
    <cfRule type="cellIs" dxfId="1130" priority="62" operator="equal">
      <formula>2120</formula>
    </cfRule>
  </conditionalFormatting>
  <conditionalFormatting sqref="D29:E29 F4:F6 F28:F29">
    <cfRule type="cellIs" dxfId="1129" priority="59" operator="equal">
      <formula>$F$4</formula>
    </cfRule>
    <cfRule type="cellIs" dxfId="1128" priority="60" operator="equal">
      <formula>300</formula>
    </cfRule>
  </conditionalFormatting>
  <conditionalFormatting sqref="G4:G6 G28:G29">
    <cfRule type="cellIs" dxfId="1127" priority="57" operator="equal">
      <formula>$G$4</formula>
    </cfRule>
    <cfRule type="cellIs" dxfId="1126" priority="58" operator="equal">
      <formula>1660</formula>
    </cfRule>
  </conditionalFormatting>
  <conditionalFormatting sqref="H4:H6 H28:H29">
    <cfRule type="cellIs" dxfId="1125" priority="55" operator="equal">
      <formula>$H$4</formula>
    </cfRule>
    <cfRule type="cellIs" dxfId="1124" priority="56" operator="equal">
      <formula>6640</formula>
    </cfRule>
  </conditionalFormatting>
  <conditionalFormatting sqref="T6:T28 U28:V28">
    <cfRule type="cellIs" dxfId="1123" priority="54" operator="lessThan">
      <formula>0</formula>
    </cfRule>
  </conditionalFormatting>
  <conditionalFormatting sqref="T7:T27">
    <cfRule type="cellIs" dxfId="1122" priority="51" operator="lessThan">
      <formula>0</formula>
    </cfRule>
    <cfRule type="cellIs" dxfId="1121" priority="52" operator="lessThan">
      <formula>0</formula>
    </cfRule>
    <cfRule type="cellIs" dxfId="1120" priority="53" operator="lessThan">
      <formula>0</formula>
    </cfRule>
  </conditionalFormatting>
  <conditionalFormatting sqref="E4:E6 E28:K28">
    <cfRule type="cellIs" dxfId="1119" priority="50" operator="equal">
      <formula>$E$4</formula>
    </cfRule>
  </conditionalFormatting>
  <conditionalFormatting sqref="D28:D29 D6 D4:M4">
    <cfRule type="cellIs" dxfId="1118" priority="49" operator="equal">
      <formula>$D$4</formula>
    </cfRule>
  </conditionalFormatting>
  <conditionalFormatting sqref="I4:I6 I28:I29">
    <cfRule type="cellIs" dxfId="1117" priority="48" operator="equal">
      <formula>$I$4</formula>
    </cfRule>
  </conditionalFormatting>
  <conditionalFormatting sqref="J4:J6 J28:J29">
    <cfRule type="cellIs" dxfId="1116" priority="47" operator="equal">
      <formula>$J$4</formula>
    </cfRule>
  </conditionalFormatting>
  <conditionalFormatting sqref="K4:K6 K28:K29">
    <cfRule type="cellIs" dxfId="1115" priority="46" operator="equal">
      <formula>$K$4</formula>
    </cfRule>
  </conditionalFormatting>
  <conditionalFormatting sqref="M4:M6">
    <cfRule type="cellIs" dxfId="1114" priority="45" operator="equal">
      <formula>$L$4</formula>
    </cfRule>
  </conditionalFormatting>
  <conditionalFormatting sqref="T7:T28 U28:V28">
    <cfRule type="cellIs" dxfId="1113" priority="42" operator="lessThan">
      <formula>0</formula>
    </cfRule>
    <cfRule type="cellIs" dxfId="1112" priority="43" operator="lessThan">
      <formula>0</formula>
    </cfRule>
    <cfRule type="cellIs" dxfId="1111" priority="44" operator="lessThan">
      <formula>0</formula>
    </cfRule>
  </conditionalFormatting>
  <conditionalFormatting sqref="D5:K5">
    <cfRule type="cellIs" dxfId="1110" priority="41" operator="greaterThan">
      <formula>0</formula>
    </cfRule>
  </conditionalFormatting>
  <conditionalFormatting sqref="T6:T28 U28:V28">
    <cfRule type="cellIs" dxfId="1109" priority="40" operator="lessThan">
      <formula>0</formula>
    </cfRule>
  </conditionalFormatting>
  <conditionalFormatting sqref="T7:T27">
    <cfRule type="cellIs" dxfId="1108" priority="37" operator="lessThan">
      <formula>0</formula>
    </cfRule>
    <cfRule type="cellIs" dxfId="1107" priority="38" operator="lessThan">
      <formula>0</formula>
    </cfRule>
    <cfRule type="cellIs" dxfId="1106" priority="39" operator="lessThan">
      <formula>0</formula>
    </cfRule>
  </conditionalFormatting>
  <conditionalFormatting sqref="T7:T28 U28:V28">
    <cfRule type="cellIs" dxfId="1105" priority="34" operator="lessThan">
      <formula>0</formula>
    </cfRule>
    <cfRule type="cellIs" dxfId="1104" priority="35" operator="lessThan">
      <formula>0</formula>
    </cfRule>
    <cfRule type="cellIs" dxfId="1103" priority="36" operator="lessThan">
      <formula>0</formula>
    </cfRule>
  </conditionalFormatting>
  <conditionalFormatting sqref="D5:K5">
    <cfRule type="cellIs" dxfId="1102" priority="33" operator="greaterThan">
      <formula>0</formula>
    </cfRule>
  </conditionalFormatting>
  <conditionalFormatting sqref="L4 L6 L28:L29">
    <cfRule type="cellIs" dxfId="1101" priority="32" operator="equal">
      <formula>$L$4</formula>
    </cfRule>
  </conditionalFormatting>
  <conditionalFormatting sqref="D7:S7">
    <cfRule type="cellIs" dxfId="1100" priority="31" operator="greaterThan">
      <formula>0</formula>
    </cfRule>
  </conditionalFormatting>
  <conditionalFormatting sqref="D9:S9">
    <cfRule type="cellIs" dxfId="1099" priority="30" operator="greaterThan">
      <formula>0</formula>
    </cfRule>
  </conditionalFormatting>
  <conditionalFormatting sqref="D11:S11">
    <cfRule type="cellIs" dxfId="1098" priority="29" operator="greaterThan">
      <formula>0</formula>
    </cfRule>
  </conditionalFormatting>
  <conditionalFormatting sqref="D13:S13">
    <cfRule type="cellIs" dxfId="1097" priority="28" operator="greaterThan">
      <formula>0</formula>
    </cfRule>
  </conditionalFormatting>
  <conditionalFormatting sqref="D15:S15">
    <cfRule type="cellIs" dxfId="1096" priority="27" operator="greaterThan">
      <formula>0</formula>
    </cfRule>
  </conditionalFormatting>
  <conditionalFormatting sqref="D17:S17">
    <cfRule type="cellIs" dxfId="1095" priority="26" operator="greaterThan">
      <formula>0</formula>
    </cfRule>
  </conditionalFormatting>
  <conditionalFormatting sqref="D19:S19">
    <cfRule type="cellIs" dxfId="1094" priority="25" operator="greaterThan">
      <formula>0</formula>
    </cfRule>
  </conditionalFormatting>
  <conditionalFormatting sqref="D21:S21">
    <cfRule type="cellIs" dxfId="1093" priority="24" operator="greaterThan">
      <formula>0</formula>
    </cfRule>
  </conditionalFormatting>
  <conditionalFormatting sqref="D23:S23">
    <cfRule type="cellIs" dxfId="1092" priority="23" operator="greaterThan">
      <formula>0</formula>
    </cfRule>
  </conditionalFormatting>
  <conditionalFormatting sqref="D25:S25">
    <cfRule type="cellIs" dxfId="1091" priority="22" operator="greaterThan">
      <formula>0</formula>
    </cfRule>
  </conditionalFormatting>
  <conditionalFormatting sqref="D27:S27">
    <cfRule type="cellIs" dxfId="1090" priority="21" operator="greaterThan">
      <formula>0</formula>
    </cfRule>
  </conditionalFormatting>
  <conditionalFormatting sqref="U6">
    <cfRule type="cellIs" dxfId="1089" priority="20" operator="lessThan">
      <formula>0</formula>
    </cfRule>
  </conditionalFormatting>
  <conditionalFormatting sqref="U6">
    <cfRule type="cellIs" dxfId="1088" priority="19" operator="lessThan">
      <formula>0</formula>
    </cfRule>
  </conditionalFormatting>
  <conditionalFormatting sqref="V6">
    <cfRule type="cellIs" dxfId="1087" priority="18" operator="lessThan">
      <formula>0</formula>
    </cfRule>
  </conditionalFormatting>
  <conditionalFormatting sqref="V6">
    <cfRule type="cellIs" dxfId="1086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'7'!D29</f>
        <v>1181212</v>
      </c>
      <c r="E4" s="2">
        <f>'7'!E29</f>
        <v>2325</v>
      </c>
      <c r="F4" s="2">
        <f>'7'!F29</f>
        <v>14010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554</v>
      </c>
      <c r="L4" s="2">
        <f>'7'!L29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1181212</v>
      </c>
      <c r="E29" s="48">
        <f t="shared" ref="E29:L29" si="8">E4+E5-E28</f>
        <v>2325</v>
      </c>
      <c r="F29" s="48">
        <f t="shared" si="8"/>
        <v>14010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5" priority="43" operator="equal">
      <formula>212030016606640</formula>
    </cfRule>
  </conditionalFormatting>
  <conditionalFormatting sqref="D29 E4:E6 E28:K29">
    <cfRule type="cellIs" dxfId="1084" priority="41" operator="equal">
      <formula>$E$4</formula>
    </cfRule>
    <cfRule type="cellIs" dxfId="1083" priority="42" operator="equal">
      <formula>2120</formula>
    </cfRule>
  </conditionalFormatting>
  <conditionalFormatting sqref="D29:E29 F4:F6 F28:F29">
    <cfRule type="cellIs" dxfId="1082" priority="39" operator="equal">
      <formula>$F$4</formula>
    </cfRule>
    <cfRule type="cellIs" dxfId="1081" priority="40" operator="equal">
      <formula>300</formula>
    </cfRule>
  </conditionalFormatting>
  <conditionalFormatting sqref="G4:G6 G28:G29">
    <cfRule type="cellIs" dxfId="1080" priority="37" operator="equal">
      <formula>$G$4</formula>
    </cfRule>
    <cfRule type="cellIs" dxfId="1079" priority="38" operator="equal">
      <formula>1660</formula>
    </cfRule>
  </conditionalFormatting>
  <conditionalFormatting sqref="H4:H6 H28:H29">
    <cfRule type="cellIs" dxfId="1078" priority="35" operator="equal">
      <formula>$H$4</formula>
    </cfRule>
    <cfRule type="cellIs" dxfId="1077" priority="36" operator="equal">
      <formula>6640</formula>
    </cfRule>
  </conditionalFormatting>
  <conditionalFormatting sqref="T6:T28">
    <cfRule type="cellIs" dxfId="1076" priority="34" operator="lessThan">
      <formula>0</formula>
    </cfRule>
  </conditionalFormatting>
  <conditionalFormatting sqref="T7:T27">
    <cfRule type="cellIs" dxfId="1075" priority="31" operator="lessThan">
      <formula>0</formula>
    </cfRule>
    <cfRule type="cellIs" dxfId="1074" priority="32" operator="lessThan">
      <formula>0</formula>
    </cfRule>
    <cfRule type="cellIs" dxfId="1073" priority="33" operator="lessThan">
      <formula>0</formula>
    </cfRule>
  </conditionalFormatting>
  <conditionalFormatting sqref="E4:E6 E28:K28">
    <cfRule type="cellIs" dxfId="1072" priority="30" operator="equal">
      <formula>$E$4</formula>
    </cfRule>
  </conditionalFormatting>
  <conditionalFormatting sqref="D28:D29 D6 D4:M4">
    <cfRule type="cellIs" dxfId="1071" priority="29" operator="equal">
      <formula>$D$4</formula>
    </cfRule>
  </conditionalFormatting>
  <conditionalFormatting sqref="I4:I6 I28:I29">
    <cfRule type="cellIs" dxfId="1070" priority="28" operator="equal">
      <formula>$I$4</formula>
    </cfRule>
  </conditionalFormatting>
  <conditionalFormatting sqref="J4:J6 J28:J29">
    <cfRule type="cellIs" dxfId="1069" priority="27" operator="equal">
      <formula>$J$4</formula>
    </cfRule>
  </conditionalFormatting>
  <conditionalFormatting sqref="K4:K6 K28:K29">
    <cfRule type="cellIs" dxfId="1068" priority="26" operator="equal">
      <formula>$K$4</formula>
    </cfRule>
  </conditionalFormatting>
  <conditionalFormatting sqref="M4:M6">
    <cfRule type="cellIs" dxfId="1067" priority="25" operator="equal">
      <formula>$L$4</formula>
    </cfRule>
  </conditionalFormatting>
  <conditionalFormatting sqref="T7:T28">
    <cfRule type="cellIs" dxfId="1066" priority="22" operator="lessThan">
      <formula>0</formula>
    </cfRule>
    <cfRule type="cellIs" dxfId="1065" priority="23" operator="lessThan">
      <formula>0</formula>
    </cfRule>
    <cfRule type="cellIs" dxfId="1064" priority="24" operator="lessThan">
      <formula>0</formula>
    </cfRule>
  </conditionalFormatting>
  <conditionalFormatting sqref="D5:K5">
    <cfRule type="cellIs" dxfId="1063" priority="21" operator="greaterThan">
      <formula>0</formula>
    </cfRule>
  </conditionalFormatting>
  <conditionalFormatting sqref="T6:T28">
    <cfRule type="cellIs" dxfId="1062" priority="20" operator="lessThan">
      <formula>0</formula>
    </cfRule>
  </conditionalFormatting>
  <conditionalFormatting sqref="T7:T27">
    <cfRule type="cellIs" dxfId="1061" priority="17" operator="lessThan">
      <formula>0</formula>
    </cfRule>
    <cfRule type="cellIs" dxfId="1060" priority="18" operator="lessThan">
      <formula>0</formula>
    </cfRule>
    <cfRule type="cellIs" dxfId="1059" priority="19" operator="lessThan">
      <formula>0</formula>
    </cfRule>
  </conditionalFormatting>
  <conditionalFormatting sqref="T7:T28">
    <cfRule type="cellIs" dxfId="1058" priority="14" operator="lessThan">
      <formula>0</formula>
    </cfRule>
    <cfRule type="cellIs" dxfId="1057" priority="15" operator="lessThan">
      <formula>0</formula>
    </cfRule>
    <cfRule type="cellIs" dxfId="1056" priority="16" operator="lessThan">
      <formula>0</formula>
    </cfRule>
  </conditionalFormatting>
  <conditionalFormatting sqref="D5:K5">
    <cfRule type="cellIs" dxfId="1055" priority="13" operator="greaterThan">
      <formula>0</formula>
    </cfRule>
  </conditionalFormatting>
  <conditionalFormatting sqref="L4 L6 L28:L29">
    <cfRule type="cellIs" dxfId="1054" priority="12" operator="equal">
      <formula>$L$4</formula>
    </cfRule>
  </conditionalFormatting>
  <conditionalFormatting sqref="D7:S7">
    <cfRule type="cellIs" dxfId="1053" priority="11" operator="greaterThan">
      <formula>0</formula>
    </cfRule>
  </conditionalFormatting>
  <conditionalFormatting sqref="D9:S9">
    <cfRule type="cellIs" dxfId="1052" priority="10" operator="greaterThan">
      <formula>0</formula>
    </cfRule>
  </conditionalFormatting>
  <conditionalFormatting sqref="D11:S11">
    <cfRule type="cellIs" dxfId="1051" priority="9" operator="greaterThan">
      <formula>0</formula>
    </cfRule>
  </conditionalFormatting>
  <conditionalFormatting sqref="D13:S13">
    <cfRule type="cellIs" dxfId="1050" priority="8" operator="greaterThan">
      <formula>0</formula>
    </cfRule>
  </conditionalFormatting>
  <conditionalFormatting sqref="D15:S15">
    <cfRule type="cellIs" dxfId="1049" priority="7" operator="greaterThan">
      <formula>0</formula>
    </cfRule>
  </conditionalFormatting>
  <conditionalFormatting sqref="D17:S17">
    <cfRule type="cellIs" dxfId="1048" priority="6" operator="greaterThan">
      <formula>0</formula>
    </cfRule>
  </conditionalFormatting>
  <conditionalFormatting sqref="D19:S19">
    <cfRule type="cellIs" dxfId="1047" priority="5" operator="greaterThan">
      <formula>0</formula>
    </cfRule>
  </conditionalFormatting>
  <conditionalFormatting sqref="D21:S21">
    <cfRule type="cellIs" dxfId="1046" priority="4" operator="greaterThan">
      <formula>0</formula>
    </cfRule>
  </conditionalFormatting>
  <conditionalFormatting sqref="D23:S23">
    <cfRule type="cellIs" dxfId="1045" priority="3" operator="greaterThan">
      <formula>0</formula>
    </cfRule>
  </conditionalFormatting>
  <conditionalFormatting sqref="D25:S25">
    <cfRule type="cellIs" dxfId="1044" priority="2" operator="greaterThan">
      <formula>0</formula>
    </cfRule>
  </conditionalFormatting>
  <conditionalFormatting sqref="D27:S27">
    <cfRule type="cellIs" dxfId="104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6" activePane="bottomLeft" state="frozen"/>
      <selection pane="bottomLeft" activeCell="B25" sqref="A25:XFD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140625" customWidth="1"/>
  </cols>
  <sheetData>
    <row r="1" spans="1:23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3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3" ht="18.75" x14ac:dyDescent="0.25">
      <c r="A3" s="99" t="s">
        <v>60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3" x14ac:dyDescent="0.25">
      <c r="A4" s="103" t="s">
        <v>1</v>
      </c>
      <c r="B4" s="103"/>
      <c r="C4" s="1"/>
      <c r="D4" s="2">
        <f>'8'!D29</f>
        <v>1181212</v>
      </c>
      <c r="E4" s="2">
        <f>'8'!E29</f>
        <v>2325</v>
      </c>
      <c r="F4" s="2">
        <f>'8'!F29</f>
        <v>14010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554</v>
      </c>
      <c r="L4" s="2">
        <f>'8'!L29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3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>
        <v>5</v>
      </c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4" t="s">
        <v>61</v>
      </c>
      <c r="V6" s="17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12846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12846</v>
      </c>
      <c r="N7" s="24">
        <f>D7+E7*20+F7*10+G7*9+H7*9+I7*191+J7*191+K7*182+L7*100</f>
        <v>12846</v>
      </c>
      <c r="O7" s="25">
        <f>M7*2.75%</f>
        <v>353.26499999999999</v>
      </c>
      <c r="P7" s="26"/>
      <c r="Q7" s="26">
        <v>90</v>
      </c>
      <c r="R7" s="24">
        <f>M7-(M7*2.75%)+I7*191+J7*191+K7*182+L7*100-Q7</f>
        <v>12402.735000000001</v>
      </c>
      <c r="S7" s="25">
        <f>M7*0.95%</f>
        <v>122.03699999999999</v>
      </c>
      <c r="T7" s="66">
        <f>S7-Q7</f>
        <v>32.036999999999992</v>
      </c>
      <c r="U7" s="68">
        <v>63</v>
      </c>
      <c r="V7" s="70">
        <f>R7-U7</f>
        <v>12339.735000000001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18053</v>
      </c>
      <c r="E8" s="30"/>
      <c r="F8" s="30">
        <v>50</v>
      </c>
      <c r="G8" s="30"/>
      <c r="H8" s="30"/>
      <c r="I8" s="20"/>
      <c r="J8" s="20"/>
      <c r="K8" s="20">
        <v>3</v>
      </c>
      <c r="L8" s="20"/>
      <c r="M8" s="20">
        <f t="shared" ref="M8:M27" si="0">D8+E8*20+F8*10+G8*9+H8*9</f>
        <v>18553</v>
      </c>
      <c r="N8" s="24">
        <f t="shared" ref="N8:N27" si="1">D8+E8*20+F8*10+G8*9+H8*9+I8*191+J8*191+K8*182+L8*100</f>
        <v>19099</v>
      </c>
      <c r="O8" s="25">
        <f t="shared" ref="O8:O27" si="2">M8*2.75%</f>
        <v>510.20749999999998</v>
      </c>
      <c r="P8" s="26"/>
      <c r="Q8" s="26">
        <v>145</v>
      </c>
      <c r="R8" s="24">
        <f t="shared" ref="R8:R27" si="3">M8-(M8*2.75%)+I8*191+J8*191+K8*182+L8*100-Q8</f>
        <v>18443.7925</v>
      </c>
      <c r="S8" s="25">
        <f t="shared" ref="S8:S27" si="4">M8*0.95%</f>
        <v>176.2535</v>
      </c>
      <c r="T8" s="66">
        <f t="shared" ref="T8:T27" si="5">S8-Q8</f>
        <v>31.253500000000003</v>
      </c>
      <c r="U8" s="68">
        <v>144</v>
      </c>
      <c r="V8" s="70">
        <f t="shared" ref="V8:V27" si="6">R8-U8</f>
        <v>18299.7925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27611</v>
      </c>
      <c r="E9" s="30"/>
      <c r="F9" s="30">
        <v>50</v>
      </c>
      <c r="G9" s="30"/>
      <c r="H9" s="30">
        <v>180</v>
      </c>
      <c r="I9" s="20"/>
      <c r="J9" s="20"/>
      <c r="K9" s="20"/>
      <c r="L9" s="20"/>
      <c r="M9" s="20">
        <f t="shared" si="0"/>
        <v>29731</v>
      </c>
      <c r="N9" s="24">
        <f t="shared" si="1"/>
        <v>29731</v>
      </c>
      <c r="O9" s="25">
        <f t="shared" si="2"/>
        <v>817.60249999999996</v>
      </c>
      <c r="P9" s="26"/>
      <c r="Q9" s="26">
        <v>196</v>
      </c>
      <c r="R9" s="24">
        <f t="shared" si="3"/>
        <v>28717.397499999999</v>
      </c>
      <c r="S9" s="25">
        <f t="shared" si="4"/>
        <v>282.44450000000001</v>
      </c>
      <c r="T9" s="66">
        <f t="shared" si="5"/>
        <v>86.444500000000005</v>
      </c>
      <c r="U9" s="68">
        <v>198</v>
      </c>
      <c r="V9" s="70">
        <f t="shared" si="6"/>
        <v>28519.397499999999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7826</v>
      </c>
      <c r="E10" s="30"/>
      <c r="F10" s="30"/>
      <c r="G10" s="30"/>
      <c r="H10" s="30"/>
      <c r="I10" s="20">
        <v>2</v>
      </c>
      <c r="J10" s="20"/>
      <c r="K10" s="20">
        <v>7</v>
      </c>
      <c r="L10" s="20"/>
      <c r="M10" s="20">
        <f t="shared" si="0"/>
        <v>7826</v>
      </c>
      <c r="N10" s="24">
        <f t="shared" si="1"/>
        <v>9482</v>
      </c>
      <c r="O10" s="25">
        <f t="shared" si="2"/>
        <v>215.215</v>
      </c>
      <c r="P10" s="26"/>
      <c r="Q10" s="26">
        <v>31</v>
      </c>
      <c r="R10" s="24">
        <f t="shared" si="3"/>
        <v>9235.7849999999999</v>
      </c>
      <c r="S10" s="25">
        <f t="shared" si="4"/>
        <v>74.346999999999994</v>
      </c>
      <c r="T10" s="66">
        <f t="shared" si="5"/>
        <v>43.346999999999994</v>
      </c>
      <c r="U10" s="68">
        <v>36</v>
      </c>
      <c r="V10" s="70">
        <f t="shared" si="6"/>
        <v>9199.7849999999999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6875</v>
      </c>
      <c r="E11" s="30">
        <v>200</v>
      </c>
      <c r="F11" s="30">
        <v>200</v>
      </c>
      <c r="G11" s="32"/>
      <c r="H11" s="30">
        <v>500</v>
      </c>
      <c r="I11" s="20"/>
      <c r="J11" s="20"/>
      <c r="K11" s="20"/>
      <c r="L11" s="20"/>
      <c r="M11" s="20">
        <f t="shared" si="0"/>
        <v>17375</v>
      </c>
      <c r="N11" s="24">
        <f t="shared" si="1"/>
        <v>17375</v>
      </c>
      <c r="O11" s="25">
        <f t="shared" si="2"/>
        <v>477.8125</v>
      </c>
      <c r="P11" s="26"/>
      <c r="Q11" s="26">
        <v>41</v>
      </c>
      <c r="R11" s="24">
        <f t="shared" si="3"/>
        <v>16856.1875</v>
      </c>
      <c r="S11" s="25">
        <f t="shared" si="4"/>
        <v>165.0625</v>
      </c>
      <c r="T11" s="66">
        <f t="shared" si="5"/>
        <v>124.0625</v>
      </c>
      <c r="U11" s="68">
        <v>36</v>
      </c>
      <c r="V11" s="70">
        <f t="shared" si="6"/>
        <v>16820.1875</v>
      </c>
      <c r="W11">
        <v>90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13901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13901</v>
      </c>
      <c r="N12" s="24">
        <f t="shared" si="1"/>
        <v>13901</v>
      </c>
      <c r="O12" s="25">
        <f t="shared" si="2"/>
        <v>382.27749999999997</v>
      </c>
      <c r="P12" s="26">
        <v>100</v>
      </c>
      <c r="Q12" s="26">
        <v>40</v>
      </c>
      <c r="R12" s="24">
        <f t="shared" si="3"/>
        <v>13478.7225</v>
      </c>
      <c r="S12" s="25">
        <f t="shared" si="4"/>
        <v>132.05949999999999</v>
      </c>
      <c r="T12" s="66">
        <f t="shared" si="5"/>
        <v>92.059499999999986</v>
      </c>
      <c r="U12" s="68">
        <v>108</v>
      </c>
      <c r="V12" s="70">
        <f t="shared" si="6"/>
        <v>13370.7225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8107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8107</v>
      </c>
      <c r="N13" s="24">
        <f t="shared" si="1"/>
        <v>8107</v>
      </c>
      <c r="O13" s="25">
        <f t="shared" si="2"/>
        <v>222.9425</v>
      </c>
      <c r="P13" s="26"/>
      <c r="Q13" s="26">
        <v>56</v>
      </c>
      <c r="R13" s="24">
        <f t="shared" si="3"/>
        <v>7828.0574999999999</v>
      </c>
      <c r="S13" s="25">
        <f t="shared" si="4"/>
        <v>77.016499999999994</v>
      </c>
      <c r="T13" s="66">
        <f t="shared" si="5"/>
        <v>21.016499999999994</v>
      </c>
      <c r="U13" s="68">
        <v>18</v>
      </c>
      <c r="V13" s="70">
        <f t="shared" si="6"/>
        <v>7810.0574999999999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48142</v>
      </c>
      <c r="E14" s="30"/>
      <c r="F14" s="30"/>
      <c r="G14" s="30"/>
      <c r="H14" s="30"/>
      <c r="I14" s="20"/>
      <c r="J14" s="20"/>
      <c r="K14" s="20">
        <v>25</v>
      </c>
      <c r="L14" s="20"/>
      <c r="M14" s="20">
        <f t="shared" si="0"/>
        <v>48142</v>
      </c>
      <c r="N14" s="24">
        <f t="shared" si="1"/>
        <v>52692</v>
      </c>
      <c r="O14" s="25">
        <f t="shared" si="2"/>
        <v>1323.905</v>
      </c>
      <c r="P14" s="26"/>
      <c r="Q14" s="26">
        <v>180</v>
      </c>
      <c r="R14" s="24">
        <f t="shared" si="3"/>
        <v>51188.095000000001</v>
      </c>
      <c r="S14" s="25">
        <f t="shared" si="4"/>
        <v>457.34899999999999</v>
      </c>
      <c r="T14" s="66">
        <f t="shared" si="5"/>
        <v>277.34899999999999</v>
      </c>
      <c r="U14" s="68">
        <v>369</v>
      </c>
      <c r="V14" s="70">
        <f t="shared" si="6"/>
        <v>50819.095000000001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24219</v>
      </c>
      <c r="E15" s="30">
        <v>90</v>
      </c>
      <c r="F15" s="30">
        <v>30</v>
      </c>
      <c r="G15" s="30"/>
      <c r="H15" s="30">
        <v>50</v>
      </c>
      <c r="I15" s="20"/>
      <c r="J15" s="20"/>
      <c r="K15" s="20"/>
      <c r="L15" s="20"/>
      <c r="M15" s="20">
        <f t="shared" si="0"/>
        <v>26769</v>
      </c>
      <c r="N15" s="24">
        <f t="shared" si="1"/>
        <v>26769</v>
      </c>
      <c r="O15" s="25">
        <f t="shared" si="2"/>
        <v>736.14750000000004</v>
      </c>
      <c r="P15" s="26"/>
      <c r="Q15" s="26">
        <v>180</v>
      </c>
      <c r="R15" s="24">
        <f t="shared" si="3"/>
        <v>25852.852500000001</v>
      </c>
      <c r="S15" s="25">
        <f t="shared" si="4"/>
        <v>254.30549999999999</v>
      </c>
      <c r="T15" s="66">
        <f t="shared" si="5"/>
        <v>74.305499999999995</v>
      </c>
      <c r="U15" s="68">
        <v>108</v>
      </c>
      <c r="V15" s="70">
        <f t="shared" si="6"/>
        <v>25744.852500000001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29917</v>
      </c>
      <c r="E16" s="30">
        <v>60</v>
      </c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33117</v>
      </c>
      <c r="N16" s="24">
        <f t="shared" si="1"/>
        <v>33117</v>
      </c>
      <c r="O16" s="25">
        <f t="shared" si="2"/>
        <v>910.71749999999997</v>
      </c>
      <c r="P16" s="26"/>
      <c r="Q16" s="26">
        <v>137</v>
      </c>
      <c r="R16" s="24">
        <f t="shared" si="3"/>
        <v>32069.282500000001</v>
      </c>
      <c r="S16" s="25">
        <f t="shared" si="4"/>
        <v>314.61149999999998</v>
      </c>
      <c r="T16" s="66">
        <f t="shared" si="5"/>
        <v>177.61149999999998</v>
      </c>
      <c r="U16" s="68">
        <v>189</v>
      </c>
      <c r="V16" s="70">
        <f t="shared" si="6"/>
        <v>31880.282500000001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4748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7648</v>
      </c>
      <c r="N17" s="24">
        <f t="shared" si="1"/>
        <v>7648</v>
      </c>
      <c r="O17" s="25">
        <f t="shared" si="2"/>
        <v>210.32</v>
      </c>
      <c r="P17" s="26"/>
      <c r="Q17" s="26">
        <v>58</v>
      </c>
      <c r="R17" s="24">
        <f t="shared" si="3"/>
        <v>7379.68</v>
      </c>
      <c r="S17" s="25">
        <f t="shared" si="4"/>
        <v>72.655999999999992</v>
      </c>
      <c r="T17" s="66">
        <f t="shared" si="5"/>
        <v>14.655999999999992</v>
      </c>
      <c r="U17" s="68"/>
      <c r="V17" s="70">
        <f t="shared" si="6"/>
        <v>7379.68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19456</v>
      </c>
      <c r="E18" s="30">
        <v>80</v>
      </c>
      <c r="F18" s="30">
        <v>150</v>
      </c>
      <c r="G18" s="30"/>
      <c r="H18" s="30">
        <v>330</v>
      </c>
      <c r="I18" s="20"/>
      <c r="J18" s="20"/>
      <c r="K18" s="20"/>
      <c r="L18" s="20"/>
      <c r="M18" s="20">
        <f t="shared" si="0"/>
        <v>25526</v>
      </c>
      <c r="N18" s="24">
        <f t="shared" si="1"/>
        <v>25526</v>
      </c>
      <c r="O18" s="25">
        <f t="shared" si="2"/>
        <v>701.96500000000003</v>
      </c>
      <c r="P18" s="26"/>
      <c r="Q18" s="26">
        <v>180</v>
      </c>
      <c r="R18" s="24">
        <f t="shared" si="3"/>
        <v>24644.035</v>
      </c>
      <c r="S18" s="25">
        <f t="shared" si="4"/>
        <v>242.49699999999999</v>
      </c>
      <c r="T18" s="66">
        <f t="shared" si="5"/>
        <v>62.496999999999986</v>
      </c>
      <c r="U18" s="68">
        <v>180</v>
      </c>
      <c r="V18" s="70">
        <f t="shared" si="6"/>
        <v>24464.035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15950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15950</v>
      </c>
      <c r="N19" s="24">
        <f t="shared" si="1"/>
        <v>15950</v>
      </c>
      <c r="O19" s="25">
        <f t="shared" si="2"/>
        <v>438.625</v>
      </c>
      <c r="P19" s="26"/>
      <c r="Q19" s="26">
        <v>170</v>
      </c>
      <c r="R19" s="24">
        <f t="shared" si="3"/>
        <v>15341.375</v>
      </c>
      <c r="S19" s="25">
        <f t="shared" si="4"/>
        <v>151.52500000000001</v>
      </c>
      <c r="T19" s="66">
        <f t="shared" si="5"/>
        <v>-18.474999999999994</v>
      </c>
      <c r="U19" s="68">
        <v>117</v>
      </c>
      <c r="V19" s="70">
        <f t="shared" si="6"/>
        <v>15224.375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11447</v>
      </c>
      <c r="E20" s="30"/>
      <c r="F20" s="30"/>
      <c r="G20" s="30"/>
      <c r="H20" s="30"/>
      <c r="I20" s="20">
        <v>5</v>
      </c>
      <c r="J20" s="20"/>
      <c r="K20" s="20">
        <v>10</v>
      </c>
      <c r="L20" s="20"/>
      <c r="M20" s="20">
        <f t="shared" si="0"/>
        <v>11447</v>
      </c>
      <c r="N20" s="24">
        <f t="shared" si="1"/>
        <v>14222</v>
      </c>
      <c r="O20" s="25">
        <f t="shared" si="2"/>
        <v>314.79250000000002</v>
      </c>
      <c r="P20" s="26"/>
      <c r="Q20" s="26">
        <v>120</v>
      </c>
      <c r="R20" s="24">
        <f t="shared" si="3"/>
        <v>13787.2075</v>
      </c>
      <c r="S20" s="25">
        <f t="shared" si="4"/>
        <v>108.7465</v>
      </c>
      <c r="T20" s="66">
        <f t="shared" si="5"/>
        <v>-11.253500000000003</v>
      </c>
      <c r="U20" s="68">
        <v>72</v>
      </c>
      <c r="V20" s="70">
        <f t="shared" si="6"/>
        <v>13715.2075</v>
      </c>
    </row>
    <row r="21" spans="1:23" ht="15.75" x14ac:dyDescent="0.25">
      <c r="A21" s="28">
        <v>15</v>
      </c>
      <c r="B21" s="20">
        <v>1908446148</v>
      </c>
      <c r="C21" s="20" t="s">
        <v>51</v>
      </c>
      <c r="D21" s="29">
        <v>3141</v>
      </c>
      <c r="E21" s="30"/>
      <c r="F21" s="30"/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3411</v>
      </c>
      <c r="N21" s="24">
        <f t="shared" si="1"/>
        <v>4321</v>
      </c>
      <c r="O21" s="25">
        <f t="shared" si="2"/>
        <v>93.802499999999995</v>
      </c>
      <c r="P21" s="26"/>
      <c r="Q21" s="26">
        <v>17</v>
      </c>
      <c r="R21" s="24">
        <f t="shared" si="3"/>
        <v>4210.1975000000002</v>
      </c>
      <c r="S21" s="25">
        <f t="shared" si="4"/>
        <v>32.404499999999999</v>
      </c>
      <c r="T21" s="66">
        <f t="shared" si="5"/>
        <v>15.404499999999999</v>
      </c>
      <c r="U21" s="68"/>
      <c r="V21" s="70">
        <f t="shared" si="6"/>
        <v>4210.1975000000002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25826</v>
      </c>
      <c r="E22" s="30"/>
      <c r="F22" s="30"/>
      <c r="G22" s="20"/>
      <c r="H22" s="30"/>
      <c r="I22" s="20">
        <v>25</v>
      </c>
      <c r="J22" s="20"/>
      <c r="K22" s="20">
        <v>25</v>
      </c>
      <c r="L22" s="20"/>
      <c r="M22" s="20">
        <f t="shared" si="0"/>
        <v>25826</v>
      </c>
      <c r="N22" s="24">
        <f t="shared" si="1"/>
        <v>35151</v>
      </c>
      <c r="O22" s="25">
        <f t="shared" si="2"/>
        <v>710.21500000000003</v>
      </c>
      <c r="P22" s="26"/>
      <c r="Q22" s="26">
        <v>150</v>
      </c>
      <c r="R22" s="24">
        <f t="shared" si="3"/>
        <v>34290.785000000003</v>
      </c>
      <c r="S22" s="25">
        <f t="shared" si="4"/>
        <v>245.34699999999998</v>
      </c>
      <c r="T22" s="66">
        <f t="shared" si="5"/>
        <v>95.34699999999998</v>
      </c>
      <c r="U22" s="68">
        <v>108</v>
      </c>
      <c r="V22" s="70">
        <f t="shared" si="6"/>
        <v>34182.785000000003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11457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11457</v>
      </c>
      <c r="N23" s="24">
        <f t="shared" si="1"/>
        <v>11457</v>
      </c>
      <c r="O23" s="25">
        <f t="shared" si="2"/>
        <v>315.0675</v>
      </c>
      <c r="P23" s="26"/>
      <c r="Q23" s="26">
        <v>100</v>
      </c>
      <c r="R23" s="24">
        <f t="shared" si="3"/>
        <v>11041.932500000001</v>
      </c>
      <c r="S23" s="25">
        <f t="shared" si="4"/>
        <v>108.8415</v>
      </c>
      <c r="T23" s="66">
        <f t="shared" si="5"/>
        <v>8.8414999999999964</v>
      </c>
      <c r="U23" s="68">
        <v>54</v>
      </c>
      <c r="V23" s="70">
        <f t="shared" si="6"/>
        <v>10987.932500000001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28682</v>
      </c>
      <c r="E24" s="30">
        <v>300</v>
      </c>
      <c r="F24" s="30">
        <v>500</v>
      </c>
      <c r="G24" s="30"/>
      <c r="H24" s="30">
        <v>1500</v>
      </c>
      <c r="I24" s="20"/>
      <c r="J24" s="20"/>
      <c r="K24" s="20"/>
      <c r="L24" s="20"/>
      <c r="M24" s="20">
        <f t="shared" si="0"/>
        <v>53182</v>
      </c>
      <c r="N24" s="24">
        <f t="shared" si="1"/>
        <v>53182</v>
      </c>
      <c r="O24" s="25">
        <f t="shared" si="2"/>
        <v>1462.5050000000001</v>
      </c>
      <c r="P24" s="26"/>
      <c r="Q24" s="26">
        <v>143</v>
      </c>
      <c r="R24" s="24">
        <f t="shared" si="3"/>
        <v>51576.495000000003</v>
      </c>
      <c r="S24" s="25">
        <f t="shared" si="4"/>
        <v>505.22899999999998</v>
      </c>
      <c r="T24" s="66">
        <f t="shared" si="5"/>
        <v>362.22899999999998</v>
      </c>
      <c r="U24" s="68">
        <v>144</v>
      </c>
      <c r="V24" s="70">
        <f t="shared" si="6"/>
        <v>51432.495000000003</v>
      </c>
      <c r="W24">
        <v>282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6808</v>
      </c>
      <c r="E25" s="30">
        <v>20</v>
      </c>
      <c r="F25" s="30">
        <v>20</v>
      </c>
      <c r="G25" s="30"/>
      <c r="H25" s="30">
        <v>270</v>
      </c>
      <c r="I25" s="20">
        <v>10</v>
      </c>
      <c r="J25" s="20"/>
      <c r="K25" s="20"/>
      <c r="L25" s="20"/>
      <c r="M25" s="20">
        <f t="shared" si="0"/>
        <v>9838</v>
      </c>
      <c r="N25" s="24">
        <f t="shared" si="1"/>
        <v>11748</v>
      </c>
      <c r="O25" s="25">
        <f t="shared" si="2"/>
        <v>270.54500000000002</v>
      </c>
      <c r="P25" s="26"/>
      <c r="Q25" s="26">
        <v>85</v>
      </c>
      <c r="R25" s="24">
        <f t="shared" si="3"/>
        <v>11392.455</v>
      </c>
      <c r="S25" s="25">
        <f t="shared" si="4"/>
        <v>93.460999999999999</v>
      </c>
      <c r="T25" s="66">
        <f t="shared" si="5"/>
        <v>8.4609999999999985</v>
      </c>
      <c r="U25" s="68">
        <v>36</v>
      </c>
      <c r="V25" s="70">
        <f t="shared" si="6"/>
        <v>11356.455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14910</v>
      </c>
      <c r="E26" s="29">
        <v>40</v>
      </c>
      <c r="F26" s="30">
        <v>60</v>
      </c>
      <c r="G26" s="30"/>
      <c r="H26" s="30"/>
      <c r="I26" s="20"/>
      <c r="J26" s="20"/>
      <c r="K26" s="20"/>
      <c r="L26" s="20"/>
      <c r="M26" s="20">
        <f t="shared" si="0"/>
        <v>16310</v>
      </c>
      <c r="N26" s="24">
        <f t="shared" si="1"/>
        <v>16310</v>
      </c>
      <c r="O26" s="25">
        <f t="shared" si="2"/>
        <v>448.52499999999998</v>
      </c>
      <c r="P26" s="26"/>
      <c r="Q26" s="26">
        <v>128</v>
      </c>
      <c r="R26" s="24">
        <f t="shared" si="3"/>
        <v>15733.475</v>
      </c>
      <c r="S26" s="25">
        <f t="shared" si="4"/>
        <v>154.94499999999999</v>
      </c>
      <c r="T26" s="66">
        <f t="shared" si="5"/>
        <v>26.944999999999993</v>
      </c>
      <c r="U26" s="68">
        <v>63</v>
      </c>
      <c r="V26" s="70">
        <f t="shared" si="6"/>
        <v>15670.475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8007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8007</v>
      </c>
      <c r="N27" s="40">
        <f t="shared" si="1"/>
        <v>8007</v>
      </c>
      <c r="O27" s="42">
        <f t="shared" si="2"/>
        <v>220.1925</v>
      </c>
      <c r="P27" s="41"/>
      <c r="Q27" s="41">
        <v>100</v>
      </c>
      <c r="R27" s="40">
        <f t="shared" si="3"/>
        <v>7686.8074999999999</v>
      </c>
      <c r="S27" s="42">
        <f t="shared" si="4"/>
        <v>76.066500000000005</v>
      </c>
      <c r="T27" s="67">
        <f t="shared" si="5"/>
        <v>-23.933499999999995</v>
      </c>
      <c r="U27" s="69">
        <v>18</v>
      </c>
      <c r="V27" s="71">
        <f t="shared" si="6"/>
        <v>7668.8074999999999</v>
      </c>
    </row>
    <row r="28" spans="1:23" ht="16.5" thickBot="1" x14ac:dyDescent="0.3">
      <c r="A28" s="89" t="s">
        <v>44</v>
      </c>
      <c r="B28" s="90"/>
      <c r="C28" s="91"/>
      <c r="D28" s="44">
        <f t="shared" ref="D28:E28" si="7">SUM(D7:D27)</f>
        <v>347929</v>
      </c>
      <c r="E28" s="45">
        <f t="shared" si="7"/>
        <v>840</v>
      </c>
      <c r="F28" s="45">
        <f t="shared" ref="F28:V28" si="8">SUM(F7:F27)</f>
        <v>1180</v>
      </c>
      <c r="G28" s="45">
        <f t="shared" si="8"/>
        <v>0</v>
      </c>
      <c r="H28" s="45">
        <f t="shared" si="8"/>
        <v>3160</v>
      </c>
      <c r="I28" s="45">
        <f t="shared" si="8"/>
        <v>42</v>
      </c>
      <c r="J28" s="45">
        <f t="shared" si="8"/>
        <v>0</v>
      </c>
      <c r="K28" s="45">
        <f t="shared" si="8"/>
        <v>75</v>
      </c>
      <c r="L28" s="45">
        <f t="shared" si="8"/>
        <v>0</v>
      </c>
      <c r="M28" s="61">
        <f t="shared" si="8"/>
        <v>404969</v>
      </c>
      <c r="N28" s="61">
        <f t="shared" si="8"/>
        <v>426641</v>
      </c>
      <c r="O28" s="62">
        <f t="shared" si="8"/>
        <v>11136.647499999997</v>
      </c>
      <c r="P28" s="61">
        <f t="shared" si="8"/>
        <v>100</v>
      </c>
      <c r="Q28" s="61">
        <f t="shared" si="8"/>
        <v>2347</v>
      </c>
      <c r="R28" s="61">
        <f t="shared" si="8"/>
        <v>413157.3525000001</v>
      </c>
      <c r="S28" s="61">
        <f t="shared" si="8"/>
        <v>3847.2055</v>
      </c>
      <c r="T28" s="61">
        <f t="shared" si="8"/>
        <v>1500.2054999999998</v>
      </c>
      <c r="U28" s="61">
        <f t="shared" si="8"/>
        <v>2061</v>
      </c>
      <c r="V28" s="61">
        <f t="shared" si="8"/>
        <v>411096.35249999998</v>
      </c>
    </row>
    <row r="29" spans="1:23" ht="15.75" thickBot="1" x14ac:dyDescent="0.3">
      <c r="A29" s="92" t="s">
        <v>45</v>
      </c>
      <c r="B29" s="93"/>
      <c r="C29" s="94"/>
      <c r="D29" s="48">
        <f>D4+D5-D28</f>
        <v>833283</v>
      </c>
      <c r="E29" s="48">
        <f t="shared" ref="E29:L29" si="9">E4+E5-E28</f>
        <v>1485</v>
      </c>
      <c r="F29" s="48">
        <f t="shared" si="9"/>
        <v>12830</v>
      </c>
      <c r="G29" s="48">
        <f t="shared" si="9"/>
        <v>0</v>
      </c>
      <c r="H29" s="48">
        <f t="shared" si="9"/>
        <v>42660</v>
      </c>
      <c r="I29" s="48">
        <f t="shared" si="9"/>
        <v>1246</v>
      </c>
      <c r="J29" s="48">
        <f t="shared" si="9"/>
        <v>335</v>
      </c>
      <c r="K29" s="48">
        <f t="shared" si="9"/>
        <v>479</v>
      </c>
      <c r="L29" s="48">
        <f t="shared" si="9"/>
        <v>0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42" priority="59" operator="equal">
      <formula>212030016606640</formula>
    </cfRule>
  </conditionalFormatting>
  <conditionalFormatting sqref="D29 E4:E6 E28:K29">
    <cfRule type="cellIs" dxfId="1041" priority="57" operator="equal">
      <formula>$E$4</formula>
    </cfRule>
    <cfRule type="cellIs" dxfId="1040" priority="58" operator="equal">
      <formula>2120</formula>
    </cfRule>
  </conditionalFormatting>
  <conditionalFormatting sqref="D29:E29 F4:F6 F28:F29">
    <cfRule type="cellIs" dxfId="1039" priority="55" operator="equal">
      <formula>$F$4</formula>
    </cfRule>
    <cfRule type="cellIs" dxfId="1038" priority="56" operator="equal">
      <formula>300</formula>
    </cfRule>
  </conditionalFormatting>
  <conditionalFormatting sqref="G4:G6 G28:G29">
    <cfRule type="cellIs" dxfId="1037" priority="53" operator="equal">
      <formula>$G$4</formula>
    </cfRule>
    <cfRule type="cellIs" dxfId="1036" priority="54" operator="equal">
      <formula>1660</formula>
    </cfRule>
  </conditionalFormatting>
  <conditionalFormatting sqref="H4:H6 H28:H29">
    <cfRule type="cellIs" dxfId="1035" priority="51" operator="equal">
      <formula>$H$4</formula>
    </cfRule>
    <cfRule type="cellIs" dxfId="1034" priority="52" operator="equal">
      <formula>6640</formula>
    </cfRule>
  </conditionalFormatting>
  <conditionalFormatting sqref="T6:T28 U28:V28">
    <cfRule type="cellIs" dxfId="1033" priority="50" operator="lessThan">
      <formula>0</formula>
    </cfRule>
  </conditionalFormatting>
  <conditionalFormatting sqref="T7:T27">
    <cfRule type="cellIs" dxfId="1032" priority="47" operator="lessThan">
      <formula>0</formula>
    </cfRule>
    <cfRule type="cellIs" dxfId="1031" priority="48" operator="lessThan">
      <formula>0</formula>
    </cfRule>
    <cfRule type="cellIs" dxfId="1030" priority="49" operator="lessThan">
      <formula>0</formula>
    </cfRule>
  </conditionalFormatting>
  <conditionalFormatting sqref="E4:E6 E28:K28">
    <cfRule type="cellIs" dxfId="1029" priority="46" operator="equal">
      <formula>$E$4</formula>
    </cfRule>
  </conditionalFormatting>
  <conditionalFormatting sqref="D28:D29 D6 D4:M4">
    <cfRule type="cellIs" dxfId="1028" priority="45" operator="equal">
      <formula>$D$4</formula>
    </cfRule>
  </conditionalFormatting>
  <conditionalFormatting sqref="I4:I6 I28:I29">
    <cfRule type="cellIs" dxfId="1027" priority="44" operator="equal">
      <formula>$I$4</formula>
    </cfRule>
  </conditionalFormatting>
  <conditionalFormatting sqref="J4:J6 J28:J29">
    <cfRule type="cellIs" dxfId="1026" priority="43" operator="equal">
      <formula>$J$4</formula>
    </cfRule>
  </conditionalFormatting>
  <conditionalFormatting sqref="K4:K6 K28:K29">
    <cfRule type="cellIs" dxfId="1025" priority="42" operator="equal">
      <formula>$K$4</formula>
    </cfRule>
  </conditionalFormatting>
  <conditionalFormatting sqref="M4:M6">
    <cfRule type="cellIs" dxfId="1024" priority="41" operator="equal">
      <formula>$L$4</formula>
    </cfRule>
  </conditionalFormatting>
  <conditionalFormatting sqref="T7:T28 U28:V28">
    <cfRule type="cellIs" dxfId="1023" priority="38" operator="lessThan">
      <formula>0</formula>
    </cfRule>
    <cfRule type="cellIs" dxfId="1022" priority="39" operator="lessThan">
      <formula>0</formula>
    </cfRule>
    <cfRule type="cellIs" dxfId="1021" priority="40" operator="lessThan">
      <formula>0</formula>
    </cfRule>
  </conditionalFormatting>
  <conditionalFormatting sqref="D5:K5">
    <cfRule type="cellIs" dxfId="1020" priority="37" operator="greaterThan">
      <formula>0</formula>
    </cfRule>
  </conditionalFormatting>
  <conditionalFormatting sqref="T6:T28 U28:V28">
    <cfRule type="cellIs" dxfId="1019" priority="36" operator="lessThan">
      <formula>0</formula>
    </cfRule>
  </conditionalFormatting>
  <conditionalFormatting sqref="T7:T27">
    <cfRule type="cellIs" dxfId="1018" priority="33" operator="lessThan">
      <formula>0</formula>
    </cfRule>
    <cfRule type="cellIs" dxfId="1017" priority="34" operator="lessThan">
      <formula>0</formula>
    </cfRule>
    <cfRule type="cellIs" dxfId="1016" priority="35" operator="lessThan">
      <formula>0</formula>
    </cfRule>
  </conditionalFormatting>
  <conditionalFormatting sqref="T7:T28 U28:V28">
    <cfRule type="cellIs" dxfId="1015" priority="30" operator="lessThan">
      <formula>0</formula>
    </cfRule>
    <cfRule type="cellIs" dxfId="1014" priority="31" operator="lessThan">
      <formula>0</formula>
    </cfRule>
    <cfRule type="cellIs" dxfId="1013" priority="32" operator="lessThan">
      <formula>0</formula>
    </cfRule>
  </conditionalFormatting>
  <conditionalFormatting sqref="D5:K5">
    <cfRule type="cellIs" dxfId="1012" priority="29" operator="greaterThan">
      <formula>0</formula>
    </cfRule>
  </conditionalFormatting>
  <conditionalFormatting sqref="L4 L6 L28:L29">
    <cfRule type="cellIs" dxfId="1011" priority="28" operator="equal">
      <formula>$L$4</formula>
    </cfRule>
  </conditionalFormatting>
  <conditionalFormatting sqref="D7:S7">
    <cfRule type="cellIs" dxfId="1010" priority="27" operator="greaterThan">
      <formula>0</formula>
    </cfRule>
  </conditionalFormatting>
  <conditionalFormatting sqref="D9:S9">
    <cfRule type="cellIs" dxfId="1009" priority="26" operator="greaterThan">
      <formula>0</formula>
    </cfRule>
  </conditionalFormatting>
  <conditionalFormatting sqref="D11:S11">
    <cfRule type="cellIs" dxfId="1008" priority="25" operator="greaterThan">
      <formula>0</formula>
    </cfRule>
  </conditionalFormatting>
  <conditionalFormatting sqref="D13:S13">
    <cfRule type="cellIs" dxfId="1007" priority="24" operator="greaterThan">
      <formula>0</formula>
    </cfRule>
  </conditionalFormatting>
  <conditionalFormatting sqref="D15:S15">
    <cfRule type="cellIs" dxfId="1006" priority="23" operator="greaterThan">
      <formula>0</formula>
    </cfRule>
  </conditionalFormatting>
  <conditionalFormatting sqref="D17:S17">
    <cfRule type="cellIs" dxfId="1005" priority="22" operator="greaterThan">
      <formula>0</formula>
    </cfRule>
  </conditionalFormatting>
  <conditionalFormatting sqref="D19:S19">
    <cfRule type="cellIs" dxfId="1004" priority="21" operator="greaterThan">
      <formula>0</formula>
    </cfRule>
  </conditionalFormatting>
  <conditionalFormatting sqref="D21:S21">
    <cfRule type="cellIs" dxfId="1003" priority="20" operator="greaterThan">
      <formula>0</formula>
    </cfRule>
  </conditionalFormatting>
  <conditionalFormatting sqref="D23:S23">
    <cfRule type="cellIs" dxfId="1002" priority="19" operator="greaterThan">
      <formula>0</formula>
    </cfRule>
  </conditionalFormatting>
  <conditionalFormatting sqref="D25:S25">
    <cfRule type="cellIs" dxfId="1001" priority="18" operator="greaterThan">
      <formula>0</formula>
    </cfRule>
  </conditionalFormatting>
  <conditionalFormatting sqref="D27:S27">
    <cfRule type="cellIs" dxfId="1000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2021-06-06T13:17:09Z</dcterms:modified>
</cp:coreProperties>
</file>