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82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9" l="1"/>
  <c r="D28" i="8" l="1"/>
  <c r="D23" i="34" l="1"/>
  <c r="C23" i="34"/>
  <c r="B24" i="34"/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L28" i="33" s="1"/>
  <c r="L29" i="33" s="1"/>
  <c r="E14" i="33"/>
  <c r="F14" i="33"/>
  <c r="G14" i="33"/>
  <c r="H14" i="33"/>
  <c r="C10" i="34" s="1"/>
  <c r="D10" i="34" s="1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6" i="9" l="1"/>
  <c r="O18" i="9"/>
  <c r="O26" i="9"/>
  <c r="O24" i="9"/>
  <c r="J28" i="33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M7" i="33"/>
  <c r="S7" i="33" s="1"/>
  <c r="T7" i="33" s="1"/>
  <c r="N7" i="33"/>
  <c r="R21" i="33"/>
  <c r="R23" i="33"/>
  <c r="R27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9" i="33" l="1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<sst xmlns="http://schemas.openxmlformats.org/spreadsheetml/2006/main" count="1513" uniqueCount="63">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</sst>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G7" sqref="G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62" t="s">
        <v>38</v>
      </c>
      <c r="B28" s="63"/>
      <c r="C28" s="64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65" t="s">
        <v>39</v>
      </c>
      <c r="B29" s="66"/>
      <c r="C29" s="67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'9'!D29</f>
        <v>568488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'10'!D29</f>
        <v>568488</v>
      </c>
      <c r="E4" s="2">
        <f>'10'!E29</f>
        <v>4455</v>
      </c>
      <c r="F4" s="2">
        <f>'10'!F29</f>
        <v>11580</v>
      </c>
      <c r="G4" s="2">
        <f>'10'!G29</f>
        <v>1190</v>
      </c>
      <c r="H4" s="2">
        <f>'10'!H29</f>
        <v>19345</v>
      </c>
      <c r="I4" s="2">
        <f>'10'!I29</f>
        <v>1150</v>
      </c>
      <c r="J4" s="2">
        <f>'10'!J29</f>
        <v>414</v>
      </c>
      <c r="K4" s="2">
        <f>'10'!K29</f>
        <v>449</v>
      </c>
      <c r="L4" s="2">
        <f>'10'!L29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'11'!D29</f>
        <v>568488</v>
      </c>
      <c r="E4" s="2">
        <f>'11'!E29</f>
        <v>4455</v>
      </c>
      <c r="F4" s="2">
        <f>'11'!F29</f>
        <v>11580</v>
      </c>
      <c r="G4" s="2">
        <f>'11'!G29</f>
        <v>1190</v>
      </c>
      <c r="H4" s="2">
        <f>'11'!H29</f>
        <v>19345</v>
      </c>
      <c r="I4" s="2">
        <f>'11'!I29</f>
        <v>1150</v>
      </c>
      <c r="J4" s="2">
        <f>'11'!J29</f>
        <v>414</v>
      </c>
      <c r="K4" s="2">
        <f>'11'!K29</f>
        <v>449</v>
      </c>
      <c r="L4" s="2">
        <f>'11'!L29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'12'!D29</f>
        <v>568488</v>
      </c>
      <c r="E4" s="2">
        <f>'12'!E29</f>
        <v>4455</v>
      </c>
      <c r="F4" s="2">
        <f>'12'!F29</f>
        <v>11580</v>
      </c>
      <c r="G4" s="2">
        <f>'12'!G29</f>
        <v>1190</v>
      </c>
      <c r="H4" s="2">
        <f>'12'!H29</f>
        <v>19345</v>
      </c>
      <c r="I4" s="2">
        <f>'12'!I29</f>
        <v>1150</v>
      </c>
      <c r="J4" s="2">
        <f>'12'!J29</f>
        <v>414</v>
      </c>
      <c r="K4" s="2">
        <f>'12'!K29</f>
        <v>449</v>
      </c>
      <c r="L4" s="2">
        <f>'12'!L29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'13'!D29</f>
        <v>568488</v>
      </c>
      <c r="E4" s="2">
        <f>'13'!E29</f>
        <v>4455</v>
      </c>
      <c r="F4" s="2">
        <f>'13'!F29</f>
        <v>11580</v>
      </c>
      <c r="G4" s="2">
        <f>'13'!G29</f>
        <v>1190</v>
      </c>
      <c r="H4" s="2">
        <f>'13'!H29</f>
        <v>19345</v>
      </c>
      <c r="I4" s="2">
        <f>'13'!I29</f>
        <v>1150</v>
      </c>
      <c r="J4" s="2">
        <f>'13'!J29</f>
        <v>414</v>
      </c>
      <c r="K4" s="2">
        <f>'13'!K29</f>
        <v>449</v>
      </c>
      <c r="L4" s="2">
        <f>'13'!L29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'14'!D29</f>
        <v>568488</v>
      </c>
      <c r="E4" s="2">
        <f>'14'!E29</f>
        <v>4455</v>
      </c>
      <c r="F4" s="2">
        <f>'14'!F29</f>
        <v>11580</v>
      </c>
      <c r="G4" s="2">
        <f>'14'!G29</f>
        <v>1190</v>
      </c>
      <c r="H4" s="2">
        <f>'14'!H29</f>
        <v>19345</v>
      </c>
      <c r="I4" s="2">
        <f>'14'!I29</f>
        <v>1150</v>
      </c>
      <c r="J4" s="2">
        <f>'14'!J29</f>
        <v>414</v>
      </c>
      <c r="K4" s="2">
        <f>'14'!K29</f>
        <v>449</v>
      </c>
      <c r="L4" s="2">
        <f>'14'!L29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'15'!D29</f>
        <v>568488</v>
      </c>
      <c r="E4" s="2">
        <f>'15'!E29</f>
        <v>4455</v>
      </c>
      <c r="F4" s="2">
        <f>'15'!F29</f>
        <v>11580</v>
      </c>
      <c r="G4" s="2">
        <f>'15'!G29</f>
        <v>1190</v>
      </c>
      <c r="H4" s="2">
        <f>'15'!H29</f>
        <v>19345</v>
      </c>
      <c r="I4" s="2">
        <f>'15'!I29</f>
        <v>1150</v>
      </c>
      <c r="J4" s="2">
        <f>'15'!J29</f>
        <v>414</v>
      </c>
      <c r="K4" s="2">
        <f>'15'!K29</f>
        <v>449</v>
      </c>
      <c r="L4" s="2">
        <f>'15'!L29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'16'!D29</f>
        <v>568488</v>
      </c>
      <c r="E4" s="2">
        <f>'16'!E29</f>
        <v>4455</v>
      </c>
      <c r="F4" s="2">
        <f>'16'!F29</f>
        <v>11580</v>
      </c>
      <c r="G4" s="2">
        <f>'16'!G29</f>
        <v>1190</v>
      </c>
      <c r="H4" s="2">
        <f>'16'!H29</f>
        <v>19345</v>
      </c>
      <c r="I4" s="2">
        <f>'16'!I29</f>
        <v>1150</v>
      </c>
      <c r="J4" s="2">
        <f>'16'!J29</f>
        <v>414</v>
      </c>
      <c r="K4" s="2">
        <f>'16'!K29</f>
        <v>449</v>
      </c>
      <c r="L4" s="2">
        <f>'16'!L29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'17'!D29</f>
        <v>568488</v>
      </c>
      <c r="E4" s="2">
        <f>'17'!E29</f>
        <v>4455</v>
      </c>
      <c r="F4" s="2">
        <f>'17'!F29</f>
        <v>11580</v>
      </c>
      <c r="G4" s="2">
        <f>'17'!G29</f>
        <v>1190</v>
      </c>
      <c r="H4" s="2">
        <f>'17'!H29</f>
        <v>19345</v>
      </c>
      <c r="I4" s="2">
        <f>'17'!I29</f>
        <v>1150</v>
      </c>
      <c r="J4" s="2">
        <f>'17'!J29</f>
        <v>414</v>
      </c>
      <c r="K4" s="2">
        <f>'17'!K29</f>
        <v>449</v>
      </c>
      <c r="L4" s="2">
        <f>'17'!L29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'18'!D29</f>
        <v>568488</v>
      </c>
      <c r="E4" s="2">
        <f>'18'!E29</f>
        <v>4455</v>
      </c>
      <c r="F4" s="2">
        <f>'18'!F29</f>
        <v>11580</v>
      </c>
      <c r="G4" s="2">
        <f>'18'!G29</f>
        <v>1190</v>
      </c>
      <c r="H4" s="2">
        <f>'18'!H29</f>
        <v>19345</v>
      </c>
      <c r="I4" s="2">
        <f>'18'!I29</f>
        <v>1150</v>
      </c>
      <c r="J4" s="2">
        <f>'18'!J29</f>
        <v>414</v>
      </c>
      <c r="K4" s="2">
        <f>'18'!K29</f>
        <v>449</v>
      </c>
      <c r="L4" s="2">
        <f>'18'!L29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49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'1'!D29</f>
        <v>478654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8715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8715</v>
      </c>
      <c r="N18" s="24">
        <f t="shared" si="1"/>
        <v>9670</v>
      </c>
      <c r="O18" s="25">
        <f t="shared" si="2"/>
        <v>239.66249999999999</v>
      </c>
      <c r="P18" s="26"/>
      <c r="Q18" s="26">
        <v>150</v>
      </c>
      <c r="R18" s="24">
        <f t="shared" si="3"/>
        <v>9280.3374999999996</v>
      </c>
      <c r="S18" s="25">
        <f t="shared" si="4"/>
        <v>82.792500000000004</v>
      </c>
      <c r="T18" s="27">
        <f t="shared" si="5"/>
        <v>-67.207499999999996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86964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92044</v>
      </c>
      <c r="N28" s="45">
        <f t="shared" si="7"/>
        <v>97738</v>
      </c>
      <c r="O28" s="46">
        <f t="shared" si="7"/>
        <v>2531.21</v>
      </c>
      <c r="P28" s="45">
        <f t="shared" si="7"/>
        <v>0</v>
      </c>
      <c r="Q28" s="45">
        <f t="shared" si="7"/>
        <v>677</v>
      </c>
      <c r="R28" s="45">
        <f t="shared" si="7"/>
        <v>94529.79</v>
      </c>
      <c r="S28" s="45">
        <f t="shared" si="7"/>
        <v>874.41800000000001</v>
      </c>
      <c r="T28" s="47">
        <f t="shared" si="7"/>
        <v>197.41800000000001</v>
      </c>
    </row>
    <row r="29" spans="1:20" ht="15.75" thickBot="1" x14ac:dyDescent="0.3">
      <c r="A29" s="65" t="s">
        <v>39</v>
      </c>
      <c r="B29" s="66"/>
      <c r="C29" s="67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'19'!D29</f>
        <v>568488</v>
      </c>
      <c r="E4" s="2">
        <f>'19'!E29</f>
        <v>4455</v>
      </c>
      <c r="F4" s="2">
        <f>'19'!F29</f>
        <v>11580</v>
      </c>
      <c r="G4" s="2">
        <f>'19'!G29</f>
        <v>1190</v>
      </c>
      <c r="H4" s="2">
        <f>'19'!H29</f>
        <v>19345</v>
      </c>
      <c r="I4" s="2">
        <f>'19'!I29</f>
        <v>1150</v>
      </c>
      <c r="J4" s="2">
        <f>'19'!J29</f>
        <v>414</v>
      </c>
      <c r="K4" s="2">
        <f>'19'!K29</f>
        <v>449</v>
      </c>
      <c r="L4" s="2">
        <f>'19'!L29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'20'!D29</f>
        <v>568488</v>
      </c>
      <c r="E4" s="2">
        <f>'20'!E29</f>
        <v>4455</v>
      </c>
      <c r="F4" s="2">
        <f>'20'!F29</f>
        <v>11580</v>
      </c>
      <c r="G4" s="2">
        <f>'20'!G29</f>
        <v>1190</v>
      </c>
      <c r="H4" s="2">
        <f>'20'!H29</f>
        <v>19345</v>
      </c>
      <c r="I4" s="2">
        <f>'20'!I29</f>
        <v>1150</v>
      </c>
      <c r="J4" s="2">
        <f>'20'!J29</f>
        <v>414</v>
      </c>
      <c r="K4" s="2">
        <f>'20'!K29</f>
        <v>449</v>
      </c>
      <c r="L4" s="2">
        <f>'20'!L29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'21'!D29</f>
        <v>568488</v>
      </c>
      <c r="E4" s="2">
        <f>'21'!E29</f>
        <v>4455</v>
      </c>
      <c r="F4" s="2">
        <f>'21'!F29</f>
        <v>11580</v>
      </c>
      <c r="G4" s="2">
        <f>'21'!G29</f>
        <v>1190</v>
      </c>
      <c r="H4" s="2">
        <f>'21'!H29</f>
        <v>19345</v>
      </c>
      <c r="I4" s="2">
        <f>'21'!I29</f>
        <v>1150</v>
      </c>
      <c r="J4" s="2">
        <f>'21'!J29</f>
        <v>414</v>
      </c>
      <c r="K4" s="2">
        <f>'21'!K29</f>
        <v>449</v>
      </c>
      <c r="L4" s="2">
        <f>'21'!L29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'22'!D29</f>
        <v>568488</v>
      </c>
      <c r="E4" s="2">
        <f>'22'!E29</f>
        <v>4455</v>
      </c>
      <c r="F4" s="2">
        <f>'22'!F29</f>
        <v>11580</v>
      </c>
      <c r="G4" s="2">
        <f>'22'!G29</f>
        <v>1190</v>
      </c>
      <c r="H4" s="2">
        <f>'22'!H29</f>
        <v>19345</v>
      </c>
      <c r="I4" s="2">
        <f>'22'!I29</f>
        <v>1150</v>
      </c>
      <c r="J4" s="2">
        <f>'22'!J29</f>
        <v>414</v>
      </c>
      <c r="K4" s="2">
        <f>'22'!K29</f>
        <v>449</v>
      </c>
      <c r="L4" s="2">
        <f>'22'!L29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'23'!D29</f>
        <v>568488</v>
      </c>
      <c r="E4" s="2">
        <f>'23'!E29</f>
        <v>4455</v>
      </c>
      <c r="F4" s="2">
        <f>'23'!F29</f>
        <v>11580</v>
      </c>
      <c r="G4" s="2">
        <f>'23'!G29</f>
        <v>1190</v>
      </c>
      <c r="H4" s="2">
        <f>'23'!H29</f>
        <v>19345</v>
      </c>
      <c r="I4" s="2">
        <f>'23'!I29</f>
        <v>1150</v>
      </c>
      <c r="J4" s="2">
        <f>'23'!J29</f>
        <v>414</v>
      </c>
      <c r="K4" s="2">
        <f>'23'!K29</f>
        <v>449</v>
      </c>
      <c r="L4" s="2">
        <f>'23'!L29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'24'!D29</f>
        <v>568488</v>
      </c>
      <c r="E4" s="2">
        <f>'24'!E29</f>
        <v>4455</v>
      </c>
      <c r="F4" s="2">
        <f>'24'!F29</f>
        <v>11580</v>
      </c>
      <c r="G4" s="2">
        <f>'24'!G29</f>
        <v>1190</v>
      </c>
      <c r="H4" s="2">
        <f>'24'!H29</f>
        <v>19345</v>
      </c>
      <c r="I4" s="2">
        <f>'24'!I29</f>
        <v>1150</v>
      </c>
      <c r="J4" s="2">
        <f>'24'!J29</f>
        <v>414</v>
      </c>
      <c r="K4" s="2">
        <f>'24'!K29</f>
        <v>449</v>
      </c>
      <c r="L4" s="2">
        <f>'24'!L29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'25'!D29</f>
        <v>568488</v>
      </c>
      <c r="E4" s="2">
        <f>'25'!E29</f>
        <v>4455</v>
      </c>
      <c r="F4" s="2">
        <f>'25'!F29</f>
        <v>11580</v>
      </c>
      <c r="G4" s="2">
        <f>'25'!G29</f>
        <v>1190</v>
      </c>
      <c r="H4" s="2">
        <f>'25'!H29</f>
        <v>19345</v>
      </c>
      <c r="I4" s="2">
        <f>'25'!I29</f>
        <v>1150</v>
      </c>
      <c r="J4" s="2">
        <f>'25'!J29</f>
        <v>414</v>
      </c>
      <c r="K4" s="2">
        <f>'25'!K29</f>
        <v>449</v>
      </c>
      <c r="L4" s="2">
        <f>'25'!L29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'26'!D29</f>
        <v>568488</v>
      </c>
      <c r="E4" s="2">
        <f>'26'!E29</f>
        <v>4455</v>
      </c>
      <c r="F4" s="2">
        <f>'26'!F29</f>
        <v>11580</v>
      </c>
      <c r="G4" s="2">
        <f>'26'!G29</f>
        <v>1190</v>
      </c>
      <c r="H4" s="2">
        <f>'26'!H29</f>
        <v>19345</v>
      </c>
      <c r="I4" s="2">
        <f>'26'!I29</f>
        <v>1150</v>
      </c>
      <c r="J4" s="2">
        <f>'26'!J29</f>
        <v>414</v>
      </c>
      <c r="K4" s="2">
        <f>'26'!K29</f>
        <v>449</v>
      </c>
      <c r="L4" s="2">
        <f>'26'!L29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'27'!D29</f>
        <v>568488</v>
      </c>
      <c r="E4" s="2">
        <f>'27'!E29</f>
        <v>4455</v>
      </c>
      <c r="F4" s="2">
        <f>'27'!F29</f>
        <v>11580</v>
      </c>
      <c r="G4" s="2">
        <f>'27'!G29</f>
        <v>1190</v>
      </c>
      <c r="H4" s="2">
        <f>'27'!H29</f>
        <v>19345</v>
      </c>
      <c r="I4" s="2">
        <f>'27'!I29</f>
        <v>1150</v>
      </c>
      <c r="J4" s="2">
        <f>'27'!J29</f>
        <v>414</v>
      </c>
      <c r="K4" s="2">
        <f>'27'!K29</f>
        <v>449</v>
      </c>
      <c r="L4" s="2">
        <f>'27'!L29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'28'!D29</f>
        <v>568488</v>
      </c>
      <c r="E4" s="2">
        <f>'28'!E29</f>
        <v>4455</v>
      </c>
      <c r="F4" s="2">
        <f>'28'!F29</f>
        <v>11580</v>
      </c>
      <c r="G4" s="2">
        <f>'28'!G29</f>
        <v>1190</v>
      </c>
      <c r="H4" s="2">
        <f>'28'!H29</f>
        <v>19345</v>
      </c>
      <c r="I4" s="2">
        <f>'28'!I29</f>
        <v>1150</v>
      </c>
      <c r="J4" s="2">
        <f>'28'!J29</f>
        <v>414</v>
      </c>
      <c r="K4" s="2">
        <f>'28'!K29</f>
        <v>449</v>
      </c>
      <c r="L4" s="2">
        <f>'28'!L29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'2'!D29</f>
        <v>703379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65" t="s">
        <v>39</v>
      </c>
      <c r="B29" s="66"/>
      <c r="C29" s="67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'29'!D29</f>
        <v>568488</v>
      </c>
      <c r="E4" s="2">
        <f>'29'!E29</f>
        <v>4455</v>
      </c>
      <c r="F4" s="2">
        <f>'29'!F29</f>
        <v>11580</v>
      </c>
      <c r="G4" s="2">
        <f>'29'!G29</f>
        <v>1190</v>
      </c>
      <c r="H4" s="2">
        <f>'29'!H29</f>
        <v>19345</v>
      </c>
      <c r="I4" s="2">
        <f>'29'!I29</f>
        <v>1150</v>
      </c>
      <c r="J4" s="2">
        <f>'29'!J29</f>
        <v>414</v>
      </c>
      <c r="K4" s="2">
        <f>'29'!K29</f>
        <v>449</v>
      </c>
      <c r="L4" s="2">
        <f>'29'!L29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'30'!D29</f>
        <v>568488</v>
      </c>
      <c r="E4" s="2">
        <f>'30'!E29</f>
        <v>4455</v>
      </c>
      <c r="F4" s="2">
        <f>'30'!F29</f>
        <v>11580</v>
      </c>
      <c r="G4" s="2">
        <f>'30'!G29</f>
        <v>1190</v>
      </c>
      <c r="H4" s="2">
        <f>'30'!H29</f>
        <v>19345</v>
      </c>
      <c r="I4" s="2">
        <f>'30'!I29</f>
        <v>1150</v>
      </c>
      <c r="J4" s="2">
        <f>'30'!J29</f>
        <v>414</v>
      </c>
      <c r="K4" s="2">
        <f>'30'!K29</f>
        <v>449</v>
      </c>
      <c r="L4" s="2">
        <f>'30'!L29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1575316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52164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54334</v>
      </c>
      <c r="N7" s="24">
        <f>D7+E7*20+F7*10+G7*9+H7*9+I7*191+J7*191+K7*182+L7*100</f>
        <v>60064</v>
      </c>
      <c r="O7" s="25">
        <f>M7*2.75%</f>
        <v>1494.1849999999999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585</v>
      </c>
      <c r="R7" s="24">
        <f>M7-(M7*2.75%)+I7*191+J7*191+K7*182+L7*100-Q7</f>
        <v>57984.815000000002</v>
      </c>
      <c r="S7" s="25">
        <f>M7*0.95%</f>
        <v>516.173</v>
      </c>
      <c r="T7" s="27">
        <f>S7-Q7</f>
        <v>-68.826999999999998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36519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40979</v>
      </c>
      <c r="N8" s="24">
        <f t="shared" ref="N8:N27" si="1">D8+E8*20+F8*10+G8*9+H8*9+I8*191+J8*191+K8*182+L8*100</f>
        <v>40979</v>
      </c>
      <c r="O8" s="25">
        <f t="shared" ref="O8:O27" si="2">M8*2.75%</f>
        <v>1126.9224999999999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870</v>
      </c>
      <c r="R8" s="24">
        <f t="shared" ref="R8:R27" si="3">M8-(M8*2.75%)+I8*191+J8*191+K8*182+L8*100-Q8</f>
        <v>38982.077499999999</v>
      </c>
      <c r="S8" s="25">
        <f t="shared" ref="S8:S27" si="4">M8*0.95%</f>
        <v>389.3005</v>
      </c>
      <c r="T8" s="27">
        <f t="shared" ref="T8:T27" si="5">S8-Q8</f>
        <v>-480.6995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105209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125509</v>
      </c>
      <c r="N9" s="24">
        <f t="shared" si="1"/>
        <v>134733</v>
      </c>
      <c r="O9" s="25">
        <f t="shared" si="2"/>
        <v>3451.4974999999999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1003</v>
      </c>
      <c r="R9" s="24">
        <f t="shared" si="3"/>
        <v>130278.5025</v>
      </c>
      <c r="S9" s="25">
        <f t="shared" si="4"/>
        <v>1192.3354999999999</v>
      </c>
      <c r="T9" s="27">
        <f t="shared" si="5"/>
        <v>189.33549999999991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35925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39095</v>
      </c>
      <c r="N10" s="24">
        <f t="shared" si="1"/>
        <v>45398</v>
      </c>
      <c r="O10" s="25">
        <f t="shared" si="2"/>
        <v>1075.1125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164</v>
      </c>
      <c r="R10" s="24">
        <f t="shared" si="3"/>
        <v>44158.887499999997</v>
      </c>
      <c r="S10" s="25">
        <f t="shared" si="4"/>
        <v>371.40249999999997</v>
      </c>
      <c r="T10" s="27">
        <f t="shared" si="5"/>
        <v>207.40249999999997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67656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130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22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79186</v>
      </c>
      <c r="N11" s="24">
        <f t="shared" si="1"/>
        <v>93023</v>
      </c>
      <c r="O11" s="25">
        <f t="shared" si="2"/>
        <v>2177.6150000000002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381</v>
      </c>
      <c r="R11" s="24">
        <f t="shared" si="3"/>
        <v>90464.384999999995</v>
      </c>
      <c r="S11" s="25">
        <f t="shared" si="4"/>
        <v>752.26699999999994</v>
      </c>
      <c r="T11" s="27">
        <f t="shared" si="5"/>
        <v>371.26699999999994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27297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28197</v>
      </c>
      <c r="N12" s="24">
        <f t="shared" si="1"/>
        <v>29107</v>
      </c>
      <c r="O12" s="25">
        <f t="shared" si="2"/>
        <v>775.41750000000002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144</v>
      </c>
      <c r="R12" s="24">
        <f t="shared" si="3"/>
        <v>28187.5825</v>
      </c>
      <c r="S12" s="25">
        <f t="shared" si="4"/>
        <v>267.87149999999997</v>
      </c>
      <c r="T12" s="27">
        <f t="shared" si="5"/>
        <v>123.87149999999997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40969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41869</v>
      </c>
      <c r="N13" s="24">
        <f t="shared" si="1"/>
        <v>43779</v>
      </c>
      <c r="O13" s="25">
        <f t="shared" si="2"/>
        <v>1151.3975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15</v>
      </c>
      <c r="R13" s="24">
        <f t="shared" si="3"/>
        <v>42612.602500000001</v>
      </c>
      <c r="S13" s="25">
        <f t="shared" si="4"/>
        <v>397.75549999999998</v>
      </c>
      <c r="T13" s="27">
        <f t="shared" si="5"/>
        <v>382.75549999999998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62756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400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66356</v>
      </c>
      <c r="N14" s="24">
        <f t="shared" si="1"/>
        <v>70513</v>
      </c>
      <c r="O14" s="25">
        <f t="shared" si="2"/>
        <v>1824.79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1129</v>
      </c>
      <c r="R14" s="24">
        <f t="shared" si="3"/>
        <v>67559.209999999992</v>
      </c>
      <c r="S14" s="25">
        <f t="shared" si="4"/>
        <v>630.38199999999995</v>
      </c>
      <c r="T14" s="27">
        <f t="shared" si="5"/>
        <v>-498.61800000000005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160874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164634</v>
      </c>
      <c r="N15" s="24">
        <f t="shared" si="1"/>
        <v>173939</v>
      </c>
      <c r="O15" s="25">
        <f t="shared" si="2"/>
        <v>4527.4350000000004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1233</v>
      </c>
      <c r="R15" s="24">
        <f t="shared" si="3"/>
        <v>168178.565</v>
      </c>
      <c r="S15" s="25">
        <f t="shared" si="4"/>
        <v>1564.0229999999999</v>
      </c>
      <c r="T15" s="27">
        <f t="shared" si="5"/>
        <v>331.02299999999991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62631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75971</v>
      </c>
      <c r="N16" s="24">
        <f t="shared" si="1"/>
        <v>86651</v>
      </c>
      <c r="O16" s="25">
        <f t="shared" si="2"/>
        <v>2089.2024999999999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720</v>
      </c>
      <c r="R16" s="24">
        <f t="shared" si="3"/>
        <v>83841.797500000001</v>
      </c>
      <c r="S16" s="25">
        <f t="shared" si="4"/>
        <v>721.72450000000003</v>
      </c>
      <c r="T16" s="27">
        <f t="shared" si="5"/>
        <v>1.7245000000000346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61127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48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68377</v>
      </c>
      <c r="N17" s="24">
        <f t="shared" si="1"/>
        <v>79365</v>
      </c>
      <c r="O17" s="25">
        <f t="shared" si="2"/>
        <v>1880.3675000000001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606</v>
      </c>
      <c r="R17" s="24">
        <f t="shared" si="3"/>
        <v>76878.632500000007</v>
      </c>
      <c r="S17" s="25">
        <f t="shared" si="4"/>
        <v>649.58150000000001</v>
      </c>
      <c r="T17" s="27">
        <f t="shared" si="5"/>
        <v>43.581500000000005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66277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70727</v>
      </c>
      <c r="N18" s="24">
        <f t="shared" si="1"/>
        <v>78497</v>
      </c>
      <c r="O18" s="25">
        <f t="shared" si="2"/>
        <v>1944.9925000000001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1400</v>
      </c>
      <c r="R18" s="24">
        <f t="shared" si="3"/>
        <v>75152.007500000007</v>
      </c>
      <c r="S18" s="25">
        <f t="shared" si="4"/>
        <v>671.90649999999994</v>
      </c>
      <c r="T18" s="27">
        <f t="shared" si="5"/>
        <v>-728.09350000000006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60155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66355</v>
      </c>
      <c r="N19" s="24">
        <f t="shared" si="1"/>
        <v>74469</v>
      </c>
      <c r="O19" s="25">
        <f t="shared" si="2"/>
        <v>1824.7625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720</v>
      </c>
      <c r="R19" s="24">
        <f t="shared" si="3"/>
        <v>71924.237500000003</v>
      </c>
      <c r="S19" s="25">
        <f t="shared" si="4"/>
        <v>630.37249999999995</v>
      </c>
      <c r="T19" s="27">
        <f t="shared" si="5"/>
        <v>-89.627500000000055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47937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48407</v>
      </c>
      <c r="N20" s="24">
        <f t="shared" si="1"/>
        <v>49890</v>
      </c>
      <c r="O20" s="25">
        <f t="shared" si="2"/>
        <v>1331.1925000000001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712</v>
      </c>
      <c r="R20" s="24">
        <f t="shared" si="3"/>
        <v>47846.807500000003</v>
      </c>
      <c r="S20" s="25">
        <f t="shared" si="4"/>
        <v>459.86649999999997</v>
      </c>
      <c r="T20" s="27">
        <f t="shared" si="5"/>
        <v>-252.13350000000003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47380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49270</v>
      </c>
      <c r="N21" s="24">
        <f t="shared" si="1"/>
        <v>55337</v>
      </c>
      <c r="O21" s="25">
        <f t="shared" si="2"/>
        <v>1354.925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177</v>
      </c>
      <c r="R21" s="24">
        <f t="shared" si="3"/>
        <v>53805.074999999997</v>
      </c>
      <c r="S21" s="25">
        <f t="shared" si="4"/>
        <v>468.065</v>
      </c>
      <c r="T21" s="27">
        <f t="shared" si="5"/>
        <v>291.065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111213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118713</v>
      </c>
      <c r="N22" s="24">
        <f t="shared" si="1"/>
        <v>129330</v>
      </c>
      <c r="O22" s="25">
        <f t="shared" si="2"/>
        <v>3264.6075000000001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900</v>
      </c>
      <c r="R22" s="24">
        <f t="shared" si="3"/>
        <v>125165.3925</v>
      </c>
      <c r="S22" s="25">
        <f t="shared" si="4"/>
        <v>1127.7735</v>
      </c>
      <c r="T22" s="27">
        <f t="shared" si="5"/>
        <v>227.77350000000001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44695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48295</v>
      </c>
      <c r="N23" s="24">
        <f t="shared" si="1"/>
        <v>54025</v>
      </c>
      <c r="O23" s="25">
        <f t="shared" si="2"/>
        <v>1328.1125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420</v>
      </c>
      <c r="R23" s="24">
        <f t="shared" si="3"/>
        <v>52276.887499999997</v>
      </c>
      <c r="S23" s="25">
        <f t="shared" si="4"/>
        <v>458.80250000000001</v>
      </c>
      <c r="T23" s="27">
        <f t="shared" si="5"/>
        <v>38.802500000000009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161777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170307</v>
      </c>
      <c r="N24" s="24">
        <f t="shared" si="1"/>
        <v>185353</v>
      </c>
      <c r="O24" s="25">
        <f t="shared" si="2"/>
        <v>4683.4425000000001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932</v>
      </c>
      <c r="R24" s="24">
        <f t="shared" si="3"/>
        <v>179737.5575</v>
      </c>
      <c r="S24" s="25">
        <f t="shared" si="4"/>
        <v>1617.9165</v>
      </c>
      <c r="T24" s="27">
        <f t="shared" si="5"/>
        <v>685.91650000000004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48051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70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50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380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55621</v>
      </c>
      <c r="N25" s="24">
        <f t="shared" si="1"/>
        <v>63899</v>
      </c>
      <c r="O25" s="25">
        <f t="shared" si="2"/>
        <v>1529.5775000000001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626</v>
      </c>
      <c r="R25" s="24">
        <f t="shared" si="3"/>
        <v>61743.422500000001</v>
      </c>
      <c r="S25" s="25">
        <f t="shared" si="4"/>
        <v>528.39949999999999</v>
      </c>
      <c r="T25" s="27">
        <f t="shared" si="5"/>
        <v>-97.600500000000011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66335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90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80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68755</v>
      </c>
      <c r="N26" s="24">
        <f t="shared" si="1"/>
        <v>82253</v>
      </c>
      <c r="O26" s="25">
        <f t="shared" si="2"/>
        <v>1890.7625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612</v>
      </c>
      <c r="R26" s="24">
        <f t="shared" si="3"/>
        <v>79750.237500000003</v>
      </c>
      <c r="S26" s="25">
        <f t="shared" si="4"/>
        <v>653.17250000000001</v>
      </c>
      <c r="T26" s="27">
        <f t="shared" si="5"/>
        <v>41.172500000000014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67009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67009</v>
      </c>
      <c r="N27" s="40">
        <f t="shared" si="1"/>
        <v>77278</v>
      </c>
      <c r="O27" s="25">
        <f t="shared" si="2"/>
        <v>1842.7474999999999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600</v>
      </c>
      <c r="R27" s="24">
        <f t="shared" si="3"/>
        <v>74835.252500000002</v>
      </c>
      <c r="S27" s="42">
        <f t="shared" si="4"/>
        <v>636.58550000000002</v>
      </c>
      <c r="T27" s="43">
        <f t="shared" si="5"/>
        <v>36.585500000000025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1433956</v>
      </c>
      <c r="E28" s="45">
        <f t="shared" si="6"/>
        <v>1170</v>
      </c>
      <c r="F28" s="45">
        <f t="shared" ref="F28:T28" si="7">SUM(F7:F27)</f>
        <v>2320</v>
      </c>
      <c r="G28" s="45">
        <f t="shared" si="7"/>
        <v>860</v>
      </c>
      <c r="H28" s="45">
        <f t="shared" si="7"/>
        <v>6630</v>
      </c>
      <c r="I28" s="45">
        <f t="shared" si="7"/>
        <v>593</v>
      </c>
      <c r="J28" s="45">
        <f t="shared" si="7"/>
        <v>27</v>
      </c>
      <c r="K28" s="45">
        <f t="shared" si="7"/>
        <v>228</v>
      </c>
      <c r="L28" s="45">
        <f t="shared" si="7"/>
        <v>0</v>
      </c>
      <c r="M28" s="45">
        <f t="shared" si="7"/>
        <v>1547966</v>
      </c>
      <c r="N28" s="45">
        <f t="shared" si="7"/>
        <v>1707882</v>
      </c>
      <c r="O28" s="46">
        <f t="shared" si="7"/>
        <v>42569.064999999995</v>
      </c>
      <c r="P28" s="45">
        <f t="shared" si="7"/>
        <v>0</v>
      </c>
      <c r="Q28" s="45">
        <f t="shared" si="7"/>
        <v>13949</v>
      </c>
      <c r="R28" s="45">
        <f t="shared" si="7"/>
        <v>1651363.9350000001</v>
      </c>
      <c r="S28" s="45">
        <f t="shared" si="7"/>
        <v>14705.677</v>
      </c>
      <c r="T28" s="47">
        <f t="shared" si="7"/>
        <v>756.67699999999968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3" sqref="E13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81" t="s">
        <v>56</v>
      </c>
      <c r="B1" s="82"/>
      <c r="C1" s="82"/>
      <c r="D1" s="83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2170</v>
      </c>
      <c r="D3" s="53">
        <f>B3-C3</f>
        <v>57830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4460</v>
      </c>
      <c r="D4" s="53">
        <f t="shared" ref="D4:D23" si="0">B4-C4</f>
        <v>30540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20300</v>
      </c>
      <c r="D5" s="53">
        <f t="shared" si="0"/>
        <v>54700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3170</v>
      </c>
      <c r="D6" s="53">
        <f t="shared" si="0"/>
        <v>26830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11530</v>
      </c>
      <c r="D7" s="53">
        <f t="shared" si="0"/>
        <v>23470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900</v>
      </c>
      <c r="D9" s="53">
        <f t="shared" si="0"/>
        <v>29100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3600</v>
      </c>
      <c r="D10" s="53">
        <f t="shared" si="0"/>
        <v>66400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3760</v>
      </c>
      <c r="D11" s="53">
        <f t="shared" si="0"/>
        <v>66240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13340</v>
      </c>
      <c r="D12" s="53">
        <f t="shared" si="0"/>
        <v>56660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7250</v>
      </c>
      <c r="D13" s="53">
        <f t="shared" si="0"/>
        <v>47750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6200</v>
      </c>
      <c r="D15" s="53">
        <f t="shared" si="0"/>
        <v>48800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1890</v>
      </c>
      <c r="D17" s="53">
        <f t="shared" si="0"/>
        <v>28110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7500</v>
      </c>
      <c r="D18" s="53">
        <f t="shared" si="0"/>
        <v>67500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3600</v>
      </c>
      <c r="D19" s="53">
        <f t="shared" si="0"/>
        <v>26400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8530</v>
      </c>
      <c r="D20" s="53">
        <f t="shared" si="0"/>
        <v>66470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7570</v>
      </c>
      <c r="D21" s="53">
        <f t="shared" si="0"/>
        <v>27430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2420</v>
      </c>
      <c r="D22" s="53">
        <f t="shared" si="0"/>
        <v>32580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114010</v>
      </c>
      <c r="D24" s="58">
        <f t="shared" si="1"/>
        <v>885990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2" sqref="D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8" t="s">
        <v>57</v>
      </c>
      <c r="B3" s="78"/>
      <c r="C3" s="79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80"/>
      <c r="D4" s="2">
        <f>'3'!D29</f>
        <v>777620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80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/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8738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9278</v>
      </c>
      <c r="N19" s="24">
        <f t="shared" si="1"/>
        <v>11188</v>
      </c>
      <c r="O19" s="25">
        <f t="shared" si="2"/>
        <v>255.14500000000001</v>
      </c>
      <c r="P19" s="26">
        <v>1087</v>
      </c>
      <c r="Q19" s="26">
        <v>90</v>
      </c>
      <c r="R19" s="24">
        <f t="shared" si="3"/>
        <v>10842.855</v>
      </c>
      <c r="S19" s="25">
        <f t="shared" si="4"/>
        <v>88.140999999999991</v>
      </c>
      <c r="T19" s="27">
        <f t="shared" si="5"/>
        <v>-1.8590000000000089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6554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7704</v>
      </c>
      <c r="N26" s="24">
        <f t="shared" si="1"/>
        <v>14344</v>
      </c>
      <c r="O26" s="25">
        <f t="shared" si="2"/>
        <v>211.86</v>
      </c>
      <c r="P26" s="26">
        <v>1500</v>
      </c>
      <c r="Q26" s="26">
        <v>77</v>
      </c>
      <c r="R26" s="24">
        <f t="shared" si="3"/>
        <v>14055.14</v>
      </c>
      <c r="S26" s="25">
        <f t="shared" si="4"/>
        <v>73.188000000000002</v>
      </c>
      <c r="T26" s="27">
        <f t="shared" si="5"/>
        <v>-3.8119999999999976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5051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5051</v>
      </c>
      <c r="N27" s="40">
        <f t="shared" si="1"/>
        <v>5051</v>
      </c>
      <c r="O27" s="25">
        <f t="shared" si="2"/>
        <v>138.9025</v>
      </c>
      <c r="P27" s="41"/>
      <c r="Q27" s="41">
        <v>100</v>
      </c>
      <c r="R27" s="24">
        <f t="shared" si="3"/>
        <v>4812.0974999999999</v>
      </c>
      <c r="S27" s="42">
        <f t="shared" si="4"/>
        <v>47.984499999999997</v>
      </c>
      <c r="T27" s="43">
        <f t="shared" si="5"/>
        <v>-52.015500000000003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170677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190527</v>
      </c>
      <c r="N28" s="45">
        <f t="shared" si="7"/>
        <v>218909</v>
      </c>
      <c r="O28" s="46">
        <f t="shared" si="7"/>
        <v>5239.4924999999994</v>
      </c>
      <c r="P28" s="45">
        <f t="shared" si="7"/>
        <v>20787</v>
      </c>
      <c r="Q28" s="45">
        <f t="shared" si="7"/>
        <v>1797</v>
      </c>
      <c r="R28" s="45">
        <f t="shared" si="7"/>
        <v>211872.50750000004</v>
      </c>
      <c r="S28" s="45">
        <f t="shared" si="7"/>
        <v>1810.0065000000004</v>
      </c>
      <c r="T28" s="47">
        <f t="shared" si="7"/>
        <v>13.006499999999946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H18" sqref="H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58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'4'!D29</f>
        <v>606943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65" t="s">
        <v>39</v>
      </c>
      <c r="B29" s="66"/>
      <c r="C29" s="67"/>
      <c r="D29" s="48">
        <f>D4+D5-D28</f>
        <v>668657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'5'!D29</f>
        <v>668657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65" t="s">
        <v>39</v>
      </c>
      <c r="B29" s="66"/>
      <c r="C29" s="67"/>
      <c r="D29" s="48">
        <f>D4+D5-D28</f>
        <v>634168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59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'6'!D29</f>
        <v>634168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65" t="s">
        <v>39</v>
      </c>
      <c r="B29" s="66"/>
      <c r="C29" s="67"/>
      <c r="D29" s="48">
        <f>D4+D5-D28</f>
        <v>448865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3" sqref="I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'7'!D29</f>
        <v>448865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14838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17618</v>
      </c>
      <c r="N9" s="24">
        <f t="shared" si="1"/>
        <v>21820</v>
      </c>
      <c r="O9" s="25">
        <f t="shared" si="2"/>
        <v>484.495</v>
      </c>
      <c r="P9" s="26">
        <v>-2000</v>
      </c>
      <c r="Q9" s="26">
        <v>143</v>
      </c>
      <c r="R9" s="24">
        <f t="shared" si="3"/>
        <v>21192.505000000001</v>
      </c>
      <c r="S9" s="25">
        <f t="shared" si="4"/>
        <v>167.37100000000001</v>
      </c>
      <c r="T9" s="27">
        <f t="shared" si="5"/>
        <v>24.371000000000009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4262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5542</v>
      </c>
      <c r="N19" s="24">
        <f t="shared" si="1"/>
        <v>5724</v>
      </c>
      <c r="O19" s="25">
        <f t="shared" si="2"/>
        <v>152.405</v>
      </c>
      <c r="P19" s="26">
        <v>17889</v>
      </c>
      <c r="Q19" s="26">
        <v>90</v>
      </c>
      <c r="R19" s="24">
        <f t="shared" si="3"/>
        <v>5481.5950000000003</v>
      </c>
      <c r="S19" s="25">
        <f t="shared" si="4"/>
        <v>52.649000000000001</v>
      </c>
      <c r="T19" s="27">
        <f t="shared" si="5"/>
        <v>-37.350999999999999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10280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10280</v>
      </c>
      <c r="N26" s="24">
        <f t="shared" si="1"/>
        <v>10280</v>
      </c>
      <c r="O26" s="25">
        <f t="shared" si="2"/>
        <v>282.7</v>
      </c>
      <c r="P26" s="26">
        <v>-500</v>
      </c>
      <c r="Q26" s="26">
        <v>97</v>
      </c>
      <c r="R26" s="24">
        <f t="shared" si="3"/>
        <v>9900.2999999999993</v>
      </c>
      <c r="S26" s="25">
        <f t="shared" si="4"/>
        <v>97.66</v>
      </c>
      <c r="T26" s="27">
        <f t="shared" si="5"/>
        <v>0.65999999999999659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177089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197379</v>
      </c>
      <c r="N28" s="45">
        <f t="shared" si="7"/>
        <v>216180</v>
      </c>
      <c r="O28" s="46">
        <f t="shared" si="7"/>
        <v>5427.9224999999988</v>
      </c>
      <c r="P28" s="45">
        <f t="shared" si="7"/>
        <v>30816</v>
      </c>
      <c r="Q28" s="45">
        <f t="shared" si="7"/>
        <v>2113</v>
      </c>
      <c r="R28" s="45">
        <f t="shared" si="7"/>
        <v>208639.07749999998</v>
      </c>
      <c r="S28" s="45">
        <f t="shared" si="7"/>
        <v>1875.1005</v>
      </c>
      <c r="T28" s="47">
        <f t="shared" si="7"/>
        <v>-237.89949999999996</v>
      </c>
    </row>
    <row r="29" spans="1:20" ht="15.75" thickBot="1" x14ac:dyDescent="0.3">
      <c r="A29" s="65" t="s">
        <v>39</v>
      </c>
      <c r="B29" s="66"/>
      <c r="C29" s="67"/>
      <c r="D29" s="48">
        <f>D4+D5-D28</f>
        <v>484763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O31" sqref="O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'8'!D29</f>
        <v>484763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4728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4728</v>
      </c>
      <c r="N7" s="24">
        <f>D7+E7*20+F7*10+G7*9+H7*9+I7*191+J7*191+K7*182+L7*100</f>
        <v>4728</v>
      </c>
      <c r="O7" s="25">
        <f>M7*2.75%</f>
        <v>130.02000000000001</v>
      </c>
      <c r="P7" s="26"/>
      <c r="Q7" s="26">
        <v>127</v>
      </c>
      <c r="R7" s="24">
        <f>M7-(M7*2.75%)+I7*191+J7*191+K7*182+L7*100-Q7</f>
        <v>4470.9799999999996</v>
      </c>
      <c r="S7" s="25">
        <f>M7*0.95%</f>
        <v>44.915999999999997</v>
      </c>
      <c r="T7" s="27">
        <f>S7-Q7</f>
        <v>-82.084000000000003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4206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4746</v>
      </c>
      <c r="N8" s="24">
        <f t="shared" ref="N8:N27" si="1">D8+E8*20+F8*10+G8*9+H8*9+I8*191+J8*191+K8*182+L8*100</f>
        <v>4746</v>
      </c>
      <c r="O8" s="25">
        <f t="shared" ref="O8:O27" si="2">M8*2.75%</f>
        <v>130.51500000000001</v>
      </c>
      <c r="P8" s="26"/>
      <c r="Q8" s="26">
        <v>50</v>
      </c>
      <c r="R8" s="24">
        <f t="shared" ref="R8:R27" si="3">M8-(M8*2.75%)+I8*191+J8*191+K8*182+L8*100-Q8</f>
        <v>4565.4849999999997</v>
      </c>
      <c r="S8" s="25">
        <f t="shared" ref="S8:S27" si="4">M8*0.95%</f>
        <v>45.086999999999996</v>
      </c>
      <c r="T8" s="27">
        <f t="shared" ref="T8:T27" si="5">S8-Q8</f>
        <v>-4.9130000000000038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18789</v>
      </c>
      <c r="N9" s="24">
        <f t="shared" si="1"/>
        <v>19362</v>
      </c>
      <c r="O9" s="25">
        <f t="shared" si="2"/>
        <v>516.69749999999999</v>
      </c>
      <c r="P9" s="26">
        <v>2000</v>
      </c>
      <c r="Q9" s="26">
        <v>142</v>
      </c>
      <c r="R9" s="24">
        <f t="shared" si="3"/>
        <v>18703.302500000002</v>
      </c>
      <c r="S9" s="25">
        <f t="shared" si="4"/>
        <v>178.49549999999999</v>
      </c>
      <c r="T9" s="27">
        <f t="shared" si="5"/>
        <v>36.495499999999993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5967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5967</v>
      </c>
      <c r="N10" s="24">
        <f t="shared" si="1"/>
        <v>6922</v>
      </c>
      <c r="O10" s="25">
        <f t="shared" si="2"/>
        <v>164.0925</v>
      </c>
      <c r="P10" s="26"/>
      <c r="Q10" s="26">
        <v>27</v>
      </c>
      <c r="R10" s="24">
        <f t="shared" si="3"/>
        <v>6730.9075000000003</v>
      </c>
      <c r="S10" s="25">
        <f t="shared" si="4"/>
        <v>56.686499999999995</v>
      </c>
      <c r="T10" s="27">
        <f t="shared" si="5"/>
        <v>29.686499999999995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5758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8288</v>
      </c>
      <c r="N11" s="24">
        <f t="shared" si="1"/>
        <v>15337</v>
      </c>
      <c r="O11" s="25">
        <f t="shared" si="2"/>
        <v>227.92</v>
      </c>
      <c r="P11" s="26"/>
      <c r="Q11" s="26">
        <v>45</v>
      </c>
      <c r="R11" s="24">
        <f t="shared" si="3"/>
        <v>15064.08</v>
      </c>
      <c r="S11" s="25">
        <f t="shared" si="4"/>
        <v>78.736000000000004</v>
      </c>
      <c r="T11" s="27">
        <f t="shared" si="5"/>
        <v>33.736000000000004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4833</v>
      </c>
      <c r="N12" s="24">
        <f t="shared" si="1"/>
        <v>4833</v>
      </c>
      <c r="O12" s="25">
        <f t="shared" si="2"/>
        <v>132.9075</v>
      </c>
      <c r="P12" s="26">
        <v>2400</v>
      </c>
      <c r="Q12" s="26">
        <v>30</v>
      </c>
      <c r="R12" s="24">
        <f t="shared" si="3"/>
        <v>4670.0924999999997</v>
      </c>
      <c r="S12" s="25">
        <f t="shared" si="4"/>
        <v>45.913499999999999</v>
      </c>
      <c r="T12" s="27">
        <f t="shared" si="5"/>
        <v>15.913499999999999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/>
      <c r="R13" s="24">
        <f t="shared" si="3"/>
        <v>5699.8225000000002</v>
      </c>
      <c r="S13" s="25">
        <f t="shared" si="4"/>
        <v>55.679499999999997</v>
      </c>
      <c r="T13" s="27">
        <f t="shared" si="5"/>
        <v>55.679499999999997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14732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14732</v>
      </c>
      <c r="N14" s="24">
        <f t="shared" si="1"/>
        <v>14732</v>
      </c>
      <c r="O14" s="25">
        <f t="shared" si="2"/>
        <v>405.13</v>
      </c>
      <c r="P14" s="26">
        <v>4500</v>
      </c>
      <c r="Q14" s="26">
        <v>156</v>
      </c>
      <c r="R14" s="24">
        <f t="shared" si="3"/>
        <v>14170.87</v>
      </c>
      <c r="S14" s="25">
        <f t="shared" si="4"/>
        <v>139.95400000000001</v>
      </c>
      <c r="T14" s="27">
        <f t="shared" si="5"/>
        <v>-16.045999999999992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10591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12491</v>
      </c>
      <c r="N16" s="24">
        <f t="shared" si="1"/>
        <v>12491</v>
      </c>
      <c r="O16" s="25">
        <f t="shared" si="2"/>
        <v>343.5025</v>
      </c>
      <c r="P16" s="26">
        <v>200</v>
      </c>
      <c r="Q16" s="26">
        <v>117</v>
      </c>
      <c r="R16" s="24">
        <f t="shared" si="3"/>
        <v>12030.497499999999</v>
      </c>
      <c r="S16" s="25">
        <f t="shared" si="4"/>
        <v>118.6645</v>
      </c>
      <c r="T16" s="27">
        <f t="shared" si="5"/>
        <v>1.6645000000000039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5903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5903</v>
      </c>
      <c r="N17" s="24">
        <f t="shared" si="1"/>
        <v>5903</v>
      </c>
      <c r="O17" s="25">
        <f t="shared" si="2"/>
        <v>162.33250000000001</v>
      </c>
      <c r="P17" s="26">
        <v>1900</v>
      </c>
      <c r="Q17" s="26">
        <v>50</v>
      </c>
      <c r="R17" s="24">
        <f t="shared" si="3"/>
        <v>5690.6674999999996</v>
      </c>
      <c r="S17" s="25">
        <f t="shared" si="4"/>
        <v>56.078499999999998</v>
      </c>
      <c r="T17" s="27">
        <f t="shared" si="5"/>
        <v>6.0784999999999982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9302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10462</v>
      </c>
      <c r="N18" s="24">
        <f t="shared" si="1"/>
        <v>11372</v>
      </c>
      <c r="O18" s="25">
        <f t="shared" si="2"/>
        <v>287.70499999999998</v>
      </c>
      <c r="P18" s="26"/>
      <c r="Q18" s="26">
        <v>550</v>
      </c>
      <c r="R18" s="24">
        <f t="shared" si="3"/>
        <v>10534.295</v>
      </c>
      <c r="S18" s="25">
        <f t="shared" si="4"/>
        <v>99.388999999999996</v>
      </c>
      <c r="T18" s="27">
        <f t="shared" si="5"/>
        <v>-450.61099999999999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/>
      <c r="R19" s="24">
        <f t="shared" si="3"/>
        <v>1999.46</v>
      </c>
      <c r="S19" s="25">
        <f t="shared" si="4"/>
        <v>19.532</v>
      </c>
      <c r="T19" s="27">
        <f t="shared" si="5"/>
        <v>19.532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7362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7362</v>
      </c>
      <c r="N20" s="24">
        <f t="shared" si="1"/>
        <v>7362</v>
      </c>
      <c r="O20" s="25">
        <f t="shared" si="2"/>
        <v>202.45500000000001</v>
      </c>
      <c r="P20" s="26"/>
      <c r="Q20" s="26">
        <v>120</v>
      </c>
      <c r="R20" s="24">
        <f t="shared" si="3"/>
        <v>7039.5450000000001</v>
      </c>
      <c r="S20" s="25">
        <f t="shared" si="4"/>
        <v>69.938999999999993</v>
      </c>
      <c r="T20" s="27">
        <f t="shared" si="5"/>
        <v>-50.061000000000007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7717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7717</v>
      </c>
      <c r="N21" s="24">
        <f t="shared" si="1"/>
        <v>8627</v>
      </c>
      <c r="O21" s="25">
        <f t="shared" si="2"/>
        <v>212.2175</v>
      </c>
      <c r="P21" s="26"/>
      <c r="Q21" s="26">
        <v>24</v>
      </c>
      <c r="R21" s="24">
        <f t="shared" si="3"/>
        <v>8390.7825000000012</v>
      </c>
      <c r="S21" s="25">
        <f t="shared" si="4"/>
        <v>73.311499999999995</v>
      </c>
      <c r="T21" s="27">
        <f t="shared" si="5"/>
        <v>49.311499999999995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22013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22013</v>
      </c>
      <c r="N24" s="24">
        <f t="shared" si="1"/>
        <v>22013</v>
      </c>
      <c r="O24" s="25">
        <f t="shared" si="2"/>
        <v>605.35749999999996</v>
      </c>
      <c r="P24" s="26">
        <v>20000</v>
      </c>
      <c r="Q24" s="26">
        <v>128</v>
      </c>
      <c r="R24" s="24">
        <f t="shared" si="3"/>
        <v>21279.642500000002</v>
      </c>
      <c r="S24" s="25">
        <f t="shared" si="4"/>
        <v>209.12350000000001</v>
      </c>
      <c r="T24" s="27">
        <f t="shared" si="5"/>
        <v>81.123500000000007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5862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6042</v>
      </c>
      <c r="N25" s="24">
        <f t="shared" si="1"/>
        <v>7952</v>
      </c>
      <c r="O25" s="25">
        <f t="shared" si="2"/>
        <v>166.155</v>
      </c>
      <c r="P25" s="26">
        <v>5400</v>
      </c>
      <c r="Q25" s="26">
        <v>85</v>
      </c>
      <c r="R25" s="24">
        <f t="shared" si="3"/>
        <v>7700.8450000000003</v>
      </c>
      <c r="S25" s="25">
        <f t="shared" si="4"/>
        <v>57.399000000000001</v>
      </c>
      <c r="T25" s="27">
        <f t="shared" si="5"/>
        <v>-27.600999999999999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7093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7093</v>
      </c>
      <c r="N26" s="24">
        <f t="shared" si="1"/>
        <v>7093</v>
      </c>
      <c r="O26" s="25">
        <f t="shared" si="2"/>
        <v>195.0575</v>
      </c>
      <c r="P26" s="26">
        <v>-1000</v>
      </c>
      <c r="Q26" s="26">
        <v>57</v>
      </c>
      <c r="R26" s="24">
        <f t="shared" si="3"/>
        <v>6840.9425000000001</v>
      </c>
      <c r="S26" s="25">
        <f t="shared" si="4"/>
        <v>67.383499999999998</v>
      </c>
      <c r="T26" s="27">
        <f t="shared" si="5"/>
        <v>10.383499999999998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187863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201563</v>
      </c>
      <c r="N28" s="45">
        <f t="shared" si="7"/>
        <v>229269</v>
      </c>
      <c r="O28" s="46">
        <f t="shared" si="7"/>
        <v>5542.9825000000001</v>
      </c>
      <c r="P28" s="45">
        <f t="shared" si="7"/>
        <v>87397</v>
      </c>
      <c r="Q28" s="45">
        <f t="shared" si="7"/>
        <v>2111</v>
      </c>
      <c r="R28" s="45">
        <f t="shared" si="7"/>
        <v>221615.01749999999</v>
      </c>
      <c r="S28" s="45">
        <f t="shared" si="7"/>
        <v>1914.8485000000001</v>
      </c>
      <c r="T28" s="47">
        <f t="shared" si="7"/>
        <v>-196.15150000000003</v>
      </c>
    </row>
    <row r="29" spans="1:20" ht="15.75" thickBot="1" x14ac:dyDescent="0.3">
      <c r="A29" s="65" t="s">
        <v>39</v>
      </c>
      <c r="B29" s="66"/>
      <c r="C29" s="67"/>
      <c r="D29" s="48">
        <f>D4+D5-D28</f>
        <v>568488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2021-08-09T12:17:32Z</dcterms:modified>
</cp:coreProperties>
</file>