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G28" i="33" s="1"/>
  <c r="G29" i="33" s="1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O20" i="8"/>
  <c r="N20" i="8"/>
  <c r="M20" i="8"/>
  <c r="R20" i="8" s="1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5" l="1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N20" i="33"/>
  <c r="D28" i="33"/>
  <c r="D29" i="33" s="1"/>
  <c r="O14" i="33"/>
  <c r="M7" i="33"/>
  <c r="S7" i="33" s="1"/>
  <c r="T7" i="33" s="1"/>
  <c r="N7" i="33"/>
  <c r="R21" i="33"/>
  <c r="R23" i="33"/>
  <c r="R25" i="33"/>
  <c r="S8" i="33"/>
  <c r="T8" i="33" s="1"/>
  <c r="O21" i="33"/>
  <c r="O23" i="33"/>
  <c r="O2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3" l="1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sharedStrings.xml><?xml version="1.0" encoding="utf-8"?>
<sst xmlns="http://schemas.openxmlformats.org/spreadsheetml/2006/main" count="1502" uniqueCount="59">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</sst>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24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1" ht="15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ht="18.75" thickBot="1" x14ac:dyDescent="0.3">
      <c r="A4" s="74" t="s">
        <v>54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8.75" x14ac:dyDescent="0.25">
      <c r="A5" s="68" t="s">
        <v>48</v>
      </c>
      <c r="B5" s="69"/>
      <c r="C5" s="70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1" x14ac:dyDescent="0.25">
      <c r="A6" s="72" t="s">
        <v>1</v>
      </c>
      <c r="B6" s="72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73"/>
      <c r="O6" s="73"/>
      <c r="P6" s="73"/>
      <c r="Q6" s="73"/>
      <c r="R6" s="73"/>
      <c r="S6" s="73"/>
      <c r="T6" s="73"/>
    </row>
    <row r="7" spans="1:21" x14ac:dyDescent="0.25">
      <c r="A7" s="72" t="s">
        <v>2</v>
      </c>
      <c r="B7" s="72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73"/>
      <c r="O7" s="73"/>
      <c r="P7" s="73"/>
      <c r="Q7" s="73"/>
      <c r="R7" s="73"/>
      <c r="S7" s="73"/>
      <c r="T7" s="73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4937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4937</v>
      </c>
      <c r="N27" s="24">
        <f t="shared" si="1"/>
        <v>4937</v>
      </c>
      <c r="O27" s="25">
        <f t="shared" si="2"/>
        <v>135.76750000000001</v>
      </c>
      <c r="P27" s="26">
        <v>6000</v>
      </c>
      <c r="Q27" s="26">
        <v>52</v>
      </c>
      <c r="R27" s="24">
        <f t="shared" si="3"/>
        <v>4749.2325000000001</v>
      </c>
      <c r="S27" s="25">
        <f t="shared" si="4"/>
        <v>46.901499999999999</v>
      </c>
      <c r="T27" s="27">
        <f t="shared" si="5"/>
        <v>-5.0985000000000014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58" t="s">
        <v>44</v>
      </c>
      <c r="B30" s="59"/>
      <c r="C30" s="60"/>
      <c r="D30" s="44">
        <f t="shared" ref="D30:E30" si="6">SUM(D9:D29)</f>
        <v>152325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155895</v>
      </c>
      <c r="N30" s="45">
        <f t="shared" si="7"/>
        <v>255388</v>
      </c>
      <c r="O30" s="46">
        <f t="shared" si="7"/>
        <v>4287.1125000000002</v>
      </c>
      <c r="P30" s="45">
        <f t="shared" si="7"/>
        <v>67750</v>
      </c>
      <c r="Q30" s="45">
        <f t="shared" si="7"/>
        <v>1400</v>
      </c>
      <c r="R30" s="45">
        <f t="shared" si="7"/>
        <v>234212.11499999999</v>
      </c>
      <c r="S30" s="45">
        <f t="shared" si="7"/>
        <v>1481.0024999999998</v>
      </c>
      <c r="T30" s="47">
        <f t="shared" si="7"/>
        <v>81.002499999999969</v>
      </c>
    </row>
    <row r="31" spans="1:21" ht="15.75" thickBot="1" x14ac:dyDescent="0.3">
      <c r="A31" s="61" t="s">
        <v>45</v>
      </c>
      <c r="B31" s="62"/>
      <c r="C31" s="63"/>
      <c r="D31" s="48">
        <f>D6+D7-D30</f>
        <v>635767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64"/>
      <c r="N31" s="65"/>
      <c r="O31" s="65"/>
      <c r="P31" s="65"/>
      <c r="Q31" s="65"/>
      <c r="R31" s="65"/>
      <c r="S31" s="65"/>
      <c r="T31" s="66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373" priority="44" operator="equal">
      <formula>212030016606640</formula>
    </cfRule>
  </conditionalFormatting>
  <conditionalFormatting sqref="D31 E30:K31 E6 E8">
    <cfRule type="cellIs" dxfId="1372" priority="42" operator="equal">
      <formula>$E$6</formula>
    </cfRule>
    <cfRule type="cellIs" dxfId="1371" priority="43" operator="equal">
      <formula>2120</formula>
    </cfRule>
  </conditionalFormatting>
  <conditionalFormatting sqref="D31:E31 F30:F31 F6 F8">
    <cfRule type="cellIs" dxfId="1370" priority="40" operator="equal">
      <formula>$F$6</formula>
    </cfRule>
    <cfRule type="cellIs" dxfId="1369" priority="41" operator="equal">
      <formula>300</formula>
    </cfRule>
  </conditionalFormatting>
  <conditionalFormatting sqref="G30:G31 G6 G8">
    <cfRule type="cellIs" dxfId="1368" priority="38" operator="equal">
      <formula>$G$6</formula>
    </cfRule>
    <cfRule type="cellIs" dxfId="1367" priority="39" operator="equal">
      <formula>1660</formula>
    </cfRule>
  </conditionalFormatting>
  <conditionalFormatting sqref="H30:H31 H6 H8">
    <cfRule type="cellIs" dxfId="1366" priority="36" operator="equal">
      <formula>$H$6</formula>
    </cfRule>
    <cfRule type="cellIs" dxfId="1365" priority="37" operator="equal">
      <formula>6640</formula>
    </cfRule>
  </conditionalFormatting>
  <conditionalFormatting sqref="T8:T30">
    <cfRule type="cellIs" dxfId="1364" priority="35" operator="lessThan">
      <formula>0</formula>
    </cfRule>
  </conditionalFormatting>
  <conditionalFormatting sqref="T9:T29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30:K30 E6 E8">
    <cfRule type="cellIs" dxfId="1360" priority="31" operator="equal">
      <formula>$E$6</formula>
    </cfRule>
  </conditionalFormatting>
  <conditionalFormatting sqref="D30:D31 D6:K6 M6 D8">
    <cfRule type="cellIs" dxfId="1359" priority="30" operator="equal">
      <formula>$D$6</formula>
    </cfRule>
  </conditionalFormatting>
  <conditionalFormatting sqref="I30:I31 I6 I8">
    <cfRule type="cellIs" dxfId="1358" priority="29" operator="equal">
      <formula>$I$6</formula>
    </cfRule>
  </conditionalFormatting>
  <conditionalFormatting sqref="J30:J31 J6 J8">
    <cfRule type="cellIs" dxfId="1357" priority="28" operator="equal">
      <formula>$J$6</formula>
    </cfRule>
  </conditionalFormatting>
  <conditionalFormatting sqref="K30:K31 K6 K8">
    <cfRule type="cellIs" dxfId="1356" priority="27" operator="equal">
      <formula>$K$6</formula>
    </cfRule>
  </conditionalFormatting>
  <conditionalFormatting sqref="M6:M8 L8 L30:L31">
    <cfRule type="cellIs" dxfId="1355" priority="26" operator="equal">
      <formula>$L$6</formula>
    </cfRule>
  </conditionalFormatting>
  <conditionalFormatting sqref="T9:T30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8:T30">
    <cfRule type="cellIs" dxfId="1351" priority="21" operator="lessThan">
      <formula>0</formula>
    </cfRule>
  </conditionalFormatting>
  <conditionalFormatting sqref="T9:T29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9:T30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6">
    <cfRule type="cellIs" dxfId="1344" priority="13" operator="equal">
      <formula>$L$6</formula>
    </cfRule>
  </conditionalFormatting>
  <conditionalFormatting sqref="D9:S9">
    <cfRule type="cellIs" dxfId="1343" priority="12" operator="greaterThan">
      <formula>0</formula>
    </cfRule>
  </conditionalFormatting>
  <conditionalFormatting sqref="D11:S11">
    <cfRule type="cellIs" dxfId="1342" priority="11" operator="greaterThan">
      <formula>0</formula>
    </cfRule>
  </conditionalFormatting>
  <conditionalFormatting sqref="D13:S13 O14:O15">
    <cfRule type="cellIs" dxfId="1341" priority="10" operator="greaterThan">
      <formula>0</formula>
    </cfRule>
  </conditionalFormatting>
  <conditionalFormatting sqref="D15:N15 P15:S15">
    <cfRule type="cellIs" dxfId="1340" priority="9" operator="greaterThan">
      <formula>0</formula>
    </cfRule>
  </conditionalFormatting>
  <conditionalFormatting sqref="D17:S17">
    <cfRule type="cellIs" dxfId="1339" priority="8" operator="greaterThan">
      <formula>0</formula>
    </cfRule>
  </conditionalFormatting>
  <conditionalFormatting sqref="D19:S19">
    <cfRule type="cellIs" dxfId="1338" priority="7" operator="greaterThan">
      <formula>0</formula>
    </cfRule>
  </conditionalFormatting>
  <conditionalFormatting sqref="D21:S21">
    <cfRule type="cellIs" dxfId="1337" priority="6" operator="greaterThan">
      <formula>0</formula>
    </cfRule>
  </conditionalFormatting>
  <conditionalFormatting sqref="D23:S23">
    <cfRule type="cellIs" dxfId="1336" priority="5" operator="greaterThan">
      <formula>0</formula>
    </cfRule>
  </conditionalFormatting>
  <conditionalFormatting sqref="D25:S25">
    <cfRule type="cellIs" dxfId="1335" priority="4" operator="greaterThan">
      <formula>0</formula>
    </cfRule>
  </conditionalFormatting>
  <conditionalFormatting sqref="D27:S27">
    <cfRule type="cellIs" dxfId="1334" priority="3" operator="greaterThan">
      <formula>0</formula>
    </cfRule>
  </conditionalFormatting>
  <conditionalFormatting sqref="D29:S29">
    <cfRule type="cellIs" dxfId="1333" priority="2" operator="greaterThan">
      <formula>0</formula>
    </cfRule>
  </conditionalFormatting>
  <conditionalFormatting sqref="D7:L7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497454</v>
      </c>
      <c r="E4" s="2">
        <f>'9'!E29</f>
        <v>4200</v>
      </c>
      <c r="F4" s="2">
        <f>'9'!F29</f>
        <v>9410</v>
      </c>
      <c r="G4" s="2">
        <f>'9'!G29</f>
        <v>0</v>
      </c>
      <c r="H4" s="2">
        <f>'9'!H29</f>
        <v>31190</v>
      </c>
      <c r="I4" s="2">
        <f>'9'!I29</f>
        <v>992</v>
      </c>
      <c r="J4" s="2">
        <f>'9'!J29</f>
        <v>150</v>
      </c>
      <c r="K4" s="2">
        <f>'9'!K29</f>
        <v>428</v>
      </c>
      <c r="L4" s="2">
        <f>'9'!L29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497454</v>
      </c>
      <c r="E4" s="2">
        <f>'10'!E29</f>
        <v>4200</v>
      </c>
      <c r="F4" s="2">
        <f>'10'!F29</f>
        <v>9410</v>
      </c>
      <c r="G4" s="2">
        <f>'10'!G29</f>
        <v>0</v>
      </c>
      <c r="H4" s="2">
        <f>'10'!H29</f>
        <v>31190</v>
      </c>
      <c r="I4" s="2">
        <f>'10'!I29</f>
        <v>992</v>
      </c>
      <c r="J4" s="2">
        <f>'10'!J29</f>
        <v>150</v>
      </c>
      <c r="K4" s="2">
        <f>'10'!K29</f>
        <v>428</v>
      </c>
      <c r="L4" s="2">
        <f>'10'!L29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497454</v>
      </c>
      <c r="E4" s="2">
        <f>'11'!E29</f>
        <v>4200</v>
      </c>
      <c r="F4" s="2">
        <f>'11'!F29</f>
        <v>9410</v>
      </c>
      <c r="G4" s="2">
        <f>'11'!G29</f>
        <v>0</v>
      </c>
      <c r="H4" s="2">
        <f>'11'!H29</f>
        <v>31190</v>
      </c>
      <c r="I4" s="2">
        <f>'11'!I29</f>
        <v>992</v>
      </c>
      <c r="J4" s="2">
        <f>'11'!J29</f>
        <v>150</v>
      </c>
      <c r="K4" s="2">
        <f>'11'!K29</f>
        <v>428</v>
      </c>
      <c r="L4" s="2">
        <f>'11'!L29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497454</v>
      </c>
      <c r="E4" s="2">
        <f>'12'!E29</f>
        <v>4200</v>
      </c>
      <c r="F4" s="2">
        <f>'12'!F29</f>
        <v>9410</v>
      </c>
      <c r="G4" s="2">
        <f>'12'!G29</f>
        <v>0</v>
      </c>
      <c r="H4" s="2">
        <f>'12'!H29</f>
        <v>31190</v>
      </c>
      <c r="I4" s="2">
        <f>'12'!I29</f>
        <v>992</v>
      </c>
      <c r="J4" s="2">
        <f>'12'!J29</f>
        <v>150</v>
      </c>
      <c r="K4" s="2">
        <f>'12'!K29</f>
        <v>428</v>
      </c>
      <c r="L4" s="2">
        <f>'12'!L29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497454</v>
      </c>
      <c r="E4" s="2">
        <f>'13'!E29</f>
        <v>4200</v>
      </c>
      <c r="F4" s="2">
        <f>'13'!F29</f>
        <v>9410</v>
      </c>
      <c r="G4" s="2">
        <f>'13'!G29</f>
        <v>0</v>
      </c>
      <c r="H4" s="2">
        <f>'13'!H29</f>
        <v>31190</v>
      </c>
      <c r="I4" s="2">
        <f>'13'!I29</f>
        <v>992</v>
      </c>
      <c r="J4" s="2">
        <f>'13'!J29</f>
        <v>150</v>
      </c>
      <c r="K4" s="2">
        <f>'13'!K29</f>
        <v>428</v>
      </c>
      <c r="L4" s="2">
        <f>'13'!L29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497454</v>
      </c>
      <c r="E4" s="2">
        <f>'14'!E29</f>
        <v>4200</v>
      </c>
      <c r="F4" s="2">
        <f>'14'!F29</f>
        <v>9410</v>
      </c>
      <c r="G4" s="2">
        <f>'14'!G29</f>
        <v>0</v>
      </c>
      <c r="H4" s="2">
        <f>'14'!H29</f>
        <v>31190</v>
      </c>
      <c r="I4" s="2">
        <f>'14'!I29</f>
        <v>992</v>
      </c>
      <c r="J4" s="2">
        <f>'14'!J29</f>
        <v>150</v>
      </c>
      <c r="K4" s="2">
        <f>'14'!K29</f>
        <v>428</v>
      </c>
      <c r="L4" s="2">
        <f>'14'!L29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497454</v>
      </c>
      <c r="E4" s="2">
        <f>'15'!E29</f>
        <v>4200</v>
      </c>
      <c r="F4" s="2">
        <f>'15'!F29</f>
        <v>9410</v>
      </c>
      <c r="G4" s="2">
        <f>'15'!G29</f>
        <v>0</v>
      </c>
      <c r="H4" s="2">
        <f>'15'!H29</f>
        <v>31190</v>
      </c>
      <c r="I4" s="2">
        <f>'15'!I29</f>
        <v>992</v>
      </c>
      <c r="J4" s="2">
        <f>'15'!J29</f>
        <v>150</v>
      </c>
      <c r="K4" s="2">
        <f>'15'!K29</f>
        <v>428</v>
      </c>
      <c r="L4" s="2">
        <f>'15'!L29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497454</v>
      </c>
      <c r="E4" s="2">
        <f>'16'!E29</f>
        <v>4200</v>
      </c>
      <c r="F4" s="2">
        <f>'16'!F29</f>
        <v>9410</v>
      </c>
      <c r="G4" s="2">
        <f>'16'!G29</f>
        <v>0</v>
      </c>
      <c r="H4" s="2">
        <f>'16'!H29</f>
        <v>31190</v>
      </c>
      <c r="I4" s="2">
        <f>'16'!I29</f>
        <v>992</v>
      </c>
      <c r="J4" s="2">
        <f>'16'!J29</f>
        <v>150</v>
      </c>
      <c r="K4" s="2">
        <f>'16'!K29</f>
        <v>428</v>
      </c>
      <c r="L4" s="2">
        <f>'16'!L29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497454</v>
      </c>
      <c r="E4" s="2">
        <f>'17'!E29</f>
        <v>4200</v>
      </c>
      <c r="F4" s="2">
        <f>'17'!F29</f>
        <v>9410</v>
      </c>
      <c r="G4" s="2">
        <f>'17'!G29</f>
        <v>0</v>
      </c>
      <c r="H4" s="2">
        <f>'17'!H29</f>
        <v>31190</v>
      </c>
      <c r="I4" s="2">
        <f>'17'!I29</f>
        <v>992</v>
      </c>
      <c r="J4" s="2">
        <f>'17'!J29</f>
        <v>150</v>
      </c>
      <c r="K4" s="2">
        <f>'17'!K29</f>
        <v>428</v>
      </c>
      <c r="L4" s="2">
        <f>'17'!L29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497454</v>
      </c>
      <c r="E4" s="2">
        <f>'18'!E29</f>
        <v>4200</v>
      </c>
      <c r="F4" s="2">
        <f>'18'!F29</f>
        <v>9410</v>
      </c>
      <c r="G4" s="2">
        <f>'18'!G29</f>
        <v>0</v>
      </c>
      <c r="H4" s="2">
        <f>'18'!H29</f>
        <v>31190</v>
      </c>
      <c r="I4" s="2">
        <f>'18'!I29</f>
        <v>992</v>
      </c>
      <c r="J4" s="2">
        <f>'18'!J29</f>
        <v>150</v>
      </c>
      <c r="K4" s="2">
        <f>'18'!K29</f>
        <v>428</v>
      </c>
      <c r="L4" s="2">
        <f>'18'!L29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Q15" sqref="Q1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'1'!D31</f>
        <v>635767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6889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6889</v>
      </c>
      <c r="N25" s="24">
        <f t="shared" si="1"/>
        <v>10619</v>
      </c>
      <c r="O25" s="25">
        <f t="shared" si="2"/>
        <v>189.44749999999999</v>
      </c>
      <c r="P25" s="26"/>
      <c r="Q25" s="26">
        <v>61</v>
      </c>
      <c r="R25" s="24">
        <f t="shared" si="3"/>
        <v>10368.5525</v>
      </c>
      <c r="S25" s="25">
        <f t="shared" si="4"/>
        <v>65.445499999999996</v>
      </c>
      <c r="T25" s="27">
        <f t="shared" si="5"/>
        <v>4.4454999999999956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152695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168165</v>
      </c>
      <c r="N28" s="45">
        <f t="shared" si="7"/>
        <v>181247</v>
      </c>
      <c r="O28" s="46">
        <f t="shared" si="7"/>
        <v>4624.5375000000004</v>
      </c>
      <c r="P28" s="45">
        <f t="shared" si="7"/>
        <v>21750</v>
      </c>
      <c r="Q28" s="45">
        <f t="shared" si="7"/>
        <v>1463</v>
      </c>
      <c r="R28" s="45">
        <f t="shared" si="7"/>
        <v>175159.46249999999</v>
      </c>
      <c r="S28" s="45">
        <f t="shared" si="7"/>
        <v>1597.5675000000001</v>
      </c>
      <c r="T28" s="47">
        <f t="shared" si="7"/>
        <v>134.56749999999994</v>
      </c>
    </row>
    <row r="29" spans="1:20" ht="15.75" thickBot="1" x14ac:dyDescent="0.3">
      <c r="A29" s="61" t="s">
        <v>45</v>
      </c>
      <c r="B29" s="62"/>
      <c r="C29" s="63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497454</v>
      </c>
      <c r="E4" s="2">
        <f>'19'!E29</f>
        <v>4200</v>
      </c>
      <c r="F4" s="2">
        <f>'19'!F29</f>
        <v>9410</v>
      </c>
      <c r="G4" s="2">
        <f>'19'!G29</f>
        <v>0</v>
      </c>
      <c r="H4" s="2">
        <f>'19'!H29</f>
        <v>31190</v>
      </c>
      <c r="I4" s="2">
        <f>'19'!I29</f>
        <v>992</v>
      </c>
      <c r="J4" s="2">
        <f>'19'!J29</f>
        <v>150</v>
      </c>
      <c r="K4" s="2">
        <f>'19'!K29</f>
        <v>428</v>
      </c>
      <c r="L4" s="2">
        <f>'19'!L29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497454</v>
      </c>
      <c r="E4" s="2">
        <f>'20'!E29</f>
        <v>4200</v>
      </c>
      <c r="F4" s="2">
        <f>'20'!F29</f>
        <v>9410</v>
      </c>
      <c r="G4" s="2">
        <f>'20'!G29</f>
        <v>0</v>
      </c>
      <c r="H4" s="2">
        <f>'20'!H29</f>
        <v>31190</v>
      </c>
      <c r="I4" s="2">
        <f>'20'!I29</f>
        <v>992</v>
      </c>
      <c r="J4" s="2">
        <f>'20'!J29</f>
        <v>150</v>
      </c>
      <c r="K4" s="2">
        <f>'20'!K29</f>
        <v>428</v>
      </c>
      <c r="L4" s="2">
        <f>'20'!L29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497454</v>
      </c>
      <c r="E4" s="2">
        <f>'21'!E29</f>
        <v>4200</v>
      </c>
      <c r="F4" s="2">
        <f>'21'!F29</f>
        <v>9410</v>
      </c>
      <c r="G4" s="2">
        <f>'21'!G29</f>
        <v>0</v>
      </c>
      <c r="H4" s="2">
        <f>'21'!H29</f>
        <v>31190</v>
      </c>
      <c r="I4" s="2">
        <f>'21'!I29</f>
        <v>992</v>
      </c>
      <c r="J4" s="2">
        <f>'21'!J29</f>
        <v>150</v>
      </c>
      <c r="K4" s="2">
        <f>'21'!K29</f>
        <v>428</v>
      </c>
      <c r="L4" s="2">
        <f>'21'!L29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497454</v>
      </c>
      <c r="E4" s="2">
        <f>'22'!E29</f>
        <v>4200</v>
      </c>
      <c r="F4" s="2">
        <f>'22'!F29</f>
        <v>9410</v>
      </c>
      <c r="G4" s="2">
        <f>'22'!G29</f>
        <v>0</v>
      </c>
      <c r="H4" s="2">
        <f>'22'!H29</f>
        <v>31190</v>
      </c>
      <c r="I4" s="2">
        <f>'22'!I29</f>
        <v>992</v>
      </c>
      <c r="J4" s="2">
        <f>'22'!J29</f>
        <v>150</v>
      </c>
      <c r="K4" s="2">
        <f>'22'!K29</f>
        <v>428</v>
      </c>
      <c r="L4" s="2">
        <f>'22'!L29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497454</v>
      </c>
      <c r="E4" s="2">
        <f>'23'!E29</f>
        <v>4200</v>
      </c>
      <c r="F4" s="2">
        <f>'23'!F29</f>
        <v>9410</v>
      </c>
      <c r="G4" s="2">
        <f>'23'!G29</f>
        <v>0</v>
      </c>
      <c r="H4" s="2">
        <f>'23'!H29</f>
        <v>31190</v>
      </c>
      <c r="I4" s="2">
        <f>'23'!I29</f>
        <v>992</v>
      </c>
      <c r="J4" s="2">
        <f>'23'!J29</f>
        <v>150</v>
      </c>
      <c r="K4" s="2">
        <f>'23'!K29</f>
        <v>428</v>
      </c>
      <c r="L4" s="2">
        <f>'23'!L29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497454</v>
      </c>
      <c r="E4" s="2">
        <f>'24'!E29</f>
        <v>4200</v>
      </c>
      <c r="F4" s="2">
        <f>'24'!F29</f>
        <v>9410</v>
      </c>
      <c r="G4" s="2">
        <f>'24'!G29</f>
        <v>0</v>
      </c>
      <c r="H4" s="2">
        <f>'24'!H29</f>
        <v>31190</v>
      </c>
      <c r="I4" s="2">
        <f>'24'!I29</f>
        <v>992</v>
      </c>
      <c r="J4" s="2">
        <f>'24'!J29</f>
        <v>150</v>
      </c>
      <c r="K4" s="2">
        <f>'24'!K29</f>
        <v>428</v>
      </c>
      <c r="L4" s="2">
        <f>'24'!L29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497454</v>
      </c>
      <c r="E4" s="2">
        <f>'25'!E29</f>
        <v>4200</v>
      </c>
      <c r="F4" s="2">
        <f>'25'!F29</f>
        <v>9410</v>
      </c>
      <c r="G4" s="2">
        <f>'25'!G29</f>
        <v>0</v>
      </c>
      <c r="H4" s="2">
        <f>'25'!H29</f>
        <v>31190</v>
      </c>
      <c r="I4" s="2">
        <f>'25'!I29</f>
        <v>992</v>
      </c>
      <c r="J4" s="2">
        <f>'25'!J29</f>
        <v>150</v>
      </c>
      <c r="K4" s="2">
        <f>'25'!K29</f>
        <v>428</v>
      </c>
      <c r="L4" s="2">
        <f>'25'!L29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497454</v>
      </c>
      <c r="E4" s="2">
        <f>'26'!E29</f>
        <v>4200</v>
      </c>
      <c r="F4" s="2">
        <f>'26'!F29</f>
        <v>9410</v>
      </c>
      <c r="G4" s="2">
        <f>'26'!G29</f>
        <v>0</v>
      </c>
      <c r="H4" s="2">
        <f>'26'!H29</f>
        <v>31190</v>
      </c>
      <c r="I4" s="2">
        <f>'26'!I29</f>
        <v>992</v>
      </c>
      <c r="J4" s="2">
        <f>'26'!J29</f>
        <v>150</v>
      </c>
      <c r="K4" s="2">
        <f>'26'!K29</f>
        <v>428</v>
      </c>
      <c r="L4" s="2">
        <f>'26'!L29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497454</v>
      </c>
      <c r="E4" s="2">
        <f>'27'!E29</f>
        <v>4200</v>
      </c>
      <c r="F4" s="2">
        <f>'27'!F29</f>
        <v>9410</v>
      </c>
      <c r="G4" s="2">
        <f>'27'!G29</f>
        <v>0</v>
      </c>
      <c r="H4" s="2">
        <f>'27'!H29</f>
        <v>31190</v>
      </c>
      <c r="I4" s="2">
        <f>'27'!I29</f>
        <v>992</v>
      </c>
      <c r="J4" s="2">
        <f>'27'!J29</f>
        <v>150</v>
      </c>
      <c r="K4" s="2">
        <f>'27'!K29</f>
        <v>428</v>
      </c>
      <c r="L4" s="2">
        <f>'27'!L29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497454</v>
      </c>
      <c r="E4" s="2">
        <f>'28'!E29</f>
        <v>4200</v>
      </c>
      <c r="F4" s="2">
        <f>'28'!F29</f>
        <v>9410</v>
      </c>
      <c r="G4" s="2">
        <f>'28'!G29</f>
        <v>0</v>
      </c>
      <c r="H4" s="2">
        <f>'28'!H29</f>
        <v>31190</v>
      </c>
      <c r="I4" s="2">
        <f>'28'!I29</f>
        <v>992</v>
      </c>
      <c r="J4" s="2">
        <f>'28'!J29</f>
        <v>150</v>
      </c>
      <c r="K4" s="2">
        <f>'28'!K29</f>
        <v>428</v>
      </c>
      <c r="L4" s="2">
        <f>'28'!L29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P9" sqref="P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180806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191106</v>
      </c>
      <c r="N28" s="45">
        <f t="shared" si="7"/>
        <v>207489</v>
      </c>
      <c r="O28" s="46">
        <f t="shared" si="7"/>
        <v>5255.415</v>
      </c>
      <c r="P28" s="45">
        <f t="shared" si="7"/>
        <v>89884</v>
      </c>
      <c r="Q28" s="45">
        <f t="shared" si="7"/>
        <v>1730</v>
      </c>
      <c r="R28" s="45">
        <f t="shared" si="7"/>
        <v>200503.58500000002</v>
      </c>
      <c r="S28" s="45">
        <f t="shared" si="7"/>
        <v>1815.5069999999996</v>
      </c>
      <c r="T28" s="47">
        <f t="shared" si="7"/>
        <v>85.506999999999948</v>
      </c>
    </row>
    <row r="29" spans="1:20" ht="15.75" thickBot="1" x14ac:dyDescent="0.3">
      <c r="A29" s="61" t="s">
        <v>45</v>
      </c>
      <c r="B29" s="62"/>
      <c r="C29" s="63"/>
      <c r="D29" s="48">
        <f>D4+D5-D28</f>
        <v>613954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497454</v>
      </c>
      <c r="E4" s="2">
        <f>'29'!E29</f>
        <v>4200</v>
      </c>
      <c r="F4" s="2">
        <f>'29'!F29</f>
        <v>9410</v>
      </c>
      <c r="G4" s="2">
        <f>'29'!G29</f>
        <v>0</v>
      </c>
      <c r="H4" s="2">
        <f>'29'!H29</f>
        <v>31190</v>
      </c>
      <c r="I4" s="2">
        <f>'29'!I29</f>
        <v>992</v>
      </c>
      <c r="J4" s="2">
        <f>'29'!J29</f>
        <v>150</v>
      </c>
      <c r="K4" s="2">
        <f>'29'!K29</f>
        <v>428</v>
      </c>
      <c r="L4" s="2">
        <f>'29'!L29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497454</v>
      </c>
      <c r="E4" s="2">
        <f>'30'!E29</f>
        <v>4200</v>
      </c>
      <c r="F4" s="2">
        <f>'30'!F29</f>
        <v>9410</v>
      </c>
      <c r="G4" s="2">
        <f>'30'!G29</f>
        <v>0</v>
      </c>
      <c r="H4" s="2">
        <f>'30'!H29</f>
        <v>31190</v>
      </c>
      <c r="I4" s="2">
        <f>'30'!I29</f>
        <v>992</v>
      </c>
      <c r="J4" s="2">
        <f>'30'!J29</f>
        <v>150</v>
      </c>
      <c r="K4" s="2">
        <f>'30'!K29</f>
        <v>428</v>
      </c>
      <c r="L4" s="2">
        <f>'30'!L29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/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'1'!D6</f>
        <v>476404</v>
      </c>
      <c r="E4" s="2">
        <f>'1'!E6</f>
        <v>2770</v>
      </c>
      <c r="F4" s="2">
        <f>'1'!F6</f>
        <v>5610</v>
      </c>
      <c r="G4" s="2">
        <f>'1'!G6</f>
        <v>40</v>
      </c>
      <c r="H4" s="2">
        <f>'1'!H6</f>
        <v>28360</v>
      </c>
      <c r="I4" s="2">
        <f>'1'!I6</f>
        <v>799</v>
      </c>
      <c r="J4" s="2">
        <f>'1'!J6</f>
        <v>503</v>
      </c>
      <c r="K4" s="2">
        <f>'1'!K6</f>
        <v>516</v>
      </c>
      <c r="L4" s="2">
        <f>'1'!L6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'1'!D7+'2'!D5+'3'!D5+'4'!D5+'5'!D5+'6'!D5+'7'!D5+'8'!D5+'9'!D5+'10'!D5+'11'!D5+'12'!D5+'13'!D5+'14'!D5+'15'!D5+'16'!D5+'17'!D5+'18'!D5+'19'!D5+'20'!D5+'21'!D5+'22'!D5+'23'!D5+'24'!D5+'25'!D5+'26'!D5+'27'!D5+'28'!D5+'29'!D5+'30'!D5+'31'!D5</f>
        <v>623376</v>
      </c>
      <c r="E5" s="1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'1'!I7+'2'!I5+'3'!I5+'4'!I5+'5'!I5+'6'!I5+'7'!I5+'8'!I5+'9'!I5+'10'!I5+'11'!I5+'12'!I5+'13'!I5+'14'!I5+'15'!I5+'16'!I5+'17'!I5+'18'!I5+'19'!I5+'20'!I5+'21'!I5+'22'!I5+'23'!I5+'24'!I5+'25'!I5+'26'!I5+'27'!I5+'28'!I5+'29'!I5+'30'!I5+'31'!I5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21570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40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22030</v>
      </c>
      <c r="N7" s="24">
        <f>D7+E7*20+F7*10+G7*9+H7*9+I7*191+J7*191+K7*182+L7*100</f>
        <v>22967</v>
      </c>
      <c r="O7" s="25">
        <f>M7*2.75%</f>
        <v>605.82500000000005</v>
      </c>
      <c r="P7" s="26"/>
      <c r="Q7" s="26">
        <f>'1'!Q9+'2'!Q7+'3'!Q7+'4'!Q7+'5'!Q7+'6'!Q7+'7'!Q7+'8'!Q7+'9'!Q7+'10'!Q7+'11'!Q7+'12'!Q7+'13'!Q7+'14'!Q7+'15'!Q7+'16'!Q7+'17'!Q7+'18'!Q7+'19'!Q7+'20'!Q7+'21'!Q7+'22'!Q7+'23'!Q7+'24'!Q7+'25'!Q7+'26'!Q7+'27'!Q7+'28'!Q7+'29'!Q7+'30'!Q7+'31'!Q7</f>
        <v>242</v>
      </c>
      <c r="R7" s="24">
        <f>M7-(M7*2.75%)+I7*191+J7*191+K7*182+L7*100-Q7</f>
        <v>22119.174999999999</v>
      </c>
      <c r="S7" s="25">
        <f>M7*0.95%</f>
        <v>209.285</v>
      </c>
      <c r="T7" s="27">
        <f>S7-Q7</f>
        <v>-32.715000000000003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17356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18256</v>
      </c>
      <c r="N8" s="24">
        <f t="shared" ref="N8:N27" si="1">D8+E8*20+F8*10+G8*9+H8*9+I8*191+J8*191+K8*182+L8*100</f>
        <v>18256</v>
      </c>
      <c r="O8" s="25">
        <f t="shared" ref="O8:O27" si="2">M8*2.75%</f>
        <v>502.04</v>
      </c>
      <c r="P8" s="26"/>
      <c r="Q8" s="26">
        <f>'1'!Q10+'2'!Q8+'3'!Q8+'4'!Q8+'5'!Q8+'6'!Q8+'7'!Q8+'8'!Q8+'9'!Q8+'10'!Q8+'11'!Q8+'12'!Q8+'13'!Q8+'14'!Q8+'15'!Q8+'16'!Q8+'17'!Q8+'18'!Q8+'19'!Q8+'20'!Q8+'21'!Q8+'22'!Q8+'23'!Q8+'24'!Q8+'25'!Q8+'26'!Q8+'27'!Q8+'28'!Q8+'29'!Q8+'30'!Q8+'31'!Q8</f>
        <v>158</v>
      </c>
      <c r="R8" s="24">
        <f t="shared" ref="R8:R27" si="3">M8-(M8*2.75%)+I8*191+J8*191+K8*182+L8*100-Q8</f>
        <v>17595.96</v>
      </c>
      <c r="S8" s="25">
        <f t="shared" ref="S8:S27" si="4">M8*0.95%</f>
        <v>173.43199999999999</v>
      </c>
      <c r="T8" s="27">
        <f t="shared" ref="T8:T27" si="5">S8-Q8</f>
        <v>15.431999999999988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66266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67916</v>
      </c>
      <c r="N9" s="24">
        <f t="shared" si="1"/>
        <v>69399</v>
      </c>
      <c r="O9" s="25">
        <f t="shared" si="2"/>
        <v>1867.69</v>
      </c>
      <c r="P9" s="26"/>
      <c r="Q9" s="26">
        <f>'1'!Q11+'2'!Q9+'3'!Q9+'4'!Q9+'5'!Q9+'6'!Q9+'7'!Q9+'8'!Q9+'9'!Q9+'10'!Q9+'11'!Q9+'12'!Q9+'13'!Q9+'14'!Q9+'15'!Q9+'16'!Q9+'17'!Q9+'18'!Q9+'19'!Q9+'20'!Q9+'21'!Q9+'22'!Q9+'23'!Q9+'24'!Q9+'25'!Q9+'26'!Q9+'27'!Q9+'28'!Q9+'29'!Q9+'30'!Q9+'31'!Q9</f>
        <v>511</v>
      </c>
      <c r="R9" s="24">
        <f t="shared" si="3"/>
        <v>67020.31</v>
      </c>
      <c r="S9" s="25">
        <f t="shared" si="4"/>
        <v>645.202</v>
      </c>
      <c r="T9" s="27">
        <f t="shared" si="5"/>
        <v>134.202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14510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6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14710</v>
      </c>
      <c r="N10" s="24">
        <f t="shared" si="1"/>
        <v>17002</v>
      </c>
      <c r="O10" s="25">
        <f t="shared" si="2"/>
        <v>404.52499999999998</v>
      </c>
      <c r="P10" s="26"/>
      <c r="Q10" s="26">
        <f>'1'!Q12+'2'!Q10+'3'!Q10+'4'!Q10+'5'!Q10+'6'!Q10+'7'!Q10+'8'!Q10+'9'!Q10+'10'!Q10+'11'!Q10+'12'!Q10+'13'!Q10+'14'!Q10+'15'!Q10+'16'!Q10+'17'!Q10+'18'!Q10+'19'!Q10+'20'!Q10+'21'!Q10+'22'!Q10+'23'!Q10+'24'!Q10+'25'!Q10+'26'!Q10+'27'!Q10+'28'!Q10+'29'!Q10+'30'!Q10+'31'!Q10</f>
        <v>111</v>
      </c>
      <c r="R10" s="24">
        <f t="shared" si="3"/>
        <v>16486.474999999999</v>
      </c>
      <c r="S10" s="25">
        <f t="shared" si="4"/>
        <v>139.745</v>
      </c>
      <c r="T10" s="27">
        <f t="shared" si="5"/>
        <v>28.745000000000005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18724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21474</v>
      </c>
      <c r="N11" s="24">
        <f t="shared" si="1"/>
        <v>24867</v>
      </c>
      <c r="O11" s="25">
        <f t="shared" si="2"/>
        <v>590.53499999999997</v>
      </c>
      <c r="P11" s="26"/>
      <c r="Q11" s="26">
        <f>'1'!Q13+'2'!Q11+'3'!Q11+'4'!Q11+'5'!Q11+'6'!Q11+'7'!Q11+'8'!Q11+'9'!Q11+'10'!Q11+'11'!Q11+'12'!Q11+'13'!Q11+'14'!Q11+'15'!Q11+'16'!Q11+'17'!Q11+'18'!Q11+'19'!Q11+'20'!Q11+'21'!Q11+'22'!Q11+'23'!Q11+'24'!Q11+'25'!Q11+'26'!Q11+'27'!Q11+'28'!Q11+'29'!Q11+'30'!Q11+'31'!Q11</f>
        <v>139</v>
      </c>
      <c r="R11" s="24">
        <f t="shared" si="3"/>
        <v>24137.465</v>
      </c>
      <c r="S11" s="25">
        <f t="shared" si="4"/>
        <v>204.00299999999999</v>
      </c>
      <c r="T11" s="27">
        <f t="shared" si="5"/>
        <v>65.002999999999986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21639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25539</v>
      </c>
      <c r="N12" s="24">
        <f t="shared" si="1"/>
        <v>88760</v>
      </c>
      <c r="O12" s="25">
        <f t="shared" si="2"/>
        <v>702.32249999999999</v>
      </c>
      <c r="P12" s="26"/>
      <c r="Q12" s="26">
        <f>'1'!Q14+'2'!Q12+'3'!Q12+'4'!Q12+'5'!Q12+'6'!Q12+'7'!Q12+'8'!Q12+'9'!Q12+'10'!Q12+'11'!Q12+'12'!Q12+'13'!Q12+'14'!Q12+'15'!Q12+'16'!Q12+'17'!Q12+'18'!Q12+'19'!Q12+'20'!Q12+'21'!Q12+'22'!Q12+'23'!Q12+'24'!Q12+'25'!Q12+'26'!Q12+'27'!Q12+'28'!Q12+'29'!Q12+'30'!Q12+'31'!Q12</f>
        <v>137</v>
      </c>
      <c r="R12" s="24">
        <f t="shared" si="3"/>
        <v>87920.677500000005</v>
      </c>
      <c r="S12" s="25">
        <f t="shared" si="4"/>
        <v>242.62049999999999</v>
      </c>
      <c r="T12" s="27">
        <f t="shared" si="5"/>
        <v>105.62049999999999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20065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300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166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23365</v>
      </c>
      <c r="N13" s="24">
        <f t="shared" si="1"/>
        <v>55071</v>
      </c>
      <c r="O13" s="25">
        <f t="shared" si="2"/>
        <v>642.53750000000002</v>
      </c>
      <c r="P13" s="26"/>
      <c r="Q13" s="26">
        <f>'1'!Q15+'2'!Q13+'3'!Q13+'4'!Q13+'5'!Q13+'6'!Q13+'7'!Q13+'8'!Q13+'9'!Q13+'10'!Q13+'11'!Q13+'12'!Q13+'13'!Q13+'14'!Q13+'15'!Q13+'16'!Q13+'17'!Q13+'18'!Q13+'19'!Q13+'20'!Q13+'21'!Q13+'22'!Q13+'23'!Q13+'24'!Q13+'25'!Q13+'26'!Q13+'27'!Q13+'28'!Q13+'29'!Q13+'30'!Q13+'31'!Q13</f>
        <v>207</v>
      </c>
      <c r="R13" s="24">
        <f t="shared" si="3"/>
        <v>54221.462500000001</v>
      </c>
      <c r="S13" s="25">
        <f t="shared" si="4"/>
        <v>221.9675</v>
      </c>
      <c r="T13" s="27">
        <f t="shared" si="5"/>
        <v>14.967500000000001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30938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31478</v>
      </c>
      <c r="N14" s="24">
        <f t="shared" si="1"/>
        <v>39466</v>
      </c>
      <c r="O14" s="25">
        <f t="shared" si="2"/>
        <v>865.64499999999998</v>
      </c>
      <c r="P14" s="26"/>
      <c r="Q14" s="26">
        <f>'1'!Q16+'2'!Q14+'3'!Q14+'4'!Q14+'5'!Q14+'6'!Q14+'7'!Q14+'8'!Q14+'9'!Q14+'10'!Q14+'11'!Q14+'12'!Q14+'13'!Q14+'14'!Q14+'15'!Q14+'16'!Q14+'17'!Q14+'18'!Q14+'19'!Q14+'20'!Q14+'21'!Q14+'22'!Q14+'23'!Q14+'24'!Q14+'25'!Q14+'26'!Q14+'27'!Q14+'28'!Q14+'29'!Q14+'30'!Q14+'31'!Q14</f>
        <v>541</v>
      </c>
      <c r="R14" s="24">
        <f t="shared" si="3"/>
        <v>38059.354999999996</v>
      </c>
      <c r="S14" s="25">
        <f t="shared" si="4"/>
        <v>299.041</v>
      </c>
      <c r="T14" s="27">
        <f t="shared" si="5"/>
        <v>-241.959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36893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25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28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39153</v>
      </c>
      <c r="N15" s="24">
        <f t="shared" si="1"/>
        <v>49024</v>
      </c>
      <c r="O15" s="25">
        <f t="shared" si="2"/>
        <v>1076.7075</v>
      </c>
      <c r="P15" s="26"/>
      <c r="Q15" s="26">
        <f>'1'!Q17+'2'!Q15+'3'!Q15+'4'!Q15+'5'!Q15+'6'!Q15+'7'!Q15+'8'!Q15+'9'!Q15+'10'!Q15+'11'!Q15+'12'!Q15+'13'!Q15+'14'!Q15+'15'!Q15+'16'!Q15+'17'!Q15+'18'!Q15+'19'!Q15+'20'!Q15+'21'!Q15+'22'!Q15+'23'!Q15+'24'!Q15+'25'!Q15+'26'!Q15+'27'!Q15+'28'!Q15+'29'!Q15+'30'!Q15+'31'!Q15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361</v>
      </c>
      <c r="R15" s="24">
        <f t="shared" si="3"/>
        <v>47586.292500000003</v>
      </c>
      <c r="S15" s="25">
        <f t="shared" si="4"/>
        <v>371.95349999999996</v>
      </c>
      <c r="T15" s="27">
        <f t="shared" si="5"/>
        <v>10.953499999999963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68644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120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260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3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75384</v>
      </c>
      <c r="N16" s="24">
        <f t="shared" si="1"/>
        <v>81087</v>
      </c>
      <c r="O16" s="25">
        <f t="shared" si="2"/>
        <v>2073.06</v>
      </c>
      <c r="P16" s="26"/>
      <c r="Q16" s="26">
        <f>'1'!Q18+'2'!Q16+'3'!Q16+'4'!Q16+'5'!Q16+'6'!Q16+'7'!Q16+'8'!Q16+'9'!Q16+'10'!Q16+'11'!Q16+'12'!Q16+'13'!Q16+'14'!Q16+'15'!Q16+'16'!Q16+'17'!Q16+'18'!Q16+'19'!Q16+'20'!Q16+'21'!Q16+'22'!Q16+'23'!Q16+'24'!Q16+'25'!Q16+'26'!Q16+'27'!Q16+'28'!Q16+'29'!Q16+'30'!Q16+'31'!Q16</f>
        <v>399</v>
      </c>
      <c r="R16" s="24">
        <f t="shared" si="3"/>
        <v>78614.94</v>
      </c>
      <c r="S16" s="25">
        <f t="shared" si="4"/>
        <v>716.14800000000002</v>
      </c>
      <c r="T16" s="27">
        <f t="shared" si="5"/>
        <v>317.14800000000002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24408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30208</v>
      </c>
      <c r="N17" s="24">
        <f t="shared" si="1"/>
        <v>31163</v>
      </c>
      <c r="O17" s="25">
        <f t="shared" si="2"/>
        <v>830.72</v>
      </c>
      <c r="P17" s="26"/>
      <c r="Q17" s="26">
        <f>'1'!Q19+'2'!Q17+'3'!Q17+'4'!Q17+'5'!Q17+'6'!Q17+'7'!Q17+'8'!Q17+'9'!Q17+'10'!Q17+'11'!Q17+'12'!Q17+'13'!Q17+'14'!Q17+'15'!Q17+'16'!Q17+'17'!Q17+'18'!Q17+'19'!Q17+'20'!Q17+'21'!Q17+'22'!Q17+'23'!Q17+'24'!Q17+'25'!Q17+'26'!Q17+'27'!Q17+'28'!Q17+'29'!Q17+'30'!Q17+'31'!Q17</f>
        <v>240</v>
      </c>
      <c r="R17" s="24">
        <f t="shared" si="3"/>
        <v>30092.28</v>
      </c>
      <c r="S17" s="25">
        <f t="shared" si="4"/>
        <v>286.976</v>
      </c>
      <c r="T17" s="27">
        <f t="shared" si="5"/>
        <v>46.975999999999999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6066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6066</v>
      </c>
      <c r="N18" s="24">
        <f t="shared" si="1"/>
        <v>6066</v>
      </c>
      <c r="O18" s="25">
        <f t="shared" si="2"/>
        <v>166.815</v>
      </c>
      <c r="P18" s="26"/>
      <c r="Q18" s="26">
        <f>'1'!Q20+'2'!Q18+'3'!Q18+'4'!Q18+'5'!Q18+'6'!Q18+'7'!Q18+'8'!Q18+'9'!Q18+'10'!Q18+'11'!Q18+'12'!Q18+'13'!Q18+'14'!Q18+'15'!Q18+'16'!Q18+'17'!Q18+'18'!Q18+'19'!Q18+'20'!Q18+'21'!Q18+'22'!Q18+'23'!Q18+'24'!Q18+'25'!Q18+'26'!Q18+'27'!Q18+'28'!Q18+'29'!Q18+'30'!Q18+'31'!Q18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5899.1850000000004</v>
      </c>
      <c r="S18" s="25">
        <f t="shared" si="4"/>
        <v>57.626999999999995</v>
      </c>
      <c r="T18" s="27">
        <f t="shared" si="5"/>
        <v>57.626999999999995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20824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80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22644</v>
      </c>
      <c r="N19" s="24">
        <f t="shared" si="1"/>
        <v>22644</v>
      </c>
      <c r="O19" s="25">
        <f t="shared" si="2"/>
        <v>622.71</v>
      </c>
      <c r="P19" s="26"/>
      <c r="Q19" s="26">
        <f>'1'!Q21+'2'!Q19+'3'!Q19+'4'!Q19+'5'!Q19+'6'!Q19+'7'!Q19+'8'!Q19+'9'!Q19+'10'!Q19+'11'!Q19+'12'!Q19+'13'!Q19+'14'!Q19+'15'!Q19+'16'!Q19+'17'!Q19+'18'!Q19+'19'!Q19+'20'!Q19+'21'!Q19+'22'!Q19+'23'!Q19+'24'!Q19+'25'!Q19+'26'!Q19+'27'!Q19+'28'!Q19+'29'!Q19+'30'!Q19+'31'!Q19</f>
        <v>322</v>
      </c>
      <c r="R19" s="24">
        <f t="shared" si="3"/>
        <v>21699.29</v>
      </c>
      <c r="S19" s="25">
        <f t="shared" si="4"/>
        <v>215.11799999999999</v>
      </c>
      <c r="T19" s="27">
        <f t="shared" si="5"/>
        <v>-106.88200000000001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20308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22428</v>
      </c>
      <c r="N20" s="24">
        <f t="shared" si="1"/>
        <v>22610</v>
      </c>
      <c r="O20" s="25">
        <f t="shared" si="2"/>
        <v>616.77</v>
      </c>
      <c r="P20" s="26"/>
      <c r="Q20" s="26">
        <f>'1'!Q22+'2'!Q20+'3'!Q20+'4'!Q20+'5'!Q20+'6'!Q20+'7'!Q20+'8'!Q20+'9'!Q20+'10'!Q20+'11'!Q20+'12'!Q20+'13'!Q20+'14'!Q20+'15'!Q20+'16'!Q20+'17'!Q20+'18'!Q20+'19'!Q20+'20'!Q20+'21'!Q20+'22'!Q20+'23'!Q20+'24'!Q20+'25'!Q20+'26'!Q20+'27'!Q20+'28'!Q20+'29'!Q20+'30'!Q20+'31'!Q20</f>
        <v>481</v>
      </c>
      <c r="R20" s="24">
        <f t="shared" si="3"/>
        <v>21512.23</v>
      </c>
      <c r="S20" s="25">
        <f t="shared" si="4"/>
        <v>213.066</v>
      </c>
      <c r="T20" s="27">
        <f t="shared" si="5"/>
        <v>-267.93399999999997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17719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10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16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17809</v>
      </c>
      <c r="N21" s="24">
        <f t="shared" si="1"/>
        <v>21047</v>
      </c>
      <c r="O21" s="25">
        <f t="shared" si="2"/>
        <v>489.7475</v>
      </c>
      <c r="P21" s="26"/>
      <c r="Q21" s="26">
        <f>'1'!Q23+'2'!Q21+'3'!Q21+'4'!Q21+'5'!Q21+'6'!Q21+'7'!Q21+'8'!Q21+'9'!Q21+'10'!Q21+'11'!Q21+'12'!Q21+'13'!Q21+'14'!Q21+'15'!Q21+'16'!Q21+'17'!Q21+'18'!Q21+'19'!Q21+'20'!Q21+'21'!Q21+'22'!Q21+'23'!Q21+'24'!Q21+'25'!Q21+'26'!Q21+'27'!Q21+'28'!Q21+'29'!Q21+'30'!Q21+'31'!Q21</f>
        <v>78</v>
      </c>
      <c r="R21" s="24">
        <f t="shared" si="3"/>
        <v>20479.252499999999</v>
      </c>
      <c r="S21" s="25">
        <f t="shared" si="4"/>
        <v>169.18549999999999</v>
      </c>
      <c r="T21" s="27">
        <f t="shared" si="5"/>
        <v>91.18549999999999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56803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17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58703</v>
      </c>
      <c r="N22" s="24">
        <f t="shared" si="1"/>
        <v>61950</v>
      </c>
      <c r="O22" s="25">
        <f t="shared" si="2"/>
        <v>1614.3325</v>
      </c>
      <c r="P22" s="26"/>
      <c r="Q22" s="26">
        <f>'1'!Q24+'2'!Q22+'3'!Q22+'4'!Q22+'5'!Q22+'6'!Q22+'7'!Q22+'8'!Q22+'9'!Q22+'10'!Q22+'11'!Q22+'12'!Q22+'13'!Q22+'14'!Q22+'15'!Q22+'16'!Q22+'17'!Q22+'18'!Q22+'19'!Q22+'20'!Q22+'21'!Q22+'22'!Q22+'23'!Q22+'24'!Q22+'25'!Q22+'26'!Q22+'27'!Q22+'28'!Q22+'29'!Q22+'30'!Q22+'31'!Q22</f>
        <v>500</v>
      </c>
      <c r="R22" s="24">
        <f t="shared" si="3"/>
        <v>59835.667500000003</v>
      </c>
      <c r="S22" s="25">
        <f t="shared" si="4"/>
        <v>557.67849999999999</v>
      </c>
      <c r="T22" s="27">
        <f t="shared" si="5"/>
        <v>57.678499999999985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20009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20009</v>
      </c>
      <c r="N23" s="24">
        <f t="shared" si="1"/>
        <v>20009</v>
      </c>
      <c r="O23" s="25">
        <f t="shared" si="2"/>
        <v>550.24750000000006</v>
      </c>
      <c r="P23" s="26"/>
      <c r="Q23" s="26">
        <f>'1'!Q25+'2'!Q23+'3'!Q23+'4'!Q23+'5'!Q23+'6'!Q23+'7'!Q23+'8'!Q23+'9'!Q23+'10'!Q23+'11'!Q23+'12'!Q23+'13'!Q23+'14'!Q23+'15'!Q23+'16'!Q23+'17'!Q23+'18'!Q23+'19'!Q23+'20'!Q23+'21'!Q23+'22'!Q23+'23'!Q23+'24'!Q23+'25'!Q23+'26'!Q23+'27'!Q23+'28'!Q23+'29'!Q23+'30'!Q23+'31'!Q23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</v>
      </c>
      <c r="R23" s="24">
        <f t="shared" si="3"/>
        <v>19268.752499999999</v>
      </c>
      <c r="S23" s="25">
        <f t="shared" si="4"/>
        <v>190.0855</v>
      </c>
      <c r="T23" s="27">
        <f t="shared" si="5"/>
        <v>8.5499999999996135E-2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73469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60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400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82329</v>
      </c>
      <c r="N24" s="24">
        <f t="shared" si="1"/>
        <v>86459</v>
      </c>
      <c r="O24" s="25">
        <f t="shared" si="2"/>
        <v>2264.0475000000001</v>
      </c>
      <c r="P24" s="26"/>
      <c r="Q24" s="26">
        <f>'1'!Q26+'2'!Q24+'3'!Q24+'4'!Q24+'5'!Q24+'6'!Q24+'7'!Q24+'8'!Q24+'9'!Q24+'10'!Q24+'11'!Q24+'12'!Q24+'13'!Q24+'14'!Q24+'15'!Q24+'16'!Q24+'17'!Q24+'18'!Q24+'19'!Q24+'20'!Q24+'21'!Q24+'22'!Q24+'23'!Q24+'24'!Q24+'25'!Q24+'26'!Q24+'27'!Q24+'28'!Q24+'29'!Q24+'30'!Q24+'31'!Q24</f>
        <v>487</v>
      </c>
      <c r="R24" s="24">
        <f t="shared" si="3"/>
        <v>83707.952499999999</v>
      </c>
      <c r="S24" s="25">
        <f t="shared" si="4"/>
        <v>782.12549999999999</v>
      </c>
      <c r="T24" s="27">
        <f t="shared" si="5"/>
        <v>295.12549999999999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19588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19588</v>
      </c>
      <c r="N25" s="24">
        <f t="shared" si="1"/>
        <v>23318</v>
      </c>
      <c r="O25" s="25">
        <f t="shared" si="2"/>
        <v>538.66999999999996</v>
      </c>
      <c r="P25" s="26"/>
      <c r="Q25" s="26">
        <f>'1'!Q27+'2'!Q25+'3'!Q25+'4'!Q25+'5'!Q25+'6'!Q25+'7'!Q25+'8'!Q25+'9'!Q25+'10'!Q25+'11'!Q25+'12'!Q25+'13'!Q25+'14'!Q25+'15'!Q25+'16'!Q25+'17'!Q25+'18'!Q25+'19'!Q25+'20'!Q25+'21'!Q25+'22'!Q25+'23'!Q25+'24'!Q25+'25'!Q25+'26'!Q25+'27'!Q25+'28'!Q25+'29'!Q25+'30'!Q25+'31'!Q25</f>
        <v>192</v>
      </c>
      <c r="R25" s="24">
        <f t="shared" si="3"/>
        <v>22587.33</v>
      </c>
      <c r="S25" s="25">
        <f t="shared" si="4"/>
        <v>186.08599999999998</v>
      </c>
      <c r="T25" s="27">
        <f t="shared" si="5"/>
        <v>-5.9140000000000157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13057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13057</v>
      </c>
      <c r="N26" s="24">
        <f t="shared" si="1"/>
        <v>13057</v>
      </c>
      <c r="O26" s="25">
        <f t="shared" si="2"/>
        <v>359.0675</v>
      </c>
      <c r="P26" s="26"/>
      <c r="Q26" s="26">
        <f>'1'!Q28+'2'!Q26+'3'!Q26+'4'!Q26+'5'!Q26+'6'!Q26+'7'!Q26+'8'!Q26+'9'!Q26+'10'!Q26+'11'!Q26+'12'!Q26+'13'!Q26+'14'!Q26+'15'!Q26+'16'!Q26+'17'!Q26+'18'!Q26+'19'!Q26+'20'!Q26+'21'!Q26+'22'!Q26+'23'!Q26+'24'!Q26+'25'!Q26+'26'!Q26+'27'!Q26+'28'!Q26+'29'!Q26+'30'!Q26+'31'!Q26</f>
        <v>98</v>
      </c>
      <c r="R26" s="24">
        <f t="shared" si="3"/>
        <v>12599.932500000001</v>
      </c>
      <c r="S26" s="25">
        <f t="shared" si="4"/>
        <v>124.0415</v>
      </c>
      <c r="T26" s="27">
        <f t="shared" si="5"/>
        <v>26.041499999999999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13470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13470</v>
      </c>
      <c r="N27" s="40">
        <f t="shared" si="1"/>
        <v>13470</v>
      </c>
      <c r="O27" s="25">
        <f t="shared" si="2"/>
        <v>370.42500000000001</v>
      </c>
      <c r="P27" s="41"/>
      <c r="Q27" s="26">
        <f>'1'!Q29+'2'!Q27+'3'!Q27+'4'!Q27+'5'!Q27+'6'!Q27+'7'!Q27+'8'!Q27+'9'!Q27+'10'!Q27+'11'!Q27+'12'!Q27+'13'!Q27+'14'!Q27+'15'!Q27+'16'!Q27+'17'!Q27+'18'!Q27+'19'!Q27+'20'!Q27+'21'!Q27+'22'!Q27+'23'!Q27+'24'!Q27+'25'!Q27+'26'!Q27+'27'!Q27+'28'!Q27+'29'!Q27+'30'!Q27+'31'!Q27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12799.575000000001</v>
      </c>
      <c r="S27" s="42">
        <f t="shared" si="4"/>
        <v>127.965</v>
      </c>
      <c r="T27" s="43">
        <f t="shared" si="5"/>
        <v>-172.035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602326</v>
      </c>
      <c r="E28" s="45">
        <f t="shared" si="6"/>
        <v>570</v>
      </c>
      <c r="F28" s="45">
        <f t="shared" ref="F28:T28" si="7">SUM(F7:F27)</f>
        <v>1200</v>
      </c>
      <c r="G28" s="45">
        <f t="shared" si="7"/>
        <v>40</v>
      </c>
      <c r="H28" s="45">
        <f t="shared" si="7"/>
        <v>2170</v>
      </c>
      <c r="I28" s="45">
        <f t="shared" si="7"/>
        <v>307</v>
      </c>
      <c r="J28" s="45">
        <f t="shared" si="7"/>
        <v>353</v>
      </c>
      <c r="K28" s="45">
        <f t="shared" si="7"/>
        <v>88</v>
      </c>
      <c r="L28" s="45">
        <f t="shared" si="7"/>
        <v>0</v>
      </c>
      <c r="M28" s="45">
        <f t="shared" si="7"/>
        <v>645616</v>
      </c>
      <c r="N28" s="45">
        <f t="shared" si="7"/>
        <v>787692</v>
      </c>
      <c r="O28" s="46">
        <f t="shared" si="7"/>
        <v>17754.439999999999</v>
      </c>
      <c r="P28" s="45">
        <f t="shared" si="7"/>
        <v>0</v>
      </c>
      <c r="Q28" s="45">
        <f t="shared" si="7"/>
        <v>5694</v>
      </c>
      <c r="R28" s="45">
        <f t="shared" si="7"/>
        <v>764243.55999999971</v>
      </c>
      <c r="S28" s="45">
        <f t="shared" si="7"/>
        <v>6133.3520000000008</v>
      </c>
      <c r="T28" s="47">
        <f t="shared" si="7"/>
        <v>439.35200000000009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613954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613954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613954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4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4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4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4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4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4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4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>
        <v>21085</v>
      </c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4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4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4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4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>
        <v>-1010</v>
      </c>
      <c r="Q22" s="26">
        <v>100</v>
      </c>
      <c r="R22" s="24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4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4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116500</v>
      </c>
      <c r="E28" s="45">
        <f t="shared" si="6"/>
        <v>280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650</v>
      </c>
      <c r="I28" s="45">
        <f t="shared" si="7"/>
        <v>42</v>
      </c>
      <c r="J28" s="45">
        <f t="shared" si="7"/>
        <v>0</v>
      </c>
      <c r="K28" s="45">
        <f t="shared" si="7"/>
        <v>28</v>
      </c>
      <c r="L28" s="45">
        <f t="shared" si="7"/>
        <v>0</v>
      </c>
      <c r="M28" s="45">
        <f t="shared" si="7"/>
        <v>130450</v>
      </c>
      <c r="N28" s="45">
        <f t="shared" si="7"/>
        <v>143568</v>
      </c>
      <c r="O28" s="46">
        <f t="shared" si="7"/>
        <v>3587.3749999999995</v>
      </c>
      <c r="P28" s="45">
        <f t="shared" si="7"/>
        <v>28575</v>
      </c>
      <c r="Q28" s="45">
        <f t="shared" si="7"/>
        <v>1101</v>
      </c>
      <c r="R28" s="45">
        <f t="shared" si="7"/>
        <v>138879.625</v>
      </c>
      <c r="S28" s="45">
        <f t="shared" si="7"/>
        <v>1239.2749999999999</v>
      </c>
      <c r="T28" s="47">
        <f t="shared" si="7"/>
        <v>138.27499999999998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'5'!D29</f>
        <v>497454</v>
      </c>
      <c r="E4" s="2">
        <f>'5'!E29</f>
        <v>4200</v>
      </c>
      <c r="F4" s="2">
        <f>'5'!F29</f>
        <v>9410</v>
      </c>
      <c r="G4" s="2">
        <f>'5'!G29</f>
        <v>0</v>
      </c>
      <c r="H4" s="2">
        <f>'5'!H29</f>
        <v>31190</v>
      </c>
      <c r="I4" s="2">
        <f>'5'!I29</f>
        <v>992</v>
      </c>
      <c r="J4" s="2">
        <f>'5'!J29</f>
        <v>150</v>
      </c>
      <c r="K4" s="2">
        <f>'5'!K29</f>
        <v>428</v>
      </c>
      <c r="L4" s="2">
        <f>'5'!L29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'6'!D29</f>
        <v>497454</v>
      </c>
      <c r="E4" s="2">
        <f>'6'!E29</f>
        <v>4200</v>
      </c>
      <c r="F4" s="2">
        <f>'6'!F29</f>
        <v>9410</v>
      </c>
      <c r="G4" s="2">
        <f>'6'!G29</f>
        <v>0</v>
      </c>
      <c r="H4" s="2">
        <f>'6'!H29</f>
        <v>31190</v>
      </c>
      <c r="I4" s="2">
        <f>'6'!I29</f>
        <v>992</v>
      </c>
      <c r="J4" s="2">
        <f>'6'!J29</f>
        <v>150</v>
      </c>
      <c r="K4" s="2">
        <f>'6'!K29</f>
        <v>428</v>
      </c>
      <c r="L4" s="2">
        <f>'6'!L29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'7'!D29</f>
        <v>497454</v>
      </c>
      <c r="E4" s="2">
        <f>'7'!E29</f>
        <v>4200</v>
      </c>
      <c r="F4" s="2">
        <f>'7'!F29</f>
        <v>9410</v>
      </c>
      <c r="G4" s="2">
        <f>'7'!G29</f>
        <v>0</v>
      </c>
      <c r="H4" s="2">
        <f>'7'!H29</f>
        <v>31190</v>
      </c>
      <c r="I4" s="2">
        <f>'7'!I29</f>
        <v>992</v>
      </c>
      <c r="J4" s="2">
        <f>'7'!J29</f>
        <v>150</v>
      </c>
      <c r="K4" s="2">
        <f>'7'!K29</f>
        <v>428</v>
      </c>
      <c r="L4" s="2">
        <f>'7'!L29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497454</v>
      </c>
      <c r="E4" s="2">
        <f>'8'!E29</f>
        <v>4200</v>
      </c>
      <c r="F4" s="2">
        <f>'8'!F29</f>
        <v>9410</v>
      </c>
      <c r="G4" s="2">
        <f>'8'!G29</f>
        <v>0</v>
      </c>
      <c r="H4" s="2">
        <f>'8'!H29</f>
        <v>31190</v>
      </c>
      <c r="I4" s="2">
        <f>'8'!I29</f>
        <v>992</v>
      </c>
      <c r="J4" s="2">
        <f>'8'!J29</f>
        <v>150</v>
      </c>
      <c r="K4" s="2">
        <f>'8'!K29</f>
        <v>428</v>
      </c>
      <c r="L4" s="2">
        <f>'8'!L29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44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45</v>
      </c>
      <c r="B29" s="62"/>
      <c r="C29" s="63"/>
      <c r="D29" s="48">
        <f>D4+D5-D28</f>
        <v>497454</v>
      </c>
      <c r="E29" s="48">
        <f t="shared" ref="E29:L29" si="8">E4+E5-E28</f>
        <v>4200</v>
      </c>
      <c r="F29" s="48">
        <f t="shared" si="8"/>
        <v>9410</v>
      </c>
      <c r="G29" s="48">
        <f t="shared" si="8"/>
        <v>0</v>
      </c>
      <c r="H29" s="48">
        <f t="shared" si="8"/>
        <v>31190</v>
      </c>
      <c r="I29" s="48">
        <f t="shared" si="8"/>
        <v>992</v>
      </c>
      <c r="J29" s="48">
        <f t="shared" si="8"/>
        <v>150</v>
      </c>
      <c r="K29" s="48">
        <f t="shared" si="8"/>
        <v>428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2021-06-05T12:22:49Z</dcterms:modified>
</cp:coreProperties>
</file>