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AO27" i="32"/>
  <c r="P28"/>
  <c r="O34"/>
  <c r="O32"/>
  <c r="AQ33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I20"/>
  <c r="AH20"/>
  <c r="AE20"/>
  <c r="AD20"/>
  <c r="AF20"/>
  <c r="AR20"/>
  <c r="AS20"/>
  <c r="AC20"/>
  <c r="AQ20"/>
  <c r="AC6"/>
  <c r="AC7"/>
  <c r="AC9"/>
  <c r="AC11"/>
  <c r="AC12"/>
  <c r="AC14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R13" l="1"/>
  <c r="AS13" s="1"/>
  <c r="AR10"/>
  <c r="AS10" s="1"/>
  <c r="AQ16"/>
  <c r="AQ12"/>
  <c r="AQ6"/>
  <c r="AR16"/>
  <c r="AS16" s="1"/>
  <c r="AQ14"/>
  <c r="AQ10"/>
  <c r="AD27"/>
  <c r="AQ9"/>
  <c r="AQ5"/>
  <c r="AQ15"/>
  <c r="AG27"/>
  <c r="AQ7"/>
  <c r="AQ11"/>
  <c r="AR6"/>
  <c r="AS6" s="1"/>
  <c r="AR5"/>
  <c r="AS5" s="1"/>
  <c r="AR11"/>
  <c r="AS11" s="1"/>
  <c r="AR14"/>
  <c r="AS14" s="1"/>
  <c r="AR15"/>
  <c r="AS15" s="1"/>
  <c r="AR7"/>
  <c r="AS7" s="1"/>
  <c r="AQ13"/>
  <c r="AF27"/>
  <c r="AE27"/>
  <c r="AR9"/>
  <c r="AS9" s="1"/>
  <c r="AR8"/>
  <c r="AS8" s="1"/>
  <c r="AC27"/>
  <c r="AR12"/>
  <c r="AS12" s="1"/>
  <c r="AQ8"/>
  <c r="AH27"/>
  <c r="AQ27" l="1"/>
  <c r="AQ34" s="1"/>
  <c r="AQ36" s="1"/>
  <c r="AS27"/>
  <c r="AR27"/>
</calcChain>
</file>

<file path=xl/sharedStrings.xml><?xml version="1.0" encoding="utf-8"?>
<sst xmlns="http://schemas.openxmlformats.org/spreadsheetml/2006/main" count="81" uniqueCount="73">
  <si>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</si>
  <si>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</si>
  <si>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</si>
  <si>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</si>
  <si>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</si>
  <si>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</si>
  <si>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</si>
  <si>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</si>
  <si>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</si>
  <si>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</si>
  <si>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</si>
  <si>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</si>
  <si>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</si>
  <si>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</si>
  <si>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</si>
  <si>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</si>
  <si>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</si>
  <si>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</si>
  <si>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</si>
  <si>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</si>
  <si>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</si>
  <si>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</si>
  <si>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</si>
  <si>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</si>
  <si>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</si>
  <si>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</si>
  <si>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</si>
  <si>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</si>
  <si>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</si>
  <si>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</si>
  <si>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</si>
  <si>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</si>
  <si>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</si>
  <si>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</si>
  <si>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</si>
  <si>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</si>
  <si>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</si>
  <si>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</si>
  <si>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</si>
  <si>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</si>
  <si>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</si>
  <si>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</si>
  <si>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</si>
  <si>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</si>
  <si>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</si>
  <si>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</si>
  <si>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</si>
  <si>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</si>
  <si>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</si>
  <si>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</si>
  <si>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</si>
  <si>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</si>
  <si>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</si>
  <si>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</si>
  <si>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</si>
  <si>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</si>
  <si>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</si>
  <si>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</si>
  <si>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</si>
  <si>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</si>
  <si>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</si>
  <si>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</si>
  <si>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 xml:space="preserve"> </t>
  </si>
  <si>
    <t>TOTAL Sales =</t>
  </si>
  <si>
    <t>28-11-2020</t>
  </si>
  <si>
    <t>29-11-2020</t>
  </si>
  <si>
    <t>Bijoy Paid</t>
  </si>
  <si>
    <t>aslam</t>
  </si>
  <si>
    <t>Before Due</t>
  </si>
  <si>
    <t>Deposit</t>
  </si>
  <si>
    <t>Actual Due</t>
  </si>
  <si>
    <t>29.11.2020</t>
  </si>
  <si>
    <t>Date: 30-11-2020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</si>
</sst>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6"/>
  <sheetViews>
    <sheetView tabSelected="1" workbookViewId="0">
      <pane xSplit="3" ySplit="4" topLeftCell="D5" activePane="bottomRight" state="frozen"/>
      <selection pane="topRight" activeCell="C1" sqref="C1"/>
      <selection pane="bottomLeft" activeCell="A8" sqref="A8"/>
      <selection pane="bottomRight" activeCell="AB31" sqref="AB31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0.7109375" style="4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6.7109375" style="4" bestFit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50" ht="31.5" thickBot="1">
      <c r="A1" s="104" t="s">
        <v>59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</row>
    <row r="2" spans="1:50" ht="19.5" thickBot="1">
      <c r="A2" s="109" t="s">
        <v>72</v>
      </c>
      <c r="B2" s="110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</row>
    <row r="3" spans="1:50" ht="15.75" thickBot="1">
      <c r="A3" s="105" t="s">
        <v>61</v>
      </c>
      <c r="B3" s="106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101">
        <v>0</v>
      </c>
      <c r="L3" s="100">
        <v>300</v>
      </c>
      <c r="M3" s="112">
        <v>0</v>
      </c>
      <c r="N3" s="108"/>
      <c r="O3" s="57">
        <v>0</v>
      </c>
      <c r="P3" s="57">
        <v>14370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50" s="2" customFormat="1" ht="30" customHeight="1" thickBot="1">
      <c r="A4" s="36" t="s">
        <v>43</v>
      </c>
      <c r="B4" s="37" t="s">
        <v>58</v>
      </c>
      <c r="C4" s="37" t="s">
        <v>0</v>
      </c>
      <c r="D4" s="37" t="s">
        <v>1</v>
      </c>
      <c r="E4" s="37" t="s">
        <v>28</v>
      </c>
      <c r="F4" s="38" t="s">
        <v>39</v>
      </c>
      <c r="G4" s="37" t="s">
        <v>30</v>
      </c>
      <c r="H4" s="38" t="s">
        <v>2</v>
      </c>
      <c r="I4" s="38" t="s">
        <v>27</v>
      </c>
      <c r="J4" s="38" t="s">
        <v>42</v>
      </c>
      <c r="K4" s="39" t="s">
        <v>24</v>
      </c>
      <c r="L4" s="38" t="s">
        <v>31</v>
      </c>
      <c r="M4" s="39" t="s">
        <v>25</v>
      </c>
      <c r="N4" s="38" t="s">
        <v>33</v>
      </c>
      <c r="O4" s="39" t="s">
        <v>41</v>
      </c>
      <c r="P4" s="39" t="s">
        <v>34</v>
      </c>
      <c r="Q4" s="37" t="s">
        <v>40</v>
      </c>
      <c r="R4" s="37" t="s">
        <v>38</v>
      </c>
      <c r="S4" s="40" t="s">
        <v>3</v>
      </c>
      <c r="T4" s="40" t="s">
        <v>29</v>
      </c>
      <c r="U4" s="40" t="s">
        <v>45</v>
      </c>
      <c r="V4" s="41" t="s">
        <v>36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23</v>
      </c>
      <c r="AH4" s="45" t="s">
        <v>14</v>
      </c>
      <c r="AI4" s="45" t="s">
        <v>21</v>
      </c>
      <c r="AJ4" s="40" t="s">
        <v>18</v>
      </c>
      <c r="AK4" s="40" t="s">
        <v>19</v>
      </c>
      <c r="AL4" s="40" t="s">
        <v>44</v>
      </c>
      <c r="AM4" s="40" t="s">
        <v>32</v>
      </c>
      <c r="AN4" s="40" t="s">
        <v>26</v>
      </c>
      <c r="AO4" s="41" t="s">
        <v>46</v>
      </c>
      <c r="AP4" s="46" t="s">
        <v>37</v>
      </c>
      <c r="AQ4" s="47" t="s">
        <v>15</v>
      </c>
      <c r="AR4" s="48" t="s">
        <v>20</v>
      </c>
      <c r="AS4" s="49" t="s">
        <v>22</v>
      </c>
      <c r="AT4" s="25"/>
      <c r="AU4" s="25"/>
    </row>
    <row r="5" spans="1:50" ht="15.75">
      <c r="A5" s="59">
        <v>1</v>
      </c>
      <c r="B5" s="60">
        <v>1908446134</v>
      </c>
      <c r="C5" s="61" t="s">
        <v>50</v>
      </c>
      <c r="D5" s="62">
        <v>22102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>
        <v>250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24352</v>
      </c>
      <c r="AD5" s="8">
        <f t="shared" ref="AD5:AD26" si="0">D5*1</f>
        <v>22102</v>
      </c>
      <c r="AE5" s="9">
        <f t="shared" ref="AE5:AE26" si="1">D5*2.75%</f>
        <v>607.80499999999995</v>
      </c>
      <c r="AF5" s="9">
        <f t="shared" ref="AF5:AF26" si="2">AD5*0.95%</f>
        <v>209.96899999999999</v>
      </c>
      <c r="AG5" s="9">
        <f>SUM(E5*999+F5*499+G5*75+H5*50+I5*30+K5*20+L5*19+M5*10+P5*9+N5*10+J5*29+R5*4+Q5*5+O5*9)*2.8%</f>
        <v>62.999999999999993</v>
      </c>
      <c r="AH5" s="9">
        <f t="shared" ref="AH5:AH26" si="3">SUM(E5*999+F5*499+G5*75+H5*50+I5*30+J5*29+K5*20+L5*19+M5*10+N5*10+O5*9+P5*9+Q5*5+R5*4)*0.95%</f>
        <v>21.375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153</v>
      </c>
      <c r="AQ5" s="28">
        <f>AC5-AE5-AG5-AJ5-AK5-AL5-AM5-AN5-AO5-AP5</f>
        <v>23528.195</v>
      </c>
      <c r="AR5" s="73">
        <f t="shared" ref="AR5:AR17" si="4">AF5+AH5+AI5</f>
        <v>231.34399999999999</v>
      </c>
      <c r="AS5" s="73">
        <f t="shared" ref="AS5:AS17" si="5">AR5-AP5-AN5</f>
        <v>78.343999999999994</v>
      </c>
      <c r="AT5" s="26"/>
      <c r="AU5" s="26"/>
    </row>
    <row r="6" spans="1:50" ht="15.75">
      <c r="A6" s="64">
        <v>2</v>
      </c>
      <c r="B6" s="65">
        <v>1908446136</v>
      </c>
      <c r="C6" s="66" t="s">
        <v>51</v>
      </c>
      <c r="D6" s="67">
        <v>10998</v>
      </c>
      <c r="E6" s="68"/>
      <c r="F6" s="67"/>
      <c r="G6" s="68"/>
      <c r="H6" s="68"/>
      <c r="I6" s="68"/>
      <c r="J6" s="68"/>
      <c r="K6" s="68"/>
      <c r="L6" s="68"/>
      <c r="M6" s="68"/>
      <c r="N6" s="68"/>
      <c r="O6" s="68"/>
      <c r="P6" s="68">
        <v>120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12078</v>
      </c>
      <c r="AD6" s="7">
        <f t="shared" si="0"/>
        <v>10998</v>
      </c>
      <c r="AE6" s="19">
        <f t="shared" si="1"/>
        <v>302.44499999999999</v>
      </c>
      <c r="AF6" s="19">
        <f t="shared" si="2"/>
        <v>104.48099999999999</v>
      </c>
      <c r="AG6" s="9">
        <f t="shared" ref="AG6:AG26" si="7">SUM(E6*999+F6*499+G6*75+H6*50+I6*30+K6*20+L6*19+M6*10+P6*9+N6*10+J6*29+R6*4+Q6*5+O6*9)*2.75%</f>
        <v>29.7</v>
      </c>
      <c r="AH6" s="19">
        <f t="shared" si="3"/>
        <v>10.26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106</v>
      </c>
      <c r="AQ6" s="11">
        <f t="shared" ref="AO6:AQ26" si="9">AC6-AE6-AG6-AJ6-AK6-AL6-AM6-AN6-AO6-AP6</f>
        <v>11639.855</v>
      </c>
      <c r="AR6" s="74">
        <f t="shared" si="4"/>
        <v>114.741</v>
      </c>
      <c r="AS6" s="74">
        <f t="shared" si="5"/>
        <v>8.7409999999999997</v>
      </c>
      <c r="AT6" s="6"/>
      <c r="AU6" s="84"/>
    </row>
    <row r="7" spans="1:50" ht="15.75">
      <c r="A7" s="64">
        <v>3</v>
      </c>
      <c r="B7" s="65">
        <v>1908446137</v>
      </c>
      <c r="C7" s="66" t="s">
        <v>52</v>
      </c>
      <c r="D7" s="67">
        <v>9254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9254</v>
      </c>
      <c r="AD7" s="7">
        <f t="shared" si="0"/>
        <v>9254</v>
      </c>
      <c r="AE7" s="19">
        <f t="shared" si="1"/>
        <v>254.48500000000001</v>
      </c>
      <c r="AF7" s="19">
        <f t="shared" si="2"/>
        <v>87.912999999999997</v>
      </c>
      <c r="AG7" s="9">
        <f t="shared" si="7"/>
        <v>0</v>
      </c>
      <c r="AH7" s="19">
        <f t="shared" si="3"/>
        <v>0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50</v>
      </c>
      <c r="AQ7" s="11">
        <f t="shared" si="9"/>
        <v>8949.5149999999994</v>
      </c>
      <c r="AR7" s="74">
        <f t="shared" si="4"/>
        <v>87.912999999999997</v>
      </c>
      <c r="AS7" s="74">
        <f t="shared" si="5"/>
        <v>37.912999999999997</v>
      </c>
      <c r="AT7" s="6"/>
      <c r="AU7" s="26"/>
    </row>
    <row r="8" spans="1:50" ht="15.75">
      <c r="A8" s="64">
        <v>4</v>
      </c>
      <c r="B8" s="65">
        <v>1908446139</v>
      </c>
      <c r="C8" s="66" t="s">
        <v>53</v>
      </c>
      <c r="D8" s="67">
        <v>10794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10794</v>
      </c>
      <c r="AD8" s="7">
        <f>D8*1</f>
        <v>10794</v>
      </c>
      <c r="AE8" s="19">
        <f>D8*2.75%</f>
        <v>296.83499999999998</v>
      </c>
      <c r="AF8" s="19">
        <f>AD8*0.95%</f>
        <v>102.54299999999999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97</v>
      </c>
      <c r="AQ8" s="11">
        <f>AC8-AE8-AG8-AJ8-AK8-AL8-AM8-AN8-AO8-AP8</f>
        <v>10400.165000000001</v>
      </c>
      <c r="AR8" s="74">
        <f>AF8+AH8+AI8</f>
        <v>102.54299999999999</v>
      </c>
      <c r="AS8" s="74">
        <f>AR8-AP8-AN8</f>
        <v>5.5429999999999922</v>
      </c>
      <c r="AT8" s="6"/>
      <c r="AU8" s="26"/>
    </row>
    <row r="9" spans="1:50" ht="15.75">
      <c r="A9" s="64">
        <v>5</v>
      </c>
      <c r="B9" s="65">
        <v>1908446141</v>
      </c>
      <c r="C9" s="66" t="s">
        <v>54</v>
      </c>
      <c r="D9" s="67">
        <v>41560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42100</v>
      </c>
      <c r="AD9" s="7">
        <f t="shared" si="0"/>
        <v>41560</v>
      </c>
      <c r="AE9" s="19">
        <f t="shared" si="1"/>
        <v>1142.9000000000001</v>
      </c>
      <c r="AF9" s="19">
        <f t="shared" si="2"/>
        <v>394.82</v>
      </c>
      <c r="AG9" s="9">
        <f t="shared" si="7"/>
        <v>14.85</v>
      </c>
      <c r="AH9" s="19">
        <f t="shared" si="3"/>
        <v>5.13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242</v>
      </c>
      <c r="AQ9" s="21">
        <f t="shared" si="9"/>
        <v>40700.25</v>
      </c>
      <c r="AR9" s="74">
        <f t="shared" si="4"/>
        <v>399.95</v>
      </c>
      <c r="AS9" s="74">
        <f t="shared" si="5"/>
        <v>157.94999999999999</v>
      </c>
      <c r="AT9" s="6"/>
      <c r="AU9" s="26"/>
    </row>
    <row r="10" spans="1:50" ht="15.75">
      <c r="A10" s="64">
        <v>6</v>
      </c>
      <c r="B10" s="65">
        <v>1908446143</v>
      </c>
      <c r="C10" s="66" t="s">
        <v>49</v>
      </c>
      <c r="D10" s="67">
        <v>16201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100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17101</v>
      </c>
      <c r="AD10" s="7">
        <f>D10*1</f>
        <v>16201</v>
      </c>
      <c r="AE10" s="19">
        <f>D10*2.75%</f>
        <v>445.52749999999997</v>
      </c>
      <c r="AF10" s="19">
        <f>AD10*0.95%</f>
        <v>153.90950000000001</v>
      </c>
      <c r="AG10" s="9">
        <f t="shared" si="7"/>
        <v>24.75</v>
      </c>
      <c r="AH10" s="19">
        <f t="shared" si="3"/>
        <v>8.5499999999999989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130</v>
      </c>
      <c r="AQ10" s="11">
        <f>AC10-AE10-AG10-AJ10-AK10-AL10-AM10-AN10-AO10-AP10</f>
        <v>16500.7225</v>
      </c>
      <c r="AR10" s="74">
        <f>AF10+AH10+AI10</f>
        <v>162.45950000000002</v>
      </c>
      <c r="AS10" s="74">
        <f>AR10-AP10-AN10</f>
        <v>32.45950000000002</v>
      </c>
      <c r="AT10" s="6"/>
      <c r="AU10" s="26"/>
    </row>
    <row r="11" spans="1:50" ht="15.75">
      <c r="A11" s="64">
        <v>7</v>
      </c>
      <c r="B11" s="65">
        <v>1908446146</v>
      </c>
      <c r="C11" s="66" t="s">
        <v>55</v>
      </c>
      <c r="D11" s="67">
        <v>20289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250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22539</v>
      </c>
      <c r="AD11" s="7">
        <f t="shared" si="0"/>
        <v>20289</v>
      </c>
      <c r="AE11" s="19">
        <f t="shared" si="1"/>
        <v>557.94749999999999</v>
      </c>
      <c r="AF11" s="19">
        <f t="shared" si="2"/>
        <v>192.74549999999999</v>
      </c>
      <c r="AG11" s="9">
        <f t="shared" si="7"/>
        <v>61.875</v>
      </c>
      <c r="AH11" s="19">
        <f t="shared" si="3"/>
        <v>21.375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199</v>
      </c>
      <c r="AQ11" s="21">
        <f t="shared" si="9"/>
        <v>21720.177500000002</v>
      </c>
      <c r="AR11" s="74">
        <f t="shared" si="4"/>
        <v>214.12049999999999</v>
      </c>
      <c r="AS11" s="74">
        <f t="shared" si="5"/>
        <v>15.120499999999993</v>
      </c>
      <c r="AT11" s="6"/>
      <c r="AU11" s="26"/>
    </row>
    <row r="12" spans="1:50" ht="15.75">
      <c r="A12" s="64">
        <v>8</v>
      </c>
      <c r="B12" s="65">
        <v>1908446148</v>
      </c>
      <c r="C12" s="66" t="s">
        <v>48</v>
      </c>
      <c r="D12" s="67">
        <v>20044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20044</v>
      </c>
      <c r="AD12" s="7">
        <f t="shared" si="0"/>
        <v>20044</v>
      </c>
      <c r="AE12" s="19">
        <f t="shared" si="1"/>
        <v>551.21</v>
      </c>
      <c r="AF12" s="19">
        <f t="shared" si="2"/>
        <v>190.41800000000001</v>
      </c>
      <c r="AG12" s="9">
        <f t="shared" si="7"/>
        <v>0</v>
      </c>
      <c r="AH12" s="19">
        <f t="shared" si="3"/>
        <v>0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>
        <v>19292.79</v>
      </c>
      <c r="AP12" s="81">
        <v>200</v>
      </c>
      <c r="AQ12" s="21">
        <f t="shared" si="9"/>
        <v>0</v>
      </c>
      <c r="AR12" s="74">
        <f t="shared" si="4"/>
        <v>190.41800000000001</v>
      </c>
      <c r="AS12" s="74">
        <f t="shared" si="5"/>
        <v>-9.5819999999999936</v>
      </c>
      <c r="AT12" s="91">
        <v>11750</v>
      </c>
      <c r="AU12" s="92">
        <v>335</v>
      </c>
      <c r="AV12" s="15" t="s">
        <v>67</v>
      </c>
      <c r="AW12" s="98"/>
    </row>
    <row r="13" spans="1:50" ht="17.25">
      <c r="A13" s="64">
        <v>9</v>
      </c>
      <c r="B13" s="65">
        <v>1908446149</v>
      </c>
      <c r="C13" s="66" t="s">
        <v>56</v>
      </c>
      <c r="D13" s="67">
        <v>19347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19347</v>
      </c>
      <c r="AD13" s="7">
        <f t="shared" si="0"/>
        <v>19347</v>
      </c>
      <c r="AE13" s="19">
        <f t="shared" si="1"/>
        <v>532.04250000000002</v>
      </c>
      <c r="AF13" s="19">
        <f t="shared" si="2"/>
        <v>183.79650000000001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304</v>
      </c>
      <c r="AQ13" s="21">
        <f>AC13-AE13-AG13-AJ13-AK13-AL13-AM13-AN13-AO13-AP13</f>
        <v>18510.9575</v>
      </c>
      <c r="AR13" s="74">
        <f>AF13+AH13+AI13</f>
        <v>183.79650000000001</v>
      </c>
      <c r="AS13" s="74">
        <f>AR13-AP13-AN13</f>
        <v>-120.20349999999999</v>
      </c>
      <c r="AT13" s="6"/>
      <c r="AU13" s="26"/>
      <c r="AV13" s="85"/>
      <c r="AW13" s="85"/>
      <c r="AX13" s="4" t="s">
        <v>62</v>
      </c>
    </row>
    <row r="14" spans="1:50" ht="15.75">
      <c r="A14" s="64">
        <v>10</v>
      </c>
      <c r="B14" s="65">
        <v>1908446150</v>
      </c>
      <c r="C14" s="66" t="s">
        <v>57</v>
      </c>
      <c r="D14" s="67">
        <v>11975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11975</v>
      </c>
      <c r="AD14" s="7">
        <f t="shared" si="0"/>
        <v>11975</v>
      </c>
      <c r="AE14" s="19">
        <f t="shared" si="1"/>
        <v>329.3125</v>
      </c>
      <c r="AF14" s="19">
        <f t="shared" si="2"/>
        <v>113.7625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9"/>
        <v>11495.6875</v>
      </c>
      <c r="AR14" s="74">
        <f t="shared" si="4"/>
        <v>113.7625</v>
      </c>
      <c r="AS14" s="74">
        <f t="shared" si="5"/>
        <v>-36.237499999999997</v>
      </c>
      <c r="AT14" s="6">
        <v>38186</v>
      </c>
      <c r="AU14" s="26"/>
    </row>
    <row r="15" spans="1:50" ht="15.75">
      <c r="A15" s="64">
        <v>11</v>
      </c>
      <c r="B15" s="65">
        <v>1908446151</v>
      </c>
      <c r="C15" s="66" t="s">
        <v>54</v>
      </c>
      <c r="D15" s="67">
        <v>14083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14083</v>
      </c>
      <c r="AD15" s="7">
        <f>D15*1</f>
        <v>14083</v>
      </c>
      <c r="AE15" s="19">
        <f>D15*2.75%</f>
        <v>387.28250000000003</v>
      </c>
      <c r="AF15" s="19">
        <f>AD15*0.95%</f>
        <v>133.7885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96</v>
      </c>
      <c r="AQ15" s="11">
        <f t="shared" si="9"/>
        <v>13599.717500000001</v>
      </c>
      <c r="AR15" s="74">
        <f>AF15+AH15+AI15</f>
        <v>133.7885</v>
      </c>
      <c r="AS15" s="74">
        <f>AR15-AP15-AN15</f>
        <v>37.788499999999999</v>
      </c>
      <c r="AT15" s="6"/>
      <c r="AU15" s="26"/>
    </row>
    <row r="16" spans="1:50" ht="16.5" thickBot="1">
      <c r="A16" s="64">
        <v>12</v>
      </c>
      <c r="B16" s="65">
        <v>1908446152</v>
      </c>
      <c r="C16" s="66" t="s">
        <v>47</v>
      </c>
      <c r="D16" s="67">
        <v>5000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5000</v>
      </c>
      <c r="AD16" s="7">
        <f>D16*1</f>
        <v>5000</v>
      </c>
      <c r="AE16" s="19">
        <f>D16*2.75%</f>
        <v>137.5</v>
      </c>
      <c r="AF16" s="19">
        <f>AD16*0.95%</f>
        <v>47.5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>
        <v>4762.5</v>
      </c>
      <c r="AP16" s="81">
        <v>100</v>
      </c>
      <c r="AQ16" s="21">
        <f>AC16-AE16-AG16-AJ16-AK16-AL16-AM16-AN16-AO16-AP16</f>
        <v>0</v>
      </c>
      <c r="AR16" s="74">
        <f>AF16+AH16+AI16</f>
        <v>47.5</v>
      </c>
      <c r="AS16" s="74">
        <f>AR16-AP16-AN16</f>
        <v>-52.5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0">D18*1</f>
        <v>0</v>
      </c>
      <c r="AE18" s="19">
        <f t="shared" ref="AE18:AE23" si="11">D18*2.75%</f>
        <v>0</v>
      </c>
      <c r="AF18" s="19">
        <f t="shared" ref="AF18:AF23" si="12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3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0"/>
        <v>0</v>
      </c>
      <c r="AE19" s="19">
        <f t="shared" si="11"/>
        <v>0</v>
      </c>
      <c r="AF19" s="19">
        <f t="shared" si="12"/>
        <v>0</v>
      </c>
      <c r="AG19" s="9">
        <f t="shared" si="7"/>
        <v>0</v>
      </c>
      <c r="AH19" s="19">
        <f t="shared" si="3"/>
        <v>0</v>
      </c>
      <c r="AI19" s="19">
        <f t="shared" si="13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4">AF19+AH19+AI19</f>
        <v>0</v>
      </c>
      <c r="AS19" s="74">
        <f t="shared" ref="AS19:AS26" si="15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0"/>
        <v>0</v>
      </c>
      <c r="AE20" s="19">
        <f t="shared" si="11"/>
        <v>0</v>
      </c>
      <c r="AF20" s="19">
        <f t="shared" si="12"/>
        <v>0</v>
      </c>
      <c r="AG20" s="9">
        <f t="shared" si="7"/>
        <v>0</v>
      </c>
      <c r="AH20" s="19">
        <f t="shared" si="3"/>
        <v>0</v>
      </c>
      <c r="AI20" s="19">
        <f t="shared" si="13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0"/>
        <v>0</v>
      </c>
      <c r="AE21" s="19">
        <f t="shared" si="11"/>
        <v>0</v>
      </c>
      <c r="AF21" s="19">
        <f t="shared" si="12"/>
        <v>0</v>
      </c>
      <c r="AG21" s="9">
        <f t="shared" si="7"/>
        <v>0</v>
      </c>
      <c r="AH21" s="19">
        <f t="shared" si="3"/>
        <v>0</v>
      </c>
      <c r="AI21" s="19">
        <f t="shared" si="13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4"/>
        <v>0</v>
      </c>
      <c r="AS21" s="74">
        <f t="shared" si="15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0"/>
        <v>0</v>
      </c>
      <c r="AE22" s="19">
        <f t="shared" si="11"/>
        <v>0</v>
      </c>
      <c r="AF22" s="19">
        <f t="shared" si="12"/>
        <v>0</v>
      </c>
      <c r="AG22" s="9">
        <f t="shared" si="7"/>
        <v>0</v>
      </c>
      <c r="AH22" s="19">
        <f t="shared" si="3"/>
        <v>0</v>
      </c>
      <c r="AI22" s="19">
        <f t="shared" si="13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4"/>
        <v>0</v>
      </c>
      <c r="AS22" s="74">
        <f t="shared" si="15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0"/>
        <v>0</v>
      </c>
      <c r="AE23" s="19">
        <f t="shared" si="11"/>
        <v>0</v>
      </c>
      <c r="AF23" s="19">
        <f t="shared" si="12"/>
        <v>0</v>
      </c>
      <c r="AG23" s="9">
        <f t="shared" si="7"/>
        <v>0</v>
      </c>
      <c r="AH23" s="19">
        <f t="shared" si="3"/>
        <v>0</v>
      </c>
      <c r="AI23" s="19">
        <f t="shared" si="13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4"/>
        <v>0</v>
      </c>
      <c r="AS23" s="74">
        <f t="shared" si="15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4"/>
        <v>0</v>
      </c>
      <c r="AS24" s="74">
        <f t="shared" si="15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4"/>
        <v>0</v>
      </c>
      <c r="AS25" s="74">
        <f t="shared" si="15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4"/>
        <v>0</v>
      </c>
      <c r="AS26" s="75">
        <f t="shared" si="15"/>
        <v>0</v>
      </c>
      <c r="AT26" s="6"/>
      <c r="AU26" s="6"/>
    </row>
    <row r="27" spans="1:47" s="1" customFormat="1" ht="16.5" thickBot="1">
      <c r="A27" s="102" t="s">
        <v>63</v>
      </c>
      <c r="B27" s="103"/>
      <c r="C27" s="103"/>
      <c r="D27" s="34">
        <f t="shared" ref="D27:AS27" si="16">SUM(D5:D26)</f>
        <v>201647</v>
      </c>
      <c r="E27" s="34">
        <f t="shared" si="16"/>
        <v>0</v>
      </c>
      <c r="F27" s="34">
        <f t="shared" si="16"/>
        <v>0</v>
      </c>
      <c r="G27" s="34">
        <f t="shared" si="16"/>
        <v>0</v>
      </c>
      <c r="H27" s="34">
        <f t="shared" si="16"/>
        <v>0</v>
      </c>
      <c r="I27" s="34">
        <f t="shared" si="16"/>
        <v>0</v>
      </c>
      <c r="J27" s="34">
        <f t="shared" si="16"/>
        <v>0</v>
      </c>
      <c r="K27" s="34">
        <f t="shared" si="16"/>
        <v>0</v>
      </c>
      <c r="L27" s="34">
        <f t="shared" si="16"/>
        <v>0</v>
      </c>
      <c r="M27" s="34">
        <f t="shared" si="16"/>
        <v>0</v>
      </c>
      <c r="N27" s="34">
        <f t="shared" si="16"/>
        <v>0</v>
      </c>
      <c r="O27" s="34">
        <f t="shared" si="16"/>
        <v>0</v>
      </c>
      <c r="P27" s="34">
        <f t="shared" si="16"/>
        <v>780</v>
      </c>
      <c r="Q27" s="34">
        <f t="shared" si="16"/>
        <v>0</v>
      </c>
      <c r="R27" s="34">
        <f t="shared" si="16"/>
        <v>0</v>
      </c>
      <c r="S27" s="34">
        <f t="shared" si="16"/>
        <v>0</v>
      </c>
      <c r="T27" s="34">
        <f t="shared" si="16"/>
        <v>0</v>
      </c>
      <c r="U27" s="34">
        <f t="shared" si="16"/>
        <v>0</v>
      </c>
      <c r="V27" s="34">
        <f t="shared" si="16"/>
        <v>0</v>
      </c>
      <c r="W27" s="34">
        <f t="shared" si="16"/>
        <v>0</v>
      </c>
      <c r="X27" s="34">
        <f t="shared" si="16"/>
        <v>0</v>
      </c>
      <c r="Y27" s="34">
        <f t="shared" si="16"/>
        <v>0</v>
      </c>
      <c r="Z27" s="34">
        <f t="shared" si="16"/>
        <v>0</v>
      </c>
      <c r="AA27" s="34">
        <f t="shared" si="16"/>
        <v>0</v>
      </c>
      <c r="AB27" s="34">
        <f t="shared" si="16"/>
        <v>0</v>
      </c>
      <c r="AC27" s="34">
        <f t="shared" si="16"/>
        <v>208667</v>
      </c>
      <c r="AD27" s="34">
        <f t="shared" si="16"/>
        <v>201647</v>
      </c>
      <c r="AE27" s="34">
        <f t="shared" si="16"/>
        <v>5545.2925000000005</v>
      </c>
      <c r="AF27" s="34">
        <f t="shared" si="16"/>
        <v>1915.6464999999998</v>
      </c>
      <c r="AG27" s="34">
        <f t="shared" si="16"/>
        <v>194.17499999999998</v>
      </c>
      <c r="AH27" s="34">
        <f t="shared" si="16"/>
        <v>66.69</v>
      </c>
      <c r="AI27" s="34">
        <f t="shared" si="16"/>
        <v>0</v>
      </c>
      <c r="AJ27" s="34">
        <f t="shared" si="16"/>
        <v>0</v>
      </c>
      <c r="AK27" s="34">
        <f t="shared" si="16"/>
        <v>0</v>
      </c>
      <c r="AL27" s="34">
        <f t="shared" si="16"/>
        <v>0</v>
      </c>
      <c r="AM27" s="34">
        <f t="shared" si="16"/>
        <v>0</v>
      </c>
      <c r="AN27" s="34">
        <f t="shared" si="16"/>
        <v>0</v>
      </c>
      <c r="AO27" s="87">
        <f t="shared" si="16"/>
        <v>24055.29</v>
      </c>
      <c r="AP27" s="88">
        <f t="shared" si="16"/>
        <v>1827</v>
      </c>
      <c r="AQ27" s="89">
        <f t="shared" si="16"/>
        <v>177045.24249999999</v>
      </c>
      <c r="AR27" s="89">
        <f t="shared" si="16"/>
        <v>1982.3364999999999</v>
      </c>
      <c r="AS27" s="35">
        <f t="shared" si="16"/>
        <v>155.33650000000006</v>
      </c>
      <c r="AT27" s="27"/>
      <c r="AU27" s="27"/>
    </row>
    <row r="28" spans="1:47" ht="15.75" thickBot="1">
      <c r="A28" s="107" t="s">
        <v>60</v>
      </c>
      <c r="B28" s="108"/>
      <c r="C28" s="50"/>
      <c r="D28" s="51"/>
      <c r="E28" s="52">
        <f>E3-E27</f>
        <v>0</v>
      </c>
      <c r="F28" s="52">
        <f t="shared" ref="F28:R28" si="17">F3-F27</f>
        <v>0</v>
      </c>
      <c r="G28" s="52">
        <f t="shared" si="17"/>
        <v>0</v>
      </c>
      <c r="H28" s="52">
        <f t="shared" si="17"/>
        <v>0</v>
      </c>
      <c r="I28" s="52">
        <f t="shared" si="17"/>
        <v>0</v>
      </c>
      <c r="J28" s="52">
        <f t="shared" si="17"/>
        <v>0</v>
      </c>
      <c r="K28" s="53">
        <f>K3-K27</f>
        <v>0</v>
      </c>
      <c r="L28" s="53">
        <f t="shared" ref="L28:P28" si="18">L3-L27</f>
        <v>300</v>
      </c>
      <c r="M28" s="53">
        <f t="shared" si="18"/>
        <v>0</v>
      </c>
      <c r="N28" s="53">
        <f t="shared" si="18"/>
        <v>0</v>
      </c>
      <c r="O28" s="53">
        <f t="shared" si="18"/>
        <v>0</v>
      </c>
      <c r="P28" s="53">
        <f t="shared" si="18"/>
        <v>13590</v>
      </c>
      <c r="Q28" s="52">
        <f t="shared" si="17"/>
        <v>0</v>
      </c>
      <c r="R28" s="52">
        <f t="shared" si="17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5"/>
      <c r="AR28" s="95"/>
      <c r="AS28" s="96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7">
        <v>11797</v>
      </c>
      <c r="AR29" s="97" t="s">
        <v>57</v>
      </c>
      <c r="AS29" s="20" t="s">
        <v>64</v>
      </c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/>
      <c r="O30" s="4">
        <v>259833</v>
      </c>
      <c r="P30" s="6"/>
      <c r="Q30" s="6"/>
      <c r="R30" s="6"/>
      <c r="AQ30" s="97">
        <v>14046</v>
      </c>
      <c r="AR30" s="97" t="s">
        <v>48</v>
      </c>
      <c r="AS30" s="20" t="s">
        <v>64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/>
      <c r="N31" s="12"/>
      <c r="O31" s="12">
        <v>25595</v>
      </c>
      <c r="P31" s="12" t="s">
        <v>68</v>
      </c>
      <c r="Q31" s="6"/>
      <c r="R31" s="6"/>
      <c r="AC31" s="4">
        <v>203736</v>
      </c>
      <c r="AQ31" s="97">
        <v>14894</v>
      </c>
      <c r="AR31" s="97" t="s">
        <v>57</v>
      </c>
      <c r="AS31" s="20" t="s">
        <v>65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6"/>
      <c r="O32" s="94">
        <f>O30+O31</f>
        <v>285428</v>
      </c>
      <c r="P32" s="6"/>
      <c r="Q32" s="6"/>
      <c r="R32" s="6"/>
      <c r="AQ32" s="97">
        <v>500</v>
      </c>
      <c r="AR32" s="97" t="s">
        <v>50</v>
      </c>
      <c r="AS32" s="20" t="s">
        <v>65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/>
      <c r="O33" s="98">
        <v>41556</v>
      </c>
      <c r="P33" s="99" t="s">
        <v>70</v>
      </c>
      <c r="Q33" s="6"/>
      <c r="R33" s="6"/>
      <c r="AC33" s="4" t="s">
        <v>16</v>
      </c>
      <c r="AQ33" s="4">
        <f>SUM(AQ29:AQ32)</f>
        <v>41237</v>
      </c>
    </row>
    <row r="34" spans="1:45">
      <c r="A34" s="6"/>
      <c r="B34" s="6"/>
      <c r="C34" s="5"/>
      <c r="D34" s="5"/>
      <c r="E34" s="5"/>
      <c r="F34" s="6"/>
      <c r="G34" s="6"/>
      <c r="J34" s="15"/>
      <c r="O34" s="93">
        <f>O32-O33</f>
        <v>243872</v>
      </c>
      <c r="P34" s="4" t="s">
        <v>69</v>
      </c>
      <c r="AB34" s="4" t="s">
        <v>71</v>
      </c>
      <c r="AQ34" s="93">
        <f>AQ27-AQ33</f>
        <v>135808.24249999999</v>
      </c>
    </row>
    <row r="35" spans="1:45">
      <c r="A35" s="14"/>
      <c r="B35" s="14"/>
      <c r="C35" s="5"/>
      <c r="D35" s="5"/>
      <c r="E35" s="5"/>
      <c r="F35" s="6"/>
      <c r="G35" s="6"/>
      <c r="AQ35" s="4">
        <v>7299</v>
      </c>
      <c r="AR35" s="15" t="s">
        <v>66</v>
      </c>
      <c r="AS35" s="15" t="s">
        <v>65</v>
      </c>
    </row>
    <row r="36" spans="1:45">
      <c r="A36" s="6"/>
      <c r="B36" s="6"/>
      <c r="C36" s="5"/>
      <c r="D36" s="5"/>
      <c r="E36" s="5"/>
      <c r="F36" s="6"/>
      <c r="G36" s="6"/>
      <c r="AQ36" s="24">
        <f>AQ34+AQ35</f>
        <v>143107.24249999999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17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35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2020-11-25T08:53:46Z</cp:lastPrinted>
  <dcterms:created xsi:type="dcterms:W3CDTF">2007-08-23T12:32:35Z</dcterms:created>
  <dcterms:modified xsi:type="dcterms:W3CDTF">2020-11-30T14:26:06Z</dcterms:modified>
</cp:coreProperties>
</file>