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2" i="25" l="1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<sst xmlns="http://schemas.openxmlformats.org/spreadsheetml/2006/main" count="1517" uniqueCount="84">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</sst>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6" t="s">
        <v>39</v>
      </c>
      <c r="B29" s="97"/>
      <c r="C29" s="9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8"/>
      <c r="O4" s="108"/>
      <c r="P4" s="108"/>
      <c r="Q4" s="108"/>
      <c r="R4" s="108"/>
      <c r="S4" s="108"/>
      <c r="T4" s="108"/>
      <c r="U4" s="108"/>
      <c r="V4" s="108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6" t="s">
        <v>39</v>
      </c>
      <c r="B29" s="97"/>
      <c r="C29" s="9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6" t="s">
        <v>39</v>
      </c>
      <c r="B29" s="97"/>
      <c r="C29" s="9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3" t="s">
        <v>38</v>
      </c>
      <c r="B28" s="94"/>
      <c r="C28" s="9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6" t="s">
        <v>39</v>
      </c>
      <c r="B29" s="97"/>
      <c r="C29" s="9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6" t="s">
        <v>39</v>
      </c>
      <c r="B29" s="97"/>
      <c r="C29" s="9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6" t="s">
        <v>39</v>
      </c>
      <c r="B29" s="97"/>
      <c r="C29" s="9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6" t="s">
        <v>39</v>
      </c>
      <c r="B29" s="97"/>
      <c r="C29" s="9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6" t="s">
        <v>39</v>
      </c>
      <c r="B29" s="97"/>
      <c r="C29" s="9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6" t="s">
        <v>39</v>
      </c>
      <c r="B29" s="97"/>
      <c r="C29" s="9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6" t="s">
        <v>39</v>
      </c>
      <c r="B29" s="97"/>
      <c r="C29" s="9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18" sqref="C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pane ySplit="6" topLeftCell="A14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21775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19535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4367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5237</v>
      </c>
      <c r="N12" s="24">
        <f t="shared" si="1"/>
        <v>5237</v>
      </c>
      <c r="O12" s="25">
        <f t="shared" si="3"/>
        <v>144.01750000000001</v>
      </c>
      <c r="P12" s="26"/>
      <c r="Q12" s="26">
        <v>32</v>
      </c>
      <c r="R12" s="24">
        <f t="shared" si="2"/>
        <v>5060.9825000000001</v>
      </c>
      <c r="S12" s="25">
        <f t="shared" si="4"/>
        <v>49.7515</v>
      </c>
      <c r="T12" s="27">
        <f t="shared" si="5"/>
        <v>17.7515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3"/>
        <v>196.405</v>
      </c>
      <c r="P23" s="26"/>
      <c r="Q23" s="26">
        <v>70</v>
      </c>
      <c r="R23" s="24">
        <f t="shared" si="2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181913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189953</v>
      </c>
      <c r="N28" s="45">
        <f t="shared" si="7"/>
        <v>204716</v>
      </c>
      <c r="O28" s="46">
        <f t="shared" si="7"/>
        <v>5223.7075000000004</v>
      </c>
      <c r="P28" s="45">
        <f t="shared" si="7"/>
        <v>36275</v>
      </c>
      <c r="Q28" s="45">
        <f t="shared" si="7"/>
        <v>1713</v>
      </c>
      <c r="R28" s="45">
        <f t="shared" si="7"/>
        <v>197779.29249999995</v>
      </c>
      <c r="S28" s="45">
        <f t="shared" si="7"/>
        <v>1804.5535000000004</v>
      </c>
      <c r="T28" s="47">
        <f t="shared" si="7"/>
        <v>91.553499999999957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531556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19105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14124</v>
      </c>
      <c r="N9" s="24">
        <f t="shared" si="1"/>
        <v>14124</v>
      </c>
      <c r="O9" s="25">
        <f t="shared" si="2"/>
        <v>388.41</v>
      </c>
      <c r="P9" s="26">
        <v>6500</v>
      </c>
      <c r="Q9" s="26">
        <v>126</v>
      </c>
      <c r="R9" s="24">
        <f t="shared" si="3"/>
        <v>13609.59</v>
      </c>
      <c r="S9" s="25">
        <f t="shared" si="4"/>
        <v>134.178</v>
      </c>
      <c r="T9" s="27">
        <f t="shared" si="5"/>
        <v>8.1779999999999973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3343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4343</v>
      </c>
      <c r="N11" s="24">
        <f t="shared" si="1"/>
        <v>4916</v>
      </c>
      <c r="O11" s="25">
        <f t="shared" si="2"/>
        <v>119.4325</v>
      </c>
      <c r="P11" s="26"/>
      <c r="Q11" s="26">
        <v>36</v>
      </c>
      <c r="R11" s="24">
        <f t="shared" si="3"/>
        <v>4760.5675000000001</v>
      </c>
      <c r="S11" s="25">
        <f t="shared" si="4"/>
        <v>41.258499999999998</v>
      </c>
      <c r="T11" s="27">
        <f t="shared" si="5"/>
        <v>5.258499999999998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9425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11025</v>
      </c>
      <c r="N14" s="24">
        <f t="shared" si="1"/>
        <v>11025</v>
      </c>
      <c r="O14" s="25">
        <f t="shared" si="2"/>
        <v>303.1875</v>
      </c>
      <c r="P14" s="26">
        <v>8000</v>
      </c>
      <c r="Q14" s="26">
        <v>121</v>
      </c>
      <c r="R14" s="24">
        <f t="shared" si="3"/>
        <v>10600.8125</v>
      </c>
      <c r="S14" s="25">
        <f t="shared" si="4"/>
        <v>104.7375</v>
      </c>
      <c r="T14" s="27">
        <f t="shared" si="5"/>
        <v>-16.262500000000003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6363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8263</v>
      </c>
      <c r="N17" s="24">
        <f t="shared" si="1"/>
        <v>8263</v>
      </c>
      <c r="O17" s="25">
        <f t="shared" si="2"/>
        <v>227.23249999999999</v>
      </c>
      <c r="P17" s="26"/>
      <c r="Q17" s="26">
        <v>65</v>
      </c>
      <c r="R17" s="24">
        <f t="shared" si="3"/>
        <v>7970.7674999999999</v>
      </c>
      <c r="S17" s="25">
        <f t="shared" si="4"/>
        <v>78.498499999999993</v>
      </c>
      <c r="T17" s="27">
        <f t="shared" si="5"/>
        <v>13.498499999999993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9512</v>
      </c>
      <c r="N18" s="24">
        <f t="shared" si="1"/>
        <v>9512</v>
      </c>
      <c r="O18" s="25">
        <f t="shared" si="2"/>
        <v>261.58</v>
      </c>
      <c r="P18" s="26"/>
      <c r="Q18" s="26">
        <v>150</v>
      </c>
      <c r="R18" s="24">
        <f t="shared" si="3"/>
        <v>9100.42</v>
      </c>
      <c r="S18" s="25">
        <f t="shared" si="4"/>
        <v>90.364000000000004</v>
      </c>
      <c r="T18" s="27">
        <f t="shared" si="5"/>
        <v>-59.635999999999996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10993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11553</v>
      </c>
      <c r="N19" s="24">
        <f t="shared" si="1"/>
        <v>11553</v>
      </c>
      <c r="O19" s="25">
        <f t="shared" si="2"/>
        <v>317.70749999999998</v>
      </c>
      <c r="P19" s="26">
        <v>33660</v>
      </c>
      <c r="Q19" s="26">
        <v>100</v>
      </c>
      <c r="R19" s="24">
        <f t="shared" si="3"/>
        <v>11135.2925</v>
      </c>
      <c r="S19" s="25">
        <f t="shared" si="4"/>
        <v>109.7535</v>
      </c>
      <c r="T19" s="27">
        <f t="shared" si="5"/>
        <v>9.7535000000000025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5930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6380</v>
      </c>
      <c r="N20" s="24">
        <f t="shared" si="1"/>
        <v>6380</v>
      </c>
      <c r="O20" s="25">
        <f t="shared" si="2"/>
        <v>175.45</v>
      </c>
      <c r="P20" s="26"/>
      <c r="Q20" s="26">
        <v>120</v>
      </c>
      <c r="R20" s="24">
        <f t="shared" si="3"/>
        <v>6084.55</v>
      </c>
      <c r="S20" s="25">
        <f t="shared" si="4"/>
        <v>60.61</v>
      </c>
      <c r="T20" s="27">
        <f t="shared" si="5"/>
        <v>-59.39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4373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4373</v>
      </c>
      <c r="N21" s="24">
        <f t="shared" si="1"/>
        <v>4373</v>
      </c>
      <c r="O21" s="25">
        <f t="shared" si="2"/>
        <v>120.25750000000001</v>
      </c>
      <c r="P21" s="26">
        <v>700</v>
      </c>
      <c r="Q21" s="26">
        <v>22</v>
      </c>
      <c r="R21" s="24">
        <f t="shared" si="3"/>
        <v>4230.7425000000003</v>
      </c>
      <c r="S21" s="25">
        <f t="shared" si="4"/>
        <v>41.543500000000002</v>
      </c>
      <c r="T21" s="27">
        <f t="shared" si="5"/>
        <v>19.543500000000002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10677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14997</v>
      </c>
      <c r="N22" s="24">
        <f t="shared" si="1"/>
        <v>17727</v>
      </c>
      <c r="O22" s="25">
        <f t="shared" si="2"/>
        <v>412.41750000000002</v>
      </c>
      <c r="P22" s="26"/>
      <c r="Q22" s="26">
        <v>100</v>
      </c>
      <c r="R22" s="24">
        <f t="shared" si="3"/>
        <v>17214.5825</v>
      </c>
      <c r="S22" s="25">
        <f t="shared" si="4"/>
        <v>142.47149999999999</v>
      </c>
      <c r="T22" s="27">
        <f t="shared" si="5"/>
        <v>42.471499999999992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7144</v>
      </c>
      <c r="N23" s="24">
        <f t="shared" si="1"/>
        <v>7144</v>
      </c>
      <c r="O23" s="25">
        <f t="shared" si="2"/>
        <v>196.46</v>
      </c>
      <c r="P23" s="26"/>
      <c r="Q23" s="26">
        <v>70</v>
      </c>
      <c r="R23" s="24">
        <f t="shared" si="3"/>
        <v>6877.54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14645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14645</v>
      </c>
      <c r="N24" s="24">
        <f t="shared" si="1"/>
        <v>14645</v>
      </c>
      <c r="O24" s="25">
        <f t="shared" si="2"/>
        <v>402.73750000000001</v>
      </c>
      <c r="P24" s="26">
        <v>-2000</v>
      </c>
      <c r="Q24" s="26">
        <v>113</v>
      </c>
      <c r="R24" s="24">
        <f t="shared" si="3"/>
        <v>14129.262500000001</v>
      </c>
      <c r="S24" s="25">
        <f t="shared" si="4"/>
        <v>139.1275</v>
      </c>
      <c r="T24" s="27">
        <f t="shared" si="5"/>
        <v>26.127499999999998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7919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7919</v>
      </c>
      <c r="N25" s="24">
        <f t="shared" si="1"/>
        <v>8856</v>
      </c>
      <c r="O25" s="25">
        <f t="shared" si="2"/>
        <v>217.77250000000001</v>
      </c>
      <c r="P25" s="26">
        <v>27200</v>
      </c>
      <c r="Q25" s="26">
        <v>89</v>
      </c>
      <c r="R25" s="24">
        <f t="shared" si="3"/>
        <v>8549.2275000000009</v>
      </c>
      <c r="S25" s="25">
        <f t="shared" si="4"/>
        <v>75.230499999999992</v>
      </c>
      <c r="T25" s="27">
        <f t="shared" si="5"/>
        <v>-13.769500000000008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2624</v>
      </c>
      <c r="N26" s="24">
        <f t="shared" si="1"/>
        <v>2624</v>
      </c>
      <c r="O26" s="25">
        <f t="shared" si="2"/>
        <v>72.16</v>
      </c>
      <c r="P26" s="26"/>
      <c r="Q26" s="26">
        <v>1</v>
      </c>
      <c r="R26" s="24">
        <f t="shared" si="3"/>
        <v>2550.84</v>
      </c>
      <c r="S26" s="25">
        <f t="shared" si="4"/>
        <v>24.928000000000001</v>
      </c>
      <c r="T26" s="27">
        <f t="shared" si="5"/>
        <v>23.928000000000001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173949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185779</v>
      </c>
      <c r="N28" s="45">
        <f t="shared" si="7"/>
        <v>190747</v>
      </c>
      <c r="O28" s="46">
        <f t="shared" si="7"/>
        <v>5108.9225000000006</v>
      </c>
      <c r="P28" s="45">
        <f t="shared" si="7"/>
        <v>102060</v>
      </c>
      <c r="Q28" s="45">
        <f t="shared" si="7"/>
        <v>1669</v>
      </c>
      <c r="R28" s="45">
        <f t="shared" si="7"/>
        <v>183969.07750000001</v>
      </c>
      <c r="S28" s="45">
        <f t="shared" si="7"/>
        <v>1764.9005</v>
      </c>
      <c r="T28" s="47">
        <f t="shared" si="7"/>
        <v>95.900499999999965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460983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18235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460983</v>
      </c>
      <c r="E4" s="2">
        <f>'26'!E29</f>
        <v>4700</v>
      </c>
      <c r="F4" s="2">
        <f>'26'!F29</f>
        <v>11240</v>
      </c>
      <c r="G4" s="2">
        <f>'26'!G29</f>
        <v>170</v>
      </c>
      <c r="H4" s="2">
        <f>'26'!H29</f>
        <v>18235</v>
      </c>
      <c r="I4" s="2">
        <f>'26'!I29</f>
        <v>1749</v>
      </c>
      <c r="J4" s="2">
        <f>'26'!J29</f>
        <v>546</v>
      </c>
      <c r="K4" s="2">
        <f>'26'!K29</f>
        <v>265</v>
      </c>
      <c r="L4" s="2">
        <f>'26'!L29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460983</v>
      </c>
      <c r="E4" s="2">
        <f>'27'!E29</f>
        <v>4700</v>
      </c>
      <c r="F4" s="2">
        <f>'27'!F29</f>
        <v>11240</v>
      </c>
      <c r="G4" s="2">
        <f>'27'!G29</f>
        <v>170</v>
      </c>
      <c r="H4" s="2">
        <f>'27'!H29</f>
        <v>18235</v>
      </c>
      <c r="I4" s="2">
        <f>'27'!I29</f>
        <v>1749</v>
      </c>
      <c r="J4" s="2">
        <f>'27'!J29</f>
        <v>546</v>
      </c>
      <c r="K4" s="2">
        <f>'27'!K29</f>
        <v>265</v>
      </c>
      <c r="L4" s="2">
        <f>'27'!L29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460983</v>
      </c>
      <c r="E4" s="2">
        <f>'28'!E29</f>
        <v>4700</v>
      </c>
      <c r="F4" s="2">
        <f>'28'!F29</f>
        <v>11240</v>
      </c>
      <c r="G4" s="2">
        <f>'28'!G29</f>
        <v>170</v>
      </c>
      <c r="H4" s="2">
        <f>'28'!H29</f>
        <v>18235</v>
      </c>
      <c r="I4" s="2">
        <f>'28'!I29</f>
        <v>1749</v>
      </c>
      <c r="J4" s="2">
        <f>'28'!J29</f>
        <v>546</v>
      </c>
      <c r="K4" s="2">
        <f>'28'!K29</f>
        <v>265</v>
      </c>
      <c r="L4" s="2">
        <f>'28'!L29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6" t="s">
        <v>39</v>
      </c>
      <c r="B29" s="97"/>
      <c r="C29" s="9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460983</v>
      </c>
      <c r="E4" s="2">
        <f>'29'!E29</f>
        <v>4700</v>
      </c>
      <c r="F4" s="2">
        <f>'29'!F29</f>
        <v>11240</v>
      </c>
      <c r="G4" s="2">
        <f>'29'!G29</f>
        <v>170</v>
      </c>
      <c r="H4" s="2">
        <f>'29'!H29</f>
        <v>18235</v>
      </c>
      <c r="I4" s="2">
        <f>'29'!I29</f>
        <v>1749</v>
      </c>
      <c r="J4" s="2">
        <f>'29'!J29</f>
        <v>546</v>
      </c>
      <c r="K4" s="2">
        <f>'29'!K29</f>
        <v>265</v>
      </c>
      <c r="L4" s="2">
        <f>'29'!L29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460983</v>
      </c>
      <c r="E4" s="2">
        <f>'30'!E29</f>
        <v>4700</v>
      </c>
      <c r="F4" s="2">
        <f>'30'!F29</f>
        <v>11240</v>
      </c>
      <c r="G4" s="2">
        <f>'30'!G29</f>
        <v>170</v>
      </c>
      <c r="H4" s="2">
        <f>'30'!H29</f>
        <v>18235</v>
      </c>
      <c r="I4" s="2">
        <f>'30'!I29</f>
        <v>1749</v>
      </c>
      <c r="J4" s="2">
        <f>'30'!J29</f>
        <v>546</v>
      </c>
      <c r="K4" s="2">
        <f>'30'!K29</f>
        <v>265</v>
      </c>
      <c r="L4" s="2">
        <f>'30'!L29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66</v>
      </c>
      <c r="B3" s="104"/>
      <c r="C3" s="105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8"/>
      <c r="O4" s="108"/>
      <c r="P4" s="108"/>
      <c r="Q4" s="108"/>
      <c r="R4" s="108"/>
      <c r="S4" s="108"/>
      <c r="T4" s="108"/>
    </row>
    <row r="5" spans="1:20" ht="15.75" thickBot="1" x14ac:dyDescent="0.3">
      <c r="A5" s="107" t="s">
        <v>2</v>
      </c>
      <c r="B5" s="11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5206795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262540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276990</v>
      </c>
      <c r="N7" s="71">
        <f>D7+E7*20+F7*10+G7*9+H7*9+I7*191+J7*191+K7*182+L7*100</f>
        <v>297137</v>
      </c>
      <c r="O7" s="72">
        <f>M7*2.75%</f>
        <v>7617.2250000000004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1886</v>
      </c>
      <c r="R7" s="71">
        <f>M7-(M7*2.75%)+I7*191+J7*191+K7*182+L7*100-Q7</f>
        <v>287633.77500000002</v>
      </c>
      <c r="S7" s="72">
        <f>M7*0.95%</f>
        <v>2631.4049999999997</v>
      </c>
      <c r="T7" s="74">
        <f>S7-Q7</f>
        <v>745.40499999999975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153993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164343</v>
      </c>
      <c r="N8" s="24">
        <f t="shared" ref="N8:N27" si="1">D8+E8*20+F8*10+G8*9+H8*9+I8*191+J8*191+K8*182+L8*100</f>
        <v>168455</v>
      </c>
      <c r="O8" s="25">
        <f t="shared" ref="O8:O27" si="2">M8*2.75%</f>
        <v>4519.4324999999999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2014</v>
      </c>
      <c r="R8" s="24">
        <f t="shared" ref="R8:R27" si="3">M8-(M8*2.75%)+I8*191+J8*191+K8*182+L8*100-Q8</f>
        <v>161921.5675</v>
      </c>
      <c r="S8" s="25">
        <f t="shared" ref="S8:S27" si="4">M8*0.95%</f>
        <v>1561.2584999999999</v>
      </c>
      <c r="T8" s="27">
        <f t="shared" ref="T8:T27" si="5">S8-Q8</f>
        <v>-452.74150000000009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438652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475482</v>
      </c>
      <c r="N9" s="24">
        <f t="shared" si="1"/>
        <v>494649</v>
      </c>
      <c r="O9" s="25">
        <f t="shared" si="2"/>
        <v>13075.754999999999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3015</v>
      </c>
      <c r="R9" s="24">
        <f t="shared" si="3"/>
        <v>478558.245</v>
      </c>
      <c r="S9" s="25">
        <f t="shared" si="4"/>
        <v>4517.0789999999997</v>
      </c>
      <c r="T9" s="27">
        <f t="shared" si="5"/>
        <v>1502.0789999999997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121005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126575</v>
      </c>
      <c r="N10" s="24">
        <f t="shared" si="1"/>
        <v>139745</v>
      </c>
      <c r="O10" s="25">
        <f t="shared" si="2"/>
        <v>3480.8125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502</v>
      </c>
      <c r="R10" s="24">
        <f t="shared" si="3"/>
        <v>135762.1875</v>
      </c>
      <c r="S10" s="25">
        <f t="shared" si="4"/>
        <v>1202.4624999999999</v>
      </c>
      <c r="T10" s="27">
        <f t="shared" si="5"/>
        <v>700.46249999999986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200813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219063</v>
      </c>
      <c r="N11" s="24">
        <f t="shared" si="1"/>
        <v>245461</v>
      </c>
      <c r="O11" s="25">
        <f t="shared" si="2"/>
        <v>6024.2325000000001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749</v>
      </c>
      <c r="R11" s="24">
        <f t="shared" si="3"/>
        <v>238687.76749999999</v>
      </c>
      <c r="S11" s="25">
        <f t="shared" si="4"/>
        <v>2081.0985000000001</v>
      </c>
      <c r="T11" s="27">
        <f t="shared" si="5"/>
        <v>1332.0985000000001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118334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121334</v>
      </c>
      <c r="N12" s="24">
        <f t="shared" si="1"/>
        <v>124428</v>
      </c>
      <c r="O12" s="25">
        <f t="shared" si="2"/>
        <v>3336.6849999999999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616</v>
      </c>
      <c r="R12" s="24">
        <f t="shared" si="3"/>
        <v>120475.315</v>
      </c>
      <c r="S12" s="25">
        <f t="shared" si="4"/>
        <v>1152.673</v>
      </c>
      <c r="T12" s="27">
        <f t="shared" si="5"/>
        <v>536.673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139906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143506</v>
      </c>
      <c r="N13" s="24">
        <f t="shared" si="1"/>
        <v>145416</v>
      </c>
      <c r="O13" s="25">
        <f t="shared" si="2"/>
        <v>3946.415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</v>
      </c>
      <c r="R13" s="24">
        <f t="shared" si="3"/>
        <v>141432.58499999999</v>
      </c>
      <c r="S13" s="25">
        <f t="shared" si="4"/>
        <v>1363.307</v>
      </c>
      <c r="T13" s="27">
        <f t="shared" si="5"/>
        <v>1326.307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320842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340122</v>
      </c>
      <c r="N14" s="24">
        <f t="shared" si="1"/>
        <v>348874</v>
      </c>
      <c r="O14" s="25">
        <f t="shared" si="2"/>
        <v>9353.3549999999996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3264</v>
      </c>
      <c r="R14" s="24">
        <f t="shared" si="3"/>
        <v>336256.64500000002</v>
      </c>
      <c r="S14" s="25">
        <f t="shared" si="4"/>
        <v>3231.1590000000001</v>
      </c>
      <c r="T14" s="27">
        <f t="shared" si="5"/>
        <v>-32.840999999999894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409072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431392</v>
      </c>
      <c r="N15" s="24">
        <f t="shared" si="1"/>
        <v>450020</v>
      </c>
      <c r="O15" s="25">
        <f t="shared" si="2"/>
        <v>11863.28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3282</v>
      </c>
      <c r="R15" s="24">
        <f t="shared" si="3"/>
        <v>434874.72</v>
      </c>
      <c r="S15" s="25">
        <f t="shared" si="4"/>
        <v>4098.2240000000002</v>
      </c>
      <c r="T15" s="27">
        <f t="shared" si="5"/>
        <v>816.22400000000016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336478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1900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367488</v>
      </c>
      <c r="N16" s="24">
        <f t="shared" si="1"/>
        <v>399371</v>
      </c>
      <c r="O16" s="25">
        <f t="shared" si="2"/>
        <v>10105.92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2672</v>
      </c>
      <c r="R16" s="24">
        <f t="shared" si="3"/>
        <v>386593.08</v>
      </c>
      <c r="S16" s="25">
        <f t="shared" si="4"/>
        <v>3491.136</v>
      </c>
      <c r="T16" s="27">
        <f t="shared" si="5"/>
        <v>819.13599999999997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216326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236196</v>
      </c>
      <c r="N17" s="24">
        <f t="shared" si="1"/>
        <v>256498</v>
      </c>
      <c r="O17" s="25">
        <f t="shared" si="2"/>
        <v>6495.39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1640</v>
      </c>
      <c r="R17" s="24">
        <f t="shared" si="3"/>
        <v>248362.61</v>
      </c>
      <c r="S17" s="25">
        <f t="shared" si="4"/>
        <v>2243.8620000000001</v>
      </c>
      <c r="T17" s="27">
        <f t="shared" si="5"/>
        <v>603.86200000000008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220093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224543</v>
      </c>
      <c r="N18" s="24">
        <f t="shared" si="1"/>
        <v>238908</v>
      </c>
      <c r="O18" s="25">
        <f t="shared" si="2"/>
        <v>6174.9324999999999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3005</v>
      </c>
      <c r="R18" s="24">
        <f t="shared" si="3"/>
        <v>229728.0675</v>
      </c>
      <c r="S18" s="25">
        <f t="shared" si="4"/>
        <v>2133.1585</v>
      </c>
      <c r="T18" s="27">
        <f t="shared" si="5"/>
        <v>-871.8415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240969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256349</v>
      </c>
      <c r="N19" s="24">
        <f t="shared" si="1"/>
        <v>276851</v>
      </c>
      <c r="O19" s="25">
        <f t="shared" si="2"/>
        <v>7049.5974999999999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2100</v>
      </c>
      <c r="R19" s="24">
        <f t="shared" si="3"/>
        <v>267701.40249999997</v>
      </c>
      <c r="S19" s="25">
        <f t="shared" si="4"/>
        <v>2435.3155000000002</v>
      </c>
      <c r="T19" s="27">
        <f t="shared" si="5"/>
        <v>335.31550000000016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155173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161013</v>
      </c>
      <c r="N20" s="24">
        <f t="shared" si="1"/>
        <v>171974</v>
      </c>
      <c r="O20" s="25">
        <f t="shared" si="2"/>
        <v>4427.8575000000001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2152</v>
      </c>
      <c r="R20" s="24">
        <f t="shared" si="3"/>
        <v>165394.14249999999</v>
      </c>
      <c r="S20" s="25">
        <f t="shared" si="4"/>
        <v>1529.6234999999999</v>
      </c>
      <c r="T20" s="27">
        <f t="shared" si="5"/>
        <v>-622.37650000000008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153717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159657</v>
      </c>
      <c r="N21" s="24">
        <f t="shared" si="1"/>
        <v>177375</v>
      </c>
      <c r="O21" s="25">
        <f t="shared" si="2"/>
        <v>4390.5675000000001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467</v>
      </c>
      <c r="R21" s="24">
        <f t="shared" si="3"/>
        <v>172517.4325</v>
      </c>
      <c r="S21" s="25">
        <f t="shared" si="4"/>
        <v>1516.7414999999999</v>
      </c>
      <c r="T21" s="27">
        <f t="shared" si="5"/>
        <v>1049.7414999999999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395720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426440</v>
      </c>
      <c r="N22" s="24">
        <f t="shared" si="1"/>
        <v>455359</v>
      </c>
      <c r="O22" s="25">
        <f t="shared" si="2"/>
        <v>11727.1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2650</v>
      </c>
      <c r="R22" s="24">
        <f t="shared" si="3"/>
        <v>440981.9</v>
      </c>
      <c r="S22" s="25">
        <f t="shared" si="4"/>
        <v>4051.18</v>
      </c>
      <c r="T22" s="27">
        <f t="shared" si="5"/>
        <v>1401.1799999999998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167792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174392</v>
      </c>
      <c r="N23" s="24">
        <f t="shared" si="1"/>
        <v>186807</v>
      </c>
      <c r="O23" s="25">
        <f t="shared" si="2"/>
        <v>4795.78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1390</v>
      </c>
      <c r="R23" s="24">
        <f t="shared" si="3"/>
        <v>180621.22</v>
      </c>
      <c r="S23" s="25">
        <f t="shared" si="4"/>
        <v>1656.7239999999999</v>
      </c>
      <c r="T23" s="27">
        <f t="shared" si="5"/>
        <v>266.72399999999993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518277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535407</v>
      </c>
      <c r="N24" s="24">
        <f t="shared" si="1"/>
        <v>569609</v>
      </c>
      <c r="O24" s="25">
        <f t="shared" si="2"/>
        <v>14723.692499999999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2660</v>
      </c>
      <c r="R24" s="24">
        <f t="shared" si="3"/>
        <v>552225.3075</v>
      </c>
      <c r="S24" s="25">
        <f t="shared" si="4"/>
        <v>5086.3665000000001</v>
      </c>
      <c r="T24" s="27">
        <f t="shared" si="5"/>
        <v>2426.3665000000001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189174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199924</v>
      </c>
      <c r="N25" s="24">
        <f t="shared" si="1"/>
        <v>219572</v>
      </c>
      <c r="O25" s="25">
        <f t="shared" si="2"/>
        <v>5497.91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1851</v>
      </c>
      <c r="R25" s="24">
        <f t="shared" si="3"/>
        <v>212223.09</v>
      </c>
      <c r="S25" s="25">
        <f t="shared" si="4"/>
        <v>1899.278</v>
      </c>
      <c r="T25" s="27">
        <f t="shared" si="5"/>
        <v>48.27800000000002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196585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206925</v>
      </c>
      <c r="N26" s="24">
        <f t="shared" si="1"/>
        <v>229746</v>
      </c>
      <c r="O26" s="25">
        <f t="shared" si="2"/>
        <v>5690.4375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1565</v>
      </c>
      <c r="R26" s="24">
        <f t="shared" si="3"/>
        <v>222490.5625</v>
      </c>
      <c r="S26" s="25">
        <f t="shared" si="4"/>
        <v>1965.7874999999999</v>
      </c>
      <c r="T26" s="27">
        <f t="shared" si="5"/>
        <v>400.78749999999991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217479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217479</v>
      </c>
      <c r="N27" s="40">
        <f t="shared" si="1"/>
        <v>246848</v>
      </c>
      <c r="O27" s="25">
        <f t="shared" si="2"/>
        <v>5980.6724999999997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2500</v>
      </c>
      <c r="R27" s="24">
        <f t="shared" si="3"/>
        <v>238367.32750000001</v>
      </c>
      <c r="S27" s="42">
        <f t="shared" si="4"/>
        <v>2066.0504999999998</v>
      </c>
      <c r="T27" s="43">
        <f t="shared" si="5"/>
        <v>-433.94950000000017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5172940</v>
      </c>
      <c r="E28" s="45">
        <f t="shared" si="6"/>
        <v>2925</v>
      </c>
      <c r="F28" s="45">
        <f t="shared" ref="F28:T28" si="7">SUM(F7:F27)</f>
        <v>5660</v>
      </c>
      <c r="G28" s="45">
        <f t="shared" si="7"/>
        <v>1880</v>
      </c>
      <c r="H28" s="45">
        <f t="shared" si="7"/>
        <v>17740</v>
      </c>
      <c r="I28" s="45">
        <f t="shared" si="7"/>
        <v>1494</v>
      </c>
      <c r="J28" s="45">
        <f t="shared" si="7"/>
        <v>95</v>
      </c>
      <c r="K28" s="45">
        <f t="shared" si="7"/>
        <v>412</v>
      </c>
      <c r="L28" s="45">
        <f t="shared" si="7"/>
        <v>0</v>
      </c>
      <c r="M28" s="45">
        <f t="shared" si="7"/>
        <v>5464620</v>
      </c>
      <c r="N28" s="45">
        <f t="shared" si="7"/>
        <v>5843103</v>
      </c>
      <c r="O28" s="46">
        <f t="shared" si="7"/>
        <v>150277.04999999999</v>
      </c>
      <c r="P28" s="45">
        <f t="shared" si="7"/>
        <v>0</v>
      </c>
      <c r="Q28" s="45">
        <f t="shared" si="7"/>
        <v>40017</v>
      </c>
      <c r="R28" s="45">
        <f t="shared" si="7"/>
        <v>5652808.9499999993</v>
      </c>
      <c r="S28" s="45">
        <f t="shared" si="7"/>
        <v>51913.89</v>
      </c>
      <c r="T28" s="47">
        <f t="shared" si="7"/>
        <v>11896.890000000001</v>
      </c>
    </row>
    <row r="29" spans="1:20" ht="15.75" thickBot="1" x14ac:dyDescent="0.3">
      <c r="A29" s="96" t="s">
        <v>39</v>
      </c>
      <c r="B29" s="97"/>
      <c r="C29" s="98"/>
      <c r="D29" s="48">
        <f>D4+D5-D28</f>
        <v>460983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18235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7" sqref="F2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8" t="s">
        <v>56</v>
      </c>
      <c r="B1" s="119"/>
      <c r="C1" s="119"/>
      <c r="D1" s="12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14450</v>
      </c>
      <c r="D3" s="53">
        <f>B3-C3</f>
        <v>45550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10350</v>
      </c>
      <c r="D4" s="53">
        <f t="shared" ref="D4:D23" si="0">B4-C4</f>
        <v>24650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36830</v>
      </c>
      <c r="D5" s="53">
        <f t="shared" si="0"/>
        <v>38170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18250</v>
      </c>
      <c r="D7" s="53">
        <f t="shared" si="0"/>
        <v>16750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19280</v>
      </c>
      <c r="D10" s="53">
        <f t="shared" si="0"/>
        <v>50720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22320</v>
      </c>
      <c r="D11" s="53">
        <f t="shared" si="0"/>
        <v>47680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31010</v>
      </c>
      <c r="D12" s="53">
        <f t="shared" si="0"/>
        <v>38990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19870</v>
      </c>
      <c r="D13" s="53">
        <f t="shared" si="0"/>
        <v>35130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15380</v>
      </c>
      <c r="D15" s="53">
        <f t="shared" si="0"/>
        <v>39620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291680</v>
      </c>
      <c r="D24" s="58">
        <f t="shared" si="1"/>
        <v>708320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9" t="s">
        <v>57</v>
      </c>
      <c r="B3" s="109"/>
      <c r="C3" s="110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1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1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6" t="s">
        <v>39</v>
      </c>
      <c r="B29" s="97"/>
      <c r="C29" s="9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6" t="s">
        <v>39</v>
      </c>
      <c r="B29" s="97"/>
      <c r="C29" s="9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2021-08-25T17:32:56Z</dcterms:modified>
</cp:coreProperties>
</file>