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93" activeTab="12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E4" i="7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6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5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2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5" i="31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7"/>
  <c r="D7"/>
  <c r="AD7" s="1"/>
  <c r="D8"/>
  <c r="AD8" s="1"/>
  <c r="AF8" s="1"/>
  <c r="D9"/>
  <c r="D10"/>
  <c r="AE10" s="1"/>
  <c r="D11"/>
  <c r="D12"/>
  <c r="AD12" s="1"/>
  <c r="AF12" s="1"/>
  <c r="D13"/>
  <c r="AE13" s="1"/>
  <c r="D14"/>
  <c r="D15"/>
  <c r="AE15" s="1"/>
  <c r="D16"/>
  <c r="D17"/>
  <c r="AD17" s="1"/>
  <c r="AF17" s="1"/>
  <c r="D18"/>
  <c r="AE18" s="1"/>
  <c r="D19"/>
  <c r="AE19" s="1"/>
  <c r="D20"/>
  <c r="AE20" s="1"/>
  <c r="D21"/>
  <c r="AE21" s="1"/>
  <c r="D22"/>
  <c r="D23"/>
  <c r="AD23" s="1"/>
  <c r="AF23" s="1"/>
  <c r="D24"/>
  <c r="AD24" s="1"/>
  <c r="AF24" s="1"/>
  <c r="D25"/>
  <c r="AD25" s="1"/>
  <c r="AF25" s="1"/>
  <c r="D26"/>
  <c r="D27"/>
  <c r="AD27" s="1"/>
  <c r="AF27" s="1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U28"/>
  <c r="AP28"/>
  <c r="AN28"/>
  <c r="AM28"/>
  <c r="AL28"/>
  <c r="AK28"/>
  <c r="AJ28"/>
  <c r="AB28"/>
  <c r="W28"/>
  <c r="AI27"/>
  <c r="AH27"/>
  <c r="AG27"/>
  <c r="AH25"/>
  <c r="AG25"/>
  <c r="AI24"/>
  <c r="AH23"/>
  <c r="AG23"/>
  <c r="AI13"/>
  <c r="AH13"/>
  <c r="AG12"/>
  <c r="AU28" i="3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4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1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5"/>
  <c r="AQ28"/>
  <c r="AP28"/>
  <c r="AN28"/>
  <c r="AM28"/>
  <c r="AL28"/>
  <c r="AK28"/>
  <c r="AJ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Q28" i="14"/>
  <c r="AP28"/>
  <c r="AN28"/>
  <c r="AM28"/>
  <c r="AL28"/>
  <c r="AK28"/>
  <c r="AJ28"/>
  <c r="AB28"/>
  <c r="AB29" s="1"/>
  <c r="AB4" i="15" s="1"/>
  <c r="AA28" i="14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F12"/>
  <c r="AE12"/>
  <c r="AD12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E7"/>
  <c r="AD7"/>
  <c r="AC7"/>
  <c r="AU28" i="1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Q28" i="1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E16"/>
  <c r="AD16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10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Q28" i="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AA4" i="8" s="1"/>
  <c r="Z28" i="7"/>
  <c r="Z29" s="1"/>
  <c r="Z4" i="8" s="1"/>
  <c r="Y28" i="7"/>
  <c r="Y29" s="1"/>
  <c r="Y4" i="8" s="1"/>
  <c r="X28" i="7"/>
  <c r="X29" s="1"/>
  <c r="X4" i="8" s="1"/>
  <c r="W28" i="7"/>
  <c r="W29" s="1"/>
  <c r="W4" i="8" s="1"/>
  <c r="V28" i="7"/>
  <c r="V29" s="1"/>
  <c r="V4" i="8" s="1"/>
  <c r="U28" i="7"/>
  <c r="U29" s="1"/>
  <c r="U4" i="8" s="1"/>
  <c r="T28" i="7"/>
  <c r="T29" s="1"/>
  <c r="T4" i="8" s="1"/>
  <c r="S28" i="7"/>
  <c r="S29" s="1"/>
  <c r="S4" i="8" s="1"/>
  <c r="R28" i="7"/>
  <c r="R29" s="1"/>
  <c r="R4" i="8" s="1"/>
  <c r="Q28" i="7"/>
  <c r="Q29" s="1"/>
  <c r="Q4" i="8" s="1"/>
  <c r="P28" i="7"/>
  <c r="P29" s="1"/>
  <c r="P4" i="8" s="1"/>
  <c r="O28" i="7"/>
  <c r="O29" s="1"/>
  <c r="O4" i="8" s="1"/>
  <c r="N28" i="7"/>
  <c r="N29" s="1"/>
  <c r="N4" i="8" s="1"/>
  <c r="M28" i="7"/>
  <c r="M29" s="1"/>
  <c r="M4" i="8" s="1"/>
  <c r="L28" i="7"/>
  <c r="L29" s="1"/>
  <c r="L4" i="8" s="1"/>
  <c r="K28" i="7"/>
  <c r="K29" s="1"/>
  <c r="K4" i="8" s="1"/>
  <c r="J28" i="7"/>
  <c r="J29" s="1"/>
  <c r="J4" i="8" s="1"/>
  <c r="I28" i="7"/>
  <c r="I29" s="1"/>
  <c r="I4" i="8" s="1"/>
  <c r="H28" i="7"/>
  <c r="H29" s="1"/>
  <c r="H4" i="8" s="1"/>
  <c r="G28" i="7"/>
  <c r="G29" s="1"/>
  <c r="G4" i="8" s="1"/>
  <c r="F28" i="7"/>
  <c r="F29" s="1"/>
  <c r="F4" i="8" s="1"/>
  <c r="E28" i="7"/>
  <c r="E29" s="1"/>
  <c r="E4" i="8" s="1"/>
  <c r="D28" i="7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R13" i="14" l="1"/>
  <c r="AR12"/>
  <c r="AR25"/>
  <c r="AS22"/>
  <c r="AT22" s="1"/>
  <c r="AR21"/>
  <c r="AR24"/>
  <c r="AH14" i="31"/>
  <c r="AE28" i="14"/>
  <c r="AR14"/>
  <c r="AR8"/>
  <c r="AR9"/>
  <c r="AR10"/>
  <c r="AS19"/>
  <c r="AT19" s="1"/>
  <c r="AI26" i="31"/>
  <c r="AR18" i="14"/>
  <c r="AS23"/>
  <c r="AT23" s="1"/>
  <c r="AD28"/>
  <c r="AI28"/>
  <c r="AS12"/>
  <c r="AT12" s="1"/>
  <c r="AS13"/>
  <c r="AT13" s="1"/>
  <c r="AS14"/>
  <c r="AT14" s="1"/>
  <c r="AS15"/>
  <c r="AT15" s="1"/>
  <c r="AS16"/>
  <c r="AT16" s="1"/>
  <c r="AS17"/>
  <c r="AT17" s="1"/>
  <c r="AS18"/>
  <c r="AT18" s="1"/>
  <c r="AR23"/>
  <c r="AB29" i="15"/>
  <c r="AC28" i="14"/>
  <c r="G28" i="31"/>
  <c r="AH26"/>
  <c r="AI19"/>
  <c r="W29"/>
  <c r="G29"/>
  <c r="AF7" i="14"/>
  <c r="AS7" s="1"/>
  <c r="AG28"/>
  <c r="AH28"/>
  <c r="AS11"/>
  <c r="AT11" s="1"/>
  <c r="AR11"/>
  <c r="AO28"/>
  <c r="AS17" i="12"/>
  <c r="AT17" s="1"/>
  <c r="AR27"/>
  <c r="AS21"/>
  <c r="AT21" s="1"/>
  <c r="AR21"/>
  <c r="AR13"/>
  <c r="AR12"/>
  <c r="AS18"/>
  <c r="AT18" s="1"/>
  <c r="AR18"/>
  <c r="AS23"/>
  <c r="AT23" s="1"/>
  <c r="AS24"/>
  <c r="AT24" s="1"/>
  <c r="AR24"/>
  <c r="AS9"/>
  <c r="AT9" s="1"/>
  <c r="AR9"/>
  <c r="AS16"/>
  <c r="AT16" s="1"/>
  <c r="AR16"/>
  <c r="AI28"/>
  <c r="O28" i="31"/>
  <c r="O29" s="1"/>
  <c r="AG8"/>
  <c r="AS8" i="12"/>
  <c r="AT8" s="1"/>
  <c r="AR8"/>
  <c r="AE28"/>
  <c r="AO28"/>
  <c r="AC28"/>
  <c r="AH11" i="31"/>
  <c r="AH28" i="12"/>
  <c r="AS11"/>
  <c r="AT11" s="1"/>
  <c r="AG28"/>
  <c r="AR11"/>
  <c r="AD28"/>
  <c r="AR26"/>
  <c r="AR12" i="11"/>
  <c r="AR26"/>
  <c r="AR23"/>
  <c r="AC23" i="31"/>
  <c r="AS10" i="11"/>
  <c r="AT10" s="1"/>
  <c r="AS20"/>
  <c r="AT20" s="1"/>
  <c r="AS15"/>
  <c r="AT15" s="1"/>
  <c r="AR15"/>
  <c r="AR27"/>
  <c r="AR19"/>
  <c r="AS22"/>
  <c r="AT22" s="1"/>
  <c r="AH28"/>
  <c r="AR22"/>
  <c r="AS21"/>
  <c r="AT21" s="1"/>
  <c r="AR21"/>
  <c r="AD21" i="31"/>
  <c r="AF21" s="1"/>
  <c r="AI28" i="11"/>
  <c r="AS18"/>
  <c r="AT18" s="1"/>
  <c r="AD28"/>
  <c r="AR18"/>
  <c r="AR8"/>
  <c r="AS14"/>
  <c r="AT14" s="1"/>
  <c r="AS16"/>
  <c r="AT16" s="1"/>
  <c r="AR16"/>
  <c r="AC28"/>
  <c r="AR9"/>
  <c r="AE28"/>
  <c r="AS24"/>
  <c r="AT24" s="1"/>
  <c r="AE24" i="31"/>
  <c r="AI23"/>
  <c r="AS23" s="1"/>
  <c r="AT23" s="1"/>
  <c r="AS10" i="10"/>
  <c r="AT10" s="1"/>
  <c r="AR10"/>
  <c r="AD13" i="31"/>
  <c r="AF13" s="1"/>
  <c r="AS13" s="1"/>
  <c r="AT13" s="1"/>
  <c r="AR18" i="10"/>
  <c r="AG26" i="31"/>
  <c r="AS26" i="10"/>
  <c r="AT26" s="1"/>
  <c r="AS11"/>
  <c r="AT11" s="1"/>
  <c r="AR11"/>
  <c r="AH28"/>
  <c r="AS8"/>
  <c r="AT8" s="1"/>
  <c r="AS13"/>
  <c r="AT13" s="1"/>
  <c r="AS15"/>
  <c r="AT15" s="1"/>
  <c r="AR17"/>
  <c r="AS20"/>
  <c r="AT20" s="1"/>
  <c r="AS22"/>
  <c r="AT22" s="1"/>
  <c r="AC13" i="31"/>
  <c r="AI14"/>
  <c r="AR12" i="10"/>
  <c r="AS23"/>
  <c r="AT23" s="1"/>
  <c r="AO11" i="31"/>
  <c r="AR13" i="10"/>
  <c r="AR14"/>
  <c r="AR15"/>
  <c r="AR16"/>
  <c r="AS17"/>
  <c r="AT17" s="1"/>
  <c r="AR22"/>
  <c r="AI12" i="31"/>
  <c r="AI25"/>
  <c r="AR27" i="10"/>
  <c r="AS19"/>
  <c r="AT19" s="1"/>
  <c r="AR19"/>
  <c r="AS14"/>
  <c r="AT14" s="1"/>
  <c r="AI21" i="31"/>
  <c r="AS21" i="10"/>
  <c r="AT21" s="1"/>
  <c r="AR21"/>
  <c r="AR23"/>
  <c r="AI28"/>
  <c r="AS16"/>
  <c r="AT16" s="1"/>
  <c r="AC28"/>
  <c r="AD28"/>
  <c r="G29" i="8"/>
  <c r="G4" i="9" s="1"/>
  <c r="K29" i="8"/>
  <c r="K4" i="9" s="1"/>
  <c r="O29" i="8"/>
  <c r="O4" i="9" s="1"/>
  <c r="S29" i="8"/>
  <c r="S4" i="9" s="1"/>
  <c r="S29" s="1"/>
  <c r="S4" i="10" s="1"/>
  <c r="S29" s="1"/>
  <c r="S4" i="11" s="1"/>
  <c r="S29" s="1"/>
  <c r="S4" i="12" s="1"/>
  <c r="S29" s="1"/>
  <c r="S4" i="13" s="1"/>
  <c r="S29" s="1"/>
  <c r="S4" i="14" s="1"/>
  <c r="S29" s="1"/>
  <c r="S4" i="15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8"/>
  <c r="W4" i="9" s="1"/>
  <c r="AA29" i="8"/>
  <c r="AA4" i="9" s="1"/>
  <c r="F29" i="8"/>
  <c r="F4" i="9" s="1"/>
  <c r="J29" i="8"/>
  <c r="J4" i="9" s="1"/>
  <c r="N29" i="8"/>
  <c r="N4" i="9" s="1"/>
  <c r="R29" i="8"/>
  <c r="R4" i="9" s="1"/>
  <c r="V29" i="8"/>
  <c r="V4" i="9" s="1"/>
  <c r="Z29" i="8"/>
  <c r="Z4" i="9" s="1"/>
  <c r="E29" i="8"/>
  <c r="E4" i="9" s="1"/>
  <c r="I29" i="8"/>
  <c r="I4" i="9" s="1"/>
  <c r="M29" i="8"/>
  <c r="M4" i="9" s="1"/>
  <c r="Q29" i="8"/>
  <c r="Q4" i="9" s="1"/>
  <c r="U29" i="8"/>
  <c r="U4" i="9" s="1"/>
  <c r="Y29" i="8"/>
  <c r="Y4" i="9" s="1"/>
  <c r="H29" i="8"/>
  <c r="H4" i="9" s="1"/>
  <c r="L29" i="8"/>
  <c r="L4" i="9" s="1"/>
  <c r="P29" i="8"/>
  <c r="P4" i="9" s="1"/>
  <c r="T29" i="8"/>
  <c r="T4" i="9" s="1"/>
  <c r="X29" i="8"/>
  <c r="X4" i="9" s="1"/>
  <c r="L29" i="10"/>
  <c r="L4" i="11" s="1"/>
  <c r="L29" s="1"/>
  <c r="L4" i="12" s="1"/>
  <c r="L29" s="1"/>
  <c r="L4" i="13" s="1"/>
  <c r="L29" s="1"/>
  <c r="L4" i="14" s="1"/>
  <c r="L29" s="1"/>
  <c r="L4" i="15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0" s="1"/>
  <c r="L29" s="1"/>
  <c r="D29" i="7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4" i="15" s="1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D29" i="6"/>
  <c r="AG28" i="11"/>
  <c r="AO28"/>
  <c r="AR20"/>
  <c r="AG28" i="10"/>
  <c r="AS24"/>
  <c r="AT24" s="1"/>
  <c r="AE28"/>
  <c r="AO28"/>
  <c r="AR24"/>
  <c r="AE8" i="31"/>
  <c r="AR27" i="9"/>
  <c r="AS12"/>
  <c r="AT12" s="1"/>
  <c r="AS26"/>
  <c r="AT26" s="1"/>
  <c r="AS20"/>
  <c r="AT20" s="1"/>
  <c r="AG18" i="31"/>
  <c r="AS18" i="9"/>
  <c r="AT18" s="1"/>
  <c r="AR18"/>
  <c r="AS10"/>
  <c r="AT10" s="1"/>
  <c r="AR10"/>
  <c r="AR12"/>
  <c r="AO13" i="31"/>
  <c r="AR23" i="9"/>
  <c r="AE27" i="31"/>
  <c r="AO27"/>
  <c r="AS21" i="9"/>
  <c r="AT21" s="1"/>
  <c r="AE28"/>
  <c r="AS17"/>
  <c r="AT17" s="1"/>
  <c r="AH17" i="31"/>
  <c r="AD28" i="9"/>
  <c r="AR8"/>
  <c r="AH28"/>
  <c r="AS16"/>
  <c r="AT16" s="1"/>
  <c r="AR16"/>
  <c r="AG16" i="31"/>
  <c r="AO28" i="9"/>
  <c r="AI28"/>
  <c r="AS24"/>
  <c r="AT24" s="1"/>
  <c r="AG28"/>
  <c r="AR24"/>
  <c r="AR11"/>
  <c r="AC28"/>
  <c r="AR12" i="8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H29" i="9"/>
  <c r="H4" i="10" s="1"/>
  <c r="H29" s="1"/>
  <c r="H4" i="11" s="1"/>
  <c r="H29" s="1"/>
  <c r="H4" i="12" s="1"/>
  <c r="H29" s="1"/>
  <c r="H4" i="13" s="1"/>
  <c r="H29" s="1"/>
  <c r="H4" i="14" s="1"/>
  <c r="H29" s="1"/>
  <c r="H4" i="15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0" s="1"/>
  <c r="H29" s="1"/>
  <c r="L29" i="9"/>
  <c r="L4" i="10" s="1"/>
  <c r="P29" i="9"/>
  <c r="P4" i="10" s="1"/>
  <c r="P29" s="1"/>
  <c r="P4" i="11" s="1"/>
  <c r="P29" s="1"/>
  <c r="P4" i="12" s="1"/>
  <c r="P29" s="1"/>
  <c r="P4" i="13" s="1"/>
  <c r="P29" s="1"/>
  <c r="P4" i="14" s="1"/>
  <c r="P29" s="1"/>
  <c r="P4" i="15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T4" i="10" s="1"/>
  <c r="T29" s="1"/>
  <c r="T4" i="11" s="1"/>
  <c r="T29" s="1"/>
  <c r="T4" i="12" s="1"/>
  <c r="T29" s="1"/>
  <c r="T4" i="13" s="1"/>
  <c r="T29" s="1"/>
  <c r="T4" i="14" s="1"/>
  <c r="T29" s="1"/>
  <c r="T4" i="15" s="1"/>
  <c r="T29" s="1"/>
  <c r="T4" i="16" s="1"/>
  <c r="T29" s="1"/>
  <c r="T4" i="17" s="1"/>
  <c r="T29" s="1"/>
  <c r="T4" i="18" s="1"/>
  <c r="T29" s="1"/>
  <c r="T4" i="19" s="1"/>
  <c r="T29" s="1"/>
  <c r="T4" i="20" s="1"/>
  <c r="T29" s="1"/>
  <c r="T4" i="21" s="1"/>
  <c r="T29" s="1"/>
  <c r="T4" i="22" s="1"/>
  <c r="T29" s="1"/>
  <c r="T4" i="23" s="1"/>
  <c r="T29" s="1"/>
  <c r="T4" i="24" s="1"/>
  <c r="T29" s="1"/>
  <c r="T4" i="25" s="1"/>
  <c r="T29" s="1"/>
  <c r="T4" i="26" s="1"/>
  <c r="T29" s="1"/>
  <c r="T4" i="27" s="1"/>
  <c r="T29" s="1"/>
  <c r="T4" i="28" s="1"/>
  <c r="T29" s="1"/>
  <c r="T4" i="29" s="1"/>
  <c r="T29" s="1"/>
  <c r="T4" i="30" s="1"/>
  <c r="T29" s="1"/>
  <c r="X29" i="9"/>
  <c r="X4" i="10" s="1"/>
  <c r="X29" s="1"/>
  <c r="X4" i="11" s="1"/>
  <c r="X29" s="1"/>
  <c r="X4" i="12" s="1"/>
  <c r="X29" s="1"/>
  <c r="X4" i="13" s="1"/>
  <c r="X29" s="1"/>
  <c r="X4" i="14" s="1"/>
  <c r="X29" s="1"/>
  <c r="X4" i="15" s="1"/>
  <c r="X29" s="1"/>
  <c r="X4" i="16" s="1"/>
  <c r="X29" s="1"/>
  <c r="X4" i="17" s="1"/>
  <c r="X29" s="1"/>
  <c r="X4" i="18" s="1"/>
  <c r="X29" s="1"/>
  <c r="X4" i="19" s="1"/>
  <c r="X29" s="1"/>
  <c r="X4" i="20" s="1"/>
  <c r="X29" s="1"/>
  <c r="X4" i="21" s="1"/>
  <c r="X29" s="1"/>
  <c r="X4" i="22" s="1"/>
  <c r="X29" s="1"/>
  <c r="X4" i="23" s="1"/>
  <c r="X29" s="1"/>
  <c r="X4" i="24" s="1"/>
  <c r="X29" s="1"/>
  <c r="X4" i="25" s="1"/>
  <c r="X29" s="1"/>
  <c r="X4" i="26" s="1"/>
  <c r="X29" s="1"/>
  <c r="X4" i="27" s="1"/>
  <c r="X29" s="1"/>
  <c r="X4" i="28" s="1"/>
  <c r="X29" s="1"/>
  <c r="X4" i="29" s="1"/>
  <c r="X29" s="1"/>
  <c r="X4" i="30" s="1"/>
  <c r="X29" s="1"/>
  <c r="G29" i="9"/>
  <c r="G4" i="10" s="1"/>
  <c r="G29" s="1"/>
  <c r="G4" i="11" s="1"/>
  <c r="G29" s="1"/>
  <c r="G4" i="12" s="1"/>
  <c r="G29" s="1"/>
  <c r="G4" i="13" s="1"/>
  <c r="G29" s="1"/>
  <c r="G4" i="14" s="1"/>
  <c r="G29" s="1"/>
  <c r="G4" i="15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0" s="1"/>
  <c r="G29" s="1"/>
  <c r="K29" i="9"/>
  <c r="K4" i="10" s="1"/>
  <c r="K29" s="1"/>
  <c r="K4" i="11" s="1"/>
  <c r="K29" s="1"/>
  <c r="K4" i="12" s="1"/>
  <c r="K29" s="1"/>
  <c r="K4" i="13" s="1"/>
  <c r="K29" s="1"/>
  <c r="K4" i="14" s="1"/>
  <c r="K29" s="1"/>
  <c r="K4" i="15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5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W29" i="9"/>
  <c r="W4" i="10" s="1"/>
  <c r="W29" s="1"/>
  <c r="W4" i="11" s="1"/>
  <c r="W29" s="1"/>
  <c r="W4" i="12" s="1"/>
  <c r="W29" s="1"/>
  <c r="W4" i="13" s="1"/>
  <c r="W29" s="1"/>
  <c r="W4" i="14" s="1"/>
  <c r="W29" s="1"/>
  <c r="W4" i="15" s="1"/>
  <c r="W29" s="1"/>
  <c r="W4" i="16" s="1"/>
  <c r="W29" s="1"/>
  <c r="W4" i="17" s="1"/>
  <c r="W29" s="1"/>
  <c r="W4" i="18" s="1"/>
  <c r="W29" s="1"/>
  <c r="W4" i="19" s="1"/>
  <c r="W29" s="1"/>
  <c r="W4" i="20" s="1"/>
  <c r="W29" s="1"/>
  <c r="W4" i="21" s="1"/>
  <c r="W29" s="1"/>
  <c r="W4" i="22" s="1"/>
  <c r="W29" s="1"/>
  <c r="W4" i="23" s="1"/>
  <c r="W29" s="1"/>
  <c r="W4" i="24" s="1"/>
  <c r="W29" s="1"/>
  <c r="W4" i="25" s="1"/>
  <c r="W29" s="1"/>
  <c r="W4" i="26" s="1"/>
  <c r="W29" s="1"/>
  <c r="W4" i="27" s="1"/>
  <c r="W29" s="1"/>
  <c r="W4" i="28" s="1"/>
  <c r="W29" s="1"/>
  <c r="W4" i="29" s="1"/>
  <c r="W29" s="1"/>
  <c r="W4" i="30" s="1"/>
  <c r="W29" s="1"/>
  <c r="AA29" i="9"/>
  <c r="AA4" i="10" s="1"/>
  <c r="AA29" s="1"/>
  <c r="AA4" i="11" s="1"/>
  <c r="AA29" s="1"/>
  <c r="AA4" i="12" s="1"/>
  <c r="AA29" s="1"/>
  <c r="AA4" i="13" s="1"/>
  <c r="AA29" s="1"/>
  <c r="AA4" i="14" s="1"/>
  <c r="AA29" s="1"/>
  <c r="AA4" i="15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F4" i="10" s="1"/>
  <c r="F29" s="1"/>
  <c r="F4" i="11" s="1"/>
  <c r="F29" s="1"/>
  <c r="F4" i="12" s="1"/>
  <c r="F29" s="1"/>
  <c r="F4" i="13" s="1"/>
  <c r="F29" s="1"/>
  <c r="F4" i="14" s="1"/>
  <c r="F29" s="1"/>
  <c r="F4" i="15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0" s="1"/>
  <c r="F29" s="1"/>
  <c r="J29" i="9"/>
  <c r="J4" i="10" s="1"/>
  <c r="J29" s="1"/>
  <c r="J4" i="11" s="1"/>
  <c r="J29" s="1"/>
  <c r="J4" i="12" s="1"/>
  <c r="J29" s="1"/>
  <c r="J4" i="13" s="1"/>
  <c r="J29" s="1"/>
  <c r="J4" i="14" s="1"/>
  <c r="J29" s="1"/>
  <c r="J4" i="15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0" s="1"/>
  <c r="J29" s="1"/>
  <c r="N29" i="9"/>
  <c r="N4" i="10" s="1"/>
  <c r="N29" s="1"/>
  <c r="N4" i="11" s="1"/>
  <c r="N29" s="1"/>
  <c r="N4" i="12" s="1"/>
  <c r="N29" s="1"/>
  <c r="N4" i="13" s="1"/>
  <c r="N29" s="1"/>
  <c r="N4" i="14" s="1"/>
  <c r="N29" s="1"/>
  <c r="N4" i="15" s="1"/>
  <c r="N29" s="1"/>
  <c r="N4" i="16" s="1"/>
  <c r="N29" s="1"/>
  <c r="N4" i="17" s="1"/>
  <c r="N29" s="1"/>
  <c r="N4" i="18" s="1"/>
  <c r="N29" s="1"/>
  <c r="N4" i="19" s="1"/>
  <c r="N29" s="1"/>
  <c r="N4" i="20" s="1"/>
  <c r="N29" s="1"/>
  <c r="N4" i="21" s="1"/>
  <c r="N29" s="1"/>
  <c r="N4" i="22" s="1"/>
  <c r="N29" s="1"/>
  <c r="N4" i="23" s="1"/>
  <c r="N29" s="1"/>
  <c r="N4" i="24" s="1"/>
  <c r="N29" s="1"/>
  <c r="N4" i="25" s="1"/>
  <c r="N29" s="1"/>
  <c r="N4" i="26" s="1"/>
  <c r="N29" s="1"/>
  <c r="N4" i="27" s="1"/>
  <c r="N29" s="1"/>
  <c r="N4" i="28" s="1"/>
  <c r="N29" s="1"/>
  <c r="N4" i="29" s="1"/>
  <c r="N29" s="1"/>
  <c r="N4" i="30" s="1"/>
  <c r="N29" s="1"/>
  <c r="R29" i="9"/>
  <c r="R4" i="10" s="1"/>
  <c r="R29" s="1"/>
  <c r="R4" i="11" s="1"/>
  <c r="R29" s="1"/>
  <c r="R4" i="12" s="1"/>
  <c r="R29" s="1"/>
  <c r="R4" i="13" s="1"/>
  <c r="R29" s="1"/>
  <c r="R4" i="14" s="1"/>
  <c r="R29" s="1"/>
  <c r="R4" i="15" s="1"/>
  <c r="R29" s="1"/>
  <c r="R4" i="16" s="1"/>
  <c r="R29" s="1"/>
  <c r="R4" i="17" s="1"/>
  <c r="R29" s="1"/>
  <c r="R4" i="18" s="1"/>
  <c r="R29" s="1"/>
  <c r="R4" i="19" s="1"/>
  <c r="R29" s="1"/>
  <c r="R4" i="20" s="1"/>
  <c r="R29" s="1"/>
  <c r="R4" i="21" s="1"/>
  <c r="R29" s="1"/>
  <c r="R4" i="22" s="1"/>
  <c r="R29" s="1"/>
  <c r="R4" i="23" s="1"/>
  <c r="R29" s="1"/>
  <c r="R4" i="24" s="1"/>
  <c r="R29" s="1"/>
  <c r="R4" i="25" s="1"/>
  <c r="R29" s="1"/>
  <c r="R4" i="26" s="1"/>
  <c r="R29" s="1"/>
  <c r="R4" i="27" s="1"/>
  <c r="R29" s="1"/>
  <c r="R4" i="28" s="1"/>
  <c r="R29" s="1"/>
  <c r="R4" i="29" s="1"/>
  <c r="R29" s="1"/>
  <c r="R4" i="30" s="1"/>
  <c r="R29" s="1"/>
  <c r="V29" i="9"/>
  <c r="V4" i="10" s="1"/>
  <c r="V29" s="1"/>
  <c r="V4" i="11" s="1"/>
  <c r="V29" s="1"/>
  <c r="V4" i="12" s="1"/>
  <c r="V29" s="1"/>
  <c r="V4" i="13" s="1"/>
  <c r="V29" s="1"/>
  <c r="V4" i="14" s="1"/>
  <c r="V29" s="1"/>
  <c r="V4" i="15" s="1"/>
  <c r="V29" s="1"/>
  <c r="V4" i="16" s="1"/>
  <c r="V29" s="1"/>
  <c r="V4" i="17" s="1"/>
  <c r="V29" s="1"/>
  <c r="V4" i="18" s="1"/>
  <c r="V29" s="1"/>
  <c r="V4" i="19" s="1"/>
  <c r="V29" s="1"/>
  <c r="V4" i="20" s="1"/>
  <c r="V29" s="1"/>
  <c r="V4" i="21" s="1"/>
  <c r="V29" s="1"/>
  <c r="V4" i="22" s="1"/>
  <c r="V29" s="1"/>
  <c r="V4" i="23" s="1"/>
  <c r="V29" s="1"/>
  <c r="V4" i="24" s="1"/>
  <c r="V29" s="1"/>
  <c r="V4" i="25" s="1"/>
  <c r="V29" s="1"/>
  <c r="V4" i="26" s="1"/>
  <c r="V29" s="1"/>
  <c r="V4" i="27" s="1"/>
  <c r="V29" s="1"/>
  <c r="V4" i="28" s="1"/>
  <c r="V29" s="1"/>
  <c r="V4" i="29" s="1"/>
  <c r="V29" s="1"/>
  <c r="V4" i="30" s="1"/>
  <c r="V29" s="1"/>
  <c r="Z29" i="9"/>
  <c r="Z4" i="10" s="1"/>
  <c r="Z29" s="1"/>
  <c r="Z4" i="11" s="1"/>
  <c r="Z29" s="1"/>
  <c r="Z4" i="12" s="1"/>
  <c r="Z29" s="1"/>
  <c r="Z4" i="13" s="1"/>
  <c r="Z29" s="1"/>
  <c r="Z4" i="14" s="1"/>
  <c r="Z29" s="1"/>
  <c r="Z4" i="15" s="1"/>
  <c r="Z29" s="1"/>
  <c r="Z4" i="16" s="1"/>
  <c r="Z29" s="1"/>
  <c r="Z4" i="17" s="1"/>
  <c r="Z29" s="1"/>
  <c r="Z4" i="18" s="1"/>
  <c r="Z29" s="1"/>
  <c r="Z4" i="19" s="1"/>
  <c r="Z29" s="1"/>
  <c r="Z4" i="20" s="1"/>
  <c r="Z29" s="1"/>
  <c r="Z4" i="21" s="1"/>
  <c r="Z29" s="1"/>
  <c r="Z4" i="22" s="1"/>
  <c r="Z29" s="1"/>
  <c r="Z4" i="23" s="1"/>
  <c r="Z29" s="1"/>
  <c r="Z4" i="24" s="1"/>
  <c r="Z29" s="1"/>
  <c r="Z4" i="25" s="1"/>
  <c r="Z29" s="1"/>
  <c r="Z4" i="26" s="1"/>
  <c r="Z29" s="1"/>
  <c r="Z4" i="27" s="1"/>
  <c r="Z29" s="1"/>
  <c r="Z4" i="28" s="1"/>
  <c r="Z29" s="1"/>
  <c r="Z4" i="29" s="1"/>
  <c r="Z29" s="1"/>
  <c r="Z4" i="30" s="1"/>
  <c r="Z29" s="1"/>
  <c r="E29" i="9"/>
  <c r="E4" i="10" s="1"/>
  <c r="E29" s="1"/>
  <c r="E4" i="11" s="1"/>
  <c r="E29" s="1"/>
  <c r="E4" i="12" s="1"/>
  <c r="E29" s="1"/>
  <c r="E4" i="13" s="1"/>
  <c r="E29" s="1"/>
  <c r="E4" i="14" s="1"/>
  <c r="E29" s="1"/>
  <c r="E4" i="15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0" s="1"/>
  <c r="E29" s="1"/>
  <c r="I29" i="9"/>
  <c r="I4" i="10" s="1"/>
  <c r="I29" s="1"/>
  <c r="I4" i="11" s="1"/>
  <c r="I29" s="1"/>
  <c r="I4" i="12" s="1"/>
  <c r="I29" s="1"/>
  <c r="I4" i="13" s="1"/>
  <c r="I29" s="1"/>
  <c r="I4" i="14" s="1"/>
  <c r="I29" s="1"/>
  <c r="I4" i="15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0" s="1"/>
  <c r="I29" s="1"/>
  <c r="Q29" i="9"/>
  <c r="Q4" i="10" s="1"/>
  <c r="Q29" s="1"/>
  <c r="Q4" i="11" s="1"/>
  <c r="Q29" s="1"/>
  <c r="Q4" i="12" s="1"/>
  <c r="Q29" s="1"/>
  <c r="Q4" i="13" s="1"/>
  <c r="Q29" s="1"/>
  <c r="Q4" i="14" s="1"/>
  <c r="Q29" s="1"/>
  <c r="Q4" i="15" s="1"/>
  <c r="Q29" s="1"/>
  <c r="Q4" i="16" s="1"/>
  <c r="Q29" s="1"/>
  <c r="Q4" i="17" s="1"/>
  <c r="Q29" s="1"/>
  <c r="Q4" i="18" s="1"/>
  <c r="Q29" s="1"/>
  <c r="Q4" i="19" s="1"/>
  <c r="Q29" s="1"/>
  <c r="Q4" i="20" s="1"/>
  <c r="Q29" s="1"/>
  <c r="Q4" i="21" s="1"/>
  <c r="Q29" s="1"/>
  <c r="Q4" i="22" s="1"/>
  <c r="Q29" s="1"/>
  <c r="Q4" i="23" s="1"/>
  <c r="Q29" s="1"/>
  <c r="Q4" i="24" s="1"/>
  <c r="Q29" s="1"/>
  <c r="Q4" i="25" s="1"/>
  <c r="Q29" s="1"/>
  <c r="Q4" i="26" s="1"/>
  <c r="Q29" s="1"/>
  <c r="Q4" i="27" s="1"/>
  <c r="Q29" s="1"/>
  <c r="Q4" i="28" s="1"/>
  <c r="Q29" s="1"/>
  <c r="Q4" i="29" s="1"/>
  <c r="Q29" s="1"/>
  <c r="Q4" i="30" s="1"/>
  <c r="Q29" s="1"/>
  <c r="U29" i="9"/>
  <c r="U4" i="10" s="1"/>
  <c r="U29" s="1"/>
  <c r="U4" i="11" s="1"/>
  <c r="U29" s="1"/>
  <c r="U4" i="12" s="1"/>
  <c r="U29" s="1"/>
  <c r="U4" i="13" s="1"/>
  <c r="U29" s="1"/>
  <c r="U4" i="14" s="1"/>
  <c r="U29" s="1"/>
  <c r="U4" i="15" s="1"/>
  <c r="U29" s="1"/>
  <c r="U4" i="16" s="1"/>
  <c r="U29" s="1"/>
  <c r="U4" i="17" s="1"/>
  <c r="U29" s="1"/>
  <c r="U4" i="18" s="1"/>
  <c r="U29" s="1"/>
  <c r="U4" i="19" s="1"/>
  <c r="U29" s="1"/>
  <c r="U4" i="20" s="1"/>
  <c r="U29" s="1"/>
  <c r="U4" i="21" s="1"/>
  <c r="U29" s="1"/>
  <c r="U4" i="22" s="1"/>
  <c r="U29" s="1"/>
  <c r="U4" i="23" s="1"/>
  <c r="U29" s="1"/>
  <c r="U4" i="24" s="1"/>
  <c r="U29" s="1"/>
  <c r="U4" i="25" s="1"/>
  <c r="U29" s="1"/>
  <c r="U4" i="26" s="1"/>
  <c r="U29" s="1"/>
  <c r="U4" i="27" s="1"/>
  <c r="U29" s="1"/>
  <c r="U4" i="28" s="1"/>
  <c r="U29" s="1"/>
  <c r="U4" i="29" s="1"/>
  <c r="U29" s="1"/>
  <c r="U4" i="30" s="1"/>
  <c r="U29" s="1"/>
  <c r="Y29" i="9"/>
  <c r="Y4" i="10" s="1"/>
  <c r="Y29" s="1"/>
  <c r="Y4" i="11" s="1"/>
  <c r="Y29" s="1"/>
  <c r="Y4" i="12" s="1"/>
  <c r="Y29" s="1"/>
  <c r="Y4" i="13" s="1"/>
  <c r="Y29" s="1"/>
  <c r="Y4" i="14" s="1"/>
  <c r="Y29" s="1"/>
  <c r="Y4" i="15" s="1"/>
  <c r="Y29" s="1"/>
  <c r="Y4" i="16" s="1"/>
  <c r="Y29" s="1"/>
  <c r="Y4" i="17" s="1"/>
  <c r="Y29" s="1"/>
  <c r="Y4" i="18" s="1"/>
  <c r="Y29" s="1"/>
  <c r="Y4" i="19" s="1"/>
  <c r="Y29" s="1"/>
  <c r="Y4" i="20" s="1"/>
  <c r="Y29" s="1"/>
  <c r="Y4" i="21" s="1"/>
  <c r="Y29" s="1"/>
  <c r="Y4" i="22" s="1"/>
  <c r="Y29" s="1"/>
  <c r="Y4" i="23" s="1"/>
  <c r="Y29" s="1"/>
  <c r="Y4" i="24" s="1"/>
  <c r="Y29" s="1"/>
  <c r="Y4" i="25" s="1"/>
  <c r="Y29" s="1"/>
  <c r="Y4" i="26" s="1"/>
  <c r="Y29" s="1"/>
  <c r="Y4" i="27" s="1"/>
  <c r="Y29" s="1"/>
  <c r="Y4" i="28" s="1"/>
  <c r="Y29" s="1"/>
  <c r="Y4" i="29" s="1"/>
  <c r="Y29" s="1"/>
  <c r="Y4" i="30" s="1"/>
  <c r="Y29" s="1"/>
  <c r="M29" i="9"/>
  <c r="M4" i="10" s="1"/>
  <c r="M29" s="1"/>
  <c r="M4" i="11" s="1"/>
  <c r="M29" s="1"/>
  <c r="M4" i="12" s="1"/>
  <c r="M29" s="1"/>
  <c r="M4" i="13" s="1"/>
  <c r="M29" s="1"/>
  <c r="M4" i="14" s="1"/>
  <c r="M29" s="1"/>
  <c r="M4" i="15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AA28" i="31"/>
  <c r="AA29" s="1"/>
  <c r="AI16"/>
  <c r="AG28" i="8"/>
  <c r="AH16" i="31"/>
  <c r="AC16"/>
  <c r="AR16" i="8"/>
  <c r="AE16" i="31"/>
  <c r="AO16"/>
  <c r="AD16"/>
  <c r="AF16" s="1"/>
  <c r="AI28" i="8"/>
  <c r="AS25"/>
  <c r="AT25" s="1"/>
  <c r="AE11" i="31"/>
  <c r="AC28" i="8"/>
  <c r="AD11" i="31"/>
  <c r="AF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G22"/>
  <c r="AC26"/>
  <c r="AC14"/>
  <c r="AO10"/>
  <c r="AI8"/>
  <c r="AI11"/>
  <c r="AC27"/>
  <c r="AR15" i="7"/>
  <c r="AR16"/>
  <c r="AS23"/>
  <c r="AT23" s="1"/>
  <c r="AH10" i="31"/>
  <c r="AO12"/>
  <c r="AG14"/>
  <c r="AC12"/>
  <c r="AR10" i="7"/>
  <c r="AS12"/>
  <c r="AT12" s="1"/>
  <c r="AR18"/>
  <c r="AR23"/>
  <c r="AS24"/>
  <c r="AT24" s="1"/>
  <c r="AG11" i="31"/>
  <c r="AI22"/>
  <c r="AC25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E12"/>
  <c r="AS19" i="7"/>
  <c r="AT19" s="1"/>
  <c r="AH19" i="31"/>
  <c r="AO19"/>
  <c r="AC19"/>
  <c r="AR19" i="7"/>
  <c r="AD19" i="31"/>
  <c r="AF19" s="1"/>
  <c r="AE26"/>
  <c r="AD26"/>
  <c r="AF26" s="1"/>
  <c r="AS26" s="1"/>
  <c r="AT26" s="1"/>
  <c r="AO26"/>
  <c r="AS7" i="7"/>
  <c r="AT7" s="1"/>
  <c r="AG10" i="31"/>
  <c r="AC10"/>
  <c r="AH21"/>
  <c r="AG21"/>
  <c r="AO21"/>
  <c r="AS21" i="7"/>
  <c r="AT21" s="1"/>
  <c r="AI28"/>
  <c r="AR17"/>
  <c r="AC17" i="31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S14" s="1"/>
  <c r="AT14" s="1"/>
  <c r="AD28" i="7"/>
  <c r="AR11"/>
  <c r="AE28"/>
  <c r="AC24" i="31"/>
  <c r="AC28" i="7"/>
  <c r="AO28"/>
  <c r="AQ28" i="31"/>
  <c r="AS27"/>
  <c r="AT27" s="1"/>
  <c r="AS25"/>
  <c r="AT25" s="1"/>
  <c r="AH20"/>
  <c r="AC20"/>
  <c r="AG20"/>
  <c r="AO18"/>
  <c r="U28"/>
  <c r="U29" s="1"/>
  <c r="Q28"/>
  <c r="Q29" s="1"/>
  <c r="M28"/>
  <c r="M29" s="1"/>
  <c r="I28"/>
  <c r="I29" s="1"/>
  <c r="E28"/>
  <c r="E29" s="1"/>
  <c r="AH12"/>
  <c r="X28"/>
  <c r="X29" s="1"/>
  <c r="T28"/>
  <c r="T29" s="1"/>
  <c r="P28"/>
  <c r="P29" s="1"/>
  <c r="L28"/>
  <c r="L29" s="1"/>
  <c r="H28"/>
  <c r="H29" s="1"/>
  <c r="Z28"/>
  <c r="Z29" s="1"/>
  <c r="V28"/>
  <c r="V29" s="1"/>
  <c r="R28"/>
  <c r="R29" s="1"/>
  <c r="N28"/>
  <c r="N29" s="1"/>
  <c r="J28"/>
  <c r="J29" s="1"/>
  <c r="F28"/>
  <c r="F29" s="1"/>
  <c r="AO8"/>
  <c r="Y28"/>
  <c r="Y29" s="1"/>
  <c r="AC8"/>
  <c r="AH8"/>
  <c r="AI7"/>
  <c r="AG7"/>
  <c r="AE23"/>
  <c r="AO23"/>
  <c r="AO25"/>
  <c r="AF7"/>
  <c r="AO7"/>
  <c r="D28"/>
  <c r="D29" s="1"/>
  <c r="AE7"/>
  <c r="AC7"/>
  <c r="AF7" i="30"/>
  <c r="AR7"/>
  <c r="AR28" s="1"/>
  <c r="AS28" i="29"/>
  <c r="AT7"/>
  <c r="AT28" s="1"/>
  <c r="AF28"/>
  <c r="AR7"/>
  <c r="AR28" s="1"/>
  <c r="AS28" i="28"/>
  <c r="AT7"/>
  <c r="AT28" s="1"/>
  <c r="AF28"/>
  <c r="AR7"/>
  <c r="AR28" s="1"/>
  <c r="AF7" i="27"/>
  <c r="AR7"/>
  <c r="AR28" s="1"/>
  <c r="AS28" i="26"/>
  <c r="AT7"/>
  <c r="AT28" s="1"/>
  <c r="AF28"/>
  <c r="AR7"/>
  <c r="AR28" s="1"/>
  <c r="AS28" i="25"/>
  <c r="AT7"/>
  <c r="AT28" s="1"/>
  <c r="AF28"/>
  <c r="AR7"/>
  <c r="AR28" s="1"/>
  <c r="AS28" i="24"/>
  <c r="AT7"/>
  <c r="AT28" s="1"/>
  <c r="AF28"/>
  <c r="AR7"/>
  <c r="AR28" s="1"/>
  <c r="AS28" i="23"/>
  <c r="AT7"/>
  <c r="AT28" s="1"/>
  <c r="AF28"/>
  <c r="AR7"/>
  <c r="AR28" s="1"/>
  <c r="AS28" i="22"/>
  <c r="AT7"/>
  <c r="AT28" s="1"/>
  <c r="AF28"/>
  <c r="AR7"/>
  <c r="AR28" s="1"/>
  <c r="AS28" i="21"/>
  <c r="AT7"/>
  <c r="AT28" s="1"/>
  <c r="AF28"/>
  <c r="AR7"/>
  <c r="AR28" s="1"/>
  <c r="AS28" i="20"/>
  <c r="AT7"/>
  <c r="AT28" s="1"/>
  <c r="AF28"/>
  <c r="AR7"/>
  <c r="AR28" s="1"/>
  <c r="AS28" i="19"/>
  <c r="AT7"/>
  <c r="AT28" s="1"/>
  <c r="AF28"/>
  <c r="AR7"/>
  <c r="AR28" s="1"/>
  <c r="AS28" i="18"/>
  <c r="AT7"/>
  <c r="AT28" s="1"/>
  <c r="AF28"/>
  <c r="AR7"/>
  <c r="AR28" s="1"/>
  <c r="AS28" i="17"/>
  <c r="AT7"/>
  <c r="AT28" s="1"/>
  <c r="AF28"/>
  <c r="AR7"/>
  <c r="AR28" s="1"/>
  <c r="AS28" i="16"/>
  <c r="AT7"/>
  <c r="AT28" s="1"/>
  <c r="AF28"/>
  <c r="AR7"/>
  <c r="AR28" s="1"/>
  <c r="AF7" i="15"/>
  <c r="AR7"/>
  <c r="AR28" s="1"/>
  <c r="AF28" i="14"/>
  <c r="AR7"/>
  <c r="AS28" i="13"/>
  <c r="AT7"/>
  <c r="AT28" s="1"/>
  <c r="AF28"/>
  <c r="AR7"/>
  <c r="AR28" s="1"/>
  <c r="AT7" i="12"/>
  <c r="AF28"/>
  <c r="AR7"/>
  <c r="AT7" i="11"/>
  <c r="AF28"/>
  <c r="AR7"/>
  <c r="AT7" i="10"/>
  <c r="AF28"/>
  <c r="AR7"/>
  <c r="AT7" i="9"/>
  <c r="AF28"/>
  <c r="AR7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R28" i="14" l="1"/>
  <c r="AR13" i="31"/>
  <c r="AT7" i="14"/>
  <c r="AT28" s="1"/>
  <c r="AS28"/>
  <c r="AS11" i="31"/>
  <c r="AT11" s="1"/>
  <c r="AR23"/>
  <c r="AR28" i="12"/>
  <c r="AT28"/>
  <c r="AS28"/>
  <c r="AS21" i="31"/>
  <c r="AT21" s="1"/>
  <c r="AR28" i="11"/>
  <c r="AT28"/>
  <c r="AS28"/>
  <c r="AS12" i="31"/>
  <c r="AT12" s="1"/>
  <c r="AR11"/>
  <c r="AR25"/>
  <c r="AS28" i="10"/>
  <c r="AT28"/>
  <c r="AR28"/>
  <c r="AR8" i="31"/>
  <c r="AS10"/>
  <c r="AT10" s="1"/>
  <c r="AS22"/>
  <c r="AT22" s="1"/>
  <c r="AR27"/>
  <c r="AR21"/>
  <c r="AS17"/>
  <c r="AT17" s="1"/>
  <c r="AS28" i="9"/>
  <c r="AR16" i="31"/>
  <c r="AT28" i="9"/>
  <c r="AR28"/>
  <c r="AR14" i="31"/>
  <c r="AS16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15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15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<sst xmlns="http://schemas.openxmlformats.org/spreadsheetml/2006/main" count="2243" uniqueCount="106">
  <si>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</si>
  <si>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</si>
  <si>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</si>
  <si>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</si>
  <si>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</si>
  <si>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</si>
  <si>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</si>
  <si>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</si>
  <si>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</si>
  <si>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</si>
  <si>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</si>
  <si>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</si>
  <si>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</si>
  <si>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</si>
  <si>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</si>
  <si>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</si>
  <si>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</si>
  <si>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</si>
  <si>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</si>
  <si>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</si>
  <si>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</si>
  <si>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</si>
  <si>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</si>
  <si>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</si>
  <si>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</si>
  <si>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</si>
  <si>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</si>
  <si>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</si>
  <si>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</si>
  <si>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</si>
  <si>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</si>
  <si>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</si>
  <si>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</si>
  <si>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</si>
  <si>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</si>
  <si>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</si>
  <si>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</si>
  <si>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</si>
  <si>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</si>
  <si>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</si>
  <si>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</si>
  <si>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</si>
  <si>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</si>
  <si>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</si>
  <si>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</si>
  <si>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</si>
  <si>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</si>
  <si>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</si>
  <si>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</si>
  <si>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</si>
  <si>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</si>
  <si>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Shamim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</si>
  <si>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</si>
  <si>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</si>
  <si>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</si>
  <si>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</si>
  <si>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</si>
  <si>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</si>
  <si>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</si>
  <si>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</si>
  <si>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</si>
  <si>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</si>
  <si>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</si>
  <si>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</si>
  <si>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</si>
  <si>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</si>
  <si>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</si>
  <si>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</si>
  <si>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</si>
  <si>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</si>
  <si>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</si>
  <si>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</si>
  <si>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</si>
  <si>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</si>
  <si>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</si>
  <si>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</si>
  <si>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</si>
  <si>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</si>
  <si>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</si>
  <si>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</si>
  <si>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</si>
  <si>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</si>
  <si>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</si>
  <si>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</si>
  <si>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</si>
  <si>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</si>
  <si>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</si>
  <si>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</si>
  <si>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</si>
  <si>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</si>
  <si>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</si>
  <si>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</si>
  <si>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</si>
  <si>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</si>
  <si>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</si>
  <si>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</si>
  <si>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</si>
  <si>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</si>
  <si>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</si>
  <si>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</si>
  <si>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</si>
  <si>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</si>
  <si>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</si>
  <si>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</si>
  <si>
    <t>Shajib</t>
  </si>
  <si>
    <t>SWAP SIM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</si>
</sst>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 wrapText="1"/>
    </xf>
    <xf numFmtId="164" fontId="7" fillId="14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1" fontId="6" fillId="14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79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9" sqref="A9:XFD9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21" customHeight="1" thickBo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73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194">
        <v>2070</v>
      </c>
      <c r="N4" s="194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96" priority="26" stopIfTrue="1" operator="greaterThan">
      <formula>0</formula>
    </cfRule>
  </conditionalFormatting>
  <conditionalFormatting sqref="AQ31">
    <cfRule type="cellIs" dxfId="795" priority="24" operator="greaterThan">
      <formula>$AQ$7:$AQ$18&lt;100</formula>
    </cfRule>
    <cfRule type="cellIs" dxfId="794" priority="25" operator="greaterThan">
      <formula>100</formula>
    </cfRule>
  </conditionalFormatting>
  <conditionalFormatting sqref="D29:J29 Q29:AB29 Q28:AA28 K4:P29">
    <cfRule type="cellIs" dxfId="793" priority="23" operator="equal">
      <formula>212030016606640</formula>
    </cfRule>
  </conditionalFormatting>
  <conditionalFormatting sqref="D29:J29 L29:AB29 L28:AA28 K4:K29">
    <cfRule type="cellIs" dxfId="792" priority="21" operator="equal">
      <formula>$K$4</formula>
    </cfRule>
    <cfRule type="cellIs" dxfId="791" priority="22" operator="equal">
      <formula>2120</formula>
    </cfRule>
  </conditionalFormatting>
  <conditionalFormatting sqref="D29:L29 M4:N29">
    <cfRule type="cellIs" dxfId="790" priority="19" operator="equal">
      <formula>$M$4</formula>
    </cfRule>
    <cfRule type="cellIs" dxfId="789" priority="20" operator="equal">
      <formula>300</formula>
    </cfRule>
  </conditionalFormatting>
  <conditionalFormatting sqref="O4:O29">
    <cfRule type="cellIs" dxfId="788" priority="17" operator="equal">
      <formula>$O$4</formula>
    </cfRule>
    <cfRule type="cellIs" dxfId="787" priority="18" operator="equal">
      <formula>1660</formula>
    </cfRule>
  </conditionalFormatting>
  <conditionalFormatting sqref="P4:P29">
    <cfRule type="cellIs" dxfId="786" priority="15" operator="equal">
      <formula>$P$4</formula>
    </cfRule>
    <cfRule type="cellIs" dxfId="785" priority="16" operator="equal">
      <formula>6640</formula>
    </cfRule>
  </conditionalFormatting>
  <conditionalFormatting sqref="AT6:AT28">
    <cfRule type="cellIs" dxfId="784" priority="14" operator="lessThan">
      <formula>0</formula>
    </cfRule>
  </conditionalFormatting>
  <conditionalFormatting sqref="AT7:AT18">
    <cfRule type="cellIs" dxfId="783" priority="11" operator="lessThan">
      <formula>0</formula>
    </cfRule>
    <cfRule type="cellIs" dxfId="782" priority="12" operator="lessThan">
      <formula>0</formula>
    </cfRule>
    <cfRule type="cellIs" dxfId="781" priority="13" operator="lessThan">
      <formula>0</formula>
    </cfRule>
  </conditionalFormatting>
  <conditionalFormatting sqref="L28:AA28 K4:K28">
    <cfRule type="cellIs" dxfId="780" priority="10" operator="equal">
      <formula>$K$4</formula>
    </cfRule>
  </conditionalFormatting>
  <conditionalFormatting sqref="D4 D6:D29">
    <cfRule type="cellIs" dxfId="779" priority="9" operator="equal">
      <formula>$D$4</formula>
    </cfRule>
  </conditionalFormatting>
  <conditionalFormatting sqref="S4:S29">
    <cfRule type="cellIs" dxfId="778" priority="8" operator="equal">
      <formula>$S$4</formula>
    </cfRule>
  </conditionalFormatting>
  <conditionalFormatting sqref="Z4:Z29">
    <cfRule type="cellIs" dxfId="777" priority="7" operator="equal">
      <formula>$Z$4</formula>
    </cfRule>
  </conditionalFormatting>
  <conditionalFormatting sqref="AA4:AA29">
    <cfRule type="cellIs" dxfId="776" priority="6" operator="equal">
      <formula>$AA$4</formula>
    </cfRule>
  </conditionalFormatting>
  <conditionalFormatting sqref="AB4:AB29">
    <cfRule type="cellIs" dxfId="775" priority="5" operator="equal">
      <formula>$AB$4</formula>
    </cfRule>
  </conditionalFormatting>
  <conditionalFormatting sqref="AT7:AT28">
    <cfRule type="cellIs" dxfId="774" priority="2" operator="lessThan">
      <formula>0</formula>
    </cfRule>
    <cfRule type="cellIs" dxfId="773" priority="3" operator="lessThan">
      <formula>0</formula>
    </cfRule>
    <cfRule type="cellIs" dxfId="772" priority="4" operator="lessThan">
      <formula>0</formula>
    </cfRule>
  </conditionalFormatting>
  <conditionalFormatting sqref="D5:AA5">
    <cfRule type="cellIs" dxfId="771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Q33" sqref="AQ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82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67">
        <f>'09'!D29</f>
        <v>426073</v>
      </c>
      <c r="E4" s="167">
        <f>'09'!E29</f>
        <v>0</v>
      </c>
      <c r="F4" s="167">
        <f>'09'!F29</f>
        <v>0</v>
      </c>
      <c r="G4" s="167">
        <f>'09'!G29</f>
        <v>0</v>
      </c>
      <c r="H4" s="167">
        <f>'09'!H29</f>
        <v>0</v>
      </c>
      <c r="I4" s="167">
        <f>'09'!I29</f>
        <v>0</v>
      </c>
      <c r="J4" s="167">
        <f>'09'!J29</f>
        <v>0</v>
      </c>
      <c r="K4" s="167">
        <f>'09'!K29</f>
        <v>1550</v>
      </c>
      <c r="L4" s="167">
        <f>'09'!L29</f>
        <v>0</v>
      </c>
      <c r="M4" s="167">
        <f>'09'!M29</f>
        <v>5800</v>
      </c>
      <c r="N4" s="167">
        <f>'09'!N29</f>
        <v>0</v>
      </c>
      <c r="O4" s="167">
        <f>'09'!O29</f>
        <v>880</v>
      </c>
      <c r="P4" s="167">
        <f>'09'!P29</f>
        <v>7870</v>
      </c>
      <c r="Q4" s="167">
        <f>'09'!Q29</f>
        <v>0</v>
      </c>
      <c r="R4" s="167">
        <f>'09'!R29</f>
        <v>0</v>
      </c>
      <c r="S4" s="167">
        <f>'09'!S29</f>
        <v>1071</v>
      </c>
      <c r="T4" s="167">
        <f>'09'!T29</f>
        <v>0</v>
      </c>
      <c r="U4" s="167">
        <f>'09'!U29</f>
        <v>0</v>
      </c>
      <c r="V4" s="167">
        <f>'09'!V29</f>
        <v>0</v>
      </c>
      <c r="W4" s="167">
        <f>'09'!W29</f>
        <v>0</v>
      </c>
      <c r="X4" s="167">
        <f>'09'!X29</f>
        <v>0</v>
      </c>
      <c r="Y4" s="167">
        <f>'09'!Y29</f>
        <v>0</v>
      </c>
      <c r="Z4" s="167">
        <f>'09'!Z29</f>
        <v>689</v>
      </c>
      <c r="AA4" s="167">
        <f>'09'!AA29</f>
        <v>634</v>
      </c>
      <c r="AB4" s="143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208"/>
      <c r="AQ4" s="208"/>
      <c r="AR4" s="208"/>
      <c r="AS4" s="208"/>
      <c r="AT4" s="208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>
        <v>628300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86" t="s">
        <v>21</v>
      </c>
      <c r="T6" s="186" t="s">
        <v>22</v>
      </c>
      <c r="U6" s="186" t="s">
        <v>23</v>
      </c>
      <c r="V6" s="186" t="s">
        <v>24</v>
      </c>
      <c r="W6" s="187" t="s">
        <v>25</v>
      </c>
      <c r="X6" s="187" t="s">
        <v>26</v>
      </c>
      <c r="Y6" s="187" t="s">
        <v>27</v>
      </c>
      <c r="Z6" s="187" t="s">
        <v>28</v>
      </c>
      <c r="AA6" s="187" t="s">
        <v>29</v>
      </c>
      <c r="AB6" s="188" t="s">
        <v>30</v>
      </c>
      <c r="AC6" s="189" t="s">
        <v>31</v>
      </c>
      <c r="AD6" s="190" t="s">
        <v>32</v>
      </c>
      <c r="AE6" s="190" t="s">
        <v>33</v>
      </c>
      <c r="AF6" s="190" t="s">
        <v>34</v>
      </c>
      <c r="AG6" s="190" t="s">
        <v>35</v>
      </c>
      <c r="AH6" s="190" t="s">
        <v>36</v>
      </c>
      <c r="AI6" s="190" t="s">
        <v>37</v>
      </c>
      <c r="AJ6" s="189" t="s">
        <v>38</v>
      </c>
      <c r="AK6" s="190" t="s">
        <v>39</v>
      </c>
      <c r="AL6" s="190" t="s">
        <v>40</v>
      </c>
      <c r="AM6" s="190" t="s">
        <v>41</v>
      </c>
      <c r="AN6" s="189" t="s">
        <v>42</v>
      </c>
      <c r="AO6" s="189" t="s">
        <v>43</v>
      </c>
      <c r="AP6" s="189" t="s">
        <v>44</v>
      </c>
      <c r="AQ6" s="189" t="s">
        <v>45</v>
      </c>
      <c r="AR6" s="189" t="s">
        <v>46</v>
      </c>
      <c r="AS6" s="189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16138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16138</v>
      </c>
      <c r="AD7" s="35">
        <f t="shared" ref="AD7:AD27" si="0">D7*1</f>
        <v>16138</v>
      </c>
      <c r="AE7" s="52">
        <f t="shared" ref="AE7:AE27" si="1">D7*2.75%</f>
        <v>443.79500000000002</v>
      </c>
      <c r="AF7" s="52">
        <f t="shared" ref="AF7:AF27" si="2">AD7*0.95%</f>
        <v>153.31100000000001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443.79500000000002</v>
      </c>
      <c r="AP7" s="53"/>
      <c r="AQ7" s="53">
        <v>100</v>
      </c>
      <c r="AR7" s="160">
        <f>AC7-AE7-AG7-AJ7-AK7-AL7-AM7-AN7-AP7-AQ7</f>
        <v>15594.205</v>
      </c>
      <c r="AS7" s="161">
        <f t="shared" ref="AS7:AS19" si="4">AF7+AH7+AI7</f>
        <v>153.31100000000001</v>
      </c>
      <c r="AT7" s="163">
        <f t="shared" ref="AT7:AT19" si="5">AS7-AQ7-AN7</f>
        <v>53.311000000000007</v>
      </c>
      <c r="AU7" s="103">
        <v>180</v>
      </c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104</v>
      </c>
      <c r="D8" s="50">
        <v>11206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11206</v>
      </c>
      <c r="AD8" s="35">
        <f t="shared" si="0"/>
        <v>11206</v>
      </c>
      <c r="AE8" s="52">
        <f t="shared" si="1"/>
        <v>308.16500000000002</v>
      </c>
      <c r="AF8" s="52">
        <f t="shared" si="2"/>
        <v>106.45699999999999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308.16500000000002</v>
      </c>
      <c r="AP8" s="53"/>
      <c r="AQ8" s="53">
        <v>98</v>
      </c>
      <c r="AR8" s="160">
        <f>AC8-AE8-AG8-AJ8-AK8-AL8-AM8-AN8-AP8-AQ8</f>
        <v>10799.834999999999</v>
      </c>
      <c r="AS8" s="161">
        <f t="shared" si="4"/>
        <v>106.45699999999999</v>
      </c>
      <c r="AT8" s="163">
        <f t="shared" si="5"/>
        <v>8.4569999999999936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25000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25000</v>
      </c>
      <c r="AD9" s="35">
        <f t="shared" si="0"/>
        <v>25000</v>
      </c>
      <c r="AE9" s="52">
        <f t="shared" si="1"/>
        <v>687.5</v>
      </c>
      <c r="AF9" s="52">
        <f t="shared" si="2"/>
        <v>237.5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687.5</v>
      </c>
      <c r="AP9" s="53"/>
      <c r="AQ9" s="53">
        <v>152</v>
      </c>
      <c r="AR9" s="160">
        <f t="shared" ref="AR9:AR27" si="10">AC9-AE9-AG9-AJ9-AK9-AL9-AM9-AN9-AP9-AQ9</f>
        <v>24160.5</v>
      </c>
      <c r="AS9" s="161">
        <f t="shared" si="4"/>
        <v>237.5</v>
      </c>
      <c r="AT9" s="163">
        <f t="shared" si="5"/>
        <v>85.5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10924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20</v>
      </c>
      <c r="Q10" s="35"/>
      <c r="R10" s="35"/>
      <c r="S10" s="35">
        <v>5</v>
      </c>
      <c r="T10" s="35"/>
      <c r="U10" s="35"/>
      <c r="V10" s="35"/>
      <c r="W10" s="35"/>
      <c r="X10" s="35"/>
      <c r="Y10" s="35"/>
      <c r="Z10" s="35">
        <v>1</v>
      </c>
      <c r="AA10" s="35"/>
      <c r="AB10" s="147"/>
      <c r="AC10" s="160">
        <f t="shared" si="6"/>
        <v>12250</v>
      </c>
      <c r="AD10" s="35">
        <f>D10*1</f>
        <v>10924</v>
      </c>
      <c r="AE10" s="52">
        <f>D10*2.75%</f>
        <v>300.41000000000003</v>
      </c>
      <c r="AF10" s="52">
        <f>AD10*0.95%</f>
        <v>103.77799999999999</v>
      </c>
      <c r="AG10" s="52">
        <f t="shared" si="7"/>
        <v>4.95</v>
      </c>
      <c r="AH10" s="52">
        <f t="shared" si="3"/>
        <v>1.71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300.95999999999998</v>
      </c>
      <c r="AP10" s="53"/>
      <c r="AQ10" s="53">
        <v>64</v>
      </c>
      <c r="AR10" s="160">
        <f t="shared" si="10"/>
        <v>11880.64</v>
      </c>
      <c r="AS10" s="161">
        <f>AF10+AH10+AI10</f>
        <v>105.48799999999999</v>
      </c>
      <c r="AT10" s="163">
        <f>AS10-AQ10-AN10</f>
        <v>41.487999999999985</v>
      </c>
      <c r="AU10" s="6">
        <v>108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12666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12666</v>
      </c>
      <c r="AD11" s="35">
        <f t="shared" si="0"/>
        <v>12666</v>
      </c>
      <c r="AE11" s="52">
        <f t="shared" si="1"/>
        <v>348.315</v>
      </c>
      <c r="AF11" s="52">
        <f t="shared" si="2"/>
        <v>120.327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348.315</v>
      </c>
      <c r="AP11" s="53"/>
      <c r="AQ11" s="53">
        <v>83</v>
      </c>
      <c r="AR11" s="160">
        <f t="shared" si="10"/>
        <v>12234.684999999999</v>
      </c>
      <c r="AS11" s="161">
        <f t="shared" si="4"/>
        <v>120.327</v>
      </c>
      <c r="AT11" s="163">
        <f t="shared" si="5"/>
        <v>37.326999999999998</v>
      </c>
      <c r="AU11" s="6">
        <v>54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7298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7298</v>
      </c>
      <c r="AD12" s="35">
        <f>D12*1</f>
        <v>7298</v>
      </c>
      <c r="AE12" s="52">
        <f>D12*2.75%</f>
        <v>200.69499999999999</v>
      </c>
      <c r="AF12" s="52">
        <f>AD12*0.95%</f>
        <v>69.331000000000003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200.69499999999999</v>
      </c>
      <c r="AP12" s="53"/>
      <c r="AQ12" s="53">
        <v>47</v>
      </c>
      <c r="AR12" s="160">
        <f t="shared" si="10"/>
        <v>7050.3050000000003</v>
      </c>
      <c r="AS12" s="161">
        <f>AF12+AH12+AI12</f>
        <v>69.331000000000003</v>
      </c>
      <c r="AT12" s="163">
        <f>AS12-AQ12-AN12</f>
        <v>22.331000000000003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6936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6936</v>
      </c>
      <c r="AD13" s="35">
        <f t="shared" si="0"/>
        <v>6936</v>
      </c>
      <c r="AE13" s="52">
        <f t="shared" si="1"/>
        <v>190.74</v>
      </c>
      <c r="AF13" s="52">
        <f t="shared" si="2"/>
        <v>65.891999999999996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190.74</v>
      </c>
      <c r="AP13" s="53"/>
      <c r="AQ13" s="53">
        <v>55</v>
      </c>
      <c r="AR13" s="160">
        <f t="shared" si="10"/>
        <v>6690.26</v>
      </c>
      <c r="AS13" s="161">
        <f t="shared" si="4"/>
        <v>65.891999999999996</v>
      </c>
      <c r="AT13" s="163">
        <f>AS13-AQ13-AN13</f>
        <v>10.891999999999996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27252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3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27825</v>
      </c>
      <c r="AD14" s="35">
        <f t="shared" si="0"/>
        <v>27252</v>
      </c>
      <c r="AE14" s="52">
        <f t="shared" si="1"/>
        <v>749.43</v>
      </c>
      <c r="AF14" s="52">
        <f t="shared" si="2"/>
        <v>258.89400000000001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749.43</v>
      </c>
      <c r="AP14" s="53"/>
      <c r="AQ14" s="53">
        <v>145</v>
      </c>
      <c r="AR14" s="160">
        <f>AC14-AE14-AG14-AJ14-AK14-AL14-AM14-AN14-AP14-AQ14</f>
        <v>26930.57</v>
      </c>
      <c r="AS14" s="161">
        <f t="shared" si="4"/>
        <v>258.89400000000001</v>
      </c>
      <c r="AT14" s="164">
        <f t="shared" si="5"/>
        <v>113.89400000000001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40886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41459</v>
      </c>
      <c r="AD15" s="35">
        <f t="shared" si="0"/>
        <v>40886</v>
      </c>
      <c r="AE15" s="52">
        <f t="shared" si="1"/>
        <v>1124.365</v>
      </c>
      <c r="AF15" s="52">
        <f t="shared" si="2"/>
        <v>388.41699999999997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1124.365</v>
      </c>
      <c r="AP15" s="53"/>
      <c r="AQ15" s="53">
        <v>340</v>
      </c>
      <c r="AR15" s="160">
        <f t="shared" si="10"/>
        <v>39994.635000000002</v>
      </c>
      <c r="AS15" s="161">
        <f>AF15+AH15+AI15</f>
        <v>388.41699999999997</v>
      </c>
      <c r="AT15" s="163">
        <f>AS15-AQ15-AN15</f>
        <v>48.416999999999973</v>
      </c>
      <c r="AU15" s="6">
        <v>261</v>
      </c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27490</v>
      </c>
      <c r="E16" s="51"/>
      <c r="F16" s="50"/>
      <c r="G16" s="51"/>
      <c r="H16" s="51"/>
      <c r="I16" s="51"/>
      <c r="J16" s="51"/>
      <c r="K16" s="51"/>
      <c r="L16" s="51"/>
      <c r="M16" s="51">
        <v>50</v>
      </c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27990</v>
      </c>
      <c r="AD16" s="35">
        <f t="shared" si="0"/>
        <v>27490</v>
      </c>
      <c r="AE16" s="52">
        <f t="shared" si="1"/>
        <v>755.97500000000002</v>
      </c>
      <c r="AF16" s="52">
        <f t="shared" si="2"/>
        <v>261.15499999999997</v>
      </c>
      <c r="AG16" s="52">
        <f t="shared" si="7"/>
        <v>13.75</v>
      </c>
      <c r="AH16" s="52">
        <f t="shared" si="3"/>
        <v>4.75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757.35</v>
      </c>
      <c r="AP16" s="53"/>
      <c r="AQ16" s="53">
        <v>153</v>
      </c>
      <c r="AR16" s="160">
        <f>AC16-AE16-AG16-AJ16-AK16-AL16-AM16-AN16-AP16-AQ16</f>
        <v>27067.275000000001</v>
      </c>
      <c r="AS16" s="161">
        <f t="shared" si="4"/>
        <v>265.90499999999997</v>
      </c>
      <c r="AT16" s="163">
        <f t="shared" si="5"/>
        <v>112.90499999999997</v>
      </c>
      <c r="AU16" s="6">
        <v>342</v>
      </c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10557</v>
      </c>
      <c r="E17" s="51"/>
      <c r="F17" s="50"/>
      <c r="G17" s="51"/>
      <c r="H17" s="51"/>
      <c r="I17" s="51"/>
      <c r="J17" s="51"/>
      <c r="K17" s="51"/>
      <c r="L17" s="51"/>
      <c r="M17" s="51">
        <v>60</v>
      </c>
      <c r="N17" s="51"/>
      <c r="O17" s="51"/>
      <c r="P17" s="51">
        <v>100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14877</v>
      </c>
      <c r="AD17" s="35">
        <f>D17*1</f>
        <v>10557</v>
      </c>
      <c r="AE17" s="52">
        <f>D17*2.75%</f>
        <v>290.3175</v>
      </c>
      <c r="AF17" s="52">
        <f>AD17*0.95%</f>
        <v>100.2915</v>
      </c>
      <c r="AG17" s="52">
        <f t="shared" si="7"/>
        <v>41.25</v>
      </c>
      <c r="AH17" s="52">
        <f t="shared" si="3"/>
        <v>14.25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294.71750000000003</v>
      </c>
      <c r="AP17" s="53"/>
      <c r="AQ17" s="53">
        <v>100</v>
      </c>
      <c r="AR17" s="160">
        <f>AC17-AE17-AG17-AJ17-AK17-AL17-AM17-AN17-AP17-AQ17</f>
        <v>14445.432500000001</v>
      </c>
      <c r="AS17" s="161">
        <f>AF17+AH17+AI17</f>
        <v>114.5415</v>
      </c>
      <c r="AT17" s="163">
        <f>AS17-AQ17-AN17</f>
        <v>14.541499999999999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13896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14469</v>
      </c>
      <c r="AD18" s="35">
        <f>D18*1</f>
        <v>13896</v>
      </c>
      <c r="AE18" s="52">
        <f>D18*2.75%</f>
        <v>382.14</v>
      </c>
      <c r="AF18" s="52">
        <f>AD18*0.95%</f>
        <v>132.012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382.14</v>
      </c>
      <c r="AP18" s="53"/>
      <c r="AQ18" s="53">
        <v>150</v>
      </c>
      <c r="AR18" s="160">
        <f t="shared" si="10"/>
        <v>13936.86</v>
      </c>
      <c r="AS18" s="161">
        <f>AF18+AH18+AI18</f>
        <v>132.012</v>
      </c>
      <c r="AT18" s="163">
        <f>AS18-AQ18-AN18</f>
        <v>-17.988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19128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21038</v>
      </c>
      <c r="AD19" s="35">
        <f t="shared" si="0"/>
        <v>19128</v>
      </c>
      <c r="AE19" s="52">
        <f t="shared" si="1"/>
        <v>526.02</v>
      </c>
      <c r="AF19" s="52">
        <f t="shared" si="2"/>
        <v>181.71600000000001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526.02</v>
      </c>
      <c r="AP19" s="53"/>
      <c r="AQ19" s="53">
        <v>171</v>
      </c>
      <c r="AR19" s="160">
        <f>AC19-AE19-AG19-AJ19-AK19-AL19-AM19-AN19-AP19-AQ19</f>
        <v>20340.98</v>
      </c>
      <c r="AS19" s="161">
        <f t="shared" si="4"/>
        <v>181.71600000000001</v>
      </c>
      <c r="AT19" s="161">
        <f t="shared" si="5"/>
        <v>10.716000000000008</v>
      </c>
      <c r="AU19" s="6"/>
      <c r="AV19" s="18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12231</v>
      </c>
      <c r="E20" s="51"/>
      <c r="F20" s="50"/>
      <c r="G20" s="51"/>
      <c r="H20" s="51"/>
      <c r="I20" s="51"/>
      <c r="J20" s="51"/>
      <c r="K20" s="51">
        <v>30</v>
      </c>
      <c r="L20" s="51"/>
      <c r="M20" s="51">
        <v>30</v>
      </c>
      <c r="N20" s="51"/>
      <c r="O20" s="51"/>
      <c r="P20" s="51">
        <v>50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13581</v>
      </c>
      <c r="AD20" s="35">
        <f t="shared" si="0"/>
        <v>12231</v>
      </c>
      <c r="AE20" s="52">
        <f t="shared" si="1"/>
        <v>336.35250000000002</v>
      </c>
      <c r="AF20" s="52">
        <f t="shared" si="2"/>
        <v>116.19449999999999</v>
      </c>
      <c r="AG20" s="52">
        <f t="shared" si="7"/>
        <v>37.125</v>
      </c>
      <c r="AH20" s="52">
        <f t="shared" si="3"/>
        <v>12.824999999999999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339.3775</v>
      </c>
      <c r="AP20" s="53"/>
      <c r="AQ20" s="53">
        <v>180</v>
      </c>
      <c r="AR20" s="160">
        <f>AC20-AE20-AG20-AJ20-AK20-AL20-AM20-AN20-AP20-AQ20</f>
        <v>13027.522499999999</v>
      </c>
      <c r="AS20" s="161">
        <f>AF20+AH20+AI20</f>
        <v>129.01949999999999</v>
      </c>
      <c r="AT20" s="161">
        <f>AS20-AQ20-AN20</f>
        <v>-50.980500000000006</v>
      </c>
      <c r="AU20" s="6"/>
      <c r="AV20" s="18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10580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/>
      <c r="Q21" s="35"/>
      <c r="R21" s="35"/>
      <c r="S21" s="35">
        <v>3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11353</v>
      </c>
      <c r="AD21" s="35">
        <f t="shared" si="0"/>
        <v>10580</v>
      </c>
      <c r="AE21" s="52">
        <f t="shared" si="1"/>
        <v>290.95</v>
      </c>
      <c r="AF21" s="52">
        <f t="shared" si="2"/>
        <v>100.50999999999999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291.22500000000002</v>
      </c>
      <c r="AP21" s="53"/>
      <c r="AQ21" s="53">
        <v>56</v>
      </c>
      <c r="AR21" s="160">
        <f t="shared" si="10"/>
        <v>11000.55</v>
      </c>
      <c r="AS21" s="161">
        <f t="shared" ref="AS21:AS27" si="11">AF21+AH21+AI21</f>
        <v>102.41</v>
      </c>
      <c r="AT21" s="161">
        <f t="shared" ref="AT21:AT27" si="12">AS21-AQ21-AN21</f>
        <v>46.41</v>
      </c>
      <c r="AU21" s="6"/>
      <c r="AV21" s="18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19018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19918</v>
      </c>
      <c r="AD22" s="35">
        <f t="shared" si="0"/>
        <v>19018</v>
      </c>
      <c r="AE22" s="52">
        <f t="shared" si="1"/>
        <v>522.995</v>
      </c>
      <c r="AF22" s="52">
        <f t="shared" si="2"/>
        <v>180.67099999999999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525.745</v>
      </c>
      <c r="AP22" s="53"/>
      <c r="AQ22" s="53">
        <v>120</v>
      </c>
      <c r="AR22" s="160">
        <f>AC22-AE22-AG22-AJ22-AK22-AL22-AM22-AN22-AP22-AQ22</f>
        <v>19250.255000000001</v>
      </c>
      <c r="AS22" s="161">
        <f>AF22+AH22+AI22</f>
        <v>189.221</v>
      </c>
      <c r="AT22" s="161">
        <f>AS22-AQ22-AN22</f>
        <v>69.221000000000004</v>
      </c>
      <c r="AU22" s="6"/>
      <c r="AV22" s="18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10740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10740</v>
      </c>
      <c r="AD23" s="35">
        <f t="shared" si="0"/>
        <v>10740</v>
      </c>
      <c r="AE23" s="52">
        <f t="shared" si="1"/>
        <v>295.35000000000002</v>
      </c>
      <c r="AF23" s="52">
        <f t="shared" si="2"/>
        <v>102.03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295.35000000000002</v>
      </c>
      <c r="AP23" s="53"/>
      <c r="AQ23" s="53">
        <v>100</v>
      </c>
      <c r="AR23" s="160">
        <f>AC23-AE23-AG23-AJ23-AK23-AL23-AM23-AN23-AP23-AQ23</f>
        <v>10344.65</v>
      </c>
      <c r="AS23" s="161">
        <f t="shared" si="11"/>
        <v>102.03</v>
      </c>
      <c r="AT23" s="161">
        <f t="shared" si="12"/>
        <v>2.0300000000000011</v>
      </c>
      <c r="AU23" s="6"/>
      <c r="AV23" s="18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13902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100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14802</v>
      </c>
      <c r="AD24" s="35">
        <f t="shared" si="0"/>
        <v>13902</v>
      </c>
      <c r="AE24" s="52">
        <f t="shared" si="1"/>
        <v>382.30500000000001</v>
      </c>
      <c r="AF24" s="52">
        <f t="shared" si="2"/>
        <v>132.06899999999999</v>
      </c>
      <c r="AG24" s="52">
        <f t="shared" si="7"/>
        <v>24.75</v>
      </c>
      <c r="AH24" s="52">
        <f t="shared" si="3"/>
        <v>8.5499999999999989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385.05500000000001</v>
      </c>
      <c r="AP24" s="53"/>
      <c r="AQ24" s="53">
        <v>105</v>
      </c>
      <c r="AR24" s="160">
        <f t="shared" si="10"/>
        <v>14289.945</v>
      </c>
      <c r="AS24" s="161">
        <f t="shared" si="11"/>
        <v>140.619</v>
      </c>
      <c r="AT24" s="161">
        <f t="shared" si="12"/>
        <v>35.619</v>
      </c>
      <c r="AU24" s="6"/>
      <c r="AV24" s="18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13188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13188</v>
      </c>
      <c r="AD25" s="35">
        <f t="shared" si="0"/>
        <v>13188</v>
      </c>
      <c r="AE25" s="52">
        <f t="shared" si="1"/>
        <v>362.67</v>
      </c>
      <c r="AF25" s="52">
        <f t="shared" si="2"/>
        <v>125.286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362.67</v>
      </c>
      <c r="AP25" s="53"/>
      <c r="AQ25" s="53">
        <v>110</v>
      </c>
      <c r="AR25" s="160">
        <f t="shared" si="10"/>
        <v>12715.33</v>
      </c>
      <c r="AS25" s="161">
        <f t="shared" si="11"/>
        <v>125.286</v>
      </c>
      <c r="AT25" s="161">
        <f t="shared" si="12"/>
        <v>15.286000000000001</v>
      </c>
      <c r="AU25" s="6"/>
      <c r="AV25" s="18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10853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10853</v>
      </c>
      <c r="AD26" s="35">
        <f t="shared" si="0"/>
        <v>10853</v>
      </c>
      <c r="AE26" s="52">
        <f t="shared" si="1"/>
        <v>298.45749999999998</v>
      </c>
      <c r="AF26" s="52">
        <f t="shared" si="2"/>
        <v>103.1035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298.45749999999998</v>
      </c>
      <c r="AP26" s="53"/>
      <c r="AQ26" s="53">
        <v>103</v>
      </c>
      <c r="AR26" s="160">
        <f t="shared" si="10"/>
        <v>10451.5425</v>
      </c>
      <c r="AS26" s="161">
        <f t="shared" si="11"/>
        <v>103.1035</v>
      </c>
      <c r="AT26" s="161">
        <f t="shared" si="12"/>
        <v>0.10349999999999682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" customHeight="1" thickBot="1">
      <c r="A27" s="49">
        <v>21</v>
      </c>
      <c r="B27" s="35">
        <v>1908446154</v>
      </c>
      <c r="C27" s="35" t="s">
        <v>69</v>
      </c>
      <c r="D27" s="122">
        <v>11630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11630</v>
      </c>
      <c r="AD27" s="35">
        <f t="shared" si="0"/>
        <v>11630</v>
      </c>
      <c r="AE27" s="52">
        <f t="shared" si="1"/>
        <v>319.82499999999999</v>
      </c>
      <c r="AF27" s="52">
        <f t="shared" si="2"/>
        <v>110.485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319.82499999999999</v>
      </c>
      <c r="AP27" s="53"/>
      <c r="AQ27" s="53">
        <v>100</v>
      </c>
      <c r="AR27" s="160">
        <f t="shared" si="10"/>
        <v>11210.174999999999</v>
      </c>
      <c r="AS27" s="161">
        <f t="shared" si="11"/>
        <v>110.485</v>
      </c>
      <c r="AT27" s="161">
        <f t="shared" si="12"/>
        <v>10.484999999999999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331519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140</v>
      </c>
      <c r="N28" s="72">
        <f t="shared" si="14"/>
        <v>0</v>
      </c>
      <c r="O28" s="72">
        <f t="shared" si="14"/>
        <v>0</v>
      </c>
      <c r="P28" s="72">
        <f t="shared" si="14"/>
        <v>370</v>
      </c>
      <c r="Q28" s="72">
        <f t="shared" si="14"/>
        <v>0</v>
      </c>
      <c r="R28" s="72">
        <f t="shared" si="14"/>
        <v>0</v>
      </c>
      <c r="S28" s="72">
        <f t="shared" si="14"/>
        <v>37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5</v>
      </c>
      <c r="AB28" s="148">
        <f t="shared" si="14"/>
        <v>0</v>
      </c>
      <c r="AC28" s="141">
        <f t="shared" si="14"/>
        <v>345217</v>
      </c>
      <c r="AD28" s="141">
        <f t="shared" si="14"/>
        <v>331519</v>
      </c>
      <c r="AE28" s="141">
        <f t="shared" si="14"/>
        <v>9116.7725000000009</v>
      </c>
      <c r="AF28" s="141">
        <f t="shared" si="14"/>
        <v>3149.4305000000004</v>
      </c>
      <c r="AG28" s="141">
        <f t="shared" si="14"/>
        <v>152.07499999999999</v>
      </c>
      <c r="AH28" s="141">
        <f t="shared" si="14"/>
        <v>52.534999999999989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9131.8975000000028</v>
      </c>
      <c r="AP28" s="141">
        <f t="shared" si="14"/>
        <v>0</v>
      </c>
      <c r="AQ28" s="141">
        <f t="shared" si="14"/>
        <v>2532</v>
      </c>
      <c r="AR28" s="141">
        <f t="shared" si="14"/>
        <v>333416.15250000003</v>
      </c>
      <c r="AS28" s="191">
        <f t="shared" si="14"/>
        <v>3201.9655000000002</v>
      </c>
      <c r="AT28" s="191">
        <f t="shared" si="14"/>
        <v>669.96549999999991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149">
        <f t="shared" si="15"/>
        <v>0</v>
      </c>
      <c r="AC29" s="209"/>
      <c r="AD29" s="210"/>
      <c r="AE29" s="210"/>
      <c r="AF29" s="210"/>
      <c r="AG29" s="210"/>
      <c r="AH29" s="210"/>
      <c r="AI29" s="210"/>
      <c r="AJ29" s="210"/>
      <c r="AK29" s="210"/>
      <c r="AL29" s="210"/>
      <c r="AM29" s="210"/>
      <c r="AN29" s="210"/>
      <c r="AO29" s="210"/>
      <c r="AP29" s="210"/>
      <c r="AQ29" s="210"/>
      <c r="AR29" s="210"/>
      <c r="AS29" s="210"/>
      <c r="AT29" s="211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561" priority="28" stopIfTrue="1" operator="greaterThan">
      <formula>0</formula>
    </cfRule>
  </conditionalFormatting>
  <conditionalFormatting sqref="AQ31">
    <cfRule type="cellIs" dxfId="560" priority="26" operator="greaterThan">
      <formula>$AQ$7:$AQ$18&lt;100</formula>
    </cfRule>
    <cfRule type="cellIs" dxfId="559" priority="27" operator="greaterThan">
      <formula>100</formula>
    </cfRule>
  </conditionalFormatting>
  <conditionalFormatting sqref="D29:J29 Q29:AB29 Q28:AA28 K4:P29">
    <cfRule type="cellIs" dxfId="558" priority="25" operator="equal">
      <formula>212030016606640</formula>
    </cfRule>
  </conditionalFormatting>
  <conditionalFormatting sqref="D29:J29 L29:AB29 L28:AA28 K4:K29">
    <cfRule type="cellIs" dxfId="557" priority="23" operator="equal">
      <formula>$K$4</formula>
    </cfRule>
    <cfRule type="cellIs" dxfId="556" priority="24" operator="equal">
      <formula>2120</formula>
    </cfRule>
  </conditionalFormatting>
  <conditionalFormatting sqref="D29:L29 M4:N29">
    <cfRule type="cellIs" dxfId="555" priority="21" operator="equal">
      <formula>$M$4</formula>
    </cfRule>
    <cfRule type="cellIs" dxfId="554" priority="22" operator="equal">
      <formula>300</formula>
    </cfRule>
  </conditionalFormatting>
  <conditionalFormatting sqref="O4:O29">
    <cfRule type="cellIs" dxfId="553" priority="19" operator="equal">
      <formula>$O$4</formula>
    </cfRule>
    <cfRule type="cellIs" dxfId="552" priority="20" operator="equal">
      <formula>1660</formula>
    </cfRule>
  </conditionalFormatting>
  <conditionalFormatting sqref="P4:P29">
    <cfRule type="cellIs" dxfId="551" priority="17" operator="equal">
      <formula>$P$4</formula>
    </cfRule>
    <cfRule type="cellIs" dxfId="550" priority="18" operator="equal">
      <formula>6640</formula>
    </cfRule>
  </conditionalFormatting>
  <conditionalFormatting sqref="AT6:AT28">
    <cfRule type="cellIs" dxfId="549" priority="16" operator="lessThan">
      <formula>0</formula>
    </cfRule>
  </conditionalFormatting>
  <conditionalFormatting sqref="AT7:AT18">
    <cfRule type="cellIs" dxfId="548" priority="13" operator="lessThan">
      <formula>0</formula>
    </cfRule>
    <cfRule type="cellIs" dxfId="547" priority="14" operator="lessThan">
      <formula>0</formula>
    </cfRule>
    <cfRule type="cellIs" dxfId="546" priority="15" operator="lessThan">
      <formula>0</formula>
    </cfRule>
  </conditionalFormatting>
  <conditionalFormatting sqref="L28:AA28 K4:K28">
    <cfRule type="cellIs" dxfId="545" priority="12" operator="equal">
      <formula>$K$4</formula>
    </cfRule>
  </conditionalFormatting>
  <conditionalFormatting sqref="D28:D29 D6:D22 D24:D26 D4:AA4">
    <cfRule type="cellIs" dxfId="544" priority="11" operator="equal">
      <formula>$D$4</formula>
    </cfRule>
  </conditionalFormatting>
  <conditionalFormatting sqref="S4:S29">
    <cfRule type="cellIs" dxfId="543" priority="10" operator="equal">
      <formula>$S$4</formula>
    </cfRule>
  </conditionalFormatting>
  <conditionalFormatting sqref="Z4:Z29">
    <cfRule type="cellIs" dxfId="542" priority="9" operator="equal">
      <formula>$Z$4</formula>
    </cfRule>
  </conditionalFormatting>
  <conditionalFormatting sqref="AA4:AA29">
    <cfRule type="cellIs" dxfId="541" priority="8" operator="equal">
      <formula>$AA$4</formula>
    </cfRule>
  </conditionalFormatting>
  <conditionalFormatting sqref="AB4:AB29">
    <cfRule type="cellIs" dxfId="540" priority="7" operator="equal">
      <formula>$AB$4</formula>
    </cfRule>
  </conditionalFormatting>
  <conditionalFormatting sqref="AT7:AT28">
    <cfRule type="cellIs" dxfId="539" priority="4" operator="lessThan">
      <formula>0</formula>
    </cfRule>
    <cfRule type="cellIs" dxfId="538" priority="5" operator="lessThan">
      <formula>0</formula>
    </cfRule>
    <cfRule type="cellIs" dxfId="537" priority="6" operator="lessThan">
      <formula>0</formula>
    </cfRule>
  </conditionalFormatting>
  <conditionalFormatting sqref="D5:AA5">
    <cfRule type="cellIs" dxfId="536" priority="3" operator="greaterThan">
      <formula>0</formula>
    </cfRule>
  </conditionalFormatting>
  <conditionalFormatting sqref="D7:AA27">
    <cfRule type="cellIs" dxfId="535" priority="2" operator="greaterThan">
      <formula>0</formula>
    </cfRule>
  </conditionalFormatting>
  <conditionalFormatting sqref="AC7:AS27">
    <cfRule type="cellIs" dxfId="534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83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67">
        <f>'10'!D29</f>
        <v>722854</v>
      </c>
      <c r="E4" s="167">
        <f>'10'!E29</f>
        <v>0</v>
      </c>
      <c r="F4" s="167">
        <f>'10'!F29</f>
        <v>0</v>
      </c>
      <c r="G4" s="167">
        <f>'10'!G29</f>
        <v>0</v>
      </c>
      <c r="H4" s="167">
        <f>'10'!H29</f>
        <v>0</v>
      </c>
      <c r="I4" s="167">
        <f>'10'!I29</f>
        <v>0</v>
      </c>
      <c r="J4" s="167">
        <f>'10'!J29</f>
        <v>0</v>
      </c>
      <c r="K4" s="167">
        <f>'10'!K29</f>
        <v>1510</v>
      </c>
      <c r="L4" s="167">
        <f>'10'!L29</f>
        <v>0</v>
      </c>
      <c r="M4" s="167">
        <f>'10'!M29</f>
        <v>5660</v>
      </c>
      <c r="N4" s="167">
        <f>'10'!N29</f>
        <v>0</v>
      </c>
      <c r="O4" s="167">
        <f>'10'!O29</f>
        <v>880</v>
      </c>
      <c r="P4" s="167">
        <f>'10'!P29</f>
        <v>7500</v>
      </c>
      <c r="Q4" s="167">
        <f>'10'!Q29</f>
        <v>0</v>
      </c>
      <c r="R4" s="167">
        <f>'10'!R29</f>
        <v>0</v>
      </c>
      <c r="S4" s="167">
        <f>'10'!S29</f>
        <v>1034</v>
      </c>
      <c r="T4" s="167">
        <f>'10'!T29</f>
        <v>0</v>
      </c>
      <c r="U4" s="167">
        <f>'10'!U29</f>
        <v>0</v>
      </c>
      <c r="V4" s="167">
        <f>'10'!V29</f>
        <v>0</v>
      </c>
      <c r="W4" s="167">
        <f>'10'!W29</f>
        <v>0</v>
      </c>
      <c r="X4" s="167">
        <f>'10'!X29</f>
        <v>0</v>
      </c>
      <c r="Y4" s="167">
        <f>'10'!Y29</f>
        <v>0</v>
      </c>
      <c r="Z4" s="167">
        <f>'10'!Z29</f>
        <v>688</v>
      </c>
      <c r="AA4" s="167">
        <f>'10'!AA29</f>
        <v>629</v>
      </c>
      <c r="AB4" s="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105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6193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6193</v>
      </c>
      <c r="AD7" s="38">
        <f t="shared" ref="AD7:AD27" si="0">D7*1</f>
        <v>6193</v>
      </c>
      <c r="AE7" s="40">
        <f t="shared" ref="AE7:AE27" si="1">D7*2.75%</f>
        <v>170.3075</v>
      </c>
      <c r="AF7" s="40">
        <f t="shared" ref="AF7:AF27" si="2">AD7*0.95%</f>
        <v>58.833500000000001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170.3075</v>
      </c>
      <c r="AP7" s="43"/>
      <c r="AQ7" s="44">
        <v>58</v>
      </c>
      <c r="AR7" s="45">
        <f>AC7-AE7-AG7-AJ7-AK7-AL7-AM7-AN7-AP7-AQ7</f>
        <v>5964.6925000000001</v>
      </c>
      <c r="AS7" s="46">
        <f t="shared" ref="AS7:AS19" si="4">AF7+AH7+AI7</f>
        <v>58.833500000000001</v>
      </c>
      <c r="AT7" s="47">
        <f t="shared" ref="AT7:AT19" si="5">AS7-AQ7-AN7</f>
        <v>0.8335000000000008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104</v>
      </c>
      <c r="D8" s="50">
        <v>5678</v>
      </c>
      <c r="E8" s="51"/>
      <c r="F8" s="50"/>
      <c r="G8" s="51"/>
      <c r="H8" s="51"/>
      <c r="I8" s="51"/>
      <c r="J8" s="51"/>
      <c r="K8" s="51">
        <v>10</v>
      </c>
      <c r="L8" s="51"/>
      <c r="M8" s="51">
        <v>20</v>
      </c>
      <c r="N8" s="51"/>
      <c r="O8" s="51">
        <v>20</v>
      </c>
      <c r="P8" s="51">
        <v>30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6528</v>
      </c>
      <c r="AD8" s="35">
        <f t="shared" si="0"/>
        <v>5678</v>
      </c>
      <c r="AE8" s="52">
        <f t="shared" si="1"/>
        <v>156.14500000000001</v>
      </c>
      <c r="AF8" s="52">
        <f t="shared" si="2"/>
        <v>53.940999999999995</v>
      </c>
      <c r="AG8" s="40">
        <f t="shared" ref="AG8:AG27" si="7">SUM(E8*999+F8*499+G8*75+H8*50+I8*30+K8*20+L8*19+M8*10+P8*9+N8*10+J8*29+R8*4+Q8*5+O8*9)*2.75%</f>
        <v>23.375</v>
      </c>
      <c r="AH8" s="52">
        <f t="shared" si="3"/>
        <v>8.0749999999999993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158.345</v>
      </c>
      <c r="AP8" s="53"/>
      <c r="AQ8" s="44">
        <v>58</v>
      </c>
      <c r="AR8" s="45">
        <f>AC8-AE8-AG8-AJ8-AK8-AL8-AM8-AN8-AP8-AQ8</f>
        <v>6290.48</v>
      </c>
      <c r="AS8" s="54">
        <f t="shared" si="4"/>
        <v>62.015999999999991</v>
      </c>
      <c r="AT8" s="55">
        <f t="shared" si="5"/>
        <v>4.0159999999999911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10689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13894</v>
      </c>
      <c r="AD9" s="35">
        <f t="shared" si="0"/>
        <v>10689</v>
      </c>
      <c r="AE9" s="52">
        <f t="shared" si="1"/>
        <v>293.94749999999999</v>
      </c>
      <c r="AF9" s="52">
        <f t="shared" si="2"/>
        <v>101.5455</v>
      </c>
      <c r="AG9" s="40">
        <f t="shared" si="7"/>
        <v>61.875</v>
      </c>
      <c r="AH9" s="52">
        <f t="shared" si="3"/>
        <v>21.375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300.82249999999999</v>
      </c>
      <c r="AP9" s="53"/>
      <c r="AQ9" s="44">
        <v>108</v>
      </c>
      <c r="AR9" s="45">
        <f t="shared" ref="AR9:AR27" si="10">AC9-AE9-AG9-AJ9-AK9-AL9-AM9-AN9-AP9-AQ9</f>
        <v>13430.1775</v>
      </c>
      <c r="AS9" s="54">
        <f t="shared" si="4"/>
        <v>122.9205</v>
      </c>
      <c r="AT9" s="55">
        <f t="shared" si="5"/>
        <v>14.920500000000004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3086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4614</v>
      </c>
      <c r="AD10" s="35">
        <f>D10*1</f>
        <v>3086</v>
      </c>
      <c r="AE10" s="52">
        <f>D10*2.75%</f>
        <v>84.864999999999995</v>
      </c>
      <c r="AF10" s="52">
        <f>AD10*0.95%</f>
        <v>29.317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84.864999999999995</v>
      </c>
      <c r="AP10" s="53"/>
      <c r="AQ10" s="44">
        <v>29</v>
      </c>
      <c r="AR10" s="45">
        <f t="shared" si="10"/>
        <v>4500.1350000000002</v>
      </c>
      <c r="AS10" s="54">
        <f>AF10+AH10+AI10</f>
        <v>29.317</v>
      </c>
      <c r="AT10" s="55">
        <f>AS10-AQ10-AN10</f>
        <v>0.31700000000000017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3600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100</v>
      </c>
      <c r="N11" s="51"/>
      <c r="O11" s="59">
        <v>10</v>
      </c>
      <c r="P11" s="51">
        <v>500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10190</v>
      </c>
      <c r="AD11" s="35">
        <f t="shared" si="0"/>
        <v>3600</v>
      </c>
      <c r="AE11" s="52">
        <f t="shared" si="1"/>
        <v>99</v>
      </c>
      <c r="AF11" s="52">
        <f t="shared" si="2"/>
        <v>34.199999999999996</v>
      </c>
      <c r="AG11" s="40">
        <f t="shared" si="7"/>
        <v>181.22499999999999</v>
      </c>
      <c r="AH11" s="52">
        <f t="shared" si="3"/>
        <v>62.604999999999997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117.15</v>
      </c>
      <c r="AP11" s="53"/>
      <c r="AQ11" s="44">
        <v>49</v>
      </c>
      <c r="AR11" s="45">
        <f t="shared" si="10"/>
        <v>9860.7749999999996</v>
      </c>
      <c r="AS11" s="54">
        <f t="shared" si="4"/>
        <v>96.804999999999993</v>
      </c>
      <c r="AT11" s="55">
        <f t="shared" si="5"/>
        <v>47.804999999999993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3811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3811</v>
      </c>
      <c r="AD12" s="35">
        <f>D12*1</f>
        <v>3811</v>
      </c>
      <c r="AE12" s="52">
        <f>D12*2.75%</f>
        <v>104.80249999999999</v>
      </c>
      <c r="AF12" s="52">
        <f>AD12*0.95%</f>
        <v>36.204499999999996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104.80249999999999</v>
      </c>
      <c r="AP12" s="53"/>
      <c r="AQ12" s="44">
        <v>11</v>
      </c>
      <c r="AR12" s="45">
        <f t="shared" si="10"/>
        <v>3695.1975000000002</v>
      </c>
      <c r="AS12" s="54">
        <f>AF12+AH12+AI12</f>
        <v>36.204499999999996</v>
      </c>
      <c r="AT12" s="55">
        <f>AS12-AQ12-AN12</f>
        <v>25.204499999999996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3096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3096</v>
      </c>
      <c r="AD13" s="35">
        <f t="shared" si="0"/>
        <v>3096</v>
      </c>
      <c r="AE13" s="52">
        <f t="shared" si="1"/>
        <v>85.14</v>
      </c>
      <c r="AF13" s="52">
        <f t="shared" si="2"/>
        <v>29.411999999999999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85.14</v>
      </c>
      <c r="AP13" s="53"/>
      <c r="AQ13" s="44">
        <v>29</v>
      </c>
      <c r="AR13" s="45">
        <f t="shared" si="10"/>
        <v>2981.86</v>
      </c>
      <c r="AS13" s="54">
        <f t="shared" si="4"/>
        <v>29.411999999999999</v>
      </c>
      <c r="AT13" s="55">
        <f>AS13-AQ13-AN13</f>
        <v>0.41199999999999903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13727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19042</v>
      </c>
      <c r="AD14" s="35">
        <f t="shared" si="0"/>
        <v>13727</v>
      </c>
      <c r="AE14" s="52">
        <f t="shared" si="1"/>
        <v>377.49250000000001</v>
      </c>
      <c r="AF14" s="52">
        <f t="shared" si="2"/>
        <v>130.40649999999999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379.14249999999998</v>
      </c>
      <c r="AP14" s="53"/>
      <c r="AQ14" s="44">
        <v>120</v>
      </c>
      <c r="AR14" s="45">
        <f>AC14-AE14-AG14-AJ14-AK14-AL14-AM14-AN14-AP14-AQ14</f>
        <v>18529.657500000001</v>
      </c>
      <c r="AS14" s="54">
        <f t="shared" si="4"/>
        <v>135.53649999999999</v>
      </c>
      <c r="AT14" s="61">
        <f t="shared" si="5"/>
        <v>15.53649999999999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8839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8839</v>
      </c>
      <c r="AD15" s="35">
        <f t="shared" si="0"/>
        <v>8839</v>
      </c>
      <c r="AE15" s="52">
        <f t="shared" si="1"/>
        <v>243.07249999999999</v>
      </c>
      <c r="AF15" s="52">
        <f t="shared" si="2"/>
        <v>83.970500000000001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243.07249999999999</v>
      </c>
      <c r="AP15" s="53"/>
      <c r="AQ15" s="44">
        <v>50</v>
      </c>
      <c r="AR15" s="45">
        <f t="shared" si="10"/>
        <v>8545.9274999999998</v>
      </c>
      <c r="AS15" s="54">
        <f>AF15+AH15+AI15</f>
        <v>83.970500000000001</v>
      </c>
      <c r="AT15" s="55">
        <f>AS15-AQ15-AN15</f>
        <v>33.970500000000001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12177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>
        <v>30</v>
      </c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13347</v>
      </c>
      <c r="AD16" s="35">
        <f t="shared" si="0"/>
        <v>12177</v>
      </c>
      <c r="AE16" s="52">
        <f t="shared" si="1"/>
        <v>334.86750000000001</v>
      </c>
      <c r="AF16" s="52">
        <f t="shared" si="2"/>
        <v>115.6815</v>
      </c>
      <c r="AG16" s="40">
        <f t="shared" si="7"/>
        <v>32.174999999999997</v>
      </c>
      <c r="AH16" s="52">
        <f t="shared" si="3"/>
        <v>11.115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338.4425</v>
      </c>
      <c r="AP16" s="53"/>
      <c r="AQ16" s="44">
        <v>80</v>
      </c>
      <c r="AR16" s="45">
        <f>AC16-AE16-AG16-AJ16-AK16-AL16-AM16-AN16-AP16-AQ16</f>
        <v>12899.9575</v>
      </c>
      <c r="AS16" s="54">
        <f t="shared" si="4"/>
        <v>126.79649999999999</v>
      </c>
      <c r="AT16" s="55">
        <f t="shared" si="5"/>
        <v>46.796499999999995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720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62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12562</v>
      </c>
      <c r="AD17" s="35">
        <f>D17*1</f>
        <v>720</v>
      </c>
      <c r="AE17" s="52">
        <f>D17*2.75%</f>
        <v>19.8</v>
      </c>
      <c r="AF17" s="52">
        <f>AD17*0.95%</f>
        <v>6.84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19.8</v>
      </c>
      <c r="AP17" s="53"/>
      <c r="AQ17" s="44"/>
      <c r="AR17" s="45">
        <f>AC17-AE17-AG17-AJ17-AK17-AL17-AM17-AN17-AP17-AQ17</f>
        <v>12542.2</v>
      </c>
      <c r="AS17" s="54">
        <f>AF17+AH17+AI17</f>
        <v>6.84</v>
      </c>
      <c r="AT17" s="55">
        <f>AS17-AQ17-AN17</f>
        <v>6.84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6068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6641</v>
      </c>
      <c r="AD18" s="35">
        <f>D18*1</f>
        <v>6068</v>
      </c>
      <c r="AE18" s="52">
        <f>D18*2.75%</f>
        <v>166.87</v>
      </c>
      <c r="AF18" s="52">
        <f>AD18*0.95%</f>
        <v>57.646000000000001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166.87</v>
      </c>
      <c r="AP18" s="53"/>
      <c r="AQ18" s="44">
        <v>100</v>
      </c>
      <c r="AR18" s="45">
        <f t="shared" si="10"/>
        <v>6374.13</v>
      </c>
      <c r="AS18" s="54">
        <f>AF18+AH18+AI18</f>
        <v>57.646000000000001</v>
      </c>
      <c r="AT18" s="55">
        <f>AS18-AQ18-AN18</f>
        <v>-42.353999999999999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5425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5425</v>
      </c>
      <c r="AD19" s="35">
        <f t="shared" si="0"/>
        <v>5425</v>
      </c>
      <c r="AE19" s="52">
        <f t="shared" si="1"/>
        <v>149.1875</v>
      </c>
      <c r="AF19" s="52">
        <f t="shared" si="2"/>
        <v>51.537500000000001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149.1875</v>
      </c>
      <c r="AP19" s="53"/>
      <c r="AQ19" s="64">
        <v>145</v>
      </c>
      <c r="AR19" s="65">
        <f>AC19-AE19-AG19-AJ19-AK19-AL19-AM19-AN19-AP19-AQ19</f>
        <v>5130.8125</v>
      </c>
      <c r="AS19" s="54">
        <f t="shared" si="4"/>
        <v>51.537500000000001</v>
      </c>
      <c r="AT19" s="66">
        <f t="shared" si="5"/>
        <v>-93.462500000000006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5241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5241</v>
      </c>
      <c r="AD20" s="35">
        <f t="shared" si="0"/>
        <v>5241</v>
      </c>
      <c r="AE20" s="52">
        <f t="shared" si="1"/>
        <v>144.1275</v>
      </c>
      <c r="AF20" s="52">
        <f t="shared" si="2"/>
        <v>49.789499999999997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144.1275</v>
      </c>
      <c r="AP20" s="53"/>
      <c r="AQ20" s="64">
        <v>60</v>
      </c>
      <c r="AR20" s="65">
        <f>AC20-AE20-AG20-AJ20-AK20-AL20-AM20-AN20-AP20-AQ20</f>
        <v>5036.8725000000004</v>
      </c>
      <c r="AS20" s="54">
        <f>AF20+AH20+AI20</f>
        <v>49.789499999999997</v>
      </c>
      <c r="AT20" s="66">
        <f>AS20-AQ20-AN20</f>
        <v>-10.210500000000003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3831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19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7460</v>
      </c>
      <c r="AD21" s="35">
        <f t="shared" si="0"/>
        <v>3831</v>
      </c>
      <c r="AE21" s="52">
        <f t="shared" si="1"/>
        <v>105.35250000000001</v>
      </c>
      <c r="AF21" s="52">
        <f t="shared" si="2"/>
        <v>36.394500000000001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105.35250000000001</v>
      </c>
      <c r="AP21" s="53"/>
      <c r="AQ21" s="64">
        <v>34</v>
      </c>
      <c r="AR21" s="68">
        <f t="shared" si="10"/>
        <v>7320.6475</v>
      </c>
      <c r="AS21" s="54">
        <f t="shared" ref="AS21:AS27" si="11">AF21+AH21+AI21</f>
        <v>36.394500000000001</v>
      </c>
      <c r="AT21" s="66">
        <f t="shared" ref="AT21:AT27" si="12">AS21-AQ21-AN21</f>
        <v>2.3945000000000007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8230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8230</v>
      </c>
      <c r="AD22" s="35">
        <f t="shared" si="0"/>
        <v>8230</v>
      </c>
      <c r="AE22" s="52">
        <f t="shared" si="1"/>
        <v>226.32499999999999</v>
      </c>
      <c r="AF22" s="52">
        <f t="shared" si="2"/>
        <v>78.185000000000002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226.32499999999999</v>
      </c>
      <c r="AP22" s="53"/>
      <c r="AQ22" s="64">
        <v>93</v>
      </c>
      <c r="AR22" s="68">
        <f>AC22-AE22-AG22-AJ22-AK22-AL22-AM22-AN22-AP22-AQ22</f>
        <v>7910.6750000000002</v>
      </c>
      <c r="AS22" s="54">
        <f>AF22+AH22+AI22</f>
        <v>78.185000000000002</v>
      </c>
      <c r="AT22" s="66">
        <f>AS22-AQ22-AN22</f>
        <v>-14.814999999999998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6630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8540</v>
      </c>
      <c r="AD23" s="35">
        <f t="shared" si="0"/>
        <v>6630</v>
      </c>
      <c r="AE23" s="52">
        <f t="shared" si="1"/>
        <v>182.32499999999999</v>
      </c>
      <c r="AF23" s="52">
        <f t="shared" si="2"/>
        <v>62.984999999999999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182.32499999999999</v>
      </c>
      <c r="AP23" s="53"/>
      <c r="AQ23" s="64">
        <v>50</v>
      </c>
      <c r="AR23" s="68">
        <f>AC23-AE23-AG23-AJ23-AK23-AL23-AM23-AN23-AP23-AQ23</f>
        <v>8307.6749999999993</v>
      </c>
      <c r="AS23" s="54">
        <f t="shared" si="11"/>
        <v>62.984999999999999</v>
      </c>
      <c r="AT23" s="66">
        <f t="shared" si="12"/>
        <v>12.984999999999999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20000</v>
      </c>
      <c r="E24" s="51"/>
      <c r="F24" s="50"/>
      <c r="G24" s="51"/>
      <c r="H24" s="51"/>
      <c r="I24" s="51"/>
      <c r="J24" s="51"/>
      <c r="K24" s="51">
        <v>30</v>
      </c>
      <c r="L24" s="51"/>
      <c r="M24" s="51"/>
      <c r="N24" s="51"/>
      <c r="O24" s="51"/>
      <c r="P24" s="51">
        <v>100</v>
      </c>
      <c r="Q24" s="35"/>
      <c r="R24" s="35"/>
      <c r="S24" s="35">
        <v>2</v>
      </c>
      <c r="T24" s="35"/>
      <c r="U24" s="35"/>
      <c r="V24" s="35"/>
      <c r="W24" s="35"/>
      <c r="X24" s="35"/>
      <c r="Y24" s="35"/>
      <c r="Z24" s="35"/>
      <c r="AA24" s="35">
        <v>5</v>
      </c>
      <c r="AB24" s="35"/>
      <c r="AC24" s="39">
        <f t="shared" si="6"/>
        <v>22792</v>
      </c>
      <c r="AD24" s="35">
        <f t="shared" si="0"/>
        <v>20000</v>
      </c>
      <c r="AE24" s="52">
        <f t="shared" si="1"/>
        <v>550</v>
      </c>
      <c r="AF24" s="52">
        <f t="shared" si="2"/>
        <v>190</v>
      </c>
      <c r="AG24" s="40">
        <f t="shared" si="7"/>
        <v>41.25</v>
      </c>
      <c r="AH24" s="52">
        <f t="shared" si="3"/>
        <v>14.25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553.57500000000005</v>
      </c>
      <c r="AP24" s="53"/>
      <c r="AQ24" s="64">
        <v>131</v>
      </c>
      <c r="AR24" s="68">
        <f t="shared" si="10"/>
        <v>22069.75</v>
      </c>
      <c r="AS24" s="54">
        <f t="shared" si="11"/>
        <v>204.25</v>
      </c>
      <c r="AT24" s="66">
        <f t="shared" si="12"/>
        <v>73.25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5039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5039</v>
      </c>
      <c r="AD25" s="35">
        <f t="shared" si="0"/>
        <v>5039</v>
      </c>
      <c r="AE25" s="52">
        <f t="shared" si="1"/>
        <v>138.57249999999999</v>
      </c>
      <c r="AF25" s="52">
        <f t="shared" si="2"/>
        <v>47.8705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138.57249999999999</v>
      </c>
      <c r="AP25" s="53"/>
      <c r="AQ25" s="64">
        <v>50</v>
      </c>
      <c r="AR25" s="68">
        <f t="shared" si="10"/>
        <v>4850.4274999999998</v>
      </c>
      <c r="AS25" s="54">
        <f t="shared" si="11"/>
        <v>47.8705</v>
      </c>
      <c r="AT25" s="66">
        <f t="shared" si="12"/>
        <v>-2.1295000000000002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5360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5360</v>
      </c>
      <c r="AD26" s="35">
        <f t="shared" si="0"/>
        <v>5360</v>
      </c>
      <c r="AE26" s="52">
        <f t="shared" si="1"/>
        <v>147.4</v>
      </c>
      <c r="AF26" s="52">
        <f t="shared" si="2"/>
        <v>50.92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147.4</v>
      </c>
      <c r="AP26" s="53"/>
      <c r="AQ26" s="64">
        <v>45</v>
      </c>
      <c r="AR26" s="68">
        <f t="shared" si="10"/>
        <v>5167.6000000000004</v>
      </c>
      <c r="AS26" s="54">
        <f t="shared" si="11"/>
        <v>50.92</v>
      </c>
      <c r="AT26" s="66">
        <f t="shared" si="12"/>
        <v>5.9200000000000017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>
        <v>3904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3904</v>
      </c>
      <c r="AD27" s="35">
        <f t="shared" si="0"/>
        <v>3904</v>
      </c>
      <c r="AE27" s="52">
        <f t="shared" si="1"/>
        <v>107.36</v>
      </c>
      <c r="AF27" s="52">
        <f t="shared" si="2"/>
        <v>37.088000000000001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107.36</v>
      </c>
      <c r="AP27" s="53"/>
      <c r="AQ27" s="64">
        <v>50</v>
      </c>
      <c r="AR27" s="68">
        <f t="shared" si="10"/>
        <v>3746.64</v>
      </c>
      <c r="AS27" s="54">
        <f t="shared" si="11"/>
        <v>37.088000000000001</v>
      </c>
      <c r="AT27" s="66">
        <f t="shared" si="12"/>
        <v>-12.911999999999999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141344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90</v>
      </c>
      <c r="L28" s="72">
        <f t="shared" ref="L28:AT28" si="14">SUM(L7:L27)</f>
        <v>0</v>
      </c>
      <c r="M28" s="72">
        <f t="shared" si="14"/>
        <v>120</v>
      </c>
      <c r="N28" s="72">
        <f t="shared" si="14"/>
        <v>0</v>
      </c>
      <c r="O28" s="72">
        <f t="shared" si="14"/>
        <v>60</v>
      </c>
      <c r="P28" s="72">
        <f t="shared" si="14"/>
        <v>1040</v>
      </c>
      <c r="Q28" s="72">
        <f t="shared" si="14"/>
        <v>0</v>
      </c>
      <c r="R28" s="72">
        <f t="shared" si="14"/>
        <v>0</v>
      </c>
      <c r="S28" s="72">
        <f t="shared" si="14"/>
        <v>134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72">
        <f t="shared" si="14"/>
        <v>0</v>
      </c>
      <c r="AC28" s="73">
        <f t="shared" si="14"/>
        <v>180748</v>
      </c>
      <c r="AD28" s="73">
        <f t="shared" si="14"/>
        <v>141344</v>
      </c>
      <c r="AE28" s="73">
        <f t="shared" si="14"/>
        <v>3886.96</v>
      </c>
      <c r="AF28" s="73">
        <f t="shared" si="14"/>
        <v>1342.7679999999998</v>
      </c>
      <c r="AG28" s="73">
        <f t="shared" si="14"/>
        <v>354.75000000000006</v>
      </c>
      <c r="AH28" s="73">
        <f t="shared" si="14"/>
        <v>122.54999999999998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3922.9850000000006</v>
      </c>
      <c r="AP28" s="73">
        <f t="shared" si="14"/>
        <v>0</v>
      </c>
      <c r="AQ28" s="75">
        <f t="shared" si="14"/>
        <v>1350</v>
      </c>
      <c r="AR28" s="76">
        <f t="shared" si="14"/>
        <v>175156.29000000004</v>
      </c>
      <c r="AS28" s="76">
        <f t="shared" si="14"/>
        <v>1465.318</v>
      </c>
      <c r="AT28" s="77">
        <f t="shared" si="14"/>
        <v>115.31799999999996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33" priority="27" stopIfTrue="1" operator="greaterThan">
      <formula>0</formula>
    </cfRule>
  </conditionalFormatting>
  <conditionalFormatting sqref="AQ31">
    <cfRule type="cellIs" dxfId="532" priority="25" operator="greaterThan">
      <formula>$AQ$7:$AQ$18&lt;100</formula>
    </cfRule>
    <cfRule type="cellIs" dxfId="531" priority="26" operator="greaterThan">
      <formula>100</formula>
    </cfRule>
  </conditionalFormatting>
  <conditionalFormatting sqref="D29:J29 Q29:AB29 Q28:AA28 K4:P29">
    <cfRule type="cellIs" dxfId="530" priority="24" operator="equal">
      <formula>212030016606640</formula>
    </cfRule>
  </conditionalFormatting>
  <conditionalFormatting sqref="D29:J29 L29:AB29 L28:AA28 K4:K29">
    <cfRule type="cellIs" dxfId="529" priority="22" operator="equal">
      <formula>$K$4</formula>
    </cfRule>
    <cfRule type="cellIs" dxfId="528" priority="23" operator="equal">
      <formula>2120</formula>
    </cfRule>
  </conditionalFormatting>
  <conditionalFormatting sqref="D29:L29 M4:N29">
    <cfRule type="cellIs" dxfId="527" priority="20" operator="equal">
      <formula>$M$4</formula>
    </cfRule>
    <cfRule type="cellIs" dxfId="526" priority="21" operator="equal">
      <formula>300</formula>
    </cfRule>
  </conditionalFormatting>
  <conditionalFormatting sqref="O4:O29">
    <cfRule type="cellIs" dxfId="525" priority="18" operator="equal">
      <formula>$O$4</formula>
    </cfRule>
    <cfRule type="cellIs" dxfId="524" priority="19" operator="equal">
      <formula>1660</formula>
    </cfRule>
  </conditionalFormatting>
  <conditionalFormatting sqref="P4:P29">
    <cfRule type="cellIs" dxfId="523" priority="16" operator="equal">
      <formula>$P$4</formula>
    </cfRule>
    <cfRule type="cellIs" dxfId="522" priority="17" operator="equal">
      <formula>6640</formula>
    </cfRule>
  </conditionalFormatting>
  <conditionalFormatting sqref="AT6:AT28">
    <cfRule type="cellIs" dxfId="521" priority="15" operator="lessThan">
      <formula>0</formula>
    </cfRule>
  </conditionalFormatting>
  <conditionalFormatting sqref="AT7:AT18">
    <cfRule type="cellIs" dxfId="520" priority="12" operator="lessThan">
      <formula>0</formula>
    </cfRule>
    <cfRule type="cellIs" dxfId="519" priority="13" operator="lessThan">
      <formula>0</formula>
    </cfRule>
    <cfRule type="cellIs" dxfId="518" priority="14" operator="lessThan">
      <formula>0</formula>
    </cfRule>
  </conditionalFormatting>
  <conditionalFormatting sqref="L28:AA28 K4:K28">
    <cfRule type="cellIs" dxfId="517" priority="11" operator="equal">
      <formula>$K$4</formula>
    </cfRule>
  </conditionalFormatting>
  <conditionalFormatting sqref="D28:D29 D6:D22 D24:D26 D4:AA4">
    <cfRule type="cellIs" dxfId="516" priority="10" operator="equal">
      <formula>$D$4</formula>
    </cfRule>
  </conditionalFormatting>
  <conditionalFormatting sqref="S4:S29">
    <cfRule type="cellIs" dxfId="515" priority="9" operator="equal">
      <formula>$S$4</formula>
    </cfRule>
  </conditionalFormatting>
  <conditionalFormatting sqref="Z4:Z29">
    <cfRule type="cellIs" dxfId="514" priority="8" operator="equal">
      <formula>$Z$4</formula>
    </cfRule>
  </conditionalFormatting>
  <conditionalFormatting sqref="AA4:AA29">
    <cfRule type="cellIs" dxfId="513" priority="7" operator="equal">
      <formula>$AA$4</formula>
    </cfRule>
  </conditionalFormatting>
  <conditionalFormatting sqref="AB4:AB29">
    <cfRule type="cellIs" dxfId="512" priority="6" operator="equal">
      <formula>$AB$4</formula>
    </cfRule>
  </conditionalFormatting>
  <conditionalFormatting sqref="AT7:AT28">
    <cfRule type="cellIs" dxfId="511" priority="3" operator="lessThan">
      <formula>0</formula>
    </cfRule>
    <cfRule type="cellIs" dxfId="510" priority="4" operator="lessThan">
      <formula>0</formula>
    </cfRule>
    <cfRule type="cellIs" dxfId="509" priority="5" operator="lessThan">
      <formula>0</formula>
    </cfRule>
  </conditionalFormatting>
  <conditionalFormatting sqref="D5:AA5">
    <cfRule type="cellIs" dxfId="508" priority="2" operator="greaterThan">
      <formula>0</formula>
    </cfRule>
  </conditionalFormatting>
  <conditionalFormatting sqref="D7:AQ27">
    <cfRule type="cellIs" dxfId="507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K32" sqref="K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84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67">
        <f>'11'!D29</f>
        <v>581510</v>
      </c>
      <c r="E4" s="167">
        <f>'11'!E29</f>
        <v>0</v>
      </c>
      <c r="F4" s="167">
        <f>'11'!F29</f>
        <v>0</v>
      </c>
      <c r="G4" s="167">
        <f>'11'!G29</f>
        <v>0</v>
      </c>
      <c r="H4" s="167">
        <f>'11'!H29</f>
        <v>0</v>
      </c>
      <c r="I4" s="167">
        <f>'11'!I29</f>
        <v>0</v>
      </c>
      <c r="J4" s="167">
        <f>'11'!J29</f>
        <v>0</v>
      </c>
      <c r="K4" s="167">
        <f>'11'!K29</f>
        <v>1420</v>
      </c>
      <c r="L4" s="167">
        <f>'11'!L29</f>
        <v>0</v>
      </c>
      <c r="M4" s="167">
        <f>'11'!M29</f>
        <v>5540</v>
      </c>
      <c r="N4" s="167">
        <f>'11'!N29</f>
        <v>0</v>
      </c>
      <c r="O4" s="167">
        <f>'11'!O29</f>
        <v>820</v>
      </c>
      <c r="P4" s="167">
        <f>'11'!P29</f>
        <v>6460</v>
      </c>
      <c r="Q4" s="167">
        <f>'11'!Q29</f>
        <v>0</v>
      </c>
      <c r="R4" s="167">
        <f>'11'!R29</f>
        <v>0</v>
      </c>
      <c r="S4" s="167">
        <f>'11'!S29</f>
        <v>900</v>
      </c>
      <c r="T4" s="167">
        <f>'11'!T29</f>
        <v>0</v>
      </c>
      <c r="U4" s="167">
        <f>'11'!U29</f>
        <v>0</v>
      </c>
      <c r="V4" s="167">
        <f>'11'!V29</f>
        <v>0</v>
      </c>
      <c r="W4" s="167">
        <f>'11'!W29</f>
        <v>0</v>
      </c>
      <c r="X4" s="167">
        <f>'11'!X29</f>
        <v>0</v>
      </c>
      <c r="Y4" s="167">
        <f>'11'!Y29</f>
        <v>0</v>
      </c>
      <c r="Z4" s="167">
        <f>'11'!Z29</f>
        <v>688</v>
      </c>
      <c r="AA4" s="167">
        <f>'11'!AA29</f>
        <v>624</v>
      </c>
      <c r="AB4" s="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06" priority="26" stopIfTrue="1" operator="greaterThan">
      <formula>0</formula>
    </cfRule>
  </conditionalFormatting>
  <conditionalFormatting sqref="AQ31">
    <cfRule type="cellIs" dxfId="505" priority="24" operator="greaterThan">
      <formula>$AQ$7:$AQ$18&lt;100</formula>
    </cfRule>
    <cfRule type="cellIs" dxfId="504" priority="25" operator="greaterThan">
      <formula>100</formula>
    </cfRule>
  </conditionalFormatting>
  <conditionalFormatting sqref="D29:J29 Q29:AB29 Q28:AA28 K4:P29">
    <cfRule type="cellIs" dxfId="503" priority="23" operator="equal">
      <formula>212030016606640</formula>
    </cfRule>
  </conditionalFormatting>
  <conditionalFormatting sqref="D29:J29 L29:AB29 L28:AA28 K4:K29">
    <cfRule type="cellIs" dxfId="502" priority="21" operator="equal">
      <formula>$K$4</formula>
    </cfRule>
    <cfRule type="cellIs" dxfId="501" priority="22" operator="equal">
      <formula>2120</formula>
    </cfRule>
  </conditionalFormatting>
  <conditionalFormatting sqref="D29:L29 M4:N29">
    <cfRule type="cellIs" dxfId="500" priority="19" operator="equal">
      <formula>$M$4</formula>
    </cfRule>
    <cfRule type="cellIs" dxfId="499" priority="20" operator="equal">
      <formula>300</formula>
    </cfRule>
  </conditionalFormatting>
  <conditionalFormatting sqref="O4:O29">
    <cfRule type="cellIs" dxfId="498" priority="17" operator="equal">
      <formula>$O$4</formula>
    </cfRule>
    <cfRule type="cellIs" dxfId="497" priority="18" operator="equal">
      <formula>1660</formula>
    </cfRule>
  </conditionalFormatting>
  <conditionalFormatting sqref="P4:P29">
    <cfRule type="cellIs" dxfId="496" priority="15" operator="equal">
      <formula>$P$4</formula>
    </cfRule>
    <cfRule type="cellIs" dxfId="495" priority="16" operator="equal">
      <formula>6640</formula>
    </cfRule>
  </conditionalFormatting>
  <conditionalFormatting sqref="AT6:AT28">
    <cfRule type="cellIs" dxfId="494" priority="14" operator="lessThan">
      <formula>0</formula>
    </cfRule>
  </conditionalFormatting>
  <conditionalFormatting sqref="AT7:AT18">
    <cfRule type="cellIs" dxfId="493" priority="11" operator="lessThan">
      <formula>0</formula>
    </cfRule>
    <cfRule type="cellIs" dxfId="492" priority="12" operator="lessThan">
      <formula>0</formula>
    </cfRule>
    <cfRule type="cellIs" dxfId="491" priority="13" operator="lessThan">
      <formula>0</formula>
    </cfRule>
  </conditionalFormatting>
  <conditionalFormatting sqref="L28:AA28 K4:K28">
    <cfRule type="cellIs" dxfId="490" priority="10" operator="equal">
      <formula>$K$4</formula>
    </cfRule>
  </conditionalFormatting>
  <conditionalFormatting sqref="D28:D29 D6:D22 D24:D26 D4:AA4">
    <cfRule type="cellIs" dxfId="489" priority="9" operator="equal">
      <formula>$D$4</formula>
    </cfRule>
  </conditionalFormatting>
  <conditionalFormatting sqref="S4:S29">
    <cfRule type="cellIs" dxfId="488" priority="8" operator="equal">
      <formula>$S$4</formula>
    </cfRule>
  </conditionalFormatting>
  <conditionalFormatting sqref="Z4:Z29">
    <cfRule type="cellIs" dxfId="487" priority="7" operator="equal">
      <formula>$Z$4</formula>
    </cfRule>
  </conditionalFormatting>
  <conditionalFormatting sqref="AA4:AA29">
    <cfRule type="cellIs" dxfId="486" priority="6" operator="equal">
      <formula>$AA$4</formula>
    </cfRule>
  </conditionalFormatting>
  <conditionalFormatting sqref="AB4:AB29">
    <cfRule type="cellIs" dxfId="485" priority="5" operator="equal">
      <formula>$AB$4</formula>
    </cfRule>
  </conditionalFormatting>
  <conditionalFormatting sqref="AT7:AT28">
    <cfRule type="cellIs" dxfId="484" priority="2" operator="lessThan">
      <formula>0</formula>
    </cfRule>
    <cfRule type="cellIs" dxfId="483" priority="3" operator="lessThan">
      <formula>0</formula>
    </cfRule>
    <cfRule type="cellIs" dxfId="482" priority="4" operator="lessThan">
      <formula>0</formula>
    </cfRule>
  </conditionalFormatting>
  <conditionalFormatting sqref="D5:AA5">
    <cfRule type="cellIs" dxfId="48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7" activePane="bottomLeft" state="frozen"/>
      <selection pane="bottomLeft" activeCell="AR15" sqref="AR1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85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67">
        <f>'12'!D29</f>
        <v>581510</v>
      </c>
      <c r="E4" s="167">
        <f>'12'!E29</f>
        <v>0</v>
      </c>
      <c r="F4" s="167">
        <f>'12'!F29</f>
        <v>0</v>
      </c>
      <c r="G4" s="167">
        <f>'12'!G29</f>
        <v>0</v>
      </c>
      <c r="H4" s="167">
        <f>'12'!H29</f>
        <v>0</v>
      </c>
      <c r="I4" s="167">
        <f>'12'!I29</f>
        <v>0</v>
      </c>
      <c r="J4" s="167">
        <f>'12'!J29</f>
        <v>0</v>
      </c>
      <c r="K4" s="167">
        <f>'12'!K29</f>
        <v>1420</v>
      </c>
      <c r="L4" s="167">
        <f>'12'!L29</f>
        <v>0</v>
      </c>
      <c r="M4" s="167">
        <f>'12'!M29</f>
        <v>5540</v>
      </c>
      <c r="N4" s="167">
        <f>'12'!N29</f>
        <v>0</v>
      </c>
      <c r="O4" s="167">
        <f>'12'!O29</f>
        <v>820</v>
      </c>
      <c r="P4" s="167">
        <f>'12'!P29</f>
        <v>6460</v>
      </c>
      <c r="Q4" s="167">
        <f>'12'!Q29</f>
        <v>0</v>
      </c>
      <c r="R4" s="167">
        <f>'12'!R29</f>
        <v>0</v>
      </c>
      <c r="S4" s="167">
        <f>'12'!S29</f>
        <v>900</v>
      </c>
      <c r="T4" s="167">
        <f>'12'!T29</f>
        <v>0</v>
      </c>
      <c r="U4" s="167">
        <f>'12'!U29</f>
        <v>0</v>
      </c>
      <c r="V4" s="167">
        <f>'12'!V29</f>
        <v>0</v>
      </c>
      <c r="W4" s="167">
        <f>'12'!W29</f>
        <v>0</v>
      </c>
      <c r="X4" s="167">
        <f>'12'!X29</f>
        <v>0</v>
      </c>
      <c r="Y4" s="167">
        <f>'12'!Y29</f>
        <v>0</v>
      </c>
      <c r="Z4" s="167">
        <f>'12'!Z29</f>
        <v>688</v>
      </c>
      <c r="AA4" s="167">
        <f>'12'!AA29</f>
        <v>624</v>
      </c>
      <c r="AB4" s="4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208"/>
      <c r="AQ4" s="208"/>
      <c r="AR4" s="208"/>
      <c r="AS4" s="208"/>
      <c r="AT4" s="20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18" t="s">
        <v>21</v>
      </c>
      <c r="T6" s="218" t="s">
        <v>22</v>
      </c>
      <c r="U6" s="218" t="s">
        <v>23</v>
      </c>
      <c r="V6" s="218" t="s">
        <v>24</v>
      </c>
      <c r="W6" s="219" t="s">
        <v>25</v>
      </c>
      <c r="X6" s="219" t="s">
        <v>26</v>
      </c>
      <c r="Y6" s="219" t="s">
        <v>27</v>
      </c>
      <c r="Z6" s="219" t="s">
        <v>28</v>
      </c>
      <c r="AA6" s="219" t="s">
        <v>29</v>
      </c>
      <c r="AB6" s="219" t="s">
        <v>30</v>
      </c>
      <c r="AC6" s="192" t="s">
        <v>31</v>
      </c>
      <c r="AD6" s="220" t="s">
        <v>32</v>
      </c>
      <c r="AE6" s="220" t="s">
        <v>33</v>
      </c>
      <c r="AF6" s="220" t="s">
        <v>34</v>
      </c>
      <c r="AG6" s="220" t="s">
        <v>35</v>
      </c>
      <c r="AH6" s="220" t="s">
        <v>36</v>
      </c>
      <c r="AI6" s="220" t="s">
        <v>37</v>
      </c>
      <c r="AJ6" s="192" t="s">
        <v>38</v>
      </c>
      <c r="AK6" s="220" t="s">
        <v>39</v>
      </c>
      <c r="AL6" s="220" t="s">
        <v>40</v>
      </c>
      <c r="AM6" s="220" t="s">
        <v>41</v>
      </c>
      <c r="AN6" s="192" t="s">
        <v>42</v>
      </c>
      <c r="AO6" s="220" t="s">
        <v>43</v>
      </c>
      <c r="AP6" s="192" t="s">
        <v>44</v>
      </c>
      <c r="AQ6" s="192" t="s">
        <v>45</v>
      </c>
      <c r="AR6" s="192" t="s">
        <v>46</v>
      </c>
      <c r="AS6" s="220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9512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10467</v>
      </c>
      <c r="AD7" s="35">
        <f t="shared" ref="AD7:AD27" si="0">D7*1</f>
        <v>9512</v>
      </c>
      <c r="AE7" s="52">
        <f t="shared" ref="AE7:AE27" si="1">D7*2.75%</f>
        <v>261.58</v>
      </c>
      <c r="AF7" s="52">
        <f t="shared" ref="AF7:AF27" si="2">AD7*0.95%</f>
        <v>90.364000000000004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261.58</v>
      </c>
      <c r="AP7" s="53"/>
      <c r="AQ7" s="53">
        <v>76</v>
      </c>
      <c r="AR7" s="50">
        <f>AC7-AE7-AG7-AJ7-AK7-AL7-AM7-AN7-AP7-AQ7</f>
        <v>10129.42</v>
      </c>
      <c r="AS7" s="161">
        <f t="shared" ref="AS7:AS19" si="4">AF7+AH7+AI7</f>
        <v>90.364000000000004</v>
      </c>
      <c r="AT7" s="163">
        <f t="shared" ref="AT7:AT19" si="5">AS7-AQ7-AN7</f>
        <v>14.364000000000004</v>
      </c>
      <c r="AU7" s="103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104</v>
      </c>
      <c r="D8" s="50">
        <v>4318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7183</v>
      </c>
      <c r="AD8" s="35">
        <f t="shared" si="0"/>
        <v>4318</v>
      </c>
      <c r="AE8" s="52">
        <f t="shared" si="1"/>
        <v>118.745</v>
      </c>
      <c r="AF8" s="52">
        <f t="shared" si="2"/>
        <v>41.021000000000001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118.745</v>
      </c>
      <c r="AP8" s="53"/>
      <c r="AQ8" s="53">
        <v>44</v>
      </c>
      <c r="AR8" s="50">
        <f>AC8-AE8-AG8-AJ8-AK8-AL8-AM8-AN8-AP8-AQ8</f>
        <v>7020.2550000000001</v>
      </c>
      <c r="AS8" s="161">
        <f t="shared" si="4"/>
        <v>41.021000000000001</v>
      </c>
      <c r="AT8" s="163">
        <f t="shared" si="5"/>
        <v>-2.9789999999999992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5130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6"/>
        <v>6085</v>
      </c>
      <c r="AD9" s="35">
        <f t="shared" si="0"/>
        <v>5130</v>
      </c>
      <c r="AE9" s="52">
        <f t="shared" si="1"/>
        <v>141.07499999999999</v>
      </c>
      <c r="AF9" s="52">
        <f t="shared" si="2"/>
        <v>48.734999999999999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141.07499999999999</v>
      </c>
      <c r="AP9" s="53"/>
      <c r="AQ9" s="53">
        <v>44</v>
      </c>
      <c r="AR9" s="50">
        <f t="shared" ref="AR9:AR27" si="10">AC9-AE9-AG9-AJ9-AK9-AL9-AM9-AN9-AP9-AQ9</f>
        <v>5899.9250000000002</v>
      </c>
      <c r="AS9" s="161">
        <f t="shared" si="4"/>
        <v>48.734999999999999</v>
      </c>
      <c r="AT9" s="163">
        <f t="shared" si="5"/>
        <v>4.7349999999999994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4631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35"/>
      <c r="AC10" s="160">
        <f t="shared" si="6"/>
        <v>6811</v>
      </c>
      <c r="AD10" s="35">
        <f>D10*1</f>
        <v>4631</v>
      </c>
      <c r="AE10" s="52">
        <f>D10*2.75%</f>
        <v>127.35250000000001</v>
      </c>
      <c r="AF10" s="52">
        <f>AD10*0.95%</f>
        <v>43.994500000000002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128.17750000000001</v>
      </c>
      <c r="AP10" s="53"/>
      <c r="AQ10" s="53">
        <v>36</v>
      </c>
      <c r="AR10" s="50">
        <f t="shared" si="10"/>
        <v>6640.2224999999999</v>
      </c>
      <c r="AS10" s="161">
        <f>AF10+AH10+AI10</f>
        <v>46.5595</v>
      </c>
      <c r="AT10" s="163">
        <f>AS10-AQ10-AN10</f>
        <v>10.5595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4740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50</v>
      </c>
      <c r="N11" s="51"/>
      <c r="O11" s="59"/>
      <c r="P11" s="51">
        <v>100</v>
      </c>
      <c r="Q11" s="35"/>
      <c r="R11" s="35"/>
      <c r="S11" s="35">
        <v>27</v>
      </c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12297</v>
      </c>
      <c r="AD11" s="35">
        <f t="shared" si="0"/>
        <v>4740</v>
      </c>
      <c r="AE11" s="52">
        <f t="shared" si="1"/>
        <v>130.35</v>
      </c>
      <c r="AF11" s="52">
        <f t="shared" si="2"/>
        <v>45.03</v>
      </c>
      <c r="AG11" s="52">
        <f t="shared" si="7"/>
        <v>66</v>
      </c>
      <c r="AH11" s="52">
        <f t="shared" si="3"/>
        <v>22.8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135.85</v>
      </c>
      <c r="AP11" s="53"/>
      <c r="AQ11" s="53">
        <v>38</v>
      </c>
      <c r="AR11" s="50">
        <f t="shared" si="10"/>
        <v>12062.65</v>
      </c>
      <c r="AS11" s="161">
        <f t="shared" si="4"/>
        <v>67.83</v>
      </c>
      <c r="AT11" s="163">
        <f t="shared" si="5"/>
        <v>29.83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3418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3418</v>
      </c>
      <c r="AD12" s="35">
        <f>D12*1</f>
        <v>3418</v>
      </c>
      <c r="AE12" s="52">
        <f>D12*2.75%</f>
        <v>93.995000000000005</v>
      </c>
      <c r="AF12" s="52">
        <f>AD12*0.95%</f>
        <v>32.470999999999997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93.995000000000005</v>
      </c>
      <c r="AP12" s="53"/>
      <c r="AQ12" s="53">
        <v>14</v>
      </c>
      <c r="AR12" s="50">
        <f t="shared" si="10"/>
        <v>3310.0050000000001</v>
      </c>
      <c r="AS12" s="161">
        <f>AF12+AH12+AI12</f>
        <v>32.470999999999997</v>
      </c>
      <c r="AT12" s="163">
        <f>AS12-AQ12-AN12</f>
        <v>18.470999999999997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4734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4734</v>
      </c>
      <c r="AD13" s="35">
        <f t="shared" si="0"/>
        <v>4734</v>
      </c>
      <c r="AE13" s="52">
        <f t="shared" si="1"/>
        <v>130.185</v>
      </c>
      <c r="AF13" s="52">
        <f t="shared" si="2"/>
        <v>44.972999999999999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130.185</v>
      </c>
      <c r="AP13" s="53"/>
      <c r="AQ13" s="53">
        <v>35</v>
      </c>
      <c r="AR13" s="50">
        <f t="shared" si="10"/>
        <v>4568.8149999999996</v>
      </c>
      <c r="AS13" s="161">
        <f t="shared" si="4"/>
        <v>44.972999999999999</v>
      </c>
      <c r="AT13" s="163">
        <f>AS13-AQ13-AN13</f>
        <v>9.972999999999999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9048</v>
      </c>
      <c r="E14" s="51"/>
      <c r="F14" s="50"/>
      <c r="G14" s="51"/>
      <c r="H14" s="51"/>
      <c r="I14" s="51"/>
      <c r="J14" s="51"/>
      <c r="K14" s="51"/>
      <c r="L14" s="51"/>
      <c r="M14" s="51">
        <v>100</v>
      </c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10948</v>
      </c>
      <c r="AD14" s="35">
        <f t="shared" si="0"/>
        <v>9048</v>
      </c>
      <c r="AE14" s="52">
        <f t="shared" si="1"/>
        <v>248.82</v>
      </c>
      <c r="AF14" s="52">
        <f t="shared" si="2"/>
        <v>85.956000000000003</v>
      </c>
      <c r="AG14" s="52">
        <f t="shared" si="7"/>
        <v>52.25</v>
      </c>
      <c r="AH14" s="52">
        <f t="shared" si="3"/>
        <v>18.05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254.32</v>
      </c>
      <c r="AP14" s="53"/>
      <c r="AQ14" s="53">
        <v>97</v>
      </c>
      <c r="AR14" s="50">
        <f>AC14-AE14-AG14-AJ14-AK14-AL14-AM14-AN14-AP14-AQ14</f>
        <v>10549.93</v>
      </c>
      <c r="AS14" s="161">
        <f t="shared" si="4"/>
        <v>104.006</v>
      </c>
      <c r="AT14" s="164">
        <f t="shared" si="5"/>
        <v>7.0060000000000002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12894</v>
      </c>
      <c r="E15" s="51"/>
      <c r="F15" s="50"/>
      <c r="G15" s="51"/>
      <c r="H15" s="51"/>
      <c r="I15" s="51"/>
      <c r="J15" s="51"/>
      <c r="K15" s="51">
        <v>20</v>
      </c>
      <c r="L15" s="51"/>
      <c r="M15" s="51">
        <v>50</v>
      </c>
      <c r="N15" s="51"/>
      <c r="O15" s="51"/>
      <c r="P15" s="51">
        <v>30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>D15*1+E15*999+F15*499+G15*75+H15*50+I15*30+K15*20+L15*19+M15*10+P15*9+N15*10+J15*29+S15*191+V15*4744+W15*110+X15*450+Y15*110+Z15*191+AA15*182+AB15*182+U15*30+T15*350+R15*4+Q15*5+O15*9</f>
        <v>15019</v>
      </c>
      <c r="AD15" s="35">
        <f t="shared" si="0"/>
        <v>12894</v>
      </c>
      <c r="AE15" s="52">
        <f t="shared" si="1"/>
        <v>354.58499999999998</v>
      </c>
      <c r="AF15" s="52">
        <f t="shared" si="2"/>
        <v>122.49299999999999</v>
      </c>
      <c r="AG15" s="52">
        <f t="shared" si="7"/>
        <v>32.174999999999997</v>
      </c>
      <c r="AH15" s="52">
        <f t="shared" si="3"/>
        <v>11.115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357.33499999999998</v>
      </c>
      <c r="AP15" s="53"/>
      <c r="AQ15" s="53">
        <v>110</v>
      </c>
      <c r="AR15" s="50">
        <f t="shared" si="10"/>
        <v>14522.240000000002</v>
      </c>
      <c r="AS15" s="161">
        <f>AF15+AH15+AI15</f>
        <v>133.608</v>
      </c>
      <c r="AT15" s="163">
        <f>AS15-AQ15-AN15</f>
        <v>23.608000000000004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1542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6"/>
        <v>1542</v>
      </c>
      <c r="AD16" s="35">
        <f t="shared" si="0"/>
        <v>1542</v>
      </c>
      <c r="AE16" s="52">
        <f t="shared" si="1"/>
        <v>42.405000000000001</v>
      </c>
      <c r="AF16" s="52">
        <f t="shared" si="2"/>
        <v>14.648999999999999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42.405000000000001</v>
      </c>
      <c r="AP16" s="53"/>
      <c r="AQ16" s="53"/>
      <c r="AR16" s="50">
        <f>AC16-AE16-AG16-AJ16-AK16-AL16-AM16-AN16-AP16-AQ16</f>
        <v>1499.595</v>
      </c>
      <c r="AS16" s="161">
        <f t="shared" si="4"/>
        <v>14.648999999999999</v>
      </c>
      <c r="AT16" s="163">
        <f t="shared" si="5"/>
        <v>14.648999999999999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6380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20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 t="shared" si="6"/>
        <v>11550</v>
      </c>
      <c r="AD17" s="35">
        <f>D17*1</f>
        <v>6380</v>
      </c>
      <c r="AE17" s="52">
        <f>D17*2.75%</f>
        <v>175.45</v>
      </c>
      <c r="AF17" s="52">
        <f>AD17*0.95%</f>
        <v>60.61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179.57499999999999</v>
      </c>
      <c r="AP17" s="53"/>
      <c r="AQ17" s="53">
        <v>57</v>
      </c>
      <c r="AR17" s="50">
        <f>AC17-AE17-AG17-AJ17-AK17-AL17-AM17-AN17-AP17-AQ17</f>
        <v>11280.424999999999</v>
      </c>
      <c r="AS17" s="161">
        <f>AF17+AH17+AI17</f>
        <v>73.435000000000002</v>
      </c>
      <c r="AT17" s="163">
        <f>AS17-AQ17-AN17</f>
        <v>16.435000000000002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9256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20</v>
      </c>
      <c r="N18" s="51"/>
      <c r="O18" s="51"/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10326</v>
      </c>
      <c r="AD18" s="35">
        <f>D18*1</f>
        <v>9256</v>
      </c>
      <c r="AE18" s="52">
        <f>D18*2.75%</f>
        <v>254.54</v>
      </c>
      <c r="AF18" s="52">
        <f>AD18*0.95%</f>
        <v>87.932000000000002</v>
      </c>
      <c r="AG18" s="52">
        <f t="shared" si="7"/>
        <v>29.425000000000001</v>
      </c>
      <c r="AH18" s="52">
        <f t="shared" si="3"/>
        <v>10.164999999999999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256.74</v>
      </c>
      <c r="AP18" s="53"/>
      <c r="AQ18" s="53">
        <v>150</v>
      </c>
      <c r="AR18" s="50">
        <f t="shared" si="10"/>
        <v>9892.0349999999999</v>
      </c>
      <c r="AS18" s="161">
        <f>AF18+AH18+AI18</f>
        <v>98.097000000000008</v>
      </c>
      <c r="AT18" s="163">
        <f>AS18-AQ18-AN18</f>
        <v>-51.902999999999992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10300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10300</v>
      </c>
      <c r="AD19" s="35">
        <f t="shared" si="0"/>
        <v>10300</v>
      </c>
      <c r="AE19" s="52">
        <f t="shared" si="1"/>
        <v>283.25</v>
      </c>
      <c r="AF19" s="52">
        <f t="shared" si="2"/>
        <v>97.85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283.25</v>
      </c>
      <c r="AP19" s="53"/>
      <c r="AQ19" s="53">
        <v>166</v>
      </c>
      <c r="AR19" s="50">
        <f>AC19-AE19-AG19-AJ19-AK19-AL19-AM19-AN19-AP19-AQ19</f>
        <v>9850.75</v>
      </c>
      <c r="AS19" s="161">
        <f t="shared" si="4"/>
        <v>97.85</v>
      </c>
      <c r="AT19" s="161">
        <f t="shared" si="5"/>
        <v>-68.150000000000006</v>
      </c>
      <c r="AU19" s="6"/>
      <c r="AV19" s="193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8222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8222</v>
      </c>
      <c r="AD20" s="35">
        <f t="shared" si="0"/>
        <v>8222</v>
      </c>
      <c r="AE20" s="52">
        <f t="shared" si="1"/>
        <v>226.10499999999999</v>
      </c>
      <c r="AF20" s="52">
        <f t="shared" si="2"/>
        <v>78.108999999999995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226.10499999999999</v>
      </c>
      <c r="AP20" s="53"/>
      <c r="AQ20" s="53">
        <v>95</v>
      </c>
      <c r="AR20" s="50">
        <f>AC20-AE20-AG20-AJ20-AK20-AL20-AM20-AN20-AP20-AQ20</f>
        <v>7900.8950000000004</v>
      </c>
      <c r="AS20" s="161">
        <f>AF20+AH20+AI20</f>
        <v>78.108999999999995</v>
      </c>
      <c r="AT20" s="161">
        <f>AS20-AQ20-AN20</f>
        <v>-16.891000000000005</v>
      </c>
      <c r="AU20" s="6"/>
      <c r="AV20" s="193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4316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20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9271</v>
      </c>
      <c r="AD21" s="35">
        <f t="shared" si="0"/>
        <v>4316</v>
      </c>
      <c r="AE21" s="52">
        <f t="shared" si="1"/>
        <v>118.69</v>
      </c>
      <c r="AF21" s="52">
        <f t="shared" si="2"/>
        <v>41.002000000000002</v>
      </c>
      <c r="AG21" s="52">
        <f t="shared" si="7"/>
        <v>4.95</v>
      </c>
      <c r="AH21" s="52">
        <f t="shared" si="3"/>
        <v>1.71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119.24</v>
      </c>
      <c r="AP21" s="53"/>
      <c r="AQ21" s="53">
        <v>42</v>
      </c>
      <c r="AR21" s="50">
        <f t="shared" si="10"/>
        <v>9105.3599999999988</v>
      </c>
      <c r="AS21" s="161">
        <f t="shared" ref="AS21:AS27" si="11">AF21+AH21+AI21</f>
        <v>42.712000000000003</v>
      </c>
      <c r="AT21" s="161">
        <f t="shared" ref="AT21:AT27" si="12">AS21-AQ21-AN21</f>
        <v>0.7120000000000033</v>
      </c>
      <c r="AU21" s="6"/>
      <c r="AV21" s="193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11355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12255</v>
      </c>
      <c r="AD22" s="35">
        <f t="shared" si="0"/>
        <v>11355</v>
      </c>
      <c r="AE22" s="52">
        <f t="shared" si="1"/>
        <v>312.26249999999999</v>
      </c>
      <c r="AF22" s="52">
        <f t="shared" si="2"/>
        <v>107.8725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315.01249999999999</v>
      </c>
      <c r="AP22" s="53"/>
      <c r="AQ22" s="53">
        <v>100</v>
      </c>
      <c r="AR22" s="50">
        <f>AC22-AE22-AG22-AJ22-AK22-AL22-AM22-AN22-AP22-AQ22</f>
        <v>11817.987499999999</v>
      </c>
      <c r="AS22" s="161">
        <f>AF22+AH22+AI22</f>
        <v>116.4225</v>
      </c>
      <c r="AT22" s="161">
        <f>AS22-AQ22-AN22</f>
        <v>16.422499999999999</v>
      </c>
      <c r="AU22" s="6"/>
      <c r="AV22" s="193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7384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7384</v>
      </c>
      <c r="AD23" s="35">
        <f t="shared" si="0"/>
        <v>7384</v>
      </c>
      <c r="AE23" s="52">
        <f t="shared" si="1"/>
        <v>203.06</v>
      </c>
      <c r="AF23" s="52">
        <f t="shared" si="2"/>
        <v>70.147999999999996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203.06</v>
      </c>
      <c r="AP23" s="53"/>
      <c r="AQ23" s="53">
        <v>70</v>
      </c>
      <c r="AR23" s="50">
        <f>AC23-AE23-AG23-AJ23-AK23-AL23-AM23-AN23-AP23-AQ23</f>
        <v>7110.94</v>
      </c>
      <c r="AS23" s="161">
        <f t="shared" si="11"/>
        <v>70.147999999999996</v>
      </c>
      <c r="AT23" s="161">
        <f t="shared" si="12"/>
        <v>0.14799999999999613</v>
      </c>
      <c r="AU23" s="6"/>
      <c r="AV23" s="193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5140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5140</v>
      </c>
      <c r="AD24" s="35">
        <f t="shared" si="0"/>
        <v>5140</v>
      </c>
      <c r="AE24" s="52">
        <f t="shared" si="1"/>
        <v>141.35</v>
      </c>
      <c r="AF24" s="52">
        <f t="shared" si="2"/>
        <v>48.83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141.35</v>
      </c>
      <c r="AP24" s="53"/>
      <c r="AQ24" s="53">
        <v>39</v>
      </c>
      <c r="AR24" s="50">
        <f t="shared" si="10"/>
        <v>4959.6499999999996</v>
      </c>
      <c r="AS24" s="161">
        <f t="shared" si="11"/>
        <v>48.83</v>
      </c>
      <c r="AT24" s="161">
        <f t="shared" si="12"/>
        <v>9.8299999999999983</v>
      </c>
      <c r="AU24" s="6"/>
      <c r="AV24" s="193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4631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4631</v>
      </c>
      <c r="AD25" s="35">
        <f t="shared" si="0"/>
        <v>4631</v>
      </c>
      <c r="AE25" s="52">
        <f t="shared" si="1"/>
        <v>127.35250000000001</v>
      </c>
      <c r="AF25" s="52">
        <f t="shared" si="2"/>
        <v>43.994500000000002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127.35250000000001</v>
      </c>
      <c r="AP25" s="53"/>
      <c r="AQ25" s="53">
        <v>45</v>
      </c>
      <c r="AR25" s="50">
        <f t="shared" si="10"/>
        <v>4458.6475</v>
      </c>
      <c r="AS25" s="161">
        <f t="shared" si="11"/>
        <v>43.994500000000002</v>
      </c>
      <c r="AT25" s="161">
        <f t="shared" si="12"/>
        <v>-1.0054999999999978</v>
      </c>
      <c r="AU25" s="6"/>
      <c r="AV25" s="193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6376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6376</v>
      </c>
      <c r="AD26" s="35">
        <f t="shared" si="0"/>
        <v>6376</v>
      </c>
      <c r="AE26" s="52">
        <f t="shared" si="1"/>
        <v>175.34</v>
      </c>
      <c r="AF26" s="52">
        <f t="shared" si="2"/>
        <v>60.571999999999996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175.34</v>
      </c>
      <c r="AP26" s="53"/>
      <c r="AQ26" s="53">
        <v>50</v>
      </c>
      <c r="AR26" s="50">
        <f t="shared" si="10"/>
        <v>6150.66</v>
      </c>
      <c r="AS26" s="161">
        <f t="shared" si="11"/>
        <v>60.571999999999996</v>
      </c>
      <c r="AT26" s="161">
        <f t="shared" si="12"/>
        <v>10.571999999999996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69</v>
      </c>
      <c r="D27" s="122">
        <v>1644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1644</v>
      </c>
      <c r="AD27" s="35">
        <f t="shared" si="0"/>
        <v>1644</v>
      </c>
      <c r="AE27" s="52">
        <f t="shared" si="1"/>
        <v>45.21</v>
      </c>
      <c r="AF27" s="52">
        <f t="shared" si="2"/>
        <v>15.618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45.21</v>
      </c>
      <c r="AP27" s="53"/>
      <c r="AQ27" s="53">
        <v>30</v>
      </c>
      <c r="AR27" s="217">
        <f t="shared" si="10"/>
        <v>1568.79</v>
      </c>
      <c r="AS27" s="161">
        <f t="shared" si="11"/>
        <v>15.618</v>
      </c>
      <c r="AT27" s="161">
        <f t="shared" si="12"/>
        <v>-14.382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134971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100</v>
      </c>
      <c r="L28" s="72">
        <f t="shared" ref="L28:AT28" si="14">SUM(L7:L27)</f>
        <v>0</v>
      </c>
      <c r="M28" s="72">
        <f t="shared" si="14"/>
        <v>220</v>
      </c>
      <c r="N28" s="72">
        <f t="shared" si="14"/>
        <v>0</v>
      </c>
      <c r="O28" s="72">
        <f t="shared" si="14"/>
        <v>0</v>
      </c>
      <c r="P28" s="72">
        <f t="shared" si="14"/>
        <v>560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0</v>
      </c>
      <c r="AB28" s="72">
        <f t="shared" si="14"/>
        <v>0</v>
      </c>
      <c r="AC28" s="141">
        <f t="shared" si="14"/>
        <v>165603</v>
      </c>
      <c r="AD28" s="141">
        <f t="shared" si="14"/>
        <v>134971</v>
      </c>
      <c r="AE28" s="141">
        <f t="shared" si="14"/>
        <v>3711.7024999999999</v>
      </c>
      <c r="AF28" s="141">
        <f t="shared" si="14"/>
        <v>1282.2244999999998</v>
      </c>
      <c r="AG28" s="141">
        <f t="shared" si="14"/>
        <v>254.1</v>
      </c>
      <c r="AH28" s="141">
        <f t="shared" si="14"/>
        <v>87.78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3735.9024999999997</v>
      </c>
      <c r="AP28" s="141">
        <f t="shared" si="14"/>
        <v>0</v>
      </c>
      <c r="AQ28" s="141">
        <f t="shared" si="14"/>
        <v>1338</v>
      </c>
      <c r="AR28" s="141">
        <f t="shared" si="14"/>
        <v>160299.19750000001</v>
      </c>
      <c r="AS28" s="141">
        <f t="shared" si="14"/>
        <v>1370.0044999999998</v>
      </c>
      <c r="AT28" s="141">
        <f t="shared" si="14"/>
        <v>32.004499999999993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149">
        <f t="shared" si="15"/>
        <v>0</v>
      </c>
      <c r="AC29" s="208"/>
      <c r="AD29" s="208"/>
      <c r="AE29" s="208"/>
      <c r="AF29" s="208"/>
      <c r="AG29" s="208"/>
      <c r="AH29" s="208"/>
      <c r="AI29" s="208"/>
      <c r="AJ29" s="208"/>
      <c r="AK29" s="208"/>
      <c r="AL29" s="208"/>
      <c r="AM29" s="208"/>
      <c r="AN29" s="208"/>
      <c r="AO29" s="208"/>
      <c r="AP29" s="208"/>
      <c r="AQ29" s="208"/>
      <c r="AR29" s="208"/>
      <c r="AS29" s="208"/>
      <c r="AT29" s="20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216"/>
      <c r="B31" s="216"/>
      <c r="C31" s="216"/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6"/>
      <c r="AE31" s="216"/>
      <c r="AF31" s="216"/>
      <c r="AG31" s="216"/>
      <c r="AH31" s="216"/>
      <c r="AI31" s="216"/>
      <c r="AJ31" s="216"/>
      <c r="AK31" s="216"/>
      <c r="AL31" s="216"/>
      <c r="AM31" s="216"/>
      <c r="AN31" s="216"/>
      <c r="AO31" s="216"/>
      <c r="AP31" s="216"/>
      <c r="AQ31" s="216"/>
      <c r="AR31" s="216"/>
      <c r="AS31" s="216"/>
      <c r="AT31" s="216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customHeight="1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customHeight="1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customHeight="1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customHeight="1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36" priority="37" stopIfTrue="1" operator="greaterThan">
      <formula>0</formula>
    </cfRule>
  </conditionalFormatting>
  <conditionalFormatting sqref="D29:J29 Q29:AB29 Q28:AA28 K4:P29">
    <cfRule type="cellIs" dxfId="33" priority="34" operator="equal">
      <formula>212030016606640</formula>
    </cfRule>
  </conditionalFormatting>
  <conditionalFormatting sqref="D29:J29 L29:AB29 L28:AA28 K4:K29">
    <cfRule type="cellIs" dxfId="32" priority="32" operator="equal">
      <formula>$K$4</formula>
    </cfRule>
    <cfRule type="cellIs" dxfId="31" priority="33" operator="equal">
      <formula>2120</formula>
    </cfRule>
  </conditionalFormatting>
  <conditionalFormatting sqref="D29:L29 M4:N29">
    <cfRule type="cellIs" dxfId="30" priority="30" operator="equal">
      <formula>$M$4</formula>
    </cfRule>
    <cfRule type="cellIs" dxfId="29" priority="31" operator="equal">
      <formula>300</formula>
    </cfRule>
  </conditionalFormatting>
  <conditionalFormatting sqref="O4:O29">
    <cfRule type="cellIs" dxfId="28" priority="28" operator="equal">
      <formula>$O$4</formula>
    </cfRule>
    <cfRule type="cellIs" dxfId="27" priority="29" operator="equal">
      <formula>1660</formula>
    </cfRule>
  </conditionalFormatting>
  <conditionalFormatting sqref="P4:P29">
    <cfRule type="cellIs" dxfId="26" priority="26" operator="equal">
      <formula>$P$4</formula>
    </cfRule>
    <cfRule type="cellIs" dxfId="25" priority="27" operator="equal">
      <formula>6640</formula>
    </cfRule>
  </conditionalFormatting>
  <conditionalFormatting sqref="AT6:AT28">
    <cfRule type="cellIs" dxfId="24" priority="25" operator="lessThan">
      <formula>0</formula>
    </cfRule>
  </conditionalFormatting>
  <conditionalFormatting sqref="AT7:AT18">
    <cfRule type="cellIs" dxfId="23" priority="22" operator="lessThan">
      <formula>0</formula>
    </cfRule>
    <cfRule type="cellIs" dxfId="22" priority="23" operator="lessThan">
      <formula>0</formula>
    </cfRule>
    <cfRule type="cellIs" dxfId="21" priority="24" operator="lessThan">
      <formula>0</formula>
    </cfRule>
  </conditionalFormatting>
  <conditionalFormatting sqref="L28:AA28 K4:K28">
    <cfRule type="cellIs" dxfId="20" priority="21" operator="equal">
      <formula>$K$4</formula>
    </cfRule>
  </conditionalFormatting>
  <conditionalFormatting sqref="D28:D29 D6:D22 D24:D26 D4:AA4">
    <cfRule type="cellIs" dxfId="19" priority="20" operator="equal">
      <formula>$D$4</formula>
    </cfRule>
  </conditionalFormatting>
  <conditionalFormatting sqref="S4:S29">
    <cfRule type="cellIs" dxfId="18" priority="19" operator="equal">
      <formula>$S$4</formula>
    </cfRule>
  </conditionalFormatting>
  <conditionalFormatting sqref="Z4:Z29">
    <cfRule type="cellIs" dxfId="17" priority="18" operator="equal">
      <formula>$Z$4</formula>
    </cfRule>
  </conditionalFormatting>
  <conditionalFormatting sqref="AA4:AA29">
    <cfRule type="cellIs" dxfId="16" priority="17" operator="equal">
      <formula>$AA$4</formula>
    </cfRule>
  </conditionalFormatting>
  <conditionalFormatting sqref="AB4:AB29">
    <cfRule type="cellIs" dxfId="15" priority="16" operator="equal">
      <formula>$AB$4</formula>
    </cfRule>
  </conditionalFormatting>
  <conditionalFormatting sqref="AT7:AT28">
    <cfRule type="cellIs" dxfId="14" priority="13" operator="lessThan">
      <formula>0</formula>
    </cfRule>
    <cfRule type="cellIs" dxfId="13" priority="14" operator="lessThan">
      <formula>0</formula>
    </cfRule>
    <cfRule type="cellIs" dxfId="12" priority="15" operator="lessThan">
      <formula>0</formula>
    </cfRule>
  </conditionalFormatting>
  <conditionalFormatting sqref="D5:AA5">
    <cfRule type="cellIs" dxfId="11" priority="12" operator="greaterThan">
      <formula>0</formula>
    </cfRule>
  </conditionalFormatting>
  <conditionalFormatting sqref="D7:AS7">
    <cfRule type="cellIs" dxfId="10" priority="11" operator="greaterThan">
      <formula>0</formula>
    </cfRule>
  </conditionalFormatting>
  <conditionalFormatting sqref="D9:AS9">
    <cfRule type="cellIs" dxfId="9" priority="10" operator="greaterThan">
      <formula>0</formula>
    </cfRule>
  </conditionalFormatting>
  <conditionalFormatting sqref="D11:AS11">
    <cfRule type="cellIs" dxfId="8" priority="9" operator="greaterThan">
      <formula>0</formula>
    </cfRule>
  </conditionalFormatting>
  <conditionalFormatting sqref="D13:AS13">
    <cfRule type="cellIs" dxfId="7" priority="8" operator="greaterThan">
      <formula>0</formula>
    </cfRule>
  </conditionalFormatting>
  <conditionalFormatting sqref="D15:AS15">
    <cfRule type="cellIs" dxfId="6" priority="7" operator="greaterThan">
      <formula>0</formula>
    </cfRule>
  </conditionalFormatting>
  <conditionalFormatting sqref="D17:AS17">
    <cfRule type="cellIs" dxfId="5" priority="6" operator="greaterThan">
      <formula>0</formula>
    </cfRule>
  </conditionalFormatting>
  <conditionalFormatting sqref="D19:AS19">
    <cfRule type="cellIs" dxfId="4" priority="5" operator="greaterThan">
      <formula>0</formula>
    </cfRule>
  </conditionalFormatting>
  <conditionalFormatting sqref="D21:AS21">
    <cfRule type="cellIs" dxfId="3" priority="4" operator="greaterThan">
      <formula>0</formula>
    </cfRule>
  </conditionalFormatting>
  <conditionalFormatting sqref="D23:AS23">
    <cfRule type="cellIs" dxfId="2" priority="3" operator="greaterThan">
      <formula>0</formula>
    </cfRule>
  </conditionalFormatting>
  <conditionalFormatting sqref="D25:AS25">
    <cfRule type="cellIs" dxfId="1" priority="2" operator="greaterThan">
      <formula>0</formula>
    </cfRule>
  </conditionalFormatting>
  <conditionalFormatting sqref="D27:AS2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5" activePane="bottomLeft" state="frozen"/>
      <selection pane="bottomLeft" activeCell="S35" sqref="S3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86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67">
        <f>'13'!D29</f>
        <v>446539</v>
      </c>
      <c r="E4" s="167">
        <f>'13'!E29</f>
        <v>0</v>
      </c>
      <c r="F4" s="167">
        <f>'13'!F29</f>
        <v>0</v>
      </c>
      <c r="G4" s="167">
        <f>'13'!G29</f>
        <v>0</v>
      </c>
      <c r="H4" s="167">
        <f>'13'!H29</f>
        <v>0</v>
      </c>
      <c r="I4" s="167">
        <f>'13'!I29</f>
        <v>0</v>
      </c>
      <c r="J4" s="167">
        <f>'13'!J29</f>
        <v>0</v>
      </c>
      <c r="K4" s="167">
        <f>'13'!K29</f>
        <v>1320</v>
      </c>
      <c r="L4" s="167">
        <f>'13'!L29</f>
        <v>0</v>
      </c>
      <c r="M4" s="167">
        <f>'13'!M29</f>
        <v>5320</v>
      </c>
      <c r="N4" s="167">
        <f>'13'!N29</f>
        <v>0</v>
      </c>
      <c r="O4" s="167">
        <f>'13'!O29</f>
        <v>820</v>
      </c>
      <c r="P4" s="167">
        <f>'13'!P29</f>
        <v>5900</v>
      </c>
      <c r="Q4" s="167">
        <f>'13'!Q29</f>
        <v>0</v>
      </c>
      <c r="R4" s="167">
        <f>'13'!R29</f>
        <v>0</v>
      </c>
      <c r="S4" s="167">
        <f>'13'!S29</f>
        <v>790</v>
      </c>
      <c r="T4" s="167">
        <f>'13'!T29</f>
        <v>0</v>
      </c>
      <c r="U4" s="167">
        <f>'13'!U29</f>
        <v>0</v>
      </c>
      <c r="V4" s="167">
        <f>'13'!V29</f>
        <v>0</v>
      </c>
      <c r="W4" s="167">
        <f>'13'!W29</f>
        <v>0</v>
      </c>
      <c r="X4" s="167">
        <f>'13'!X29</f>
        <v>0</v>
      </c>
      <c r="Y4" s="167">
        <f>'13'!Y29</f>
        <v>0</v>
      </c>
      <c r="Z4" s="167">
        <f>'13'!Z29</f>
        <v>686</v>
      </c>
      <c r="AA4" s="167">
        <f>'13'!AA29</f>
        <v>624</v>
      </c>
      <c r="AB4" s="167">
        <f>'13'!AB29</f>
        <v>0</v>
      </c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80" priority="26" stopIfTrue="1" operator="greaterThan">
      <formula>0</formula>
    </cfRule>
  </conditionalFormatting>
  <conditionalFormatting sqref="AQ31">
    <cfRule type="cellIs" dxfId="479" priority="24" operator="greaterThan">
      <formula>$AQ$7:$AQ$18&lt;100</formula>
    </cfRule>
    <cfRule type="cellIs" dxfId="478" priority="25" operator="greaterThan">
      <formula>100</formula>
    </cfRule>
  </conditionalFormatting>
  <conditionalFormatting sqref="D29:J29 Q29:AB29 Q28:AA28 K4:P29">
    <cfRule type="cellIs" dxfId="477" priority="23" operator="equal">
      <formula>212030016606640</formula>
    </cfRule>
  </conditionalFormatting>
  <conditionalFormatting sqref="D29:J29 L29:AB29 L28:AA28 K4:K29">
    <cfRule type="cellIs" dxfId="476" priority="21" operator="equal">
      <formula>$K$4</formula>
    </cfRule>
    <cfRule type="cellIs" dxfId="475" priority="22" operator="equal">
      <formula>2120</formula>
    </cfRule>
  </conditionalFormatting>
  <conditionalFormatting sqref="D29:L29 M4:N29">
    <cfRule type="cellIs" dxfId="474" priority="19" operator="equal">
      <formula>$M$4</formula>
    </cfRule>
    <cfRule type="cellIs" dxfId="473" priority="20" operator="equal">
      <formula>300</formula>
    </cfRule>
  </conditionalFormatting>
  <conditionalFormatting sqref="O4:O29">
    <cfRule type="cellIs" dxfId="472" priority="17" operator="equal">
      <formula>$O$4</formula>
    </cfRule>
    <cfRule type="cellIs" dxfId="471" priority="18" operator="equal">
      <formula>1660</formula>
    </cfRule>
  </conditionalFormatting>
  <conditionalFormatting sqref="P4:P29">
    <cfRule type="cellIs" dxfId="470" priority="15" operator="equal">
      <formula>$P$4</formula>
    </cfRule>
    <cfRule type="cellIs" dxfId="469" priority="16" operator="equal">
      <formula>6640</formula>
    </cfRule>
  </conditionalFormatting>
  <conditionalFormatting sqref="AT6:AT28">
    <cfRule type="cellIs" dxfId="468" priority="14" operator="lessThan">
      <formula>0</formula>
    </cfRule>
  </conditionalFormatting>
  <conditionalFormatting sqref="AT7:AT18">
    <cfRule type="cellIs" dxfId="467" priority="11" operator="lessThan">
      <formula>0</formula>
    </cfRule>
    <cfRule type="cellIs" dxfId="466" priority="12" operator="lessThan">
      <formula>0</formula>
    </cfRule>
    <cfRule type="cellIs" dxfId="465" priority="13" operator="lessThan">
      <formula>0</formula>
    </cfRule>
  </conditionalFormatting>
  <conditionalFormatting sqref="L28:AA28 K4:K28">
    <cfRule type="cellIs" dxfId="464" priority="10" operator="equal">
      <formula>$K$4</formula>
    </cfRule>
  </conditionalFormatting>
  <conditionalFormatting sqref="D28:D29 D6:D22 D24:D26 D4:AB4">
    <cfRule type="cellIs" dxfId="463" priority="9" operator="equal">
      <formula>$D$4</formula>
    </cfRule>
  </conditionalFormatting>
  <conditionalFormatting sqref="S4:S29">
    <cfRule type="cellIs" dxfId="462" priority="8" operator="equal">
      <formula>$S$4</formula>
    </cfRule>
  </conditionalFormatting>
  <conditionalFormatting sqref="Z4:Z29">
    <cfRule type="cellIs" dxfId="461" priority="7" operator="equal">
      <formula>$Z$4</formula>
    </cfRule>
  </conditionalFormatting>
  <conditionalFormatting sqref="AA4:AA29">
    <cfRule type="cellIs" dxfId="460" priority="6" operator="equal">
      <formula>$AA$4</formula>
    </cfRule>
  </conditionalFormatting>
  <conditionalFormatting sqref="AB4:AB29">
    <cfRule type="cellIs" dxfId="459" priority="5" operator="equal">
      <formula>$AB$4</formula>
    </cfRule>
  </conditionalFormatting>
  <conditionalFormatting sqref="AT7:AT28">
    <cfRule type="cellIs" dxfId="458" priority="2" operator="lessThan">
      <formula>0</formula>
    </cfRule>
    <cfRule type="cellIs" dxfId="457" priority="3" operator="lessThan">
      <formula>0</formula>
    </cfRule>
    <cfRule type="cellIs" dxfId="456" priority="4" operator="lessThan">
      <formula>0</formula>
    </cfRule>
  </conditionalFormatting>
  <conditionalFormatting sqref="D5:AA5">
    <cfRule type="cellIs" dxfId="45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A4" sqref="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87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67">
        <f>'14'!D29</f>
        <v>446539</v>
      </c>
      <c r="E4" s="167">
        <f>'14'!E29</f>
        <v>0</v>
      </c>
      <c r="F4" s="167">
        <f>'14'!F29</f>
        <v>0</v>
      </c>
      <c r="G4" s="167">
        <f>'14'!G29</f>
        <v>0</v>
      </c>
      <c r="H4" s="167">
        <f>'14'!H29</f>
        <v>0</v>
      </c>
      <c r="I4" s="167">
        <f>'14'!I29</f>
        <v>0</v>
      </c>
      <c r="J4" s="167">
        <f>'14'!J29</f>
        <v>0</v>
      </c>
      <c r="K4" s="167">
        <f>'14'!K29</f>
        <v>1320</v>
      </c>
      <c r="L4" s="167">
        <f>'14'!L29</f>
        <v>0</v>
      </c>
      <c r="M4" s="167">
        <f>'14'!M29</f>
        <v>5320</v>
      </c>
      <c r="N4" s="167">
        <f>'14'!N29</f>
        <v>0</v>
      </c>
      <c r="O4" s="167">
        <f>'14'!O29</f>
        <v>820</v>
      </c>
      <c r="P4" s="167">
        <f>'14'!P29</f>
        <v>5900</v>
      </c>
      <c r="Q4" s="167">
        <f>'14'!Q29</f>
        <v>0</v>
      </c>
      <c r="R4" s="167">
        <f>'14'!R29</f>
        <v>0</v>
      </c>
      <c r="S4" s="167">
        <f>'14'!S29</f>
        <v>790</v>
      </c>
      <c r="T4" s="167">
        <f>'14'!T29</f>
        <v>0</v>
      </c>
      <c r="U4" s="167">
        <f>'14'!U29</f>
        <v>0</v>
      </c>
      <c r="V4" s="167">
        <f>'14'!V29</f>
        <v>0</v>
      </c>
      <c r="W4" s="167">
        <f>'14'!W29</f>
        <v>0</v>
      </c>
      <c r="X4" s="167">
        <f>'14'!X29</f>
        <v>0</v>
      </c>
      <c r="Y4" s="167">
        <f>'14'!Y29</f>
        <v>0</v>
      </c>
      <c r="Z4" s="167">
        <f>'14'!Z29</f>
        <v>686</v>
      </c>
      <c r="AA4" s="167">
        <f>'14'!AA29</f>
        <v>624</v>
      </c>
      <c r="AB4" s="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54" priority="26" stopIfTrue="1" operator="greaterThan">
      <formula>0</formula>
    </cfRule>
  </conditionalFormatting>
  <conditionalFormatting sqref="AQ31">
    <cfRule type="cellIs" dxfId="453" priority="24" operator="greaterThan">
      <formula>$AQ$7:$AQ$18&lt;100</formula>
    </cfRule>
    <cfRule type="cellIs" dxfId="452" priority="25" operator="greaterThan">
      <formula>100</formula>
    </cfRule>
  </conditionalFormatting>
  <conditionalFormatting sqref="D29:J29 Q29:AB29 Q28:AA28 K4:P29">
    <cfRule type="cellIs" dxfId="451" priority="23" operator="equal">
      <formula>212030016606640</formula>
    </cfRule>
  </conditionalFormatting>
  <conditionalFormatting sqref="D29:J29 L29:AB29 L28:AA28 K4:K29">
    <cfRule type="cellIs" dxfId="450" priority="21" operator="equal">
      <formula>$K$4</formula>
    </cfRule>
    <cfRule type="cellIs" dxfId="449" priority="22" operator="equal">
      <formula>2120</formula>
    </cfRule>
  </conditionalFormatting>
  <conditionalFormatting sqref="D29:L29 M4:N29">
    <cfRule type="cellIs" dxfId="448" priority="19" operator="equal">
      <formula>$M$4</formula>
    </cfRule>
    <cfRule type="cellIs" dxfId="447" priority="20" operator="equal">
      <formula>300</formula>
    </cfRule>
  </conditionalFormatting>
  <conditionalFormatting sqref="O4:O29">
    <cfRule type="cellIs" dxfId="446" priority="17" operator="equal">
      <formula>$O$4</formula>
    </cfRule>
    <cfRule type="cellIs" dxfId="445" priority="18" operator="equal">
      <formula>1660</formula>
    </cfRule>
  </conditionalFormatting>
  <conditionalFormatting sqref="P4:P29">
    <cfRule type="cellIs" dxfId="444" priority="15" operator="equal">
      <formula>$P$4</formula>
    </cfRule>
    <cfRule type="cellIs" dxfId="443" priority="16" operator="equal">
      <formula>6640</formula>
    </cfRule>
  </conditionalFormatting>
  <conditionalFormatting sqref="AT6:AT28">
    <cfRule type="cellIs" dxfId="442" priority="14" operator="lessThan">
      <formula>0</formula>
    </cfRule>
  </conditionalFormatting>
  <conditionalFormatting sqref="AT7:AT18">
    <cfRule type="cellIs" dxfId="441" priority="11" operator="lessThan">
      <formula>0</formula>
    </cfRule>
    <cfRule type="cellIs" dxfId="440" priority="12" operator="lessThan">
      <formula>0</formula>
    </cfRule>
    <cfRule type="cellIs" dxfId="439" priority="13" operator="lessThan">
      <formula>0</formula>
    </cfRule>
  </conditionalFormatting>
  <conditionalFormatting sqref="L28:AA28 K4:K28">
    <cfRule type="cellIs" dxfId="438" priority="10" operator="equal">
      <formula>$K$4</formula>
    </cfRule>
  </conditionalFormatting>
  <conditionalFormatting sqref="D28:D29 D6:D22 D24:D26 D4:AA4">
    <cfRule type="cellIs" dxfId="437" priority="9" operator="equal">
      <formula>$D$4</formula>
    </cfRule>
  </conditionalFormatting>
  <conditionalFormatting sqref="S4:S29">
    <cfRule type="cellIs" dxfId="436" priority="8" operator="equal">
      <formula>$S$4</formula>
    </cfRule>
  </conditionalFormatting>
  <conditionalFormatting sqref="Z4:Z29">
    <cfRule type="cellIs" dxfId="435" priority="7" operator="equal">
      <formula>$Z$4</formula>
    </cfRule>
  </conditionalFormatting>
  <conditionalFormatting sqref="AA4:AA29">
    <cfRule type="cellIs" dxfId="434" priority="6" operator="equal">
      <formula>$AA$4</formula>
    </cfRule>
  </conditionalFormatting>
  <conditionalFormatting sqref="AB4:AB29">
    <cfRule type="cellIs" dxfId="433" priority="5" operator="equal">
      <formula>$AB$4</formula>
    </cfRule>
  </conditionalFormatting>
  <conditionalFormatting sqref="AT7:AT28">
    <cfRule type="cellIs" dxfId="432" priority="2" operator="lessThan">
      <formula>0</formula>
    </cfRule>
    <cfRule type="cellIs" dxfId="431" priority="3" operator="lessThan">
      <formula>0</formula>
    </cfRule>
    <cfRule type="cellIs" dxfId="430" priority="4" operator="lessThan">
      <formula>0</formula>
    </cfRule>
  </conditionalFormatting>
  <conditionalFormatting sqref="D5:AA5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88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67">
        <f>'15'!D29</f>
        <v>446539</v>
      </c>
      <c r="E4" s="167">
        <f>'15'!E29</f>
        <v>0</v>
      </c>
      <c r="F4" s="167">
        <f>'15'!F29</f>
        <v>0</v>
      </c>
      <c r="G4" s="167">
        <f>'15'!G29</f>
        <v>0</v>
      </c>
      <c r="H4" s="167">
        <f>'15'!H29</f>
        <v>0</v>
      </c>
      <c r="I4" s="167">
        <f>'15'!I29</f>
        <v>0</v>
      </c>
      <c r="J4" s="167">
        <f>'15'!J29</f>
        <v>0</v>
      </c>
      <c r="K4" s="167">
        <f>'15'!K29</f>
        <v>1320</v>
      </c>
      <c r="L4" s="167">
        <f>'15'!L29</f>
        <v>0</v>
      </c>
      <c r="M4" s="167">
        <f>'15'!M29</f>
        <v>5320</v>
      </c>
      <c r="N4" s="167">
        <f>'15'!N29</f>
        <v>0</v>
      </c>
      <c r="O4" s="167">
        <f>'15'!O29</f>
        <v>820</v>
      </c>
      <c r="P4" s="167">
        <f>'15'!P29</f>
        <v>5900</v>
      </c>
      <c r="Q4" s="167">
        <f>'15'!Q29</f>
        <v>0</v>
      </c>
      <c r="R4" s="167">
        <f>'15'!R29</f>
        <v>0</v>
      </c>
      <c r="S4" s="167">
        <f>'15'!S29</f>
        <v>790</v>
      </c>
      <c r="T4" s="167">
        <f>'15'!T29</f>
        <v>0</v>
      </c>
      <c r="U4" s="167">
        <f>'15'!U29</f>
        <v>0</v>
      </c>
      <c r="V4" s="167">
        <f>'15'!V29</f>
        <v>0</v>
      </c>
      <c r="W4" s="167">
        <f>'15'!W29</f>
        <v>0</v>
      </c>
      <c r="X4" s="167">
        <f>'15'!X29</f>
        <v>0</v>
      </c>
      <c r="Y4" s="167">
        <f>'15'!Y29</f>
        <v>0</v>
      </c>
      <c r="Z4" s="167">
        <f>'15'!Z29</f>
        <v>686</v>
      </c>
      <c r="AA4" s="167">
        <f>'15'!AA29</f>
        <v>624</v>
      </c>
      <c r="AB4" s="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28" priority="26" stopIfTrue="1" operator="greaterThan">
      <formula>0</formula>
    </cfRule>
  </conditionalFormatting>
  <conditionalFormatting sqref="AQ31">
    <cfRule type="cellIs" dxfId="427" priority="24" operator="greaterThan">
      <formula>$AQ$7:$AQ$18&lt;100</formula>
    </cfRule>
    <cfRule type="cellIs" dxfId="426" priority="25" operator="greaterThan">
      <formula>100</formula>
    </cfRule>
  </conditionalFormatting>
  <conditionalFormatting sqref="D29:J29 Q29:AB29 Q28:AA28 K4:P29">
    <cfRule type="cellIs" dxfId="425" priority="23" operator="equal">
      <formula>212030016606640</formula>
    </cfRule>
  </conditionalFormatting>
  <conditionalFormatting sqref="D29:J29 L29:AB29 L28:AA28 K4:K29">
    <cfRule type="cellIs" dxfId="424" priority="21" operator="equal">
      <formula>$K$4</formula>
    </cfRule>
    <cfRule type="cellIs" dxfId="423" priority="22" operator="equal">
      <formula>2120</formula>
    </cfRule>
  </conditionalFormatting>
  <conditionalFormatting sqref="D29:L29 M4:N29">
    <cfRule type="cellIs" dxfId="422" priority="19" operator="equal">
      <formula>$M$4</formula>
    </cfRule>
    <cfRule type="cellIs" dxfId="421" priority="20" operator="equal">
      <formula>300</formula>
    </cfRule>
  </conditionalFormatting>
  <conditionalFormatting sqref="O4:O29">
    <cfRule type="cellIs" dxfId="420" priority="17" operator="equal">
      <formula>$O$4</formula>
    </cfRule>
    <cfRule type="cellIs" dxfId="419" priority="18" operator="equal">
      <formula>1660</formula>
    </cfRule>
  </conditionalFormatting>
  <conditionalFormatting sqref="P4:P29">
    <cfRule type="cellIs" dxfId="418" priority="15" operator="equal">
      <formula>$P$4</formula>
    </cfRule>
    <cfRule type="cellIs" dxfId="417" priority="16" operator="equal">
      <formula>6640</formula>
    </cfRule>
  </conditionalFormatting>
  <conditionalFormatting sqref="AT6:AT28">
    <cfRule type="cellIs" dxfId="416" priority="14" operator="lessThan">
      <formula>0</formula>
    </cfRule>
  </conditionalFormatting>
  <conditionalFormatting sqref="AT7:AT18">
    <cfRule type="cellIs" dxfId="415" priority="11" operator="lessThan">
      <formula>0</formula>
    </cfRule>
    <cfRule type="cellIs" dxfId="414" priority="12" operator="lessThan">
      <formula>0</formula>
    </cfRule>
    <cfRule type="cellIs" dxfId="413" priority="13" operator="lessThan">
      <formula>0</formula>
    </cfRule>
  </conditionalFormatting>
  <conditionalFormatting sqref="L28:AA28 K4:K28">
    <cfRule type="cellIs" dxfId="412" priority="10" operator="equal">
      <formula>$K$4</formula>
    </cfRule>
  </conditionalFormatting>
  <conditionalFormatting sqref="D28:D29 D6:D22 D24:D26 D4:AA4">
    <cfRule type="cellIs" dxfId="411" priority="9" operator="equal">
      <formula>$D$4</formula>
    </cfRule>
  </conditionalFormatting>
  <conditionalFormatting sqref="S4:S29">
    <cfRule type="cellIs" dxfId="410" priority="8" operator="equal">
      <formula>$S$4</formula>
    </cfRule>
  </conditionalFormatting>
  <conditionalFormatting sqref="Z4:Z29">
    <cfRule type="cellIs" dxfId="409" priority="7" operator="equal">
      <formula>$Z$4</formula>
    </cfRule>
  </conditionalFormatting>
  <conditionalFormatting sqref="AA4:AA29">
    <cfRule type="cellIs" dxfId="408" priority="6" operator="equal">
      <formula>$AA$4</formula>
    </cfRule>
  </conditionalFormatting>
  <conditionalFormatting sqref="AB4:AB29">
    <cfRule type="cellIs" dxfId="407" priority="5" operator="equal">
      <formula>$AB$4</formula>
    </cfRule>
  </conditionalFormatting>
  <conditionalFormatting sqref="AT7:AT28">
    <cfRule type="cellIs" dxfId="406" priority="2" operator="lessThan">
      <formula>0</formula>
    </cfRule>
    <cfRule type="cellIs" dxfId="405" priority="3" operator="lessThan">
      <formula>0</formula>
    </cfRule>
    <cfRule type="cellIs" dxfId="404" priority="4" operator="lessThan">
      <formula>0</formula>
    </cfRule>
  </conditionalFormatting>
  <conditionalFormatting sqref="D5:AA5">
    <cfRule type="cellIs" dxfId="40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89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67">
        <f>'16'!D29</f>
        <v>446539</v>
      </c>
      <c r="E4" s="167">
        <f>'16'!E29</f>
        <v>0</v>
      </c>
      <c r="F4" s="167">
        <f>'16'!F29</f>
        <v>0</v>
      </c>
      <c r="G4" s="167">
        <f>'16'!G29</f>
        <v>0</v>
      </c>
      <c r="H4" s="167">
        <f>'16'!H29</f>
        <v>0</v>
      </c>
      <c r="I4" s="167">
        <f>'16'!I29</f>
        <v>0</v>
      </c>
      <c r="J4" s="167">
        <f>'16'!J29</f>
        <v>0</v>
      </c>
      <c r="K4" s="167">
        <f>'16'!K29</f>
        <v>1320</v>
      </c>
      <c r="L4" s="167">
        <f>'16'!L29</f>
        <v>0</v>
      </c>
      <c r="M4" s="167">
        <f>'16'!M29</f>
        <v>5320</v>
      </c>
      <c r="N4" s="167">
        <f>'16'!N29</f>
        <v>0</v>
      </c>
      <c r="O4" s="167">
        <f>'16'!O29</f>
        <v>820</v>
      </c>
      <c r="P4" s="167">
        <f>'16'!P29</f>
        <v>5900</v>
      </c>
      <c r="Q4" s="167">
        <f>'16'!Q29</f>
        <v>0</v>
      </c>
      <c r="R4" s="167">
        <f>'16'!R29</f>
        <v>0</v>
      </c>
      <c r="S4" s="167">
        <f>'16'!S29</f>
        <v>790</v>
      </c>
      <c r="T4" s="167">
        <f>'16'!T29</f>
        <v>0</v>
      </c>
      <c r="U4" s="167">
        <f>'16'!U29</f>
        <v>0</v>
      </c>
      <c r="V4" s="167">
        <f>'16'!V29</f>
        <v>0</v>
      </c>
      <c r="W4" s="167">
        <f>'16'!W29</f>
        <v>0</v>
      </c>
      <c r="X4" s="167">
        <f>'16'!X29</f>
        <v>0</v>
      </c>
      <c r="Y4" s="167">
        <f>'16'!Y29</f>
        <v>0</v>
      </c>
      <c r="Z4" s="167">
        <f>'16'!Z29</f>
        <v>686</v>
      </c>
      <c r="AA4" s="167">
        <f>'16'!AA29</f>
        <v>624</v>
      </c>
      <c r="AB4" s="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02" priority="26" stopIfTrue="1" operator="greaterThan">
      <formula>0</formula>
    </cfRule>
  </conditionalFormatting>
  <conditionalFormatting sqref="AQ31">
    <cfRule type="cellIs" dxfId="401" priority="24" operator="greaterThan">
      <formula>$AQ$7:$AQ$18&lt;100</formula>
    </cfRule>
    <cfRule type="cellIs" dxfId="400" priority="25" operator="greaterThan">
      <formula>100</formula>
    </cfRule>
  </conditionalFormatting>
  <conditionalFormatting sqref="D29:J29 Q29:AB29 Q28:AA28 K4:P29">
    <cfRule type="cellIs" dxfId="399" priority="23" operator="equal">
      <formula>212030016606640</formula>
    </cfRule>
  </conditionalFormatting>
  <conditionalFormatting sqref="D29:J29 L29:AB29 L28:AA28 K4:K29">
    <cfRule type="cellIs" dxfId="398" priority="21" operator="equal">
      <formula>$K$4</formula>
    </cfRule>
    <cfRule type="cellIs" dxfId="397" priority="22" operator="equal">
      <formula>2120</formula>
    </cfRule>
  </conditionalFormatting>
  <conditionalFormatting sqref="D29:L29 M4:N29">
    <cfRule type="cellIs" dxfId="396" priority="19" operator="equal">
      <formula>$M$4</formula>
    </cfRule>
    <cfRule type="cellIs" dxfId="395" priority="20" operator="equal">
      <formula>300</formula>
    </cfRule>
  </conditionalFormatting>
  <conditionalFormatting sqref="O4:O29">
    <cfRule type="cellIs" dxfId="394" priority="17" operator="equal">
      <formula>$O$4</formula>
    </cfRule>
    <cfRule type="cellIs" dxfId="393" priority="18" operator="equal">
      <formula>1660</formula>
    </cfRule>
  </conditionalFormatting>
  <conditionalFormatting sqref="P4:P29">
    <cfRule type="cellIs" dxfId="392" priority="15" operator="equal">
      <formula>$P$4</formula>
    </cfRule>
    <cfRule type="cellIs" dxfId="391" priority="16" operator="equal">
      <formula>6640</formula>
    </cfRule>
  </conditionalFormatting>
  <conditionalFormatting sqref="AT6:AT28">
    <cfRule type="cellIs" dxfId="390" priority="14" operator="lessThan">
      <formula>0</formula>
    </cfRule>
  </conditionalFormatting>
  <conditionalFormatting sqref="AT7:AT18">
    <cfRule type="cellIs" dxfId="389" priority="11" operator="lessThan">
      <formula>0</formula>
    </cfRule>
    <cfRule type="cellIs" dxfId="388" priority="12" operator="lessThan">
      <formula>0</formula>
    </cfRule>
    <cfRule type="cellIs" dxfId="387" priority="13" operator="lessThan">
      <formula>0</formula>
    </cfRule>
  </conditionalFormatting>
  <conditionalFormatting sqref="L28:AA28 K4:K28">
    <cfRule type="cellIs" dxfId="386" priority="10" operator="equal">
      <formula>$K$4</formula>
    </cfRule>
  </conditionalFormatting>
  <conditionalFormatting sqref="D28:D29 D6:D22 D24:D26 D4:AA4">
    <cfRule type="cellIs" dxfId="385" priority="9" operator="equal">
      <formula>$D$4</formula>
    </cfRule>
  </conditionalFormatting>
  <conditionalFormatting sqref="S4:S29">
    <cfRule type="cellIs" dxfId="384" priority="8" operator="equal">
      <formula>$S$4</formula>
    </cfRule>
  </conditionalFormatting>
  <conditionalFormatting sqref="Z4:Z29">
    <cfRule type="cellIs" dxfId="383" priority="7" operator="equal">
      <formula>$Z$4</formula>
    </cfRule>
  </conditionalFormatting>
  <conditionalFormatting sqref="AA4:AA29">
    <cfRule type="cellIs" dxfId="382" priority="6" operator="equal">
      <formula>$AA$4</formula>
    </cfRule>
  </conditionalFormatting>
  <conditionalFormatting sqref="AB4:AB29">
    <cfRule type="cellIs" dxfId="381" priority="5" operator="equal">
      <formula>$AB$4</formula>
    </cfRule>
  </conditionalFormatting>
  <conditionalFormatting sqref="AT7:AT28">
    <cfRule type="cellIs" dxfId="380" priority="2" operator="lessThan">
      <formula>0</formula>
    </cfRule>
    <cfRule type="cellIs" dxfId="379" priority="3" operator="lessThan">
      <formula>0</formula>
    </cfRule>
    <cfRule type="cellIs" dxfId="378" priority="4" operator="lessThan">
      <formula>0</formula>
    </cfRule>
  </conditionalFormatting>
  <conditionalFormatting sqref="D5:AA5">
    <cfRule type="cellIs" dxfId="377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90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67">
        <f>'17'!D29</f>
        <v>446539</v>
      </c>
      <c r="E4" s="167">
        <f>'17'!E29</f>
        <v>0</v>
      </c>
      <c r="F4" s="167">
        <f>'17'!F29</f>
        <v>0</v>
      </c>
      <c r="G4" s="167">
        <f>'17'!G29</f>
        <v>0</v>
      </c>
      <c r="H4" s="167">
        <f>'17'!H29</f>
        <v>0</v>
      </c>
      <c r="I4" s="167">
        <f>'17'!I29</f>
        <v>0</v>
      </c>
      <c r="J4" s="167">
        <f>'17'!J29</f>
        <v>0</v>
      </c>
      <c r="K4" s="167">
        <f>'17'!K29</f>
        <v>1320</v>
      </c>
      <c r="L4" s="167">
        <f>'17'!L29</f>
        <v>0</v>
      </c>
      <c r="M4" s="167">
        <f>'17'!M29</f>
        <v>5320</v>
      </c>
      <c r="N4" s="167">
        <f>'17'!N29</f>
        <v>0</v>
      </c>
      <c r="O4" s="167">
        <f>'17'!O29</f>
        <v>820</v>
      </c>
      <c r="P4" s="167">
        <f>'17'!P29</f>
        <v>5900</v>
      </c>
      <c r="Q4" s="167">
        <f>'17'!Q29</f>
        <v>0</v>
      </c>
      <c r="R4" s="167">
        <f>'17'!R29</f>
        <v>0</v>
      </c>
      <c r="S4" s="167">
        <f>'17'!S29</f>
        <v>790</v>
      </c>
      <c r="T4" s="167">
        <f>'17'!T29</f>
        <v>0</v>
      </c>
      <c r="U4" s="167">
        <f>'17'!U29</f>
        <v>0</v>
      </c>
      <c r="V4" s="167">
        <f>'17'!V29</f>
        <v>0</v>
      </c>
      <c r="W4" s="167">
        <f>'17'!W29</f>
        <v>0</v>
      </c>
      <c r="X4" s="167">
        <f>'17'!X29</f>
        <v>0</v>
      </c>
      <c r="Y4" s="167">
        <f>'17'!Y29</f>
        <v>0</v>
      </c>
      <c r="Z4" s="167">
        <f>'17'!Z29</f>
        <v>686</v>
      </c>
      <c r="AA4" s="167">
        <f>'17'!AA29</f>
        <v>624</v>
      </c>
      <c r="AB4" s="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76" priority="26" stopIfTrue="1" operator="greaterThan">
      <formula>0</formula>
    </cfRule>
  </conditionalFormatting>
  <conditionalFormatting sqref="AQ31">
    <cfRule type="cellIs" dxfId="375" priority="24" operator="greaterThan">
      <formula>$AQ$7:$AQ$18&lt;100</formula>
    </cfRule>
    <cfRule type="cellIs" dxfId="374" priority="25" operator="greaterThan">
      <formula>100</formula>
    </cfRule>
  </conditionalFormatting>
  <conditionalFormatting sqref="D29:J29 Q29:AB29 Q28:AA28 K4:P29">
    <cfRule type="cellIs" dxfId="373" priority="23" operator="equal">
      <formula>212030016606640</formula>
    </cfRule>
  </conditionalFormatting>
  <conditionalFormatting sqref="D29:J29 L29:AB29 L28:AA28 K4:K29">
    <cfRule type="cellIs" dxfId="372" priority="21" operator="equal">
      <formula>$K$4</formula>
    </cfRule>
    <cfRule type="cellIs" dxfId="371" priority="22" operator="equal">
      <formula>2120</formula>
    </cfRule>
  </conditionalFormatting>
  <conditionalFormatting sqref="D29:L29 M4:N29">
    <cfRule type="cellIs" dxfId="370" priority="19" operator="equal">
      <formula>$M$4</formula>
    </cfRule>
    <cfRule type="cellIs" dxfId="369" priority="20" operator="equal">
      <formula>300</formula>
    </cfRule>
  </conditionalFormatting>
  <conditionalFormatting sqref="O4:O29">
    <cfRule type="cellIs" dxfId="368" priority="17" operator="equal">
      <formula>$O$4</formula>
    </cfRule>
    <cfRule type="cellIs" dxfId="367" priority="18" operator="equal">
      <formula>1660</formula>
    </cfRule>
  </conditionalFormatting>
  <conditionalFormatting sqref="P4:P29">
    <cfRule type="cellIs" dxfId="366" priority="15" operator="equal">
      <formula>$P$4</formula>
    </cfRule>
    <cfRule type="cellIs" dxfId="365" priority="16" operator="equal">
      <formula>6640</formula>
    </cfRule>
  </conditionalFormatting>
  <conditionalFormatting sqref="AT6:AT28">
    <cfRule type="cellIs" dxfId="364" priority="14" operator="lessThan">
      <formula>0</formula>
    </cfRule>
  </conditionalFormatting>
  <conditionalFormatting sqref="AT7:AT18">
    <cfRule type="cellIs" dxfId="363" priority="11" operator="lessThan">
      <formula>0</formula>
    </cfRule>
    <cfRule type="cellIs" dxfId="362" priority="12" operator="lessThan">
      <formula>0</formula>
    </cfRule>
    <cfRule type="cellIs" dxfId="361" priority="13" operator="lessThan">
      <formula>0</formula>
    </cfRule>
  </conditionalFormatting>
  <conditionalFormatting sqref="L28:AA28 K4:K28">
    <cfRule type="cellIs" dxfId="360" priority="10" operator="equal">
      <formula>$K$4</formula>
    </cfRule>
  </conditionalFormatting>
  <conditionalFormatting sqref="D28:D29 D6:D22 D24:D26 D4:AA4">
    <cfRule type="cellIs" dxfId="359" priority="9" operator="equal">
      <formula>$D$4</formula>
    </cfRule>
  </conditionalFormatting>
  <conditionalFormatting sqref="S4:S29">
    <cfRule type="cellIs" dxfId="358" priority="8" operator="equal">
      <formula>$S$4</formula>
    </cfRule>
  </conditionalFormatting>
  <conditionalFormatting sqref="Z4:Z29">
    <cfRule type="cellIs" dxfId="357" priority="7" operator="equal">
      <formula>$Z$4</formula>
    </cfRule>
  </conditionalFormatting>
  <conditionalFormatting sqref="AA4:AA29">
    <cfRule type="cellIs" dxfId="356" priority="6" operator="equal">
      <formula>$AA$4</formula>
    </cfRule>
  </conditionalFormatting>
  <conditionalFormatting sqref="AB4:AB29">
    <cfRule type="cellIs" dxfId="355" priority="5" operator="equal">
      <formula>$AB$4</formula>
    </cfRule>
  </conditionalFormatting>
  <conditionalFormatting sqref="AT7:AT28">
    <cfRule type="cellIs" dxfId="354" priority="2" operator="lessThan">
      <formula>0</formula>
    </cfRule>
    <cfRule type="cellIs" dxfId="353" priority="3" operator="lessThan">
      <formula>0</formula>
    </cfRule>
    <cfRule type="cellIs" dxfId="352" priority="4" operator="lessThan">
      <formula>0</formula>
    </cfRule>
  </conditionalFormatting>
  <conditionalFormatting sqref="D5:AA5">
    <cfRule type="cellIs" dxfId="35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sqref="A1:AT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91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67">
        <f>'18'!D29</f>
        <v>446539</v>
      </c>
      <c r="E4" s="167">
        <f>'18'!E29</f>
        <v>0</v>
      </c>
      <c r="F4" s="167">
        <f>'18'!F29</f>
        <v>0</v>
      </c>
      <c r="G4" s="167">
        <f>'18'!G29</f>
        <v>0</v>
      </c>
      <c r="H4" s="167">
        <f>'18'!H29</f>
        <v>0</v>
      </c>
      <c r="I4" s="167">
        <f>'18'!I29</f>
        <v>0</v>
      </c>
      <c r="J4" s="167">
        <f>'18'!J29</f>
        <v>0</v>
      </c>
      <c r="K4" s="167">
        <f>'18'!K29</f>
        <v>1320</v>
      </c>
      <c r="L4" s="167">
        <f>'18'!L29</f>
        <v>0</v>
      </c>
      <c r="M4" s="167">
        <f>'18'!M29</f>
        <v>5320</v>
      </c>
      <c r="N4" s="167">
        <f>'18'!N29</f>
        <v>0</v>
      </c>
      <c r="O4" s="167">
        <f>'18'!O29</f>
        <v>820</v>
      </c>
      <c r="P4" s="167">
        <f>'18'!P29</f>
        <v>5900</v>
      </c>
      <c r="Q4" s="167">
        <f>'18'!Q29</f>
        <v>0</v>
      </c>
      <c r="R4" s="167">
        <f>'18'!R29</f>
        <v>0</v>
      </c>
      <c r="S4" s="167">
        <f>'18'!S29</f>
        <v>790</v>
      </c>
      <c r="T4" s="167">
        <f>'18'!T29</f>
        <v>0</v>
      </c>
      <c r="U4" s="167">
        <f>'18'!U29</f>
        <v>0</v>
      </c>
      <c r="V4" s="167">
        <f>'18'!V29</f>
        <v>0</v>
      </c>
      <c r="W4" s="167">
        <f>'18'!W29</f>
        <v>0</v>
      </c>
      <c r="X4" s="167">
        <f>'18'!X29</f>
        <v>0</v>
      </c>
      <c r="Y4" s="167">
        <f>'18'!Y29</f>
        <v>0</v>
      </c>
      <c r="Z4" s="167">
        <f>'18'!Z29</f>
        <v>686</v>
      </c>
      <c r="AA4" s="167">
        <f>'18'!AA29</f>
        <v>624</v>
      </c>
      <c r="AB4" s="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50" priority="26" stopIfTrue="1" operator="greaterThan">
      <formula>0</formula>
    </cfRule>
  </conditionalFormatting>
  <conditionalFormatting sqref="AQ31">
    <cfRule type="cellIs" dxfId="349" priority="24" operator="greaterThan">
      <formula>$AQ$7:$AQ$18&lt;100</formula>
    </cfRule>
    <cfRule type="cellIs" dxfId="348" priority="25" operator="greaterThan">
      <formula>100</formula>
    </cfRule>
  </conditionalFormatting>
  <conditionalFormatting sqref="D29:J29 Q29:AB29 Q28:AA28 K4:P29">
    <cfRule type="cellIs" dxfId="347" priority="23" operator="equal">
      <formula>212030016606640</formula>
    </cfRule>
  </conditionalFormatting>
  <conditionalFormatting sqref="D29:J29 L29:AB29 L28:AA28 K4:K29">
    <cfRule type="cellIs" dxfId="346" priority="21" operator="equal">
      <formula>$K$4</formula>
    </cfRule>
    <cfRule type="cellIs" dxfId="345" priority="22" operator="equal">
      <formula>2120</formula>
    </cfRule>
  </conditionalFormatting>
  <conditionalFormatting sqref="D29:L29 M4:N29">
    <cfRule type="cellIs" dxfId="344" priority="19" operator="equal">
      <formula>$M$4</formula>
    </cfRule>
    <cfRule type="cellIs" dxfId="343" priority="20" operator="equal">
      <formula>300</formula>
    </cfRule>
  </conditionalFormatting>
  <conditionalFormatting sqref="O4:O29">
    <cfRule type="cellIs" dxfId="342" priority="17" operator="equal">
      <formula>$O$4</formula>
    </cfRule>
    <cfRule type="cellIs" dxfId="341" priority="18" operator="equal">
      <formula>1660</formula>
    </cfRule>
  </conditionalFormatting>
  <conditionalFormatting sqref="P4:P29">
    <cfRule type="cellIs" dxfId="340" priority="15" operator="equal">
      <formula>$P$4</formula>
    </cfRule>
    <cfRule type="cellIs" dxfId="339" priority="16" operator="equal">
      <formula>6640</formula>
    </cfRule>
  </conditionalFormatting>
  <conditionalFormatting sqref="AT6:AT28">
    <cfRule type="cellIs" dxfId="338" priority="14" operator="lessThan">
      <formula>0</formula>
    </cfRule>
  </conditionalFormatting>
  <conditionalFormatting sqref="AT7:AT18">
    <cfRule type="cellIs" dxfId="337" priority="11" operator="lessThan">
      <formula>0</formula>
    </cfRule>
    <cfRule type="cellIs" dxfId="336" priority="12" operator="lessThan">
      <formula>0</formula>
    </cfRule>
    <cfRule type="cellIs" dxfId="335" priority="13" operator="lessThan">
      <formula>0</formula>
    </cfRule>
  </conditionalFormatting>
  <conditionalFormatting sqref="L28:AA28 K4:K28">
    <cfRule type="cellIs" dxfId="334" priority="10" operator="equal">
      <formula>$K$4</formula>
    </cfRule>
  </conditionalFormatting>
  <conditionalFormatting sqref="D28:D29 D6:D22 D24:D26 D4:AA4">
    <cfRule type="cellIs" dxfId="333" priority="9" operator="equal">
      <formula>$D$4</formula>
    </cfRule>
  </conditionalFormatting>
  <conditionalFormatting sqref="S4:S29">
    <cfRule type="cellIs" dxfId="332" priority="8" operator="equal">
      <formula>$S$4</formula>
    </cfRule>
  </conditionalFormatting>
  <conditionalFormatting sqref="Z4:Z29">
    <cfRule type="cellIs" dxfId="331" priority="7" operator="equal">
      <formula>$Z$4</formula>
    </cfRule>
  </conditionalFormatting>
  <conditionalFormatting sqref="AA4:AA29">
    <cfRule type="cellIs" dxfId="330" priority="6" operator="equal">
      <formula>$AA$4</formula>
    </cfRule>
  </conditionalFormatting>
  <conditionalFormatting sqref="AB4:AB29">
    <cfRule type="cellIs" dxfId="329" priority="5" operator="equal">
      <formula>$AB$4</formula>
    </cfRule>
  </conditionalFormatting>
  <conditionalFormatting sqref="AT7:AT28">
    <cfRule type="cellIs" dxfId="328" priority="2" operator="lessThan">
      <formula>0</formula>
    </cfRule>
    <cfRule type="cellIs" dxfId="327" priority="3" operator="lessThan">
      <formula>0</formula>
    </cfRule>
    <cfRule type="cellIs" dxfId="326" priority="4" operator="lessThan">
      <formula>0</formula>
    </cfRule>
  </conditionalFormatting>
  <conditionalFormatting sqref="D5:AA5">
    <cfRule type="cellIs" dxfId="325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9" sqref="A9:XFD9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21" customHeight="1" thickBo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74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15"/>
      <c r="D4" s="167">
        <f>'01'!D29</f>
        <v>757383</v>
      </c>
      <c r="E4" s="167">
        <f>'01'!E29</f>
        <v>0</v>
      </c>
      <c r="F4" s="167">
        <f>'01'!F29</f>
        <v>0</v>
      </c>
      <c r="G4" s="167">
        <f>'01'!G29</f>
        <v>0</v>
      </c>
      <c r="H4" s="167">
        <f>'01'!H29</f>
        <v>0</v>
      </c>
      <c r="I4" s="167">
        <f>'01'!I29</f>
        <v>0</v>
      </c>
      <c r="J4" s="167">
        <f>'01'!J29</f>
        <v>0</v>
      </c>
      <c r="K4" s="167">
        <f>'01'!K29</f>
        <v>2640</v>
      </c>
      <c r="L4" s="167">
        <f>'01'!L29</f>
        <v>0</v>
      </c>
      <c r="M4" s="167">
        <f>'01'!M29</f>
        <v>3250</v>
      </c>
      <c r="N4" s="167">
        <f>'01'!N29</f>
        <v>0</v>
      </c>
      <c r="O4" s="167">
        <f>'01'!O29</f>
        <v>1060</v>
      </c>
      <c r="P4" s="167">
        <f>'01'!P29</f>
        <v>6370</v>
      </c>
      <c r="Q4" s="167">
        <f>'01'!Q29</f>
        <v>0</v>
      </c>
      <c r="R4" s="167">
        <f>'01'!R29</f>
        <v>0</v>
      </c>
      <c r="S4" s="167">
        <f>'01'!S29</f>
        <v>2553</v>
      </c>
      <c r="T4" s="167">
        <f>'01'!T29</f>
        <v>0</v>
      </c>
      <c r="U4" s="167">
        <f>'01'!U29</f>
        <v>0</v>
      </c>
      <c r="V4" s="167">
        <f>'01'!V29</f>
        <v>0</v>
      </c>
      <c r="W4" s="167">
        <f>'01'!W29</f>
        <v>0</v>
      </c>
      <c r="X4" s="167">
        <f>'01'!X29</f>
        <v>0</v>
      </c>
      <c r="Y4" s="167">
        <f>'01'!Y29</f>
        <v>0</v>
      </c>
      <c r="Z4" s="167">
        <f>'01'!Z29</f>
        <v>704</v>
      </c>
      <c r="AA4" s="167">
        <f>'01'!AA29</f>
        <v>238</v>
      </c>
      <c r="AB4" s="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15"/>
      <c r="D5" s="115"/>
      <c r="E5" s="115"/>
      <c r="F5" s="115"/>
      <c r="G5" s="115"/>
      <c r="H5" s="115"/>
      <c r="I5" s="115"/>
      <c r="J5" s="115"/>
      <c r="K5" s="7"/>
      <c r="L5" s="7"/>
      <c r="M5" s="7"/>
      <c r="N5" s="7"/>
      <c r="O5" s="7"/>
      <c r="P5" s="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6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19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70" priority="26" stopIfTrue="1" operator="greaterThan">
      <formula>0</formula>
    </cfRule>
  </conditionalFormatting>
  <conditionalFormatting sqref="AQ31">
    <cfRule type="cellIs" dxfId="769" priority="24" operator="greaterThan">
      <formula>$AQ$7:$AQ$18&lt;100</formula>
    </cfRule>
    <cfRule type="cellIs" dxfId="768" priority="25" operator="greaterThan">
      <formula>100</formula>
    </cfRule>
  </conditionalFormatting>
  <conditionalFormatting sqref="D29:J29 Q29:AB29 Q28:AA28 K4:P29">
    <cfRule type="cellIs" dxfId="767" priority="23" operator="equal">
      <formula>212030016606640</formula>
    </cfRule>
  </conditionalFormatting>
  <conditionalFormatting sqref="D29:J29 L29:AB29 L28:AA28 K4:K29">
    <cfRule type="cellIs" dxfId="766" priority="21" operator="equal">
      <formula>$K$4</formula>
    </cfRule>
    <cfRule type="cellIs" dxfId="765" priority="22" operator="equal">
      <formula>2120</formula>
    </cfRule>
  </conditionalFormatting>
  <conditionalFormatting sqref="D29:L29 M4:N29">
    <cfRule type="cellIs" dxfId="764" priority="19" operator="equal">
      <formula>$M$4</formula>
    </cfRule>
    <cfRule type="cellIs" dxfId="763" priority="20" operator="equal">
      <formula>300</formula>
    </cfRule>
  </conditionalFormatting>
  <conditionalFormatting sqref="O4:O29">
    <cfRule type="cellIs" dxfId="762" priority="17" operator="equal">
      <formula>$O$4</formula>
    </cfRule>
    <cfRule type="cellIs" dxfId="761" priority="18" operator="equal">
      <formula>1660</formula>
    </cfRule>
  </conditionalFormatting>
  <conditionalFormatting sqref="P4:P29">
    <cfRule type="cellIs" dxfId="760" priority="15" operator="equal">
      <formula>$P$4</formula>
    </cfRule>
    <cfRule type="cellIs" dxfId="759" priority="16" operator="equal">
      <formula>6640</formula>
    </cfRule>
  </conditionalFormatting>
  <conditionalFormatting sqref="AT6:AT28">
    <cfRule type="cellIs" dxfId="758" priority="14" operator="lessThan">
      <formula>0</formula>
    </cfRule>
  </conditionalFormatting>
  <conditionalFormatting sqref="AT7:AT18">
    <cfRule type="cellIs" dxfId="757" priority="11" operator="lessThan">
      <formula>0</formula>
    </cfRule>
    <cfRule type="cellIs" dxfId="756" priority="12" operator="lessThan">
      <formula>0</formula>
    </cfRule>
    <cfRule type="cellIs" dxfId="755" priority="13" operator="lessThan">
      <formula>0</formula>
    </cfRule>
  </conditionalFormatting>
  <conditionalFormatting sqref="L28:AA28 K4:K28">
    <cfRule type="cellIs" dxfId="754" priority="10" operator="equal">
      <formula>$K$4</formula>
    </cfRule>
  </conditionalFormatting>
  <conditionalFormatting sqref="D6:D29 D4:AA4">
    <cfRule type="cellIs" dxfId="753" priority="9" operator="equal">
      <formula>$D$4</formula>
    </cfRule>
  </conditionalFormatting>
  <conditionalFormatting sqref="S4:S29">
    <cfRule type="cellIs" dxfId="752" priority="8" operator="equal">
      <formula>$S$4</formula>
    </cfRule>
  </conditionalFormatting>
  <conditionalFormatting sqref="Z4:Z29">
    <cfRule type="cellIs" dxfId="751" priority="7" operator="equal">
      <formula>$Z$4</formula>
    </cfRule>
  </conditionalFormatting>
  <conditionalFormatting sqref="AA4:AA29">
    <cfRule type="cellIs" dxfId="750" priority="6" operator="equal">
      <formula>$AA$4</formula>
    </cfRule>
  </conditionalFormatting>
  <conditionalFormatting sqref="AB4:AB29">
    <cfRule type="cellIs" dxfId="749" priority="5" operator="equal">
      <formula>$AB$4</formula>
    </cfRule>
  </conditionalFormatting>
  <conditionalFormatting sqref="AT7:AT28">
    <cfRule type="cellIs" dxfId="748" priority="2" operator="lessThan">
      <formula>0</formula>
    </cfRule>
    <cfRule type="cellIs" dxfId="747" priority="3" operator="lessThan">
      <formula>0</formula>
    </cfRule>
    <cfRule type="cellIs" dxfId="746" priority="4" operator="lessThan">
      <formula>0</formula>
    </cfRule>
  </conditionalFormatting>
  <conditionalFormatting sqref="D5:AA5">
    <cfRule type="cellIs" dxfId="74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92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67">
        <f>'19'!D29</f>
        <v>446539</v>
      </c>
      <c r="E4" s="167">
        <f>'19'!E29</f>
        <v>0</v>
      </c>
      <c r="F4" s="167">
        <f>'19'!F29</f>
        <v>0</v>
      </c>
      <c r="G4" s="167">
        <f>'19'!G29</f>
        <v>0</v>
      </c>
      <c r="H4" s="167">
        <f>'19'!H29</f>
        <v>0</v>
      </c>
      <c r="I4" s="167">
        <f>'19'!I29</f>
        <v>0</v>
      </c>
      <c r="J4" s="167">
        <f>'19'!J29</f>
        <v>0</v>
      </c>
      <c r="K4" s="167">
        <f>'19'!K29</f>
        <v>1320</v>
      </c>
      <c r="L4" s="167">
        <f>'19'!L29</f>
        <v>0</v>
      </c>
      <c r="M4" s="167">
        <f>'19'!M29</f>
        <v>5320</v>
      </c>
      <c r="N4" s="167">
        <f>'19'!N29</f>
        <v>0</v>
      </c>
      <c r="O4" s="167">
        <f>'19'!O29</f>
        <v>820</v>
      </c>
      <c r="P4" s="167">
        <f>'19'!P29</f>
        <v>5900</v>
      </c>
      <c r="Q4" s="167">
        <f>'19'!Q29</f>
        <v>0</v>
      </c>
      <c r="R4" s="167">
        <f>'19'!R29</f>
        <v>0</v>
      </c>
      <c r="S4" s="167">
        <f>'19'!S29</f>
        <v>790</v>
      </c>
      <c r="T4" s="167">
        <f>'19'!T29</f>
        <v>0</v>
      </c>
      <c r="U4" s="167">
        <f>'19'!U29</f>
        <v>0</v>
      </c>
      <c r="V4" s="167">
        <f>'19'!V29</f>
        <v>0</v>
      </c>
      <c r="W4" s="167">
        <f>'19'!W29</f>
        <v>0</v>
      </c>
      <c r="X4" s="167">
        <f>'19'!X29</f>
        <v>0</v>
      </c>
      <c r="Y4" s="167">
        <f>'19'!Y29</f>
        <v>0</v>
      </c>
      <c r="Z4" s="167">
        <f>'19'!Z29</f>
        <v>686</v>
      </c>
      <c r="AA4" s="167">
        <f>'19'!AA29</f>
        <v>624</v>
      </c>
      <c r="AB4" s="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24" priority="26" stopIfTrue="1" operator="greaterThan">
      <formula>0</formula>
    </cfRule>
  </conditionalFormatting>
  <conditionalFormatting sqref="AQ31">
    <cfRule type="cellIs" dxfId="323" priority="24" operator="greaterThan">
      <formula>$AQ$7:$AQ$18&lt;100</formula>
    </cfRule>
    <cfRule type="cellIs" dxfId="322" priority="25" operator="greaterThan">
      <formula>100</formula>
    </cfRule>
  </conditionalFormatting>
  <conditionalFormatting sqref="D29:J29 Q29:AB29 Q28:AA28 K4:P29">
    <cfRule type="cellIs" dxfId="321" priority="23" operator="equal">
      <formula>212030016606640</formula>
    </cfRule>
  </conditionalFormatting>
  <conditionalFormatting sqref="D29:J29 L29:AB29 L28:AA28 K4:K29">
    <cfRule type="cellIs" dxfId="320" priority="21" operator="equal">
      <formula>$K$4</formula>
    </cfRule>
    <cfRule type="cellIs" dxfId="319" priority="22" operator="equal">
      <formula>2120</formula>
    </cfRule>
  </conditionalFormatting>
  <conditionalFormatting sqref="D29:L29 M4:N29">
    <cfRule type="cellIs" dxfId="318" priority="19" operator="equal">
      <formula>$M$4</formula>
    </cfRule>
    <cfRule type="cellIs" dxfId="317" priority="20" operator="equal">
      <formula>300</formula>
    </cfRule>
  </conditionalFormatting>
  <conditionalFormatting sqref="O4:O29">
    <cfRule type="cellIs" dxfId="316" priority="17" operator="equal">
      <formula>$O$4</formula>
    </cfRule>
    <cfRule type="cellIs" dxfId="315" priority="18" operator="equal">
      <formula>1660</formula>
    </cfRule>
  </conditionalFormatting>
  <conditionalFormatting sqref="P4:P29">
    <cfRule type="cellIs" dxfId="314" priority="15" operator="equal">
      <formula>$P$4</formula>
    </cfRule>
    <cfRule type="cellIs" dxfId="313" priority="16" operator="equal">
      <formula>6640</formula>
    </cfRule>
  </conditionalFormatting>
  <conditionalFormatting sqref="AT6:AT28">
    <cfRule type="cellIs" dxfId="312" priority="14" operator="lessThan">
      <formula>0</formula>
    </cfRule>
  </conditionalFormatting>
  <conditionalFormatting sqref="AT7:AT18">
    <cfRule type="cellIs" dxfId="311" priority="11" operator="lessThan">
      <formula>0</formula>
    </cfRule>
    <cfRule type="cellIs" dxfId="310" priority="12" operator="lessThan">
      <formula>0</formula>
    </cfRule>
    <cfRule type="cellIs" dxfId="309" priority="13" operator="lessThan">
      <formula>0</formula>
    </cfRule>
  </conditionalFormatting>
  <conditionalFormatting sqref="L28:AA28 K4:K28">
    <cfRule type="cellIs" dxfId="308" priority="10" operator="equal">
      <formula>$K$4</formula>
    </cfRule>
  </conditionalFormatting>
  <conditionalFormatting sqref="D28:D29 D6:D22 D24:D26 D4:AA4">
    <cfRule type="cellIs" dxfId="307" priority="9" operator="equal">
      <formula>$D$4</formula>
    </cfRule>
  </conditionalFormatting>
  <conditionalFormatting sqref="S4:S29">
    <cfRule type="cellIs" dxfId="306" priority="8" operator="equal">
      <formula>$S$4</formula>
    </cfRule>
  </conditionalFormatting>
  <conditionalFormatting sqref="Z4:Z29">
    <cfRule type="cellIs" dxfId="305" priority="7" operator="equal">
      <formula>$Z$4</formula>
    </cfRule>
  </conditionalFormatting>
  <conditionalFormatting sqref="AA4:AA29">
    <cfRule type="cellIs" dxfId="304" priority="6" operator="equal">
      <formula>$AA$4</formula>
    </cfRule>
  </conditionalFormatting>
  <conditionalFormatting sqref="AB4:AB29">
    <cfRule type="cellIs" dxfId="303" priority="5" operator="equal">
      <formula>$AB$4</formula>
    </cfRule>
  </conditionalFormatting>
  <conditionalFormatting sqref="AT7:AT28">
    <cfRule type="cellIs" dxfId="302" priority="2" operator="lessThan">
      <formula>0</formula>
    </cfRule>
    <cfRule type="cellIs" dxfId="301" priority="3" operator="lessThan">
      <formula>0</formula>
    </cfRule>
    <cfRule type="cellIs" dxfId="300" priority="4" operator="lessThan">
      <formula>0</formula>
    </cfRule>
  </conditionalFormatting>
  <conditionalFormatting sqref="D5:AA5">
    <cfRule type="cellIs" dxfId="299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93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67">
        <f>'20'!D29</f>
        <v>446539</v>
      </c>
      <c r="E4" s="167">
        <f>'20'!E29</f>
        <v>0</v>
      </c>
      <c r="F4" s="167">
        <f>'20'!F29</f>
        <v>0</v>
      </c>
      <c r="G4" s="167">
        <f>'20'!G29</f>
        <v>0</v>
      </c>
      <c r="H4" s="167">
        <f>'20'!H29</f>
        <v>0</v>
      </c>
      <c r="I4" s="167">
        <f>'20'!I29</f>
        <v>0</v>
      </c>
      <c r="J4" s="167">
        <f>'20'!J29</f>
        <v>0</v>
      </c>
      <c r="K4" s="167">
        <f>'20'!K29</f>
        <v>1320</v>
      </c>
      <c r="L4" s="167">
        <f>'20'!L29</f>
        <v>0</v>
      </c>
      <c r="M4" s="167">
        <f>'20'!M29</f>
        <v>5320</v>
      </c>
      <c r="N4" s="167">
        <f>'20'!N29</f>
        <v>0</v>
      </c>
      <c r="O4" s="167">
        <f>'20'!O29</f>
        <v>820</v>
      </c>
      <c r="P4" s="167">
        <f>'20'!P29</f>
        <v>5900</v>
      </c>
      <c r="Q4" s="167">
        <f>'20'!Q29</f>
        <v>0</v>
      </c>
      <c r="R4" s="167">
        <f>'20'!R29</f>
        <v>0</v>
      </c>
      <c r="S4" s="167">
        <f>'20'!S29</f>
        <v>790</v>
      </c>
      <c r="T4" s="167">
        <f>'20'!T29</f>
        <v>0</v>
      </c>
      <c r="U4" s="167">
        <f>'20'!U29</f>
        <v>0</v>
      </c>
      <c r="V4" s="167">
        <f>'20'!V29</f>
        <v>0</v>
      </c>
      <c r="W4" s="167">
        <f>'20'!W29</f>
        <v>0</v>
      </c>
      <c r="X4" s="167">
        <f>'20'!X29</f>
        <v>0</v>
      </c>
      <c r="Y4" s="167">
        <f>'20'!Y29</f>
        <v>0</v>
      </c>
      <c r="Z4" s="167">
        <f>'20'!Z29</f>
        <v>686</v>
      </c>
      <c r="AA4" s="167">
        <f>'20'!AA29</f>
        <v>624</v>
      </c>
      <c r="AB4" s="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98" priority="26" stopIfTrue="1" operator="greaterThan">
      <formula>0</formula>
    </cfRule>
  </conditionalFormatting>
  <conditionalFormatting sqref="AQ31">
    <cfRule type="cellIs" dxfId="297" priority="24" operator="greaterThan">
      <formula>$AQ$7:$AQ$18&lt;100</formula>
    </cfRule>
    <cfRule type="cellIs" dxfId="296" priority="25" operator="greaterThan">
      <formula>100</formula>
    </cfRule>
  </conditionalFormatting>
  <conditionalFormatting sqref="D29:J29 Q29:AB29 Q28:AA28 K4:P29">
    <cfRule type="cellIs" dxfId="295" priority="23" operator="equal">
      <formula>212030016606640</formula>
    </cfRule>
  </conditionalFormatting>
  <conditionalFormatting sqref="D29:J29 L29:AB29 L28:AA28 K4:K29">
    <cfRule type="cellIs" dxfId="294" priority="21" operator="equal">
      <formula>$K$4</formula>
    </cfRule>
    <cfRule type="cellIs" dxfId="293" priority="22" operator="equal">
      <formula>2120</formula>
    </cfRule>
  </conditionalFormatting>
  <conditionalFormatting sqref="D29:L29 M4:N29">
    <cfRule type="cellIs" dxfId="292" priority="19" operator="equal">
      <formula>$M$4</formula>
    </cfRule>
    <cfRule type="cellIs" dxfId="291" priority="20" operator="equal">
      <formula>300</formula>
    </cfRule>
  </conditionalFormatting>
  <conditionalFormatting sqref="O4:O29">
    <cfRule type="cellIs" dxfId="290" priority="17" operator="equal">
      <formula>$O$4</formula>
    </cfRule>
    <cfRule type="cellIs" dxfId="289" priority="18" operator="equal">
      <formula>1660</formula>
    </cfRule>
  </conditionalFormatting>
  <conditionalFormatting sqref="P4:P29">
    <cfRule type="cellIs" dxfId="288" priority="15" operator="equal">
      <formula>$P$4</formula>
    </cfRule>
    <cfRule type="cellIs" dxfId="287" priority="16" operator="equal">
      <formula>6640</formula>
    </cfRule>
  </conditionalFormatting>
  <conditionalFormatting sqref="AT6:AT28">
    <cfRule type="cellIs" dxfId="286" priority="14" operator="lessThan">
      <formula>0</formula>
    </cfRule>
  </conditionalFormatting>
  <conditionalFormatting sqref="AT7:AT18">
    <cfRule type="cellIs" dxfId="285" priority="11" operator="lessThan">
      <formula>0</formula>
    </cfRule>
    <cfRule type="cellIs" dxfId="284" priority="12" operator="lessThan">
      <formula>0</formula>
    </cfRule>
    <cfRule type="cellIs" dxfId="283" priority="13" operator="lessThan">
      <formula>0</formula>
    </cfRule>
  </conditionalFormatting>
  <conditionalFormatting sqref="L28:AA28 K4:K28">
    <cfRule type="cellIs" dxfId="282" priority="10" operator="equal">
      <formula>$K$4</formula>
    </cfRule>
  </conditionalFormatting>
  <conditionalFormatting sqref="D28:D29 D6:D22 D24:D26 D4:AA4">
    <cfRule type="cellIs" dxfId="281" priority="9" operator="equal">
      <formula>$D$4</formula>
    </cfRule>
  </conditionalFormatting>
  <conditionalFormatting sqref="S4:S29">
    <cfRule type="cellIs" dxfId="280" priority="8" operator="equal">
      <formula>$S$4</formula>
    </cfRule>
  </conditionalFormatting>
  <conditionalFormatting sqref="Z4:Z29">
    <cfRule type="cellIs" dxfId="279" priority="7" operator="equal">
      <formula>$Z$4</formula>
    </cfRule>
  </conditionalFormatting>
  <conditionalFormatting sqref="AA4:AA29">
    <cfRule type="cellIs" dxfId="278" priority="6" operator="equal">
      <formula>$AA$4</formula>
    </cfRule>
  </conditionalFormatting>
  <conditionalFormatting sqref="AB4:AB29">
    <cfRule type="cellIs" dxfId="277" priority="5" operator="equal">
      <formula>$AB$4</formula>
    </cfRule>
  </conditionalFormatting>
  <conditionalFormatting sqref="AT7:AT28">
    <cfRule type="cellIs" dxfId="276" priority="2" operator="lessThan">
      <formula>0</formula>
    </cfRule>
    <cfRule type="cellIs" dxfId="275" priority="3" operator="lessThan">
      <formula>0</formula>
    </cfRule>
    <cfRule type="cellIs" dxfId="274" priority="4" operator="lessThan">
      <formula>0</formula>
    </cfRule>
  </conditionalFormatting>
  <conditionalFormatting sqref="D5:AA5">
    <cfRule type="cellIs" dxfId="27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94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67">
        <f>'21'!D29</f>
        <v>446539</v>
      </c>
      <c r="E4" s="167">
        <f>'21'!E29</f>
        <v>0</v>
      </c>
      <c r="F4" s="167">
        <f>'21'!F29</f>
        <v>0</v>
      </c>
      <c r="G4" s="167">
        <f>'21'!G29</f>
        <v>0</v>
      </c>
      <c r="H4" s="167">
        <f>'21'!H29</f>
        <v>0</v>
      </c>
      <c r="I4" s="167">
        <f>'21'!I29</f>
        <v>0</v>
      </c>
      <c r="J4" s="167">
        <f>'21'!J29</f>
        <v>0</v>
      </c>
      <c r="K4" s="167">
        <f>'21'!K29</f>
        <v>1320</v>
      </c>
      <c r="L4" s="167">
        <f>'21'!L29</f>
        <v>0</v>
      </c>
      <c r="M4" s="167">
        <f>'21'!M29</f>
        <v>5320</v>
      </c>
      <c r="N4" s="167">
        <f>'21'!N29</f>
        <v>0</v>
      </c>
      <c r="O4" s="167">
        <f>'21'!O29</f>
        <v>820</v>
      </c>
      <c r="P4" s="167">
        <f>'21'!P29</f>
        <v>5900</v>
      </c>
      <c r="Q4" s="167">
        <f>'21'!Q29</f>
        <v>0</v>
      </c>
      <c r="R4" s="167">
        <f>'21'!R29</f>
        <v>0</v>
      </c>
      <c r="S4" s="167">
        <f>'21'!S29</f>
        <v>790</v>
      </c>
      <c r="T4" s="167">
        <f>'21'!T29</f>
        <v>0</v>
      </c>
      <c r="U4" s="167">
        <f>'21'!U29</f>
        <v>0</v>
      </c>
      <c r="V4" s="167">
        <f>'21'!V29</f>
        <v>0</v>
      </c>
      <c r="W4" s="167">
        <f>'21'!W29</f>
        <v>0</v>
      </c>
      <c r="X4" s="167">
        <f>'21'!X29</f>
        <v>0</v>
      </c>
      <c r="Y4" s="167">
        <f>'21'!Y29</f>
        <v>0</v>
      </c>
      <c r="Z4" s="167">
        <f>'21'!Z29</f>
        <v>686</v>
      </c>
      <c r="AA4" s="167">
        <f>'21'!AA29</f>
        <v>624</v>
      </c>
      <c r="AB4" s="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72" priority="26" stopIfTrue="1" operator="greaterThan">
      <formula>0</formula>
    </cfRule>
  </conditionalFormatting>
  <conditionalFormatting sqref="AQ31">
    <cfRule type="cellIs" dxfId="271" priority="24" operator="greaterThan">
      <formula>$AQ$7:$AQ$18&lt;100</formula>
    </cfRule>
    <cfRule type="cellIs" dxfId="270" priority="25" operator="greaterThan">
      <formula>100</formula>
    </cfRule>
  </conditionalFormatting>
  <conditionalFormatting sqref="D29:J29 Q29:AB29 Q28:AA28 K4:P29">
    <cfRule type="cellIs" dxfId="269" priority="23" operator="equal">
      <formula>212030016606640</formula>
    </cfRule>
  </conditionalFormatting>
  <conditionalFormatting sqref="D29:J29 L29:AB29 L28:AA28 K4:K29">
    <cfRule type="cellIs" dxfId="268" priority="21" operator="equal">
      <formula>$K$4</formula>
    </cfRule>
    <cfRule type="cellIs" dxfId="267" priority="22" operator="equal">
      <formula>2120</formula>
    </cfRule>
  </conditionalFormatting>
  <conditionalFormatting sqref="D29:L29 M4:N29">
    <cfRule type="cellIs" dxfId="266" priority="19" operator="equal">
      <formula>$M$4</formula>
    </cfRule>
    <cfRule type="cellIs" dxfId="265" priority="20" operator="equal">
      <formula>300</formula>
    </cfRule>
  </conditionalFormatting>
  <conditionalFormatting sqref="O4:O29">
    <cfRule type="cellIs" dxfId="264" priority="17" operator="equal">
      <formula>$O$4</formula>
    </cfRule>
    <cfRule type="cellIs" dxfId="263" priority="18" operator="equal">
      <formula>1660</formula>
    </cfRule>
  </conditionalFormatting>
  <conditionalFormatting sqref="P4:P29">
    <cfRule type="cellIs" dxfId="262" priority="15" operator="equal">
      <formula>$P$4</formula>
    </cfRule>
    <cfRule type="cellIs" dxfId="261" priority="16" operator="equal">
      <formula>6640</formula>
    </cfRule>
  </conditionalFormatting>
  <conditionalFormatting sqref="AT6:AT28">
    <cfRule type="cellIs" dxfId="260" priority="14" operator="lessThan">
      <formula>0</formula>
    </cfRule>
  </conditionalFormatting>
  <conditionalFormatting sqref="AT7:AT18">
    <cfRule type="cellIs" dxfId="259" priority="11" operator="lessThan">
      <formula>0</formula>
    </cfRule>
    <cfRule type="cellIs" dxfId="258" priority="12" operator="lessThan">
      <formula>0</formula>
    </cfRule>
    <cfRule type="cellIs" dxfId="257" priority="13" operator="lessThan">
      <formula>0</formula>
    </cfRule>
  </conditionalFormatting>
  <conditionalFormatting sqref="L28:AA28 K4:K28">
    <cfRule type="cellIs" dxfId="256" priority="10" operator="equal">
      <formula>$K$4</formula>
    </cfRule>
  </conditionalFormatting>
  <conditionalFormatting sqref="D28:D29 D6:D22 D24:D26 D4:AA4">
    <cfRule type="cellIs" dxfId="255" priority="9" operator="equal">
      <formula>$D$4</formula>
    </cfRule>
  </conditionalFormatting>
  <conditionalFormatting sqref="S4:S29">
    <cfRule type="cellIs" dxfId="254" priority="8" operator="equal">
      <formula>$S$4</formula>
    </cfRule>
  </conditionalFormatting>
  <conditionalFormatting sqref="Z4:Z29">
    <cfRule type="cellIs" dxfId="253" priority="7" operator="equal">
      <formula>$Z$4</formula>
    </cfRule>
  </conditionalFormatting>
  <conditionalFormatting sqref="AA4:AA29">
    <cfRule type="cellIs" dxfId="252" priority="6" operator="equal">
      <formula>$AA$4</formula>
    </cfRule>
  </conditionalFormatting>
  <conditionalFormatting sqref="AB4:AB29">
    <cfRule type="cellIs" dxfId="251" priority="5" operator="equal">
      <formula>$AB$4</formula>
    </cfRule>
  </conditionalFormatting>
  <conditionalFormatting sqref="AT7:AT28">
    <cfRule type="cellIs" dxfId="250" priority="2" operator="lessThan">
      <formula>0</formula>
    </cfRule>
    <cfRule type="cellIs" dxfId="249" priority="3" operator="lessThan">
      <formula>0</formula>
    </cfRule>
    <cfRule type="cellIs" dxfId="248" priority="4" operator="lessThan">
      <formula>0</formula>
    </cfRule>
  </conditionalFormatting>
  <conditionalFormatting sqref="D5:AA5">
    <cfRule type="cellIs" dxfId="247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95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67">
        <f>'22'!D29</f>
        <v>446539</v>
      </c>
      <c r="E4" s="167">
        <f>'22'!E29</f>
        <v>0</v>
      </c>
      <c r="F4" s="167">
        <f>'22'!F29</f>
        <v>0</v>
      </c>
      <c r="G4" s="167">
        <f>'22'!G29</f>
        <v>0</v>
      </c>
      <c r="H4" s="167">
        <f>'22'!H29</f>
        <v>0</v>
      </c>
      <c r="I4" s="167">
        <f>'22'!I29</f>
        <v>0</v>
      </c>
      <c r="J4" s="167">
        <f>'22'!J29</f>
        <v>0</v>
      </c>
      <c r="K4" s="167">
        <f>'22'!K29</f>
        <v>1320</v>
      </c>
      <c r="L4" s="167">
        <f>'22'!L29</f>
        <v>0</v>
      </c>
      <c r="M4" s="167">
        <f>'22'!M29</f>
        <v>5320</v>
      </c>
      <c r="N4" s="167">
        <f>'22'!N29</f>
        <v>0</v>
      </c>
      <c r="O4" s="167">
        <f>'22'!O29</f>
        <v>820</v>
      </c>
      <c r="P4" s="167">
        <f>'22'!P29</f>
        <v>5900</v>
      </c>
      <c r="Q4" s="167">
        <f>'22'!Q29</f>
        <v>0</v>
      </c>
      <c r="R4" s="167">
        <f>'22'!R29</f>
        <v>0</v>
      </c>
      <c r="S4" s="167">
        <f>'22'!S29</f>
        <v>790</v>
      </c>
      <c r="T4" s="167">
        <f>'22'!T29</f>
        <v>0</v>
      </c>
      <c r="U4" s="167">
        <f>'22'!U29</f>
        <v>0</v>
      </c>
      <c r="V4" s="167">
        <f>'22'!V29</f>
        <v>0</v>
      </c>
      <c r="W4" s="167">
        <f>'22'!W29</f>
        <v>0</v>
      </c>
      <c r="X4" s="167">
        <f>'22'!X29</f>
        <v>0</v>
      </c>
      <c r="Y4" s="167">
        <f>'22'!Y29</f>
        <v>0</v>
      </c>
      <c r="Z4" s="167">
        <f>'22'!Z29</f>
        <v>686</v>
      </c>
      <c r="AA4" s="167">
        <f>'22'!AA29</f>
        <v>624</v>
      </c>
      <c r="AB4" s="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46" priority="26" stopIfTrue="1" operator="greaterThan">
      <formula>0</formula>
    </cfRule>
  </conditionalFormatting>
  <conditionalFormatting sqref="AQ31">
    <cfRule type="cellIs" dxfId="245" priority="24" operator="greaterThan">
      <formula>$AQ$7:$AQ$18&lt;100</formula>
    </cfRule>
    <cfRule type="cellIs" dxfId="244" priority="25" operator="greaterThan">
      <formula>100</formula>
    </cfRule>
  </conditionalFormatting>
  <conditionalFormatting sqref="D29:J29 Q29:AB29 Q28:AA28 K4:P29">
    <cfRule type="cellIs" dxfId="243" priority="23" operator="equal">
      <formula>212030016606640</formula>
    </cfRule>
  </conditionalFormatting>
  <conditionalFormatting sqref="D29:J29 L29:AB29 L28:AA28 K4:K29">
    <cfRule type="cellIs" dxfId="242" priority="21" operator="equal">
      <formula>$K$4</formula>
    </cfRule>
    <cfRule type="cellIs" dxfId="241" priority="22" operator="equal">
      <formula>2120</formula>
    </cfRule>
  </conditionalFormatting>
  <conditionalFormatting sqref="D29:L29 M4:N29">
    <cfRule type="cellIs" dxfId="240" priority="19" operator="equal">
      <formula>$M$4</formula>
    </cfRule>
    <cfRule type="cellIs" dxfId="239" priority="20" operator="equal">
      <formula>300</formula>
    </cfRule>
  </conditionalFormatting>
  <conditionalFormatting sqref="O4:O29">
    <cfRule type="cellIs" dxfId="238" priority="17" operator="equal">
      <formula>$O$4</formula>
    </cfRule>
    <cfRule type="cellIs" dxfId="237" priority="18" operator="equal">
      <formula>1660</formula>
    </cfRule>
  </conditionalFormatting>
  <conditionalFormatting sqref="P4:P29">
    <cfRule type="cellIs" dxfId="236" priority="15" operator="equal">
      <formula>$P$4</formula>
    </cfRule>
    <cfRule type="cellIs" dxfId="235" priority="16" operator="equal">
      <formula>6640</formula>
    </cfRule>
  </conditionalFormatting>
  <conditionalFormatting sqref="AT6:AT28">
    <cfRule type="cellIs" dxfId="234" priority="14" operator="lessThan">
      <formula>0</formula>
    </cfRule>
  </conditionalFormatting>
  <conditionalFormatting sqref="AT7:AT18">
    <cfRule type="cellIs" dxfId="233" priority="11" operator="lessThan">
      <formula>0</formula>
    </cfRule>
    <cfRule type="cellIs" dxfId="232" priority="12" operator="lessThan">
      <formula>0</formula>
    </cfRule>
    <cfRule type="cellIs" dxfId="231" priority="13" operator="lessThan">
      <formula>0</formula>
    </cfRule>
  </conditionalFormatting>
  <conditionalFormatting sqref="L28:AA28 K4:K28">
    <cfRule type="cellIs" dxfId="230" priority="10" operator="equal">
      <formula>$K$4</formula>
    </cfRule>
  </conditionalFormatting>
  <conditionalFormatting sqref="D28:D29 D6:D22 D24:D26 D4:AA4">
    <cfRule type="cellIs" dxfId="229" priority="9" operator="equal">
      <formula>$D$4</formula>
    </cfRule>
  </conditionalFormatting>
  <conditionalFormatting sqref="S4:S29">
    <cfRule type="cellIs" dxfId="228" priority="8" operator="equal">
      <formula>$S$4</formula>
    </cfRule>
  </conditionalFormatting>
  <conditionalFormatting sqref="Z4:Z29">
    <cfRule type="cellIs" dxfId="227" priority="7" operator="equal">
      <formula>$Z$4</formula>
    </cfRule>
  </conditionalFormatting>
  <conditionalFormatting sqref="AA4:AA29">
    <cfRule type="cellIs" dxfId="226" priority="6" operator="equal">
      <formula>$AA$4</formula>
    </cfRule>
  </conditionalFormatting>
  <conditionalFormatting sqref="AB4:AB29">
    <cfRule type="cellIs" dxfId="225" priority="5" operator="equal">
      <formula>$AB$4</formula>
    </cfRule>
  </conditionalFormatting>
  <conditionalFormatting sqref="AT7:AT28">
    <cfRule type="cellIs" dxfId="224" priority="2" operator="lessThan">
      <formula>0</formula>
    </cfRule>
    <cfRule type="cellIs" dxfId="223" priority="3" operator="lessThan">
      <formula>0</formula>
    </cfRule>
    <cfRule type="cellIs" dxfId="222" priority="4" operator="lessThan">
      <formula>0</formula>
    </cfRule>
  </conditionalFormatting>
  <conditionalFormatting sqref="D5:AA5">
    <cfRule type="cellIs" dxfId="221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96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67">
        <f>'23'!D29</f>
        <v>446539</v>
      </c>
      <c r="E4" s="167">
        <f>'23'!E29</f>
        <v>0</v>
      </c>
      <c r="F4" s="167">
        <f>'23'!F29</f>
        <v>0</v>
      </c>
      <c r="G4" s="167">
        <f>'23'!G29</f>
        <v>0</v>
      </c>
      <c r="H4" s="167">
        <f>'23'!H29</f>
        <v>0</v>
      </c>
      <c r="I4" s="167">
        <f>'23'!I29</f>
        <v>0</v>
      </c>
      <c r="J4" s="167">
        <f>'23'!J29</f>
        <v>0</v>
      </c>
      <c r="K4" s="167">
        <f>'23'!K29</f>
        <v>1320</v>
      </c>
      <c r="L4" s="167">
        <f>'23'!L29</f>
        <v>0</v>
      </c>
      <c r="M4" s="167">
        <f>'23'!M29</f>
        <v>5320</v>
      </c>
      <c r="N4" s="167">
        <f>'23'!N29</f>
        <v>0</v>
      </c>
      <c r="O4" s="167">
        <f>'23'!O29</f>
        <v>820</v>
      </c>
      <c r="P4" s="167">
        <f>'23'!P29</f>
        <v>5900</v>
      </c>
      <c r="Q4" s="167">
        <f>'23'!Q29</f>
        <v>0</v>
      </c>
      <c r="R4" s="167">
        <f>'23'!R29</f>
        <v>0</v>
      </c>
      <c r="S4" s="167">
        <f>'23'!S29</f>
        <v>790</v>
      </c>
      <c r="T4" s="167">
        <f>'23'!T29</f>
        <v>0</v>
      </c>
      <c r="U4" s="167">
        <f>'23'!U29</f>
        <v>0</v>
      </c>
      <c r="V4" s="167">
        <f>'23'!V29</f>
        <v>0</v>
      </c>
      <c r="W4" s="167">
        <f>'23'!W29</f>
        <v>0</v>
      </c>
      <c r="X4" s="167">
        <f>'23'!X29</f>
        <v>0</v>
      </c>
      <c r="Y4" s="167">
        <f>'23'!Y29</f>
        <v>0</v>
      </c>
      <c r="Z4" s="167">
        <f>'23'!Z29</f>
        <v>686</v>
      </c>
      <c r="AA4" s="167">
        <f>'23'!AA29</f>
        <v>624</v>
      </c>
      <c r="AB4" s="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20" priority="26" stopIfTrue="1" operator="greaterThan">
      <formula>0</formula>
    </cfRule>
  </conditionalFormatting>
  <conditionalFormatting sqref="AQ31">
    <cfRule type="cellIs" dxfId="219" priority="24" operator="greaterThan">
      <formula>$AQ$7:$AQ$18&lt;100</formula>
    </cfRule>
    <cfRule type="cellIs" dxfId="218" priority="25" operator="greaterThan">
      <formula>100</formula>
    </cfRule>
  </conditionalFormatting>
  <conditionalFormatting sqref="D29:J29 Q29:AB29 Q28:AA28 K4:P29">
    <cfRule type="cellIs" dxfId="217" priority="23" operator="equal">
      <formula>212030016606640</formula>
    </cfRule>
  </conditionalFormatting>
  <conditionalFormatting sqref="D29:J29 L29:AB29 L28:AA28 K4:K29">
    <cfRule type="cellIs" dxfId="216" priority="21" operator="equal">
      <formula>$K$4</formula>
    </cfRule>
    <cfRule type="cellIs" dxfId="215" priority="22" operator="equal">
      <formula>2120</formula>
    </cfRule>
  </conditionalFormatting>
  <conditionalFormatting sqref="D29:L29 M4:N29">
    <cfRule type="cellIs" dxfId="214" priority="19" operator="equal">
      <formula>$M$4</formula>
    </cfRule>
    <cfRule type="cellIs" dxfId="213" priority="20" operator="equal">
      <formula>300</formula>
    </cfRule>
  </conditionalFormatting>
  <conditionalFormatting sqref="O4:O29">
    <cfRule type="cellIs" dxfId="212" priority="17" operator="equal">
      <formula>$O$4</formula>
    </cfRule>
    <cfRule type="cellIs" dxfId="211" priority="18" operator="equal">
      <formula>1660</formula>
    </cfRule>
  </conditionalFormatting>
  <conditionalFormatting sqref="P4:P29">
    <cfRule type="cellIs" dxfId="210" priority="15" operator="equal">
      <formula>$P$4</formula>
    </cfRule>
    <cfRule type="cellIs" dxfId="209" priority="16" operator="equal">
      <formula>6640</formula>
    </cfRule>
  </conditionalFormatting>
  <conditionalFormatting sqref="AT6:AT28">
    <cfRule type="cellIs" dxfId="208" priority="14" operator="lessThan">
      <formula>0</formula>
    </cfRule>
  </conditionalFormatting>
  <conditionalFormatting sqref="AT7:AT18">
    <cfRule type="cellIs" dxfId="207" priority="11" operator="lessThan">
      <formula>0</formula>
    </cfRule>
    <cfRule type="cellIs" dxfId="206" priority="12" operator="lessThan">
      <formula>0</formula>
    </cfRule>
    <cfRule type="cellIs" dxfId="205" priority="13" operator="lessThan">
      <formula>0</formula>
    </cfRule>
  </conditionalFormatting>
  <conditionalFormatting sqref="L28:AA28 K4:K28">
    <cfRule type="cellIs" dxfId="204" priority="10" operator="equal">
      <formula>$K$4</formula>
    </cfRule>
  </conditionalFormatting>
  <conditionalFormatting sqref="D28:D29 D6:D22 D24:D26 D4:AA4">
    <cfRule type="cellIs" dxfId="203" priority="9" operator="equal">
      <formula>$D$4</formula>
    </cfRule>
  </conditionalFormatting>
  <conditionalFormatting sqref="S4:S29">
    <cfRule type="cellIs" dxfId="202" priority="8" operator="equal">
      <formula>$S$4</formula>
    </cfRule>
  </conditionalFormatting>
  <conditionalFormatting sqref="Z4:Z29">
    <cfRule type="cellIs" dxfId="201" priority="7" operator="equal">
      <formula>$Z$4</formula>
    </cfRule>
  </conditionalFormatting>
  <conditionalFormatting sqref="AA4:AA29">
    <cfRule type="cellIs" dxfId="200" priority="6" operator="equal">
      <formula>$AA$4</formula>
    </cfRule>
  </conditionalFormatting>
  <conditionalFormatting sqref="AB4:AB29">
    <cfRule type="cellIs" dxfId="199" priority="5" operator="equal">
      <formula>$AB$4</formula>
    </cfRule>
  </conditionalFormatting>
  <conditionalFormatting sqref="AT7:AT28">
    <cfRule type="cellIs" dxfId="198" priority="2" operator="lessThan">
      <formula>0</formula>
    </cfRule>
    <cfRule type="cellIs" dxfId="197" priority="3" operator="lessThan">
      <formula>0</formula>
    </cfRule>
    <cfRule type="cellIs" dxfId="196" priority="4" operator="lessThan">
      <formula>0</formula>
    </cfRule>
  </conditionalFormatting>
  <conditionalFormatting sqref="D5:AA5">
    <cfRule type="cellIs" dxfId="195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97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67">
        <f>'24'!D29</f>
        <v>446539</v>
      </c>
      <c r="E4" s="167">
        <f>'24'!E29</f>
        <v>0</v>
      </c>
      <c r="F4" s="167">
        <f>'24'!F29</f>
        <v>0</v>
      </c>
      <c r="G4" s="167">
        <f>'24'!G29</f>
        <v>0</v>
      </c>
      <c r="H4" s="167">
        <f>'24'!H29</f>
        <v>0</v>
      </c>
      <c r="I4" s="167">
        <f>'24'!I29</f>
        <v>0</v>
      </c>
      <c r="J4" s="167">
        <f>'24'!J29</f>
        <v>0</v>
      </c>
      <c r="K4" s="167">
        <f>'24'!K29</f>
        <v>1320</v>
      </c>
      <c r="L4" s="167">
        <f>'24'!L29</f>
        <v>0</v>
      </c>
      <c r="M4" s="167">
        <f>'24'!M29</f>
        <v>5320</v>
      </c>
      <c r="N4" s="167">
        <f>'24'!N29</f>
        <v>0</v>
      </c>
      <c r="O4" s="167">
        <f>'24'!O29</f>
        <v>820</v>
      </c>
      <c r="P4" s="167">
        <f>'24'!P29</f>
        <v>5900</v>
      </c>
      <c r="Q4" s="167">
        <f>'24'!Q29</f>
        <v>0</v>
      </c>
      <c r="R4" s="167">
        <f>'24'!R29</f>
        <v>0</v>
      </c>
      <c r="S4" s="167">
        <f>'24'!S29</f>
        <v>790</v>
      </c>
      <c r="T4" s="167">
        <f>'24'!T29</f>
        <v>0</v>
      </c>
      <c r="U4" s="167">
        <f>'24'!U29</f>
        <v>0</v>
      </c>
      <c r="V4" s="167">
        <f>'24'!V29</f>
        <v>0</v>
      </c>
      <c r="W4" s="167">
        <f>'24'!W29</f>
        <v>0</v>
      </c>
      <c r="X4" s="167">
        <f>'24'!X29</f>
        <v>0</v>
      </c>
      <c r="Y4" s="167">
        <f>'24'!Y29</f>
        <v>0</v>
      </c>
      <c r="Z4" s="167">
        <f>'24'!Z29</f>
        <v>686</v>
      </c>
      <c r="AA4" s="167">
        <f>'24'!AA29</f>
        <v>624</v>
      </c>
      <c r="AB4" s="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94" priority="26" stopIfTrue="1" operator="greaterThan">
      <formula>0</formula>
    </cfRule>
  </conditionalFormatting>
  <conditionalFormatting sqref="AQ31">
    <cfRule type="cellIs" dxfId="193" priority="24" operator="greaterThan">
      <formula>$AQ$7:$AQ$18&lt;100</formula>
    </cfRule>
    <cfRule type="cellIs" dxfId="192" priority="25" operator="greaterThan">
      <formula>100</formula>
    </cfRule>
  </conditionalFormatting>
  <conditionalFormatting sqref="D29:J29 Q29:AB29 Q28:AA28 K4:P29">
    <cfRule type="cellIs" dxfId="191" priority="23" operator="equal">
      <formula>212030016606640</formula>
    </cfRule>
  </conditionalFormatting>
  <conditionalFormatting sqref="D29:J29 L29:AB29 L28:AA28 K4:K29">
    <cfRule type="cellIs" dxfId="190" priority="21" operator="equal">
      <formula>$K$4</formula>
    </cfRule>
    <cfRule type="cellIs" dxfId="189" priority="22" operator="equal">
      <formula>2120</formula>
    </cfRule>
  </conditionalFormatting>
  <conditionalFormatting sqref="D29:L29 M4:N29">
    <cfRule type="cellIs" dxfId="188" priority="19" operator="equal">
      <formula>$M$4</formula>
    </cfRule>
    <cfRule type="cellIs" dxfId="187" priority="20" operator="equal">
      <formula>300</formula>
    </cfRule>
  </conditionalFormatting>
  <conditionalFormatting sqref="O4:O29">
    <cfRule type="cellIs" dxfId="186" priority="17" operator="equal">
      <formula>$O$4</formula>
    </cfRule>
    <cfRule type="cellIs" dxfId="185" priority="18" operator="equal">
      <formula>1660</formula>
    </cfRule>
  </conditionalFormatting>
  <conditionalFormatting sqref="P4:P29">
    <cfRule type="cellIs" dxfId="184" priority="15" operator="equal">
      <formula>$P$4</formula>
    </cfRule>
    <cfRule type="cellIs" dxfId="183" priority="16" operator="equal">
      <formula>6640</formula>
    </cfRule>
  </conditionalFormatting>
  <conditionalFormatting sqref="AT6:AT28">
    <cfRule type="cellIs" dxfId="182" priority="14" operator="lessThan">
      <formula>0</formula>
    </cfRule>
  </conditionalFormatting>
  <conditionalFormatting sqref="AT7:AT18">
    <cfRule type="cellIs" dxfId="181" priority="11" operator="lessThan">
      <formula>0</formula>
    </cfRule>
    <cfRule type="cellIs" dxfId="180" priority="12" operator="lessThan">
      <formula>0</formula>
    </cfRule>
    <cfRule type="cellIs" dxfId="179" priority="13" operator="lessThan">
      <formula>0</formula>
    </cfRule>
  </conditionalFormatting>
  <conditionalFormatting sqref="L28:AA28 K4:K28">
    <cfRule type="cellIs" dxfId="178" priority="10" operator="equal">
      <formula>$K$4</formula>
    </cfRule>
  </conditionalFormatting>
  <conditionalFormatting sqref="D28:D29 D6:D22 D24:D26 D4:AA4">
    <cfRule type="cellIs" dxfId="177" priority="9" operator="equal">
      <formula>$D$4</formula>
    </cfRule>
  </conditionalFormatting>
  <conditionalFormatting sqref="S4:S29">
    <cfRule type="cellIs" dxfId="176" priority="8" operator="equal">
      <formula>$S$4</formula>
    </cfRule>
  </conditionalFormatting>
  <conditionalFormatting sqref="Z4:Z29">
    <cfRule type="cellIs" dxfId="175" priority="7" operator="equal">
      <formula>$Z$4</formula>
    </cfRule>
  </conditionalFormatting>
  <conditionalFormatting sqref="AA4:AA29">
    <cfRule type="cellIs" dxfId="174" priority="6" operator="equal">
      <formula>$AA$4</formula>
    </cfRule>
  </conditionalFormatting>
  <conditionalFormatting sqref="AB4:AB29">
    <cfRule type="cellIs" dxfId="173" priority="5" operator="equal">
      <formula>$AB$4</formula>
    </cfRule>
  </conditionalFormatting>
  <conditionalFormatting sqref="AT7:AT28">
    <cfRule type="cellIs" dxfId="172" priority="2" operator="lessThan">
      <formula>0</formula>
    </cfRule>
    <cfRule type="cellIs" dxfId="171" priority="3" operator="lessThan">
      <formula>0</formula>
    </cfRule>
    <cfRule type="cellIs" dxfId="170" priority="4" operator="lessThan">
      <formula>0</formula>
    </cfRule>
  </conditionalFormatting>
  <conditionalFormatting sqref="D5:AA5">
    <cfRule type="cellIs" dxfId="169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98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67">
        <f>'25'!D29</f>
        <v>446539</v>
      </c>
      <c r="E4" s="167">
        <f>'25'!E29</f>
        <v>0</v>
      </c>
      <c r="F4" s="167">
        <f>'25'!F29</f>
        <v>0</v>
      </c>
      <c r="G4" s="167">
        <f>'25'!G29</f>
        <v>0</v>
      </c>
      <c r="H4" s="167">
        <f>'25'!H29</f>
        <v>0</v>
      </c>
      <c r="I4" s="167">
        <f>'25'!I29</f>
        <v>0</v>
      </c>
      <c r="J4" s="167">
        <f>'25'!J29</f>
        <v>0</v>
      </c>
      <c r="K4" s="167">
        <f>'25'!K29</f>
        <v>1320</v>
      </c>
      <c r="L4" s="167">
        <f>'25'!L29</f>
        <v>0</v>
      </c>
      <c r="M4" s="167">
        <f>'25'!M29</f>
        <v>5320</v>
      </c>
      <c r="N4" s="167">
        <f>'25'!N29</f>
        <v>0</v>
      </c>
      <c r="O4" s="167">
        <f>'25'!O29</f>
        <v>820</v>
      </c>
      <c r="P4" s="167">
        <f>'25'!P29</f>
        <v>5900</v>
      </c>
      <c r="Q4" s="167">
        <f>'25'!Q29</f>
        <v>0</v>
      </c>
      <c r="R4" s="167">
        <f>'25'!R29</f>
        <v>0</v>
      </c>
      <c r="S4" s="167">
        <f>'25'!S29</f>
        <v>790</v>
      </c>
      <c r="T4" s="167">
        <f>'25'!T29</f>
        <v>0</v>
      </c>
      <c r="U4" s="167">
        <f>'25'!U29</f>
        <v>0</v>
      </c>
      <c r="V4" s="167">
        <f>'25'!V29</f>
        <v>0</v>
      </c>
      <c r="W4" s="167">
        <f>'25'!W29</f>
        <v>0</v>
      </c>
      <c r="X4" s="167">
        <f>'25'!X29</f>
        <v>0</v>
      </c>
      <c r="Y4" s="167">
        <f>'25'!Y29</f>
        <v>0</v>
      </c>
      <c r="Z4" s="167">
        <f>'25'!Z29</f>
        <v>686</v>
      </c>
      <c r="AA4" s="167">
        <f>'25'!AA29</f>
        <v>624</v>
      </c>
      <c r="AB4" s="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68" priority="26" stopIfTrue="1" operator="greaterThan">
      <formula>0</formula>
    </cfRule>
  </conditionalFormatting>
  <conditionalFormatting sqref="AQ31">
    <cfRule type="cellIs" dxfId="167" priority="24" operator="greaterThan">
      <formula>$AQ$7:$AQ$18&lt;100</formula>
    </cfRule>
    <cfRule type="cellIs" dxfId="166" priority="25" operator="greaterThan">
      <formula>100</formula>
    </cfRule>
  </conditionalFormatting>
  <conditionalFormatting sqref="D29:J29 Q29:AB29 Q28:AA28 K4:P29">
    <cfRule type="cellIs" dxfId="165" priority="23" operator="equal">
      <formula>212030016606640</formula>
    </cfRule>
  </conditionalFormatting>
  <conditionalFormatting sqref="D29:J29 L29:AB29 L28:AA28 K4:K29">
    <cfRule type="cellIs" dxfId="164" priority="21" operator="equal">
      <formula>$K$4</formula>
    </cfRule>
    <cfRule type="cellIs" dxfId="163" priority="22" operator="equal">
      <formula>2120</formula>
    </cfRule>
  </conditionalFormatting>
  <conditionalFormatting sqref="D29:L29 M4:N29">
    <cfRule type="cellIs" dxfId="162" priority="19" operator="equal">
      <formula>$M$4</formula>
    </cfRule>
    <cfRule type="cellIs" dxfId="161" priority="20" operator="equal">
      <formula>300</formula>
    </cfRule>
  </conditionalFormatting>
  <conditionalFormatting sqref="O4:O29">
    <cfRule type="cellIs" dxfId="160" priority="17" operator="equal">
      <formula>$O$4</formula>
    </cfRule>
    <cfRule type="cellIs" dxfId="159" priority="18" operator="equal">
      <formula>1660</formula>
    </cfRule>
  </conditionalFormatting>
  <conditionalFormatting sqref="P4:P29">
    <cfRule type="cellIs" dxfId="158" priority="15" operator="equal">
      <formula>$P$4</formula>
    </cfRule>
    <cfRule type="cellIs" dxfId="157" priority="16" operator="equal">
      <formula>6640</formula>
    </cfRule>
  </conditionalFormatting>
  <conditionalFormatting sqref="AT6:AT28">
    <cfRule type="cellIs" dxfId="156" priority="14" operator="lessThan">
      <formula>0</formula>
    </cfRule>
  </conditionalFormatting>
  <conditionalFormatting sqref="AT7:AT18">
    <cfRule type="cellIs" dxfId="155" priority="11" operator="lessThan">
      <formula>0</formula>
    </cfRule>
    <cfRule type="cellIs" dxfId="154" priority="12" operator="lessThan">
      <formula>0</formula>
    </cfRule>
    <cfRule type="cellIs" dxfId="153" priority="13" operator="lessThan">
      <formula>0</formula>
    </cfRule>
  </conditionalFormatting>
  <conditionalFormatting sqref="L28:AA28 K4:K28">
    <cfRule type="cellIs" dxfId="152" priority="10" operator="equal">
      <formula>$K$4</formula>
    </cfRule>
  </conditionalFormatting>
  <conditionalFormatting sqref="D28:D29 D6:D22 D24:D26 D4:AA4">
    <cfRule type="cellIs" dxfId="151" priority="9" operator="equal">
      <formula>$D$4</formula>
    </cfRule>
  </conditionalFormatting>
  <conditionalFormatting sqref="S4:S29">
    <cfRule type="cellIs" dxfId="150" priority="8" operator="equal">
      <formula>$S$4</formula>
    </cfRule>
  </conditionalFormatting>
  <conditionalFormatting sqref="Z4:Z29">
    <cfRule type="cellIs" dxfId="149" priority="7" operator="equal">
      <formula>$Z$4</formula>
    </cfRule>
  </conditionalFormatting>
  <conditionalFormatting sqref="AA4:AA29">
    <cfRule type="cellIs" dxfId="148" priority="6" operator="equal">
      <formula>$AA$4</formula>
    </cfRule>
  </conditionalFormatting>
  <conditionalFormatting sqref="AB4:AB29">
    <cfRule type="cellIs" dxfId="147" priority="5" operator="equal">
      <formula>$AB$4</formula>
    </cfRule>
  </conditionalFormatting>
  <conditionalFormatting sqref="AT7:AT28">
    <cfRule type="cellIs" dxfId="146" priority="2" operator="lessThan">
      <formula>0</formula>
    </cfRule>
    <cfRule type="cellIs" dxfId="145" priority="3" operator="lessThan">
      <formula>0</formula>
    </cfRule>
    <cfRule type="cellIs" dxfId="144" priority="4" operator="lessThan">
      <formula>0</formula>
    </cfRule>
  </conditionalFormatting>
  <conditionalFormatting sqref="D5:AA5">
    <cfRule type="cellIs" dxfId="143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99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67">
        <f>'26'!D29</f>
        <v>446539</v>
      </c>
      <c r="E4" s="167">
        <f>'26'!E29</f>
        <v>0</v>
      </c>
      <c r="F4" s="167">
        <f>'26'!F29</f>
        <v>0</v>
      </c>
      <c r="G4" s="167">
        <f>'26'!G29</f>
        <v>0</v>
      </c>
      <c r="H4" s="167">
        <f>'26'!H29</f>
        <v>0</v>
      </c>
      <c r="I4" s="167">
        <f>'26'!I29</f>
        <v>0</v>
      </c>
      <c r="J4" s="167">
        <f>'26'!J29</f>
        <v>0</v>
      </c>
      <c r="K4" s="167">
        <f>'26'!K29</f>
        <v>1320</v>
      </c>
      <c r="L4" s="167">
        <f>'26'!L29</f>
        <v>0</v>
      </c>
      <c r="M4" s="167">
        <f>'26'!M29</f>
        <v>5320</v>
      </c>
      <c r="N4" s="167">
        <f>'26'!N29</f>
        <v>0</v>
      </c>
      <c r="O4" s="167">
        <f>'26'!O29</f>
        <v>820</v>
      </c>
      <c r="P4" s="167">
        <f>'26'!P29</f>
        <v>5900</v>
      </c>
      <c r="Q4" s="167">
        <f>'26'!Q29</f>
        <v>0</v>
      </c>
      <c r="R4" s="167">
        <f>'26'!R29</f>
        <v>0</v>
      </c>
      <c r="S4" s="167">
        <f>'26'!S29</f>
        <v>790</v>
      </c>
      <c r="T4" s="167">
        <f>'26'!T29</f>
        <v>0</v>
      </c>
      <c r="U4" s="167">
        <f>'26'!U29</f>
        <v>0</v>
      </c>
      <c r="V4" s="167">
        <f>'26'!V29</f>
        <v>0</v>
      </c>
      <c r="W4" s="167">
        <f>'26'!W29</f>
        <v>0</v>
      </c>
      <c r="X4" s="167">
        <f>'26'!X29</f>
        <v>0</v>
      </c>
      <c r="Y4" s="167">
        <f>'26'!Y29</f>
        <v>0</v>
      </c>
      <c r="Z4" s="167">
        <f>'26'!Z29</f>
        <v>686</v>
      </c>
      <c r="AA4" s="167">
        <f>'26'!AA29</f>
        <v>624</v>
      </c>
      <c r="AB4" s="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42" priority="26" stopIfTrue="1" operator="greaterThan">
      <formula>0</formula>
    </cfRule>
  </conditionalFormatting>
  <conditionalFormatting sqref="AQ31">
    <cfRule type="cellIs" dxfId="141" priority="24" operator="greaterThan">
      <formula>$AQ$7:$AQ$18&lt;100</formula>
    </cfRule>
    <cfRule type="cellIs" dxfId="140" priority="25" operator="greaterThan">
      <formula>100</formula>
    </cfRule>
  </conditionalFormatting>
  <conditionalFormatting sqref="D29:J29 Q29:AB29 Q28:AA28 K4:P29">
    <cfRule type="cellIs" dxfId="139" priority="23" operator="equal">
      <formula>212030016606640</formula>
    </cfRule>
  </conditionalFormatting>
  <conditionalFormatting sqref="D29:J29 L29:AB29 L28:AA28 K4:K29">
    <cfRule type="cellIs" dxfId="138" priority="21" operator="equal">
      <formula>$K$4</formula>
    </cfRule>
    <cfRule type="cellIs" dxfId="137" priority="22" operator="equal">
      <formula>2120</formula>
    </cfRule>
  </conditionalFormatting>
  <conditionalFormatting sqref="D29:L29 M4:N29">
    <cfRule type="cellIs" dxfId="136" priority="19" operator="equal">
      <formula>$M$4</formula>
    </cfRule>
    <cfRule type="cellIs" dxfId="135" priority="20" operator="equal">
      <formula>300</formula>
    </cfRule>
  </conditionalFormatting>
  <conditionalFormatting sqref="O4:O29">
    <cfRule type="cellIs" dxfId="134" priority="17" operator="equal">
      <formula>$O$4</formula>
    </cfRule>
    <cfRule type="cellIs" dxfId="133" priority="18" operator="equal">
      <formula>1660</formula>
    </cfRule>
  </conditionalFormatting>
  <conditionalFormatting sqref="P4:P29">
    <cfRule type="cellIs" dxfId="132" priority="15" operator="equal">
      <formula>$P$4</formula>
    </cfRule>
    <cfRule type="cellIs" dxfId="131" priority="16" operator="equal">
      <formula>6640</formula>
    </cfRule>
  </conditionalFormatting>
  <conditionalFormatting sqref="AT6:AT28">
    <cfRule type="cellIs" dxfId="130" priority="14" operator="lessThan">
      <formula>0</formula>
    </cfRule>
  </conditionalFormatting>
  <conditionalFormatting sqref="AT7:AT18">
    <cfRule type="cellIs" dxfId="129" priority="11" operator="lessThan">
      <formula>0</formula>
    </cfRule>
    <cfRule type="cellIs" dxfId="128" priority="12" operator="lessThan">
      <formula>0</formula>
    </cfRule>
    <cfRule type="cellIs" dxfId="127" priority="13" operator="lessThan">
      <formula>0</formula>
    </cfRule>
  </conditionalFormatting>
  <conditionalFormatting sqref="L28:AA28 K4:K28">
    <cfRule type="cellIs" dxfId="126" priority="10" operator="equal">
      <formula>$K$4</formula>
    </cfRule>
  </conditionalFormatting>
  <conditionalFormatting sqref="D28:D29 D6:D22 D24:D26 D4:AA4">
    <cfRule type="cellIs" dxfId="125" priority="9" operator="equal">
      <formula>$D$4</formula>
    </cfRule>
  </conditionalFormatting>
  <conditionalFormatting sqref="S4:S29">
    <cfRule type="cellIs" dxfId="124" priority="8" operator="equal">
      <formula>$S$4</formula>
    </cfRule>
  </conditionalFormatting>
  <conditionalFormatting sqref="Z4:Z29">
    <cfRule type="cellIs" dxfId="123" priority="7" operator="equal">
      <formula>$Z$4</formula>
    </cfRule>
  </conditionalFormatting>
  <conditionalFormatting sqref="AA4:AA29">
    <cfRule type="cellIs" dxfId="122" priority="6" operator="equal">
      <formula>$AA$4</formula>
    </cfRule>
  </conditionalFormatting>
  <conditionalFormatting sqref="AB4:AB29">
    <cfRule type="cellIs" dxfId="121" priority="5" operator="equal">
      <formula>$AB$4</formula>
    </cfRule>
  </conditionalFormatting>
  <conditionalFormatting sqref="AT7:AT28">
    <cfRule type="cellIs" dxfId="120" priority="2" operator="lessThan">
      <formula>0</formula>
    </cfRule>
    <cfRule type="cellIs" dxfId="119" priority="3" operator="lessThan">
      <formula>0</formula>
    </cfRule>
    <cfRule type="cellIs" dxfId="118" priority="4" operator="lessThan">
      <formula>0</formula>
    </cfRule>
  </conditionalFormatting>
  <conditionalFormatting sqref="D5:AA5">
    <cfRule type="cellIs" dxfId="117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100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67">
        <f>'27'!D29</f>
        <v>446539</v>
      </c>
      <c r="E4" s="167">
        <f>'27'!E29</f>
        <v>0</v>
      </c>
      <c r="F4" s="167">
        <f>'27'!F29</f>
        <v>0</v>
      </c>
      <c r="G4" s="167">
        <f>'27'!G29</f>
        <v>0</v>
      </c>
      <c r="H4" s="167">
        <f>'27'!H29</f>
        <v>0</v>
      </c>
      <c r="I4" s="167">
        <f>'27'!I29</f>
        <v>0</v>
      </c>
      <c r="J4" s="167">
        <f>'27'!J29</f>
        <v>0</v>
      </c>
      <c r="K4" s="167">
        <f>'27'!K29</f>
        <v>1320</v>
      </c>
      <c r="L4" s="167">
        <f>'27'!L29</f>
        <v>0</v>
      </c>
      <c r="M4" s="167">
        <f>'27'!M29</f>
        <v>5320</v>
      </c>
      <c r="N4" s="167">
        <f>'27'!N29</f>
        <v>0</v>
      </c>
      <c r="O4" s="167">
        <f>'27'!O29</f>
        <v>820</v>
      </c>
      <c r="P4" s="167">
        <f>'27'!P29</f>
        <v>5900</v>
      </c>
      <c r="Q4" s="167">
        <f>'27'!Q29</f>
        <v>0</v>
      </c>
      <c r="R4" s="167">
        <f>'27'!R29</f>
        <v>0</v>
      </c>
      <c r="S4" s="167">
        <f>'27'!S29</f>
        <v>790</v>
      </c>
      <c r="T4" s="167">
        <f>'27'!T29</f>
        <v>0</v>
      </c>
      <c r="U4" s="167">
        <f>'27'!U29</f>
        <v>0</v>
      </c>
      <c r="V4" s="167">
        <f>'27'!V29</f>
        <v>0</v>
      </c>
      <c r="W4" s="167">
        <f>'27'!W29</f>
        <v>0</v>
      </c>
      <c r="X4" s="167">
        <f>'27'!X29</f>
        <v>0</v>
      </c>
      <c r="Y4" s="167">
        <f>'27'!Y29</f>
        <v>0</v>
      </c>
      <c r="Z4" s="167">
        <f>'27'!Z29</f>
        <v>686</v>
      </c>
      <c r="AA4" s="167">
        <f>'27'!AA29</f>
        <v>624</v>
      </c>
      <c r="AB4" s="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16" priority="26" stopIfTrue="1" operator="greaterThan">
      <formula>0</formula>
    </cfRule>
  </conditionalFormatting>
  <conditionalFormatting sqref="AQ31">
    <cfRule type="cellIs" dxfId="115" priority="24" operator="greaterThan">
      <formula>$AQ$7:$AQ$18&lt;100</formula>
    </cfRule>
    <cfRule type="cellIs" dxfId="114" priority="25" operator="greaterThan">
      <formula>100</formula>
    </cfRule>
  </conditionalFormatting>
  <conditionalFormatting sqref="D29:J29 Q29:AB29 Q28:AA28 K4:P29">
    <cfRule type="cellIs" dxfId="113" priority="23" operator="equal">
      <formula>212030016606640</formula>
    </cfRule>
  </conditionalFormatting>
  <conditionalFormatting sqref="D29:J29 L29:AB29 L28:AA28 K4:K29">
    <cfRule type="cellIs" dxfId="112" priority="21" operator="equal">
      <formula>$K$4</formula>
    </cfRule>
    <cfRule type="cellIs" dxfId="111" priority="22" operator="equal">
      <formula>2120</formula>
    </cfRule>
  </conditionalFormatting>
  <conditionalFormatting sqref="D29:L29 M4:N29">
    <cfRule type="cellIs" dxfId="110" priority="19" operator="equal">
      <formula>$M$4</formula>
    </cfRule>
    <cfRule type="cellIs" dxfId="109" priority="20" operator="equal">
      <formula>300</formula>
    </cfRule>
  </conditionalFormatting>
  <conditionalFormatting sqref="O4:O29">
    <cfRule type="cellIs" dxfId="108" priority="17" operator="equal">
      <formula>$O$4</formula>
    </cfRule>
    <cfRule type="cellIs" dxfId="107" priority="18" operator="equal">
      <formula>1660</formula>
    </cfRule>
  </conditionalFormatting>
  <conditionalFormatting sqref="P4:P29">
    <cfRule type="cellIs" dxfId="106" priority="15" operator="equal">
      <formula>$P$4</formula>
    </cfRule>
    <cfRule type="cellIs" dxfId="105" priority="16" operator="equal">
      <formula>6640</formula>
    </cfRule>
  </conditionalFormatting>
  <conditionalFormatting sqref="AT6:AT28">
    <cfRule type="cellIs" dxfId="104" priority="14" operator="lessThan">
      <formula>0</formula>
    </cfRule>
  </conditionalFormatting>
  <conditionalFormatting sqref="AT7:AT18">
    <cfRule type="cellIs" dxfId="103" priority="11" operator="lessThan">
      <formula>0</formula>
    </cfRule>
    <cfRule type="cellIs" dxfId="102" priority="12" operator="lessThan">
      <formula>0</formula>
    </cfRule>
    <cfRule type="cellIs" dxfId="101" priority="13" operator="lessThan">
      <formula>0</formula>
    </cfRule>
  </conditionalFormatting>
  <conditionalFormatting sqref="L28:AA28 K4:K28">
    <cfRule type="cellIs" dxfId="100" priority="10" operator="equal">
      <formula>$K$4</formula>
    </cfRule>
  </conditionalFormatting>
  <conditionalFormatting sqref="D28:D29 D6:D22 D24:D26 D4:AA4">
    <cfRule type="cellIs" dxfId="99" priority="9" operator="equal">
      <formula>$D$4</formula>
    </cfRule>
  </conditionalFormatting>
  <conditionalFormatting sqref="S4:S29">
    <cfRule type="cellIs" dxfId="98" priority="8" operator="equal">
      <formula>$S$4</formula>
    </cfRule>
  </conditionalFormatting>
  <conditionalFormatting sqref="Z4:Z29">
    <cfRule type="cellIs" dxfId="97" priority="7" operator="equal">
      <formula>$Z$4</formula>
    </cfRule>
  </conditionalFormatting>
  <conditionalFormatting sqref="AA4:AA29">
    <cfRule type="cellIs" dxfId="96" priority="6" operator="equal">
      <formula>$AA$4</formula>
    </cfRule>
  </conditionalFormatting>
  <conditionalFormatting sqref="AB4:AB29">
    <cfRule type="cellIs" dxfId="95" priority="5" operator="equal">
      <formula>$AB$4</formula>
    </cfRule>
  </conditionalFormatting>
  <conditionalFormatting sqref="AT7:AT28">
    <cfRule type="cellIs" dxfId="94" priority="2" operator="lessThan">
      <formula>0</formula>
    </cfRule>
    <cfRule type="cellIs" dxfId="93" priority="3" operator="lessThan">
      <formula>0</formula>
    </cfRule>
    <cfRule type="cellIs" dxfId="92" priority="4" operator="lessThan">
      <formula>0</formula>
    </cfRule>
  </conditionalFormatting>
  <conditionalFormatting sqref="D5:AA5">
    <cfRule type="cellIs" dxfId="9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5" activePane="bottomLeft" state="frozen"/>
      <selection pane="bottomLeft" activeCell="AA35" sqref="AA3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101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67">
        <f>'28'!D29</f>
        <v>446539</v>
      </c>
      <c r="E4" s="167">
        <f>'28'!E29</f>
        <v>0</v>
      </c>
      <c r="F4" s="167">
        <f>'28'!F29</f>
        <v>0</v>
      </c>
      <c r="G4" s="167">
        <f>'28'!G29</f>
        <v>0</v>
      </c>
      <c r="H4" s="167">
        <f>'28'!H29</f>
        <v>0</v>
      </c>
      <c r="I4" s="167">
        <f>'28'!I29</f>
        <v>0</v>
      </c>
      <c r="J4" s="167">
        <f>'28'!J29</f>
        <v>0</v>
      </c>
      <c r="K4" s="167">
        <f>'28'!K29</f>
        <v>1320</v>
      </c>
      <c r="L4" s="167">
        <f>'28'!L29</f>
        <v>0</v>
      </c>
      <c r="M4" s="167">
        <f>'28'!M29</f>
        <v>5320</v>
      </c>
      <c r="N4" s="167">
        <f>'28'!N29</f>
        <v>0</v>
      </c>
      <c r="O4" s="167">
        <f>'28'!O29</f>
        <v>820</v>
      </c>
      <c r="P4" s="167">
        <f>'28'!P29</f>
        <v>5900</v>
      </c>
      <c r="Q4" s="167">
        <f>'28'!Q29</f>
        <v>0</v>
      </c>
      <c r="R4" s="167">
        <f>'28'!R29</f>
        <v>0</v>
      </c>
      <c r="S4" s="167">
        <f>'28'!S29</f>
        <v>790</v>
      </c>
      <c r="T4" s="167">
        <f>'28'!T29</f>
        <v>0</v>
      </c>
      <c r="U4" s="167">
        <f>'28'!U29</f>
        <v>0</v>
      </c>
      <c r="V4" s="167">
        <f>'28'!V29</f>
        <v>0</v>
      </c>
      <c r="W4" s="167">
        <f>'28'!W29</f>
        <v>0</v>
      </c>
      <c r="X4" s="167">
        <f>'28'!X29</f>
        <v>0</v>
      </c>
      <c r="Y4" s="167">
        <f>'28'!Y29</f>
        <v>0</v>
      </c>
      <c r="Z4" s="167">
        <f>'28'!Z29</f>
        <v>686</v>
      </c>
      <c r="AA4" s="167">
        <f>'28'!AA29</f>
        <v>624</v>
      </c>
      <c r="AB4" s="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69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149">
        <f t="shared" si="15"/>
        <v>0</v>
      </c>
      <c r="AC29" s="208"/>
      <c r="AD29" s="208"/>
      <c r="AE29" s="208"/>
      <c r="AF29" s="208"/>
      <c r="AG29" s="208"/>
      <c r="AH29" s="208"/>
      <c r="AI29" s="208"/>
      <c r="AJ29" s="208"/>
      <c r="AK29" s="208"/>
      <c r="AL29" s="208"/>
      <c r="AM29" s="208"/>
      <c r="AN29" s="208"/>
      <c r="AO29" s="208"/>
      <c r="AP29" s="208"/>
      <c r="AQ29" s="208"/>
      <c r="AR29" s="208"/>
      <c r="AS29" s="208"/>
      <c r="AT29" s="208"/>
      <c r="AU29" s="208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U29"/>
  </mergeCells>
  <conditionalFormatting sqref="AP7:AP27">
    <cfRule type="cellIs" dxfId="90" priority="26" stopIfTrue="1" operator="greaterThan">
      <formula>0</formula>
    </cfRule>
  </conditionalFormatting>
  <conditionalFormatting sqref="AQ31">
    <cfRule type="cellIs" dxfId="89" priority="24" operator="greaterThan">
      <formula>$AQ$7:$AQ$18&lt;100</formula>
    </cfRule>
    <cfRule type="cellIs" dxfId="88" priority="25" operator="greaterThan">
      <formula>100</formula>
    </cfRule>
  </conditionalFormatting>
  <conditionalFormatting sqref="D29:J29 Q29:AB29 Q28:AA28 K4:P29">
    <cfRule type="cellIs" dxfId="87" priority="23" operator="equal">
      <formula>212030016606640</formula>
    </cfRule>
  </conditionalFormatting>
  <conditionalFormatting sqref="D29:J29 L29:AB29 L28:AA28 K4:K29">
    <cfRule type="cellIs" dxfId="86" priority="21" operator="equal">
      <formula>$K$4</formula>
    </cfRule>
    <cfRule type="cellIs" dxfId="85" priority="22" operator="equal">
      <formula>2120</formula>
    </cfRule>
  </conditionalFormatting>
  <conditionalFormatting sqref="D29:L29 M4:N29">
    <cfRule type="cellIs" dxfId="84" priority="19" operator="equal">
      <formula>$M$4</formula>
    </cfRule>
    <cfRule type="cellIs" dxfId="83" priority="20" operator="equal">
      <formula>300</formula>
    </cfRule>
  </conditionalFormatting>
  <conditionalFormatting sqref="O4:O29">
    <cfRule type="cellIs" dxfId="82" priority="17" operator="equal">
      <formula>$O$4</formula>
    </cfRule>
    <cfRule type="cellIs" dxfId="81" priority="18" operator="equal">
      <formula>1660</formula>
    </cfRule>
  </conditionalFormatting>
  <conditionalFormatting sqref="P4:P29">
    <cfRule type="cellIs" dxfId="80" priority="15" operator="equal">
      <formula>$P$4</formula>
    </cfRule>
    <cfRule type="cellIs" dxfId="79" priority="16" operator="equal">
      <formula>6640</formula>
    </cfRule>
  </conditionalFormatting>
  <conditionalFormatting sqref="AT6:AT28">
    <cfRule type="cellIs" dxfId="78" priority="14" operator="lessThan">
      <formula>0</formula>
    </cfRule>
  </conditionalFormatting>
  <conditionalFormatting sqref="AT7:AT18">
    <cfRule type="cellIs" dxfId="77" priority="11" operator="lessThan">
      <formula>0</formula>
    </cfRule>
    <cfRule type="cellIs" dxfId="76" priority="12" operator="lessThan">
      <formula>0</formula>
    </cfRule>
    <cfRule type="cellIs" dxfId="75" priority="13" operator="lessThan">
      <formula>0</formula>
    </cfRule>
  </conditionalFormatting>
  <conditionalFormatting sqref="L28:AA28 K4:K28">
    <cfRule type="cellIs" dxfId="74" priority="10" operator="equal">
      <formula>$K$4</formula>
    </cfRule>
  </conditionalFormatting>
  <conditionalFormatting sqref="D28:D29 D6:D22 D24:D26 D4:AA4">
    <cfRule type="cellIs" dxfId="73" priority="9" operator="equal">
      <formula>$D$4</formula>
    </cfRule>
  </conditionalFormatting>
  <conditionalFormatting sqref="S4:S29">
    <cfRule type="cellIs" dxfId="72" priority="8" operator="equal">
      <formula>$S$4</formula>
    </cfRule>
  </conditionalFormatting>
  <conditionalFormatting sqref="Z4:Z29">
    <cfRule type="cellIs" dxfId="71" priority="7" operator="equal">
      <formula>$Z$4</formula>
    </cfRule>
  </conditionalFormatting>
  <conditionalFormatting sqref="AA4:AA29">
    <cfRule type="cellIs" dxfId="70" priority="6" operator="equal">
      <formula>$AA$4</formula>
    </cfRule>
  </conditionalFormatting>
  <conditionalFormatting sqref="AB4:AB29">
    <cfRule type="cellIs" dxfId="69" priority="5" operator="equal">
      <formula>$AB$4</formula>
    </cfRule>
  </conditionalFormatting>
  <conditionalFormatting sqref="AT7:AT28">
    <cfRule type="cellIs" dxfId="68" priority="2" operator="lessThan">
      <formula>0</formula>
    </cfRule>
    <cfRule type="cellIs" dxfId="67" priority="3" operator="lessThan">
      <formula>0</formula>
    </cfRule>
    <cfRule type="cellIs" dxfId="66" priority="4" operator="lessThan">
      <formula>0</formula>
    </cfRule>
  </conditionalFormatting>
  <conditionalFormatting sqref="D5:AA5">
    <cfRule type="cellIs" dxfId="65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7" activePane="bottomRight" state="frozen"/>
      <selection pane="topRight" activeCell="Z1" sqref="Z1"/>
      <selection pane="bottomLeft" activeCell="A7" sqref="A7"/>
      <selection pane="bottomRight" activeCell="A9" sqref="A9:XFD9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27.75" customHeight="1" thickBo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75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17"/>
      <c r="D4" s="167">
        <f>'02'!D29</f>
        <v>597673</v>
      </c>
      <c r="E4" s="167">
        <f>'02'!E29</f>
        <v>0</v>
      </c>
      <c r="F4" s="167">
        <f>'02'!F29</f>
        <v>0</v>
      </c>
      <c r="G4" s="167">
        <f>'02'!G29</f>
        <v>0</v>
      </c>
      <c r="H4" s="167">
        <f>'02'!H29</f>
        <v>0</v>
      </c>
      <c r="I4" s="167">
        <f>'02'!I29</f>
        <v>0</v>
      </c>
      <c r="J4" s="167">
        <f>'02'!J29</f>
        <v>0</v>
      </c>
      <c r="K4" s="167">
        <f>'02'!K29</f>
        <v>2390</v>
      </c>
      <c r="L4" s="167">
        <f>'02'!L29</f>
        <v>0</v>
      </c>
      <c r="M4" s="167">
        <f>'02'!M29</f>
        <v>2350</v>
      </c>
      <c r="N4" s="167">
        <f>'02'!N29</f>
        <v>0</v>
      </c>
      <c r="O4" s="167">
        <f>'02'!O29</f>
        <v>1040</v>
      </c>
      <c r="P4" s="167">
        <f>'02'!P29</f>
        <v>5130</v>
      </c>
      <c r="Q4" s="167">
        <f>'02'!Q29</f>
        <v>0</v>
      </c>
      <c r="R4" s="167">
        <f>'02'!R29</f>
        <v>0</v>
      </c>
      <c r="S4" s="167">
        <f>'02'!S29</f>
        <v>2250</v>
      </c>
      <c r="T4" s="167">
        <f>'02'!T29</f>
        <v>0</v>
      </c>
      <c r="U4" s="167">
        <f>'02'!U29</f>
        <v>0</v>
      </c>
      <c r="V4" s="167">
        <f>'02'!V29</f>
        <v>0</v>
      </c>
      <c r="W4" s="167">
        <f>'02'!W29</f>
        <v>0</v>
      </c>
      <c r="X4" s="167">
        <f>'02'!X29</f>
        <v>0</v>
      </c>
      <c r="Y4" s="167">
        <f>'02'!Y29</f>
        <v>0</v>
      </c>
      <c r="Z4" s="167">
        <f>'02'!Z29</f>
        <v>703</v>
      </c>
      <c r="AA4" s="167">
        <f>'02'!AA29</f>
        <v>208</v>
      </c>
      <c r="AB4" s="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17"/>
      <c r="D5" s="117">
        <v>519480</v>
      </c>
      <c r="E5" s="117"/>
      <c r="F5" s="117"/>
      <c r="G5" s="117"/>
      <c r="H5" s="117"/>
      <c r="I5" s="117"/>
      <c r="J5" s="117"/>
      <c r="K5" s="7"/>
      <c r="L5" s="7"/>
      <c r="M5" s="7"/>
      <c r="N5" s="7"/>
      <c r="O5" s="7"/>
      <c r="P5" s="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8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1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1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1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1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1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1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1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44" priority="26" stopIfTrue="1" operator="greaterThan">
      <formula>0</formula>
    </cfRule>
  </conditionalFormatting>
  <conditionalFormatting sqref="AQ31">
    <cfRule type="cellIs" dxfId="743" priority="24" operator="greaterThan">
      <formula>$AQ$7:$AQ$18&lt;100</formula>
    </cfRule>
    <cfRule type="cellIs" dxfId="742" priority="25" operator="greaterThan">
      <formula>100</formula>
    </cfRule>
  </conditionalFormatting>
  <conditionalFormatting sqref="D29:J29 Q29:AB29 Q28:AA28 K4:P29">
    <cfRule type="cellIs" dxfId="741" priority="23" operator="equal">
      <formula>212030016606640</formula>
    </cfRule>
  </conditionalFormatting>
  <conditionalFormatting sqref="D29:J29 L29:AB29 L28:AA28 K4:K29">
    <cfRule type="cellIs" dxfId="740" priority="21" operator="equal">
      <formula>$K$4</formula>
    </cfRule>
    <cfRule type="cellIs" dxfId="739" priority="22" operator="equal">
      <formula>2120</formula>
    </cfRule>
  </conditionalFormatting>
  <conditionalFormatting sqref="D29:L29 M4:N29">
    <cfRule type="cellIs" dxfId="738" priority="19" operator="equal">
      <formula>$M$4</formula>
    </cfRule>
    <cfRule type="cellIs" dxfId="737" priority="20" operator="equal">
      <formula>300</formula>
    </cfRule>
  </conditionalFormatting>
  <conditionalFormatting sqref="O4:O29">
    <cfRule type="cellIs" dxfId="736" priority="17" operator="equal">
      <formula>$O$4</formula>
    </cfRule>
    <cfRule type="cellIs" dxfId="735" priority="18" operator="equal">
      <formula>1660</formula>
    </cfRule>
  </conditionalFormatting>
  <conditionalFormatting sqref="P4:P29">
    <cfRule type="cellIs" dxfId="734" priority="15" operator="equal">
      <formula>$P$4</formula>
    </cfRule>
    <cfRule type="cellIs" dxfId="733" priority="16" operator="equal">
      <formula>6640</formula>
    </cfRule>
  </conditionalFormatting>
  <conditionalFormatting sqref="AT6:AT28">
    <cfRule type="cellIs" dxfId="732" priority="14" operator="lessThan">
      <formula>0</formula>
    </cfRule>
  </conditionalFormatting>
  <conditionalFormatting sqref="AT7:AT18">
    <cfRule type="cellIs" dxfId="731" priority="11" operator="lessThan">
      <formula>0</formula>
    </cfRule>
    <cfRule type="cellIs" dxfId="730" priority="12" operator="lessThan">
      <formula>0</formula>
    </cfRule>
    <cfRule type="cellIs" dxfId="729" priority="13" operator="lessThan">
      <formula>0</formula>
    </cfRule>
  </conditionalFormatting>
  <conditionalFormatting sqref="L28:AA28 K4:K28">
    <cfRule type="cellIs" dxfId="728" priority="10" operator="equal">
      <formula>$K$4</formula>
    </cfRule>
  </conditionalFormatting>
  <conditionalFormatting sqref="D6:D26 D28:D29 D4:AA4">
    <cfRule type="cellIs" dxfId="727" priority="9" operator="equal">
      <formula>$D$4</formula>
    </cfRule>
  </conditionalFormatting>
  <conditionalFormatting sqref="S4:S29">
    <cfRule type="cellIs" dxfId="726" priority="8" operator="equal">
      <formula>$S$4</formula>
    </cfRule>
  </conditionalFormatting>
  <conditionalFormatting sqref="Z4:Z29">
    <cfRule type="cellIs" dxfId="725" priority="7" operator="equal">
      <formula>$Z$4</formula>
    </cfRule>
  </conditionalFormatting>
  <conditionalFormatting sqref="AA4:AA29">
    <cfRule type="cellIs" dxfId="724" priority="6" operator="equal">
      <formula>$AA$4</formula>
    </cfRule>
  </conditionalFormatting>
  <conditionalFormatting sqref="AB4:AB29">
    <cfRule type="cellIs" dxfId="723" priority="5" operator="equal">
      <formula>$AB$4</formula>
    </cfRule>
  </conditionalFormatting>
  <conditionalFormatting sqref="AT7:AT28">
    <cfRule type="cellIs" dxfId="722" priority="2" operator="lessThan">
      <formula>0</formula>
    </cfRule>
    <cfRule type="cellIs" dxfId="721" priority="3" operator="lessThan">
      <formula>0</formula>
    </cfRule>
    <cfRule type="cellIs" dxfId="720" priority="4" operator="lessThan">
      <formula>0</formula>
    </cfRule>
  </conditionalFormatting>
  <conditionalFormatting sqref="D5:AA5">
    <cfRule type="cellIs" dxfId="719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D32" sqref="D31:D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/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23">
        <f>'01'!D4</f>
        <v>400599</v>
      </c>
      <c r="E4" s="166">
        <f>'01'!E4</f>
        <v>0</v>
      </c>
      <c r="F4" s="166">
        <f>'01'!F4</f>
        <v>0</v>
      </c>
      <c r="G4" s="166">
        <f>'01'!G4</f>
        <v>0</v>
      </c>
      <c r="H4" s="166">
        <f>'01'!H4</f>
        <v>0</v>
      </c>
      <c r="I4" s="166">
        <f>'01'!I4</f>
        <v>0</v>
      </c>
      <c r="J4" s="166">
        <f>'01'!J4</f>
        <v>0</v>
      </c>
      <c r="K4" s="166">
        <f>'01'!K4</f>
        <v>1580</v>
      </c>
      <c r="L4" s="166">
        <f>'01'!L4</f>
        <v>0</v>
      </c>
      <c r="M4" s="166">
        <f>'01'!M4</f>
        <v>2070</v>
      </c>
      <c r="N4" s="166">
        <f>'01'!N4</f>
        <v>0</v>
      </c>
      <c r="O4" s="166">
        <f>'01'!O4</f>
        <v>1110</v>
      </c>
      <c r="P4" s="166">
        <f>'01'!P4</f>
        <v>2480</v>
      </c>
      <c r="Q4" s="166">
        <f>'01'!Q4</f>
        <v>0</v>
      </c>
      <c r="R4" s="166">
        <f>'01'!R4</f>
        <v>0</v>
      </c>
      <c r="S4" s="166">
        <f>'01'!S4</f>
        <v>746</v>
      </c>
      <c r="T4" s="166">
        <f>'01'!T4</f>
        <v>0</v>
      </c>
      <c r="U4" s="166">
        <f>'01'!U4</f>
        <v>0</v>
      </c>
      <c r="V4" s="166">
        <f>'01'!V4</f>
        <v>0</v>
      </c>
      <c r="W4" s="166">
        <f>'01'!W4</f>
        <v>0</v>
      </c>
      <c r="X4" s="166">
        <f>'01'!X4</f>
        <v>0</v>
      </c>
      <c r="Y4" s="166">
        <f>'01'!Y4</f>
        <v>0</v>
      </c>
      <c r="Z4" s="166">
        <f>'01'!Z4</f>
        <v>206</v>
      </c>
      <c r="AA4" s="166">
        <f>'01'!AA4</f>
        <v>242</v>
      </c>
      <c r="AB4" s="4"/>
      <c r="AC4" s="209"/>
      <c r="AD4" s="210"/>
      <c r="AE4" s="210"/>
      <c r="AF4" s="210"/>
      <c r="AG4" s="210"/>
      <c r="AH4" s="210"/>
      <c r="AI4" s="210"/>
      <c r="AJ4" s="210"/>
      <c r="AK4" s="210"/>
      <c r="AL4" s="210"/>
      <c r="AM4" s="210"/>
      <c r="AN4" s="210"/>
      <c r="AO4" s="210"/>
      <c r="AP4" s="210"/>
      <c r="AQ4" s="210"/>
      <c r="AR4" s="210"/>
      <c r="AS4" s="210"/>
      <c r="AT4" s="210"/>
      <c r="AU4" s="21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>
        <f>'01'!D5+'02'!D5+'03'!D5+'04'!D5+'05'!D5+'06'!D5+'07'!D5+'08'!D5+'09'!D5+'10'!D5+'11'!D5+'12'!D5+'13'!D5+'14'!D5+'15'!D5+'16'!D5+'17'!D5+'18'!D5+'19'!D5+'20'!D5+'21'!D5+'22'!D5+'23'!D5+'24'!D5+'25'!D5+'26'!D5+'27'!D5+'28'!D5+'29'!D5</f>
        <v>2173457</v>
      </c>
      <c r="E5" s="166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66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66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66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66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66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66">
        <f>'01'!K5+'02'!K5+'03'!K5+'04'!K5+'05'!K5+'06'!K5+'07'!K5+'08'!K5+'09'!K5+'10'!K5+'11'!K5+'12'!K5+'13'!K5+'14'!K5+'15'!K5+'16'!K5+'17'!K5+'18'!K5+'19'!K5+'20'!K5+'21'!K5+'22'!K5+'23'!K5+'24'!K5+'25'!K5+'26'!K5+'27'!K5+'28'!K5+'29'!K5</f>
        <v>2000</v>
      </c>
      <c r="L5" s="166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66">
        <f>'01'!M5+'02'!M5+'03'!M5+'04'!M5+'05'!M5+'06'!M5+'07'!M5+'08'!M5+'09'!M5+'10'!M5+'11'!M5+'12'!M5+'13'!M5+'14'!M5+'15'!M5+'16'!M5+'17'!M5+'18'!M5+'19'!M5+'20'!M5+'21'!M5+'22'!M5+'23'!M5+'24'!M5+'25'!M5+'26'!M5+'27'!M5+'28'!M5+'29'!M5</f>
        <v>7000</v>
      </c>
      <c r="N5" s="166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66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66">
        <f>'01'!P5+'02'!P5+'03'!P5+'04'!P5+'05'!P5+'06'!P5+'07'!P5+'08'!P5+'09'!P5+'10'!P5+'11'!P5+'12'!P5+'13'!P5+'14'!P5+'15'!P5+'16'!P5+'17'!P5+'18'!P5+'19'!P5+'20'!P5+'21'!P5+'22'!P5+'23'!P5+'24'!P5+'25'!P5+'26'!P5+'27'!P5+'28'!P5+'29'!P5</f>
        <v>12000</v>
      </c>
      <c r="Q5" s="166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66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66">
        <f>'01'!S5+'02'!S5+'03'!S5+'04'!S5+'05'!S5+'06'!S5+'07'!S5+'08'!S5+'09'!S5+'10'!S5+'11'!S5+'12'!S5+'13'!S5+'14'!S5+'15'!S5+'16'!S5+'17'!S5+'18'!S5+'19'!S5+'20'!S5+'21'!S5+'22'!S5+'23'!S5+'24'!S5+'25'!S5+'26'!S5+'27'!S5+'28'!S5+'29'!S5</f>
        <v>2000</v>
      </c>
      <c r="T5" s="166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66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66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66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66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66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66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66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500</v>
      </c>
      <c r="AB5" s="8"/>
      <c r="AC5" s="209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221" t="s">
        <v>3</v>
      </c>
      <c r="B6" s="222" t="s">
        <v>4</v>
      </c>
      <c r="C6" s="223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23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24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25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24" t="s">
        <v>44</v>
      </c>
      <c r="AQ6" s="226" t="s">
        <v>45</v>
      </c>
      <c r="AR6" s="227" t="s">
        <v>46</v>
      </c>
      <c r="AS6" s="228" t="s">
        <v>47</v>
      </c>
      <c r="AT6" s="229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118022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940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200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460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112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166907</v>
      </c>
      <c r="AD7" s="38">
        <f t="shared" ref="AD7:AD27" si="0">D7*1</f>
        <v>118022</v>
      </c>
      <c r="AE7" s="40">
        <f t="shared" ref="AE7:AE27" si="1">D7*2.75%</f>
        <v>3245.605</v>
      </c>
      <c r="AF7" s="40">
        <f t="shared" ref="AF7:AF27" si="2">AD7*0.95%</f>
        <v>1121.2090000000001</v>
      </c>
      <c r="AG7" s="40">
        <f>SUM(E7*999+F7*499+G7*75+H7*50+I7*30+K7*20+L7*19+M7*10+P7*9+N7*10+J7*29+R7*4+Q7*5+O7*9)*2.8%</f>
        <v>708.4</v>
      </c>
      <c r="AH7" s="40">
        <f t="shared" ref="AH7:AH27" si="3">SUM(E7*999+F7*499+G7*75+H7*50+I7*30+J7*29+K7*20+L7*19+M7*10+N7*10+O7*9+P7*9+Q7*5+R7*4)*0.95%</f>
        <v>240.35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3290.7049999999999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928</v>
      </c>
      <c r="AR7" s="45">
        <f>AC7-AE7-AG7-AJ7-AK7-AL7-AM7-AN7-AP7-AQ7</f>
        <v>162024.995</v>
      </c>
      <c r="AS7" s="46">
        <f t="shared" ref="AS7:AS19" si="4">AF7+AH7+AI7</f>
        <v>1361.559</v>
      </c>
      <c r="AT7" s="47">
        <f t="shared" ref="AT7:AT19" si="5">AS7-AQ7-AN7</f>
        <v>433.55899999999997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104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61472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10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300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20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290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17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71619</v>
      </c>
      <c r="AD8" s="35">
        <f t="shared" si="0"/>
        <v>61472</v>
      </c>
      <c r="AE8" s="52">
        <f t="shared" si="1"/>
        <v>1690.48</v>
      </c>
      <c r="AF8" s="52">
        <f t="shared" si="2"/>
        <v>583.98400000000004</v>
      </c>
      <c r="AG8" s="40">
        <f t="shared" ref="AG8:AG27" si="7">SUM(E8*999+F8*499+G8*75+H8*50+I8*30+K8*20+L8*19+M8*10+P8*9+N8*10+J8*29+R8*4+Q8*5+O8*9)*2.75%</f>
        <v>164.72499999999999</v>
      </c>
      <c r="AH8" s="52">
        <f t="shared" si="3"/>
        <v>56.905000000000001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1707.53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705</v>
      </c>
      <c r="AR8" s="45">
        <f>AC8-AE8-AG8-AJ8-AK8-AL8-AM8-AN8-AP8-AQ8</f>
        <v>69058.794999999998</v>
      </c>
      <c r="AS8" s="54">
        <f t="shared" si="4"/>
        <v>640.88900000000001</v>
      </c>
      <c r="AT8" s="55">
        <f t="shared" si="5"/>
        <v>-64.11099999999999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158218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160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470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1700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36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9</v>
      </c>
      <c r="AB9" s="35"/>
      <c r="AC9" s="39">
        <f t="shared" si="6"/>
        <v>189932</v>
      </c>
      <c r="AD9" s="35">
        <f t="shared" si="0"/>
        <v>158218</v>
      </c>
      <c r="AE9" s="52">
        <f t="shared" si="1"/>
        <v>4350.9949999999999</v>
      </c>
      <c r="AF9" s="52">
        <f t="shared" si="2"/>
        <v>1503.0709999999999</v>
      </c>
      <c r="AG9" s="40">
        <f t="shared" si="7"/>
        <v>638</v>
      </c>
      <c r="AH9" s="52">
        <f t="shared" si="3"/>
        <v>220.4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4415.07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1381</v>
      </c>
      <c r="AR9" s="45">
        <f t="shared" ref="AR9:AR27" si="10">AC9-AE9-AG9-AJ9-AK9-AL9-AM9-AN9-AP9-AQ9</f>
        <v>183562.005</v>
      </c>
      <c r="AS9" s="54">
        <f t="shared" si="4"/>
        <v>1723.471</v>
      </c>
      <c r="AT9" s="55">
        <f t="shared" si="5"/>
        <v>342.471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53869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20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100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70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7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2</v>
      </c>
      <c r="AB10" s="35"/>
      <c r="AC10" s="39">
        <f t="shared" si="6"/>
        <v>70440</v>
      </c>
      <c r="AD10" s="35">
        <f>D10*1</f>
        <v>53869</v>
      </c>
      <c r="AE10" s="52">
        <f>D10*2.75%</f>
        <v>1481.3975</v>
      </c>
      <c r="AF10" s="52">
        <f>AD10*0.95%</f>
        <v>511.75549999999998</v>
      </c>
      <c r="AG10" s="40">
        <f t="shared" si="7"/>
        <v>41.25</v>
      </c>
      <c r="AH10" s="52">
        <f t="shared" si="3"/>
        <v>14.25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1485.2474999999999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389</v>
      </c>
      <c r="AR10" s="45">
        <f t="shared" si="10"/>
        <v>68528.352499999994</v>
      </c>
      <c r="AS10" s="54">
        <f>AF10+AH10+AI10</f>
        <v>526.00549999999998</v>
      </c>
      <c r="AT10" s="55">
        <f>AS10-AQ10-AN10</f>
        <v>137.00549999999998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61424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100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250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10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900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73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0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0</v>
      </c>
      <c r="AB11" s="35"/>
      <c r="AC11" s="39">
        <f t="shared" si="6"/>
        <v>88057</v>
      </c>
      <c r="AD11" s="35">
        <f t="shared" si="0"/>
        <v>61424</v>
      </c>
      <c r="AE11" s="52">
        <f t="shared" si="1"/>
        <v>1689.16</v>
      </c>
      <c r="AF11" s="52">
        <f t="shared" si="2"/>
        <v>583.52800000000002</v>
      </c>
      <c r="AG11" s="40">
        <f t="shared" si="7"/>
        <v>348.97500000000002</v>
      </c>
      <c r="AH11" s="52">
        <f t="shared" si="3"/>
        <v>120.55499999999999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1723.81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498</v>
      </c>
      <c r="AR11" s="45">
        <f t="shared" si="10"/>
        <v>85520.864999999991</v>
      </c>
      <c r="AS11" s="54">
        <f t="shared" si="4"/>
        <v>704.08299999999997</v>
      </c>
      <c r="AT11" s="55">
        <f t="shared" si="5"/>
        <v>206.08299999999997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70240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30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150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221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117021</v>
      </c>
      <c r="AD12" s="35">
        <f>D12*1</f>
        <v>70240</v>
      </c>
      <c r="AE12" s="52">
        <f>D12*2.75%</f>
        <v>1931.6</v>
      </c>
      <c r="AF12" s="52">
        <f>AD12*0.95%</f>
        <v>667.28</v>
      </c>
      <c r="AG12" s="40">
        <f t="shared" si="7"/>
        <v>75.625</v>
      </c>
      <c r="AH12" s="52">
        <f t="shared" si="3"/>
        <v>26.125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1938.75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439</v>
      </c>
      <c r="AR12" s="45">
        <f t="shared" si="10"/>
        <v>114574.77499999999</v>
      </c>
      <c r="AS12" s="54">
        <f>AF12+AH12+AI12</f>
        <v>693.40499999999997</v>
      </c>
      <c r="AT12" s="55">
        <f>AS12-AQ12-AN12</f>
        <v>254.40499999999997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54829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20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20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110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10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58109</v>
      </c>
      <c r="AD13" s="35">
        <f t="shared" si="0"/>
        <v>54829</v>
      </c>
      <c r="AE13" s="52">
        <f t="shared" si="1"/>
        <v>1507.7974999999999</v>
      </c>
      <c r="AF13" s="52">
        <f t="shared" si="2"/>
        <v>520.87549999999999</v>
      </c>
      <c r="AG13" s="40">
        <f t="shared" si="7"/>
        <v>37.674999999999997</v>
      </c>
      <c r="AH13" s="52">
        <f t="shared" si="3"/>
        <v>13.014999999999999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1511.9224999999999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477</v>
      </c>
      <c r="AR13" s="45">
        <f t="shared" si="10"/>
        <v>56086.527499999997</v>
      </c>
      <c r="AS13" s="54">
        <f t="shared" si="4"/>
        <v>533.89049999999997</v>
      </c>
      <c r="AT13" s="55">
        <f>AS13-AQ13-AN13</f>
        <v>56.890499999999975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134940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130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200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660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83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0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162243</v>
      </c>
      <c r="AD14" s="35">
        <f t="shared" si="0"/>
        <v>134940</v>
      </c>
      <c r="AE14" s="52">
        <f t="shared" si="1"/>
        <v>3710.85</v>
      </c>
      <c r="AF14" s="52">
        <f t="shared" si="2"/>
        <v>1281.93</v>
      </c>
      <c r="AG14" s="40">
        <f t="shared" si="7"/>
        <v>289.85000000000002</v>
      </c>
      <c r="AH14" s="52">
        <f t="shared" si="3"/>
        <v>100.13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3738.0749999999998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1178</v>
      </c>
      <c r="AR14" s="45">
        <f>AC14-AE14-AG14-AJ14-AK14-AL14-AM14-AN14-AP14-AQ14</f>
        <v>157064.29999999999</v>
      </c>
      <c r="AS14" s="54">
        <f t="shared" si="4"/>
        <v>1382.06</v>
      </c>
      <c r="AT14" s="61">
        <f t="shared" si="5"/>
        <v>204.05999999999995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187684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120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140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180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121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15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219327</v>
      </c>
      <c r="AD15" s="35">
        <f t="shared" si="0"/>
        <v>187684</v>
      </c>
      <c r="AE15" s="52">
        <f t="shared" si="1"/>
        <v>5161.3100000000004</v>
      </c>
      <c r="AF15" s="52">
        <f t="shared" si="2"/>
        <v>1782.998</v>
      </c>
      <c r="AG15" s="40">
        <f t="shared" si="7"/>
        <v>149.05000000000001</v>
      </c>
      <c r="AH15" s="52">
        <f t="shared" si="3"/>
        <v>51.49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5173.41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1565</v>
      </c>
      <c r="AR15" s="45">
        <f t="shared" si="10"/>
        <v>212451.64</v>
      </c>
      <c r="AS15" s="54">
        <f>AF15+AH15+AI15</f>
        <v>1834.4880000000001</v>
      </c>
      <c r="AT15" s="55">
        <f>AS15-AQ15-AN15</f>
        <v>269.48800000000006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156058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20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240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80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900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49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0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7</v>
      </c>
      <c r="AB16" s="35"/>
      <c r="AC16" s="39">
        <f t="shared" si="6"/>
        <v>178311</v>
      </c>
      <c r="AD16" s="35">
        <f t="shared" si="0"/>
        <v>156058</v>
      </c>
      <c r="AE16" s="52">
        <f t="shared" si="1"/>
        <v>4291.5950000000003</v>
      </c>
      <c r="AF16" s="52">
        <f t="shared" si="2"/>
        <v>1482.5509999999999</v>
      </c>
      <c r="AG16" s="40">
        <f t="shared" si="7"/>
        <v>319.55</v>
      </c>
      <c r="AH16" s="52">
        <f t="shared" si="3"/>
        <v>110.39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4325.6949999999997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1622</v>
      </c>
      <c r="AR16" s="45">
        <f>AC16-AE16-AG16-AJ16-AK16-AL16-AM16-AN16-AP16-AQ16</f>
        <v>172077.85500000001</v>
      </c>
      <c r="AS16" s="54">
        <f t="shared" si="4"/>
        <v>1592.941</v>
      </c>
      <c r="AT16" s="55">
        <f t="shared" si="5"/>
        <v>-29.058999999999969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77206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30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180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600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141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11</v>
      </c>
      <c r="AB17" s="35"/>
      <c r="AC17" s="39">
        <f t="shared" si="6"/>
        <v>113939</v>
      </c>
      <c r="AD17" s="35">
        <f>D17*1</f>
        <v>77206</v>
      </c>
      <c r="AE17" s="52">
        <f>D17*2.75%</f>
        <v>2123.165</v>
      </c>
      <c r="AF17" s="52">
        <f>AD17*0.95%</f>
        <v>733.45699999999999</v>
      </c>
      <c r="AG17" s="40">
        <f t="shared" si="7"/>
        <v>214.5</v>
      </c>
      <c r="AH17" s="52">
        <f t="shared" si="3"/>
        <v>74.099999999999994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2145.44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704</v>
      </c>
      <c r="AR17" s="45">
        <f>AC17-AE17-AG17-AJ17-AK17-AL17-AM17-AN17-AP17-AQ17</f>
        <v>110897.33500000001</v>
      </c>
      <c r="AS17" s="54">
        <f>AF17+AH17+AI17</f>
        <v>807.55700000000002</v>
      </c>
      <c r="AT17" s="55">
        <f>AS17-AQ17-AN17</f>
        <v>103.55700000000002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94526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110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240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140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16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0</v>
      </c>
      <c r="AB18" s="35"/>
      <c r="AC18" s="39">
        <f t="shared" si="6"/>
        <v>103622</v>
      </c>
      <c r="AD18" s="35">
        <f>D18*1</f>
        <v>94526</v>
      </c>
      <c r="AE18" s="52">
        <f>D18*2.75%</f>
        <v>2599.4650000000001</v>
      </c>
      <c r="AF18" s="52">
        <f>AD18*0.95%</f>
        <v>897.99699999999996</v>
      </c>
      <c r="AG18" s="40">
        <f t="shared" si="7"/>
        <v>166.1</v>
      </c>
      <c r="AH18" s="52">
        <f t="shared" si="3"/>
        <v>57.379999999999995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2613.4900000000002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1899</v>
      </c>
      <c r="AR18" s="45">
        <f t="shared" si="10"/>
        <v>98957.434999999998</v>
      </c>
      <c r="AS18" s="54">
        <f>AF18+AH18+AI18</f>
        <v>955.37699999999995</v>
      </c>
      <c r="AT18" s="55">
        <f>AS18-AQ18-AN18</f>
        <v>-943.62300000000005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120481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20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360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394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201331</v>
      </c>
      <c r="AD19" s="35">
        <f t="shared" si="0"/>
        <v>120481</v>
      </c>
      <c r="AE19" s="52">
        <f t="shared" si="1"/>
        <v>3313.2275</v>
      </c>
      <c r="AF19" s="52">
        <f t="shared" si="2"/>
        <v>1144.5695000000001</v>
      </c>
      <c r="AG19" s="40">
        <f t="shared" si="7"/>
        <v>113.85</v>
      </c>
      <c r="AH19" s="52">
        <f t="shared" si="3"/>
        <v>39.33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3325.0525000000002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2073</v>
      </c>
      <c r="AR19" s="65">
        <f>AC19-AE19-AG19-AJ19-AK19-AL19-AM19-AN19-AP19-AQ19</f>
        <v>195830.92249999999</v>
      </c>
      <c r="AS19" s="54">
        <f t="shared" si="4"/>
        <v>1183.8995</v>
      </c>
      <c r="AT19" s="66">
        <f t="shared" si="5"/>
        <v>-889.10050000000001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70625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40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60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50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73758</v>
      </c>
      <c r="AD20" s="35">
        <f t="shared" si="0"/>
        <v>70625</v>
      </c>
      <c r="AE20" s="52">
        <f t="shared" si="1"/>
        <v>1942.1875</v>
      </c>
      <c r="AF20" s="52">
        <f t="shared" si="2"/>
        <v>670.9375</v>
      </c>
      <c r="AG20" s="40">
        <f t="shared" si="7"/>
        <v>50.875</v>
      </c>
      <c r="AH20" s="52">
        <f t="shared" si="3"/>
        <v>17.574999999999999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1946.3125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1082</v>
      </c>
      <c r="AR20" s="65">
        <f>AC20-AE20-AG20-AJ20-AK20-AL20-AM20-AN20-AP20-AQ20</f>
        <v>70682.9375</v>
      </c>
      <c r="AS20" s="54">
        <f>AF20+AH20+AI20</f>
        <v>688.51250000000005</v>
      </c>
      <c r="AT20" s="66">
        <f>AS20-AQ20-AN20</f>
        <v>-393.48749999999995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56072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100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90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140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95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5</v>
      </c>
      <c r="AB21" s="35"/>
      <c r="AC21" s="39">
        <f t="shared" si="6"/>
        <v>79669</v>
      </c>
      <c r="AD21" s="35">
        <f t="shared" si="0"/>
        <v>56072</v>
      </c>
      <c r="AE21" s="52">
        <f t="shared" si="1"/>
        <v>1541.98</v>
      </c>
      <c r="AF21" s="52">
        <f t="shared" si="2"/>
        <v>532.68399999999997</v>
      </c>
      <c r="AG21" s="40">
        <f t="shared" si="7"/>
        <v>114.4</v>
      </c>
      <c r="AH21" s="52">
        <f t="shared" si="3"/>
        <v>39.519999999999996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1551.0550000000001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405</v>
      </c>
      <c r="AR21" s="68">
        <f t="shared" si="10"/>
        <v>77607.62000000001</v>
      </c>
      <c r="AS21" s="54">
        <f t="shared" ref="AS21:AS27" si="11">AF21+AH21+AI21</f>
        <v>572.20399999999995</v>
      </c>
      <c r="AT21" s="66">
        <f t="shared" ref="AT21:AT27" si="12">AS21-AQ21-AN21</f>
        <v>167.20399999999995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134312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100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450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171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5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174124</v>
      </c>
      <c r="AD22" s="35">
        <f t="shared" si="0"/>
        <v>134312</v>
      </c>
      <c r="AE22" s="52">
        <f t="shared" si="1"/>
        <v>3693.58</v>
      </c>
      <c r="AF22" s="52">
        <f t="shared" si="2"/>
        <v>1275.9639999999999</v>
      </c>
      <c r="AG22" s="40">
        <f t="shared" si="7"/>
        <v>166.375</v>
      </c>
      <c r="AH22" s="52">
        <f t="shared" si="3"/>
        <v>57.475000000000001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3708.7049999999999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1548</v>
      </c>
      <c r="AR22" s="68">
        <f>AC22-AE22-AG22-AJ22-AK22-AL22-AM22-AN22-AP22-AQ22</f>
        <v>168716.04500000001</v>
      </c>
      <c r="AS22" s="54">
        <f>AF22+AH22+AI22</f>
        <v>1333.4389999999999</v>
      </c>
      <c r="AT22" s="66">
        <f>AS22-AQ22-AN22</f>
        <v>-214.56100000000015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78996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65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5</v>
      </c>
      <c r="AB23" s="35"/>
      <c r="AC23" s="39">
        <f t="shared" si="6"/>
        <v>92321</v>
      </c>
      <c r="AD23" s="35">
        <f t="shared" si="0"/>
        <v>78996</v>
      </c>
      <c r="AE23" s="52">
        <f t="shared" si="1"/>
        <v>2172.39</v>
      </c>
      <c r="AF23" s="52">
        <f t="shared" si="2"/>
        <v>750.46199999999999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2172.39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720</v>
      </c>
      <c r="AR23" s="68">
        <f>AC23-AE23-AG23-AJ23-AK23-AL23-AM23-AN23-AP23-AQ23</f>
        <v>89428.61</v>
      </c>
      <c r="AS23" s="54">
        <f t="shared" si="11"/>
        <v>750.46199999999999</v>
      </c>
      <c r="AT23" s="66">
        <f t="shared" si="12"/>
        <v>30.461999999999989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197017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200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1110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100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1330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48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9</v>
      </c>
      <c r="AB24" s="35"/>
      <c r="AC24" s="39">
        <f t="shared" si="6"/>
        <v>235793</v>
      </c>
      <c r="AD24" s="35">
        <f t="shared" si="0"/>
        <v>197017</v>
      </c>
      <c r="AE24" s="52">
        <f t="shared" si="1"/>
        <v>5417.9674999999997</v>
      </c>
      <c r="AF24" s="52">
        <f t="shared" si="2"/>
        <v>1871.6614999999999</v>
      </c>
      <c r="AG24" s="40">
        <f t="shared" si="7"/>
        <v>769.17499999999995</v>
      </c>
      <c r="AH24" s="52">
        <f t="shared" si="3"/>
        <v>265.71499999999997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5493.3175000000001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1291</v>
      </c>
      <c r="AR24" s="68">
        <f t="shared" si="10"/>
        <v>228314.85750000001</v>
      </c>
      <c r="AS24" s="54">
        <f t="shared" si="11"/>
        <v>2137.3764999999999</v>
      </c>
      <c r="AT24" s="66">
        <f t="shared" si="12"/>
        <v>846.37649999999985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77037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179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0</v>
      </c>
      <c r="AB25" s="35"/>
      <c r="AC25" s="39">
        <f t="shared" si="6"/>
        <v>111226</v>
      </c>
      <c r="AD25" s="35">
        <f t="shared" si="0"/>
        <v>77037</v>
      </c>
      <c r="AE25" s="52">
        <f t="shared" si="1"/>
        <v>2118.5174999999999</v>
      </c>
      <c r="AF25" s="52">
        <f t="shared" si="2"/>
        <v>731.85149999999999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2118.5174999999999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676</v>
      </c>
      <c r="AR25" s="68">
        <f t="shared" si="10"/>
        <v>108431.4825</v>
      </c>
      <c r="AS25" s="54">
        <f t="shared" si="11"/>
        <v>731.85149999999999</v>
      </c>
      <c r="AT25" s="66">
        <f t="shared" si="12"/>
        <v>55.851499999999987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79945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130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100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60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47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0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5</v>
      </c>
      <c r="AB26" s="35"/>
      <c r="AC26" s="39">
        <f t="shared" si="6"/>
        <v>93972</v>
      </c>
      <c r="AD26" s="35">
        <f t="shared" si="0"/>
        <v>79945</v>
      </c>
      <c r="AE26" s="52">
        <f t="shared" si="1"/>
        <v>2198.4875000000002</v>
      </c>
      <c r="AF26" s="52">
        <f t="shared" si="2"/>
        <v>759.47749999999996</v>
      </c>
      <c r="AG26" s="40">
        <f t="shared" si="7"/>
        <v>113.85</v>
      </c>
      <c r="AH26" s="52">
        <f t="shared" si="3"/>
        <v>39.33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2206.4625000000001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715</v>
      </c>
      <c r="AR26" s="68">
        <f t="shared" si="10"/>
        <v>90944.662499999991</v>
      </c>
      <c r="AS26" s="54">
        <f t="shared" si="11"/>
        <v>798.8075</v>
      </c>
      <c r="AT26" s="66">
        <f t="shared" si="12"/>
        <v>83.807500000000005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28">
        <v>21</v>
      </c>
      <c r="B27" s="58">
        <v>1908446154</v>
      </c>
      <c r="C27" s="58" t="s">
        <v>69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84544</v>
      </c>
      <c r="E27" s="129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29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29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29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29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29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29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0</v>
      </c>
      <c r="L27" s="129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29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0</v>
      </c>
      <c r="N27" s="129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29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29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0</v>
      </c>
      <c r="Q27" s="129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29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29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8</v>
      </c>
      <c r="T27" s="129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29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29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29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29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29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29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29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0">
        <f t="shared" si="6"/>
        <v>87218</v>
      </c>
      <c r="AD27" s="58">
        <f t="shared" si="0"/>
        <v>84544</v>
      </c>
      <c r="AE27" s="131">
        <f t="shared" si="1"/>
        <v>2324.96</v>
      </c>
      <c r="AF27" s="131">
        <f t="shared" si="2"/>
        <v>803.16800000000001</v>
      </c>
      <c r="AG27" s="132">
        <f t="shared" si="7"/>
        <v>0</v>
      </c>
      <c r="AH27" s="131">
        <f t="shared" si="3"/>
        <v>0</v>
      </c>
      <c r="AI27" s="131">
        <f t="shared" si="8"/>
        <v>0</v>
      </c>
      <c r="AJ27" s="133"/>
      <c r="AK27" s="133"/>
      <c r="AL27" s="133"/>
      <c r="AM27" s="133"/>
      <c r="AN27" s="134">
        <v>0</v>
      </c>
      <c r="AO27" s="135">
        <f t="shared" si="9"/>
        <v>2324.96</v>
      </c>
      <c r="AP27" s="136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970</v>
      </c>
      <c r="AR27" s="137">
        <f t="shared" si="10"/>
        <v>83923.04</v>
      </c>
      <c r="AS27" s="138">
        <f t="shared" si="11"/>
        <v>803.16800000000001</v>
      </c>
      <c r="AT27" s="139">
        <f t="shared" si="12"/>
        <v>-166.83199999999999</v>
      </c>
      <c r="AU27" s="140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215" t="s">
        <v>70</v>
      </c>
      <c r="B28" s="215"/>
      <c r="C28" s="215"/>
      <c r="D28" s="141">
        <f t="shared" ref="D28:K28" si="13">SUM(D7:D27)</f>
        <v>2127517</v>
      </c>
      <c r="E28" s="141">
        <f t="shared" si="13"/>
        <v>0</v>
      </c>
      <c r="F28" s="141">
        <f t="shared" si="13"/>
        <v>0</v>
      </c>
      <c r="G28" s="141">
        <f t="shared" si="13"/>
        <v>0</v>
      </c>
      <c r="H28" s="141">
        <f t="shared" si="13"/>
        <v>0</v>
      </c>
      <c r="I28" s="141">
        <f t="shared" si="13"/>
        <v>0</v>
      </c>
      <c r="J28" s="141">
        <f t="shared" si="13"/>
        <v>0</v>
      </c>
      <c r="K28" s="141">
        <f t="shared" si="13"/>
        <v>2260</v>
      </c>
      <c r="L28" s="141">
        <f t="shared" ref="L28:AT28" si="14">SUM(L7:L27)</f>
        <v>0</v>
      </c>
      <c r="M28" s="141">
        <f t="shared" si="14"/>
        <v>3750</v>
      </c>
      <c r="N28" s="141">
        <f t="shared" si="14"/>
        <v>0</v>
      </c>
      <c r="O28" s="141">
        <f t="shared" si="14"/>
        <v>290</v>
      </c>
      <c r="P28" s="141">
        <f t="shared" si="14"/>
        <v>8580</v>
      </c>
      <c r="Q28" s="141">
        <f t="shared" si="14"/>
        <v>0</v>
      </c>
      <c r="R28" s="141">
        <f t="shared" si="14"/>
        <v>0</v>
      </c>
      <c r="S28" s="141">
        <f t="shared" si="14"/>
        <v>1956</v>
      </c>
      <c r="T28" s="141">
        <f t="shared" si="14"/>
        <v>0</v>
      </c>
      <c r="U28" s="141">
        <f t="shared" si="14"/>
        <v>0</v>
      </c>
      <c r="V28" s="141">
        <f t="shared" si="14"/>
        <v>0</v>
      </c>
      <c r="W28" s="141">
        <f t="shared" si="14"/>
        <v>0</v>
      </c>
      <c r="X28" s="141">
        <f t="shared" si="14"/>
        <v>0</v>
      </c>
      <c r="Y28" s="141">
        <f t="shared" si="14"/>
        <v>0</v>
      </c>
      <c r="Z28" s="141">
        <f t="shared" si="14"/>
        <v>20</v>
      </c>
      <c r="AA28" s="141">
        <f t="shared" si="14"/>
        <v>118</v>
      </c>
      <c r="AB28" s="141">
        <f t="shared" si="14"/>
        <v>0</v>
      </c>
      <c r="AC28" s="141">
        <f t="shared" si="14"/>
        <v>2688939</v>
      </c>
      <c r="AD28" s="141">
        <f t="shared" si="14"/>
        <v>2127517</v>
      </c>
      <c r="AE28" s="141">
        <f t="shared" si="14"/>
        <v>58506.717500000013</v>
      </c>
      <c r="AF28" s="141">
        <f t="shared" si="14"/>
        <v>20211.411500000002</v>
      </c>
      <c r="AG28" s="141">
        <f t="shared" si="14"/>
        <v>4482.2250000000004</v>
      </c>
      <c r="AH28" s="141">
        <f t="shared" si="14"/>
        <v>1544.0349999999994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58915.917499999996</v>
      </c>
      <c r="AP28" s="141">
        <f t="shared" si="14"/>
        <v>0</v>
      </c>
      <c r="AQ28" s="141">
        <f t="shared" si="14"/>
        <v>21265</v>
      </c>
      <c r="AR28" s="141">
        <f t="shared" si="14"/>
        <v>2604685.0575000001</v>
      </c>
      <c r="AS28" s="141">
        <f t="shared" si="14"/>
        <v>21755.446499999998</v>
      </c>
      <c r="AT28" s="141">
        <f t="shared" si="14"/>
        <v>490.44649999999956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212" t="s">
        <v>71</v>
      </c>
      <c r="B29" s="212"/>
      <c r="C29" s="212"/>
      <c r="D29" s="168">
        <f>D4+D5-D28</f>
        <v>446539</v>
      </c>
      <c r="E29" s="168">
        <f t="shared" ref="E29:AA29" si="15">E4+E5-E28</f>
        <v>0</v>
      </c>
      <c r="F29" s="168">
        <f t="shared" si="15"/>
        <v>0</v>
      </c>
      <c r="G29" s="168">
        <f t="shared" si="15"/>
        <v>0</v>
      </c>
      <c r="H29" s="168">
        <f t="shared" si="15"/>
        <v>0</v>
      </c>
      <c r="I29" s="168">
        <f t="shared" si="15"/>
        <v>0</v>
      </c>
      <c r="J29" s="168">
        <f t="shared" si="15"/>
        <v>0</v>
      </c>
      <c r="K29" s="168">
        <f t="shared" si="15"/>
        <v>1320</v>
      </c>
      <c r="L29" s="168">
        <f t="shared" si="15"/>
        <v>0</v>
      </c>
      <c r="M29" s="168">
        <f t="shared" si="15"/>
        <v>5320</v>
      </c>
      <c r="N29" s="168">
        <f t="shared" si="15"/>
        <v>0</v>
      </c>
      <c r="O29" s="168">
        <f t="shared" si="15"/>
        <v>820</v>
      </c>
      <c r="P29" s="168">
        <f t="shared" si="15"/>
        <v>5900</v>
      </c>
      <c r="Q29" s="168">
        <f t="shared" si="15"/>
        <v>0</v>
      </c>
      <c r="R29" s="168">
        <f t="shared" si="15"/>
        <v>0</v>
      </c>
      <c r="S29" s="168">
        <f t="shared" si="15"/>
        <v>790</v>
      </c>
      <c r="T29" s="168">
        <f t="shared" si="15"/>
        <v>0</v>
      </c>
      <c r="U29" s="168">
        <f t="shared" si="15"/>
        <v>0</v>
      </c>
      <c r="V29" s="168">
        <f t="shared" si="15"/>
        <v>0</v>
      </c>
      <c r="W29" s="168">
        <f t="shared" si="15"/>
        <v>0</v>
      </c>
      <c r="X29" s="168">
        <f t="shared" si="15"/>
        <v>0</v>
      </c>
      <c r="Y29" s="168">
        <f t="shared" si="15"/>
        <v>0</v>
      </c>
      <c r="Z29" s="168">
        <f t="shared" si="15"/>
        <v>686</v>
      </c>
      <c r="AA29" s="168">
        <f t="shared" si="15"/>
        <v>624</v>
      </c>
      <c r="AB29" s="168"/>
      <c r="AC29" s="208"/>
      <c r="AD29" s="208"/>
      <c r="AE29" s="208"/>
      <c r="AF29" s="208"/>
      <c r="AG29" s="208"/>
      <c r="AH29" s="208"/>
      <c r="AI29" s="208"/>
      <c r="AJ29" s="208"/>
      <c r="AK29" s="208"/>
      <c r="AL29" s="208"/>
      <c r="AM29" s="208"/>
      <c r="AN29" s="208"/>
      <c r="AO29" s="208"/>
      <c r="AP29" s="208"/>
      <c r="AQ29" s="208"/>
      <c r="AR29" s="208"/>
      <c r="AS29" s="208"/>
      <c r="AT29" s="208"/>
      <c r="AU29" s="208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U4"/>
    <mergeCell ref="A5:B5"/>
    <mergeCell ref="AV7:AW7"/>
    <mergeCell ref="A28:C28"/>
    <mergeCell ref="A29:C29"/>
    <mergeCell ref="AC29:AU29"/>
    <mergeCell ref="AC5:AU5"/>
  </mergeCells>
  <conditionalFormatting sqref="AP7:AP27">
    <cfRule type="cellIs" dxfId="64" priority="30" stopIfTrue="1" operator="greaterThan">
      <formula>0</formula>
    </cfRule>
  </conditionalFormatting>
  <conditionalFormatting sqref="AQ31">
    <cfRule type="cellIs" dxfId="63" priority="28" operator="greaterThan">
      <formula>$AQ$7:$AQ$18&lt;100</formula>
    </cfRule>
    <cfRule type="cellIs" dxfId="62" priority="29" operator="greaterThan">
      <formula>100</formula>
    </cfRule>
  </conditionalFormatting>
  <conditionalFormatting sqref="Q28:AA28 D29:AB29 K4:P6 K28:P29">
    <cfRule type="cellIs" dxfId="61" priority="27" operator="equal">
      <formula>212030016606640</formula>
    </cfRule>
  </conditionalFormatting>
  <conditionalFormatting sqref="L28:AA28 D29:AB29 K4:K6 K28:K29">
    <cfRule type="cellIs" dxfId="60" priority="25" operator="equal">
      <formula>$K$4</formula>
    </cfRule>
    <cfRule type="cellIs" dxfId="59" priority="26" operator="equal">
      <formula>2120</formula>
    </cfRule>
  </conditionalFormatting>
  <conditionalFormatting sqref="D29:AA29 M4:N6 M28:N29">
    <cfRule type="cellIs" dxfId="58" priority="23" operator="equal">
      <formula>$M$4</formula>
    </cfRule>
    <cfRule type="cellIs" dxfId="57" priority="24" operator="equal">
      <formula>300</formula>
    </cfRule>
  </conditionalFormatting>
  <conditionalFormatting sqref="O4:O6 O28:O29">
    <cfRule type="cellIs" dxfId="56" priority="21" operator="equal">
      <formula>$O$4</formula>
    </cfRule>
    <cfRule type="cellIs" dxfId="55" priority="22" operator="equal">
      <formula>1660</formula>
    </cfRule>
  </conditionalFormatting>
  <conditionalFormatting sqref="P4:P6 P28:P29">
    <cfRule type="cellIs" dxfId="54" priority="19" operator="equal">
      <formula>$P$4</formula>
    </cfRule>
    <cfRule type="cellIs" dxfId="53" priority="20" operator="equal">
      <formula>6640</formula>
    </cfRule>
  </conditionalFormatting>
  <conditionalFormatting sqref="AT6:AT28">
    <cfRule type="cellIs" dxfId="52" priority="18" operator="lessThan">
      <formula>0</formula>
    </cfRule>
  </conditionalFormatting>
  <conditionalFormatting sqref="AT7:AT18">
    <cfRule type="cellIs" dxfId="51" priority="15" operator="lessThan">
      <formula>0</formula>
    </cfRule>
    <cfRule type="cellIs" dxfId="50" priority="16" operator="lessThan">
      <formula>0</formula>
    </cfRule>
    <cfRule type="cellIs" dxfId="49" priority="17" operator="lessThan">
      <formula>0</formula>
    </cfRule>
  </conditionalFormatting>
  <conditionalFormatting sqref="K4:K6 K28:AA28">
    <cfRule type="cellIs" dxfId="48" priority="14" operator="equal">
      <formula>$K$4</formula>
    </cfRule>
  </conditionalFormatting>
  <conditionalFormatting sqref="AB22 D6 D28:D29 E29:AA29 D4:AA4">
    <cfRule type="cellIs" dxfId="47" priority="13" operator="equal">
      <formula>$D$4</formula>
    </cfRule>
  </conditionalFormatting>
  <conditionalFormatting sqref="S4:S6 S28:S29">
    <cfRule type="cellIs" dxfId="46" priority="12" operator="equal">
      <formula>$S$4</formula>
    </cfRule>
  </conditionalFormatting>
  <conditionalFormatting sqref="Z4:Z6 Z28:Z29">
    <cfRule type="cellIs" dxfId="45" priority="11" operator="equal">
      <formula>$Z$4</formula>
    </cfRule>
  </conditionalFormatting>
  <conditionalFormatting sqref="AA4:AA6 AA28:AA29">
    <cfRule type="cellIs" dxfId="44" priority="10" operator="equal">
      <formula>$AA$4</formula>
    </cfRule>
  </conditionalFormatting>
  <conditionalFormatting sqref="AB4:AB29">
    <cfRule type="cellIs" dxfId="43" priority="9" operator="equal">
      <formula>$AB$4</formula>
    </cfRule>
  </conditionalFormatting>
  <conditionalFormatting sqref="AT7:AT28">
    <cfRule type="cellIs" dxfId="42" priority="6" operator="lessThan">
      <formula>0</formula>
    </cfRule>
    <cfRule type="cellIs" dxfId="41" priority="7" operator="lessThan">
      <formula>0</formula>
    </cfRule>
    <cfRule type="cellIs" dxfId="40" priority="8" operator="lessThan">
      <formula>0</formula>
    </cfRule>
  </conditionalFormatting>
  <conditionalFormatting sqref="D5:AA5">
    <cfRule type="cellIs" dxfId="39" priority="5" operator="greaterThan">
      <formula>0</formula>
    </cfRule>
  </conditionalFormatting>
  <conditionalFormatting sqref="D29:AA29">
    <cfRule type="cellIs" dxfId="38" priority="4" operator="greaterThan">
      <formula>0</formula>
    </cfRule>
  </conditionalFormatting>
  <conditionalFormatting sqref="D7:AA27">
    <cfRule type="cellIs" dxfId="37" priority="1" operator="less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9" sqref="A9:XFD9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27.75" customHeight="1" thickBo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77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0"/>
      <c r="D4" s="167">
        <f>'03'!D29</f>
        <v>971088</v>
      </c>
      <c r="E4" s="167">
        <f>'03'!E29</f>
        <v>0</v>
      </c>
      <c r="F4" s="167">
        <f>'03'!F29</f>
        <v>0</v>
      </c>
      <c r="G4" s="167">
        <f>'03'!G29</f>
        <v>0</v>
      </c>
      <c r="H4" s="167">
        <f>'03'!H29</f>
        <v>0</v>
      </c>
      <c r="I4" s="167">
        <f>'03'!I29</f>
        <v>0</v>
      </c>
      <c r="J4" s="167">
        <f>'03'!J29</f>
        <v>0</v>
      </c>
      <c r="K4" s="167">
        <f>'03'!K29</f>
        <v>2350</v>
      </c>
      <c r="L4" s="167">
        <f>'03'!L29</f>
        <v>0</v>
      </c>
      <c r="M4" s="167">
        <f>'03'!M29</f>
        <v>2240</v>
      </c>
      <c r="N4" s="167">
        <f>'03'!N29</f>
        <v>0</v>
      </c>
      <c r="O4" s="167">
        <f>'03'!O29</f>
        <v>1030</v>
      </c>
      <c r="P4" s="167">
        <f>'03'!P29</f>
        <v>4260</v>
      </c>
      <c r="Q4" s="167">
        <f>'03'!Q29</f>
        <v>0</v>
      </c>
      <c r="R4" s="167">
        <f>'03'!R29</f>
        <v>0</v>
      </c>
      <c r="S4" s="167">
        <f>'03'!S29</f>
        <v>2110</v>
      </c>
      <c r="T4" s="167">
        <f>'03'!T29</f>
        <v>0</v>
      </c>
      <c r="U4" s="167">
        <f>'03'!U29</f>
        <v>0</v>
      </c>
      <c r="V4" s="167">
        <f>'03'!V29</f>
        <v>0</v>
      </c>
      <c r="W4" s="167">
        <f>'03'!W29</f>
        <v>0</v>
      </c>
      <c r="X4" s="167">
        <f>'03'!X29</f>
        <v>0</v>
      </c>
      <c r="Y4" s="167">
        <f>'03'!Y29</f>
        <v>0</v>
      </c>
      <c r="Z4" s="167">
        <f>'03'!Z29</f>
        <v>702</v>
      </c>
      <c r="AA4" s="167">
        <f>'03'!AA29</f>
        <v>193</v>
      </c>
      <c r="AB4" s="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0"/>
      <c r="D5" s="120"/>
      <c r="E5" s="120"/>
      <c r="F5" s="120"/>
      <c r="G5" s="120"/>
      <c r="H5" s="120"/>
      <c r="I5" s="120"/>
      <c r="J5" s="120"/>
      <c r="K5" s="7"/>
      <c r="L5" s="7"/>
      <c r="M5" s="7"/>
      <c r="N5" s="7"/>
      <c r="O5" s="7"/>
      <c r="P5" s="7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8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1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18" priority="26" stopIfTrue="1" operator="greaterThan">
      <formula>0</formula>
    </cfRule>
  </conditionalFormatting>
  <conditionalFormatting sqref="AQ31">
    <cfRule type="cellIs" dxfId="717" priority="24" operator="greaterThan">
      <formula>$AQ$7:$AQ$18&lt;100</formula>
    </cfRule>
    <cfRule type="cellIs" dxfId="716" priority="25" operator="greaterThan">
      <formula>100</formula>
    </cfRule>
  </conditionalFormatting>
  <conditionalFormatting sqref="D29:J29 Q29:AB29 Q28:AA28 K4:P29">
    <cfRule type="cellIs" dxfId="715" priority="23" operator="equal">
      <formula>212030016606640</formula>
    </cfRule>
  </conditionalFormatting>
  <conditionalFormatting sqref="D29:J29 L29:AB29 L28:AA28 K4:K29">
    <cfRule type="cellIs" dxfId="714" priority="21" operator="equal">
      <formula>$K$4</formula>
    </cfRule>
    <cfRule type="cellIs" dxfId="713" priority="22" operator="equal">
      <formula>2120</formula>
    </cfRule>
  </conditionalFormatting>
  <conditionalFormatting sqref="D29:L29 M4:N29">
    <cfRule type="cellIs" dxfId="712" priority="19" operator="equal">
      <formula>$M$4</formula>
    </cfRule>
    <cfRule type="cellIs" dxfId="711" priority="20" operator="equal">
      <formula>300</formula>
    </cfRule>
  </conditionalFormatting>
  <conditionalFormatting sqref="O4:O29">
    <cfRule type="cellIs" dxfId="710" priority="17" operator="equal">
      <formula>$O$4</formula>
    </cfRule>
    <cfRule type="cellIs" dxfId="709" priority="18" operator="equal">
      <formula>1660</formula>
    </cfRule>
  </conditionalFormatting>
  <conditionalFormatting sqref="P4:P29">
    <cfRule type="cellIs" dxfId="708" priority="15" operator="equal">
      <formula>$P$4</formula>
    </cfRule>
    <cfRule type="cellIs" dxfId="707" priority="16" operator="equal">
      <formula>6640</formula>
    </cfRule>
  </conditionalFormatting>
  <conditionalFormatting sqref="AT6:AT28">
    <cfRule type="cellIs" dxfId="706" priority="14" operator="lessThan">
      <formula>0</formula>
    </cfRule>
  </conditionalFormatting>
  <conditionalFormatting sqref="AT7:AT18">
    <cfRule type="cellIs" dxfId="705" priority="11" operator="lessThan">
      <formula>0</formula>
    </cfRule>
    <cfRule type="cellIs" dxfId="704" priority="12" operator="lessThan">
      <formula>0</formula>
    </cfRule>
    <cfRule type="cellIs" dxfId="703" priority="13" operator="lessThan">
      <formula>0</formula>
    </cfRule>
  </conditionalFormatting>
  <conditionalFormatting sqref="L28:AA28 K4:K28">
    <cfRule type="cellIs" dxfId="702" priority="10" operator="equal">
      <formula>$K$4</formula>
    </cfRule>
  </conditionalFormatting>
  <conditionalFormatting sqref="D28:D29 D6:D22 D24:D26 D4:AA4">
    <cfRule type="cellIs" dxfId="701" priority="9" operator="equal">
      <formula>$D$4</formula>
    </cfRule>
  </conditionalFormatting>
  <conditionalFormatting sqref="S4:S29">
    <cfRule type="cellIs" dxfId="700" priority="8" operator="equal">
      <formula>$S$4</formula>
    </cfRule>
  </conditionalFormatting>
  <conditionalFormatting sqref="Z4:Z29">
    <cfRule type="cellIs" dxfId="699" priority="7" operator="equal">
      <formula>$Z$4</formula>
    </cfRule>
  </conditionalFormatting>
  <conditionalFormatting sqref="AA4:AA29">
    <cfRule type="cellIs" dxfId="698" priority="6" operator="equal">
      <formula>$AA$4</formula>
    </cfRule>
  </conditionalFormatting>
  <conditionalFormatting sqref="AB4:AB29">
    <cfRule type="cellIs" dxfId="697" priority="5" operator="equal">
      <formula>$AB$4</formula>
    </cfRule>
  </conditionalFormatting>
  <conditionalFormatting sqref="AT7:AT28">
    <cfRule type="cellIs" dxfId="696" priority="2" operator="lessThan">
      <formula>0</formula>
    </cfRule>
    <cfRule type="cellIs" dxfId="695" priority="3" operator="lessThan">
      <formula>0</formula>
    </cfRule>
    <cfRule type="cellIs" dxfId="694" priority="4" operator="lessThan">
      <formula>0</formula>
    </cfRule>
  </conditionalFormatting>
  <conditionalFormatting sqref="D5:AA5">
    <cfRule type="cellIs" dxfId="693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S4" sqref="S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 thickBo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78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67">
        <f>'04'!D29</f>
        <v>755118</v>
      </c>
      <c r="E4" s="167">
        <f>'04'!E29</f>
        <v>0</v>
      </c>
      <c r="F4" s="167">
        <f>'04'!F29</f>
        <v>0</v>
      </c>
      <c r="G4" s="167">
        <f>'04'!G29</f>
        <v>0</v>
      </c>
      <c r="H4" s="167">
        <f>'04'!H29</f>
        <v>0</v>
      </c>
      <c r="I4" s="167">
        <f>'04'!I29</f>
        <v>0</v>
      </c>
      <c r="J4" s="167">
        <f>'04'!J29</f>
        <v>0</v>
      </c>
      <c r="K4" s="167">
        <f>'04'!K29</f>
        <v>1980</v>
      </c>
      <c r="L4" s="167">
        <f>'04'!L29</f>
        <v>0</v>
      </c>
      <c r="M4" s="167">
        <f>'04'!M29</f>
        <v>1680</v>
      </c>
      <c r="N4" s="167">
        <f>'04'!N29</f>
        <v>0</v>
      </c>
      <c r="O4" s="167">
        <f>'04'!O29</f>
        <v>980</v>
      </c>
      <c r="P4" s="167">
        <f>'04'!P29</f>
        <v>3240</v>
      </c>
      <c r="Q4" s="167">
        <f>'04'!Q29</f>
        <v>0</v>
      </c>
      <c r="R4" s="167">
        <f>'04'!R29</f>
        <v>0</v>
      </c>
      <c r="S4" s="167">
        <f>'04'!S29</f>
        <v>1835</v>
      </c>
      <c r="T4" s="167">
        <f>'04'!T29</f>
        <v>0</v>
      </c>
      <c r="U4" s="167">
        <f>'04'!U29</f>
        <v>0</v>
      </c>
      <c r="V4" s="167">
        <f>'04'!V29</f>
        <v>0</v>
      </c>
      <c r="W4" s="167">
        <f>'04'!W29</f>
        <v>0</v>
      </c>
      <c r="X4" s="167">
        <f>'04'!X29</f>
        <v>0</v>
      </c>
      <c r="Y4" s="167">
        <f>'04'!Y29</f>
        <v>0</v>
      </c>
      <c r="Z4" s="167">
        <f>'04'!Z29</f>
        <v>696</v>
      </c>
      <c r="AA4" s="167">
        <f>'04'!AA29</f>
        <v>189</v>
      </c>
      <c r="AB4" s="4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92" priority="26" stopIfTrue="1" operator="greaterThan">
      <formula>0</formula>
    </cfRule>
  </conditionalFormatting>
  <conditionalFormatting sqref="AQ31">
    <cfRule type="cellIs" dxfId="691" priority="24" operator="greaterThan">
      <formula>$AQ$7:$AQ$18&lt;100</formula>
    </cfRule>
    <cfRule type="cellIs" dxfId="690" priority="25" operator="greaterThan">
      <formula>100</formula>
    </cfRule>
  </conditionalFormatting>
  <conditionalFormatting sqref="D29:J29 Q29:AB29 Q28:AA28 K4:P29">
    <cfRule type="cellIs" dxfId="689" priority="23" operator="equal">
      <formula>212030016606640</formula>
    </cfRule>
  </conditionalFormatting>
  <conditionalFormatting sqref="D29:J29 L29:AB29 L28:AA28 K4:K29">
    <cfRule type="cellIs" dxfId="688" priority="21" operator="equal">
      <formula>$K$4</formula>
    </cfRule>
    <cfRule type="cellIs" dxfId="687" priority="22" operator="equal">
      <formula>2120</formula>
    </cfRule>
  </conditionalFormatting>
  <conditionalFormatting sqref="D29:L29 M4:N29">
    <cfRule type="cellIs" dxfId="686" priority="19" operator="equal">
      <formula>$M$4</formula>
    </cfRule>
    <cfRule type="cellIs" dxfId="685" priority="20" operator="equal">
      <formula>300</formula>
    </cfRule>
  </conditionalFormatting>
  <conditionalFormatting sqref="O4:O29">
    <cfRule type="cellIs" dxfId="684" priority="17" operator="equal">
      <formula>$O$4</formula>
    </cfRule>
    <cfRule type="cellIs" dxfId="683" priority="18" operator="equal">
      <formula>1660</formula>
    </cfRule>
  </conditionalFormatting>
  <conditionalFormatting sqref="P4:P29">
    <cfRule type="cellIs" dxfId="682" priority="15" operator="equal">
      <formula>$P$4</formula>
    </cfRule>
    <cfRule type="cellIs" dxfId="681" priority="16" operator="equal">
      <formula>6640</formula>
    </cfRule>
  </conditionalFormatting>
  <conditionalFormatting sqref="AT6:AT28">
    <cfRule type="cellIs" dxfId="680" priority="14" operator="lessThan">
      <formula>0</formula>
    </cfRule>
  </conditionalFormatting>
  <conditionalFormatting sqref="AT7:AT18">
    <cfRule type="cellIs" dxfId="679" priority="11" operator="lessThan">
      <formula>0</formula>
    </cfRule>
    <cfRule type="cellIs" dxfId="678" priority="12" operator="lessThan">
      <formula>0</formula>
    </cfRule>
    <cfRule type="cellIs" dxfId="677" priority="13" operator="lessThan">
      <formula>0</formula>
    </cfRule>
  </conditionalFormatting>
  <conditionalFormatting sqref="L28:AA28 K4:K28">
    <cfRule type="cellIs" dxfId="676" priority="10" operator="equal">
      <formula>$K$4</formula>
    </cfRule>
  </conditionalFormatting>
  <conditionalFormatting sqref="D28:D29 D6:D22 D24:D26 D4:AA4">
    <cfRule type="cellIs" dxfId="675" priority="9" operator="equal">
      <formula>$D$4</formula>
    </cfRule>
  </conditionalFormatting>
  <conditionalFormatting sqref="S4:S29">
    <cfRule type="cellIs" dxfId="674" priority="8" operator="equal">
      <formula>$S$4</formula>
    </cfRule>
  </conditionalFormatting>
  <conditionalFormatting sqref="Z4:Z29">
    <cfRule type="cellIs" dxfId="673" priority="7" operator="equal">
      <formula>$Z$4</formula>
    </cfRule>
  </conditionalFormatting>
  <conditionalFormatting sqref="AA4:AA29">
    <cfRule type="cellIs" dxfId="672" priority="6" operator="equal">
      <formula>$AA$4</formula>
    </cfRule>
  </conditionalFormatting>
  <conditionalFormatting sqref="AB4:AB29">
    <cfRule type="cellIs" dxfId="671" priority="5" operator="equal">
      <formula>$AB$4</formula>
    </cfRule>
  </conditionalFormatting>
  <conditionalFormatting sqref="AT7:AT28">
    <cfRule type="cellIs" dxfId="670" priority="2" operator="lessThan">
      <formula>0</formula>
    </cfRule>
    <cfRule type="cellIs" dxfId="669" priority="3" operator="lessThan">
      <formula>0</formula>
    </cfRule>
    <cfRule type="cellIs" dxfId="668" priority="4" operator="lessThan">
      <formula>0</formula>
    </cfRule>
  </conditionalFormatting>
  <conditionalFormatting sqref="D5:AA5">
    <cfRule type="cellIs" dxfId="667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9" sqref="A9:XFD9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79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</row>
    <row r="4" spans="1:56">
      <c r="A4" s="194" t="s">
        <v>1</v>
      </c>
      <c r="B4" s="194"/>
      <c r="C4" s="123"/>
      <c r="D4" s="167">
        <f>'05'!D29</f>
        <v>755118</v>
      </c>
      <c r="E4" s="167">
        <f>'05'!E29</f>
        <v>0</v>
      </c>
      <c r="F4" s="167">
        <f>'05'!F29</f>
        <v>0</v>
      </c>
      <c r="G4" s="167">
        <f>'05'!G29</f>
        <v>0</v>
      </c>
      <c r="H4" s="167">
        <f>'05'!H29</f>
        <v>0</v>
      </c>
      <c r="I4" s="167">
        <f>'05'!I29</f>
        <v>0</v>
      </c>
      <c r="J4" s="167">
        <f>'05'!J29</f>
        <v>0</v>
      </c>
      <c r="K4" s="167">
        <f>'05'!K29</f>
        <v>1980</v>
      </c>
      <c r="L4" s="167">
        <f>'05'!L29</f>
        <v>0</v>
      </c>
      <c r="M4" s="167">
        <f>'05'!M29</f>
        <v>1680</v>
      </c>
      <c r="N4" s="167">
        <f>'05'!N29</f>
        <v>0</v>
      </c>
      <c r="O4" s="167">
        <f>'05'!O29</f>
        <v>980</v>
      </c>
      <c r="P4" s="167">
        <f>'05'!P29</f>
        <v>3240</v>
      </c>
      <c r="Q4" s="167">
        <f>'05'!Q29</f>
        <v>0</v>
      </c>
      <c r="R4" s="167">
        <f>'05'!R29</f>
        <v>0</v>
      </c>
      <c r="S4" s="167">
        <f>'05'!S29</f>
        <v>1835</v>
      </c>
      <c r="T4" s="167">
        <f>'05'!T29</f>
        <v>0</v>
      </c>
      <c r="U4" s="167">
        <f>'05'!U29</f>
        <v>0</v>
      </c>
      <c r="V4" s="167">
        <f>'05'!V29</f>
        <v>0</v>
      </c>
      <c r="W4" s="167">
        <f>'05'!W29</f>
        <v>0</v>
      </c>
      <c r="X4" s="167">
        <f>'05'!X29</f>
        <v>0</v>
      </c>
      <c r="Y4" s="167">
        <f>'05'!Y29</f>
        <v>0</v>
      </c>
      <c r="Z4" s="167">
        <f>'05'!Z29</f>
        <v>696</v>
      </c>
      <c r="AA4" s="167">
        <f>'05'!AA29</f>
        <v>189</v>
      </c>
      <c r="AB4" s="143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46"/>
      <c r="AC7" s="160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275.08249999999998</v>
      </c>
      <c r="AP7" s="53"/>
      <c r="AQ7" s="53">
        <v>82</v>
      </c>
      <c r="AR7" s="162">
        <f>AC7-AE7-AG7-AJ7-AK7-AL7-AM7-AN7-AP7-AQ7</f>
        <v>14975.9175</v>
      </c>
      <c r="AS7" s="161">
        <f t="shared" ref="AS7:AS19" si="4">AF7+AH7+AI7</f>
        <v>95.028499999999994</v>
      </c>
      <c r="AT7" s="163">
        <f t="shared" ref="AT7:AT19" si="5">AS7-AQ7-AN7</f>
        <v>13.028499999999994</v>
      </c>
      <c r="AU7" s="103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216.17750000000001</v>
      </c>
      <c r="AP8" s="53"/>
      <c r="AQ8" s="53">
        <v>75</v>
      </c>
      <c r="AR8" s="162">
        <f>AC8-AE8-AG8-AJ8-AK8-AL8-AM8-AN8-AP8-AQ8</f>
        <v>7569.8225000000002</v>
      </c>
      <c r="AS8" s="161">
        <f t="shared" si="4"/>
        <v>74.679500000000004</v>
      </c>
      <c r="AT8" s="163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197.12</v>
      </c>
      <c r="AP9" s="53"/>
      <c r="AQ9" s="53">
        <v>78</v>
      </c>
      <c r="AR9" s="162">
        <f t="shared" ref="AR9:AR27" si="10">AC9-AE9-AG9-AJ9-AK9-AL9-AM9-AN9-AP9-AQ9</f>
        <v>9579.7049999999999</v>
      </c>
      <c r="AS9" s="161">
        <f t="shared" si="4"/>
        <v>90.61099999999999</v>
      </c>
      <c r="AT9" s="163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119.5975</v>
      </c>
      <c r="AP10" s="53"/>
      <c r="AQ10" s="53">
        <v>35</v>
      </c>
      <c r="AR10" s="162">
        <f t="shared" si="10"/>
        <v>5000.8024999999998</v>
      </c>
      <c r="AS10" s="161">
        <f>AF10+AH10+AI10</f>
        <v>43.595499999999994</v>
      </c>
      <c r="AT10" s="163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107.47</v>
      </c>
      <c r="AP11" s="53"/>
      <c r="AQ11" s="53">
        <v>30</v>
      </c>
      <c r="AR11" s="162">
        <f t="shared" si="10"/>
        <v>3770.53</v>
      </c>
      <c r="AS11" s="161">
        <f t="shared" si="4"/>
        <v>37.125999999999998</v>
      </c>
      <c r="AT11" s="163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204.71</v>
      </c>
      <c r="AP12" s="53"/>
      <c r="AQ12" s="53">
        <v>39</v>
      </c>
      <c r="AR12" s="162">
        <f t="shared" si="10"/>
        <v>7200.29</v>
      </c>
      <c r="AS12" s="161">
        <f>AF12+AH12+AI12</f>
        <v>70.718000000000004</v>
      </c>
      <c r="AT12" s="163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139.50749999999999</v>
      </c>
      <c r="AP13" s="53"/>
      <c r="AQ13" s="53">
        <v>47</v>
      </c>
      <c r="AR13" s="162">
        <f t="shared" si="10"/>
        <v>5275.4925000000003</v>
      </c>
      <c r="AS13" s="161">
        <f t="shared" si="4"/>
        <v>51.993499999999997</v>
      </c>
      <c r="AT13" s="163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207.6525</v>
      </c>
      <c r="AP14" s="53"/>
      <c r="AQ14" s="53">
        <v>76</v>
      </c>
      <c r="AR14" s="162">
        <f>AC14-AE14-AG14-AJ14-AK14-AL14-AM14-AN14-AP14-AQ14</f>
        <v>10620.272499999999</v>
      </c>
      <c r="AS14" s="161">
        <f t="shared" si="4"/>
        <v>86.269499999999994</v>
      </c>
      <c r="AT14" s="164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448.55250000000001</v>
      </c>
      <c r="AP15" s="53"/>
      <c r="AQ15" s="53">
        <v>140</v>
      </c>
      <c r="AR15" s="162">
        <f t="shared" si="10"/>
        <v>22018.047500000001</v>
      </c>
      <c r="AS15" s="161">
        <f>AF15+AH15+AI15</f>
        <v>171.67449999999999</v>
      </c>
      <c r="AT15" s="163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200.64000000000001</v>
      </c>
      <c r="AP16" s="53"/>
      <c r="AQ16" s="53">
        <v>55</v>
      </c>
      <c r="AR16" s="162">
        <f>AC16-AE16-AG16-AJ16-AK16-AL16-AM16-AN16-AP16-AQ16</f>
        <v>7040.36</v>
      </c>
      <c r="AS16" s="161">
        <f t="shared" si="4"/>
        <v>69.311999999999998</v>
      </c>
      <c r="AT16" s="163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224.73</v>
      </c>
      <c r="AP17" s="53"/>
      <c r="AQ17" s="53">
        <v>66</v>
      </c>
      <c r="AR17" s="162">
        <f>AC17-AE17-AG17-AJ17-AK17-AL17-AM17-AN17-AP17-AQ17</f>
        <v>11135.27</v>
      </c>
      <c r="AS17" s="161">
        <f>AF17+AH17+AI17</f>
        <v>81.433999999999997</v>
      </c>
      <c r="AT17" s="163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231.77</v>
      </c>
      <c r="AP18" s="53"/>
      <c r="AQ18" s="53">
        <v>100</v>
      </c>
      <c r="AR18" s="162">
        <f t="shared" si="10"/>
        <v>9495.8549999999996</v>
      </c>
      <c r="AS18" s="161">
        <f>AF18+AH18+AI18</f>
        <v>88.141000000000005</v>
      </c>
      <c r="AT18" s="163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296.33999999999997</v>
      </c>
      <c r="AP19" s="53"/>
      <c r="AQ19" s="53">
        <v>167</v>
      </c>
      <c r="AR19" s="165">
        <f>AC19-AE19-AG19-AJ19-AK19-AL19-AM19-AN19-AP19-AQ19</f>
        <v>12675.834999999999</v>
      </c>
      <c r="AS19" s="161">
        <f t="shared" si="4"/>
        <v>125.45699999999999</v>
      </c>
      <c r="AT19" s="161">
        <f t="shared" si="5"/>
        <v>-41.543000000000006</v>
      </c>
      <c r="AU19" s="6"/>
      <c r="AV19" s="12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47"/>
      <c r="AC20" s="160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28.27</v>
      </c>
      <c r="AP20" s="53"/>
      <c r="AQ20" s="53"/>
      <c r="AR20" s="165">
        <f>AC20-AE20-AG20-AJ20-AK20-AL20-AM20-AN20-AP20-AQ20</f>
        <v>2282.73</v>
      </c>
      <c r="AS20" s="161">
        <f>AF20+AH20+AI20</f>
        <v>9.766</v>
      </c>
      <c r="AT20" s="161">
        <f>AS20-AQ20-AN20</f>
        <v>9.766</v>
      </c>
      <c r="AU20" s="6"/>
      <c r="AV20" s="12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148.80250000000001</v>
      </c>
      <c r="AP21" s="53"/>
      <c r="AQ21" s="53">
        <v>51</v>
      </c>
      <c r="AR21" s="162">
        <f t="shared" si="10"/>
        <v>5736.3474999999999</v>
      </c>
      <c r="AS21" s="161">
        <f t="shared" ref="AS21:AS27" si="11">AF21+AH21+AI21</f>
        <v>56.534499999999994</v>
      </c>
      <c r="AT21" s="161">
        <f t="shared" ref="AT21:AT27" si="12">AS21-AQ21-AN21</f>
        <v>5.5344999999999942</v>
      </c>
      <c r="AU21" s="6"/>
      <c r="AV21" s="12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287.04500000000002</v>
      </c>
      <c r="AP22" s="53"/>
      <c r="AQ22" s="53">
        <v>100</v>
      </c>
      <c r="AR22" s="162">
        <f>AC22-AE22-AG22-AJ22-AK22-AL22-AM22-AN22-AP22-AQ22</f>
        <v>18489.955000000002</v>
      </c>
      <c r="AS22" s="161">
        <f>AF22+AH22+AI22</f>
        <v>118.161</v>
      </c>
      <c r="AT22" s="161">
        <f>AS22-AQ22-AN22</f>
        <v>18.161000000000001</v>
      </c>
      <c r="AU22" s="6"/>
      <c r="AV22" s="12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171.875</v>
      </c>
      <c r="AP23" s="53"/>
      <c r="AQ23" s="53">
        <v>60</v>
      </c>
      <c r="AR23" s="162">
        <f>AC23-AE23-AG23-AJ23-AK23-AL23-AM23-AN23-AP23-AQ23</f>
        <v>6018.125</v>
      </c>
      <c r="AS23" s="161">
        <f t="shared" si="11"/>
        <v>59.375</v>
      </c>
      <c r="AT23" s="161">
        <f t="shared" si="12"/>
        <v>-0.625</v>
      </c>
      <c r="AU23" s="6"/>
      <c r="AV23" s="12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299.64</v>
      </c>
      <c r="AP24" s="53"/>
      <c r="AQ24" s="53">
        <v>96</v>
      </c>
      <c r="AR24" s="162">
        <f t="shared" si="10"/>
        <v>10500.36</v>
      </c>
      <c r="AS24" s="161">
        <f t="shared" si="11"/>
        <v>103.512</v>
      </c>
      <c r="AT24" s="161">
        <f t="shared" si="12"/>
        <v>7.5120000000000005</v>
      </c>
      <c r="AU24" s="6"/>
      <c r="AV24" s="12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161.23249999999999</v>
      </c>
      <c r="AP25" s="53"/>
      <c r="AQ25" s="53">
        <v>51</v>
      </c>
      <c r="AR25" s="162">
        <f t="shared" si="10"/>
        <v>5650.7674999999999</v>
      </c>
      <c r="AS25" s="161">
        <f t="shared" si="11"/>
        <v>55.698499999999996</v>
      </c>
      <c r="AT25" s="161">
        <f t="shared" si="12"/>
        <v>4.6984999999999957</v>
      </c>
      <c r="AU25" s="6"/>
      <c r="AV25" s="12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178.11750000000001</v>
      </c>
      <c r="AP26" s="53"/>
      <c r="AQ26" s="53">
        <v>58</v>
      </c>
      <c r="AR26" s="162">
        <f t="shared" si="10"/>
        <v>6240.8824999999997</v>
      </c>
      <c r="AS26" s="161">
        <f t="shared" si="11"/>
        <v>61.531500000000001</v>
      </c>
      <c r="AT26" s="161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262.84500000000003</v>
      </c>
      <c r="AP27" s="53"/>
      <c r="AQ27" s="53">
        <v>100</v>
      </c>
      <c r="AR27" s="162">
        <f t="shared" si="10"/>
        <v>9195.1550000000007</v>
      </c>
      <c r="AS27" s="161">
        <f t="shared" si="11"/>
        <v>90.801000000000002</v>
      </c>
      <c r="AT27" s="161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48">
        <f t="shared" si="14"/>
        <v>0</v>
      </c>
      <c r="AC28" s="141">
        <f t="shared" si="14"/>
        <v>196730</v>
      </c>
      <c r="AD28" s="141">
        <f t="shared" si="14"/>
        <v>158881</v>
      </c>
      <c r="AE28" s="141">
        <f t="shared" si="14"/>
        <v>4369.2275</v>
      </c>
      <c r="AF28" s="141">
        <f t="shared" si="14"/>
        <v>1509.3695</v>
      </c>
      <c r="AG28" s="141">
        <f t="shared" si="14"/>
        <v>382.25</v>
      </c>
      <c r="AH28" s="141">
        <f t="shared" si="14"/>
        <v>132.05000000000001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4407.1774999999998</v>
      </c>
      <c r="AP28" s="141">
        <f t="shared" si="14"/>
        <v>0</v>
      </c>
      <c r="AQ28" s="141">
        <f t="shared" si="14"/>
        <v>1506</v>
      </c>
      <c r="AR28" s="141">
        <f t="shared" si="14"/>
        <v>190472.52249999996</v>
      </c>
      <c r="AS28" s="141">
        <f t="shared" si="14"/>
        <v>1641.4195</v>
      </c>
      <c r="AT28" s="141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49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27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72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66" priority="26" stopIfTrue="1" operator="greaterThan">
      <formula>0</formula>
    </cfRule>
  </conditionalFormatting>
  <conditionalFormatting sqref="AQ31">
    <cfRule type="cellIs" dxfId="665" priority="24" operator="greaterThan">
      <formula>$AQ$7:$AQ$18&lt;100</formula>
    </cfRule>
    <cfRule type="cellIs" dxfId="664" priority="25" operator="greaterThan">
      <formula>100</formula>
    </cfRule>
  </conditionalFormatting>
  <conditionalFormatting sqref="D29:J29 Q29:AB29 Q28:AA28 K4:P29">
    <cfRule type="cellIs" dxfId="663" priority="23" operator="equal">
      <formula>212030016606640</formula>
    </cfRule>
  </conditionalFormatting>
  <conditionalFormatting sqref="D29:J29 L29:AB29 L28:AA28 K4:K29">
    <cfRule type="cellIs" dxfId="662" priority="21" operator="equal">
      <formula>$K$4</formula>
    </cfRule>
    <cfRule type="cellIs" dxfId="661" priority="22" operator="equal">
      <formula>2120</formula>
    </cfRule>
  </conditionalFormatting>
  <conditionalFormatting sqref="D29:L29 M4:N29">
    <cfRule type="cellIs" dxfId="660" priority="19" operator="equal">
      <formula>$M$4</formula>
    </cfRule>
    <cfRule type="cellIs" dxfId="659" priority="20" operator="equal">
      <formula>300</formula>
    </cfRule>
  </conditionalFormatting>
  <conditionalFormatting sqref="O4:O29">
    <cfRule type="cellIs" dxfId="658" priority="17" operator="equal">
      <formula>$O$4</formula>
    </cfRule>
    <cfRule type="cellIs" dxfId="657" priority="18" operator="equal">
      <formula>1660</formula>
    </cfRule>
  </conditionalFormatting>
  <conditionalFormatting sqref="P4:P29">
    <cfRule type="cellIs" dxfId="656" priority="15" operator="equal">
      <formula>$P$4</formula>
    </cfRule>
    <cfRule type="cellIs" dxfId="655" priority="16" operator="equal">
      <formula>6640</formula>
    </cfRule>
  </conditionalFormatting>
  <conditionalFormatting sqref="AT6:AT28">
    <cfRule type="cellIs" dxfId="654" priority="14" operator="lessThan">
      <formula>0</formula>
    </cfRule>
  </conditionalFormatting>
  <conditionalFormatting sqref="AT7:AT18">
    <cfRule type="cellIs" dxfId="653" priority="11" operator="lessThan">
      <formula>0</formula>
    </cfRule>
    <cfRule type="cellIs" dxfId="652" priority="12" operator="lessThan">
      <formula>0</formula>
    </cfRule>
    <cfRule type="cellIs" dxfId="651" priority="13" operator="lessThan">
      <formula>0</formula>
    </cfRule>
  </conditionalFormatting>
  <conditionalFormatting sqref="L28:AA28 K4:K28">
    <cfRule type="cellIs" dxfId="650" priority="10" operator="equal">
      <formula>$K$4</formula>
    </cfRule>
  </conditionalFormatting>
  <conditionalFormatting sqref="D28:D29 D6:D22 D24:D26 D4:AA4">
    <cfRule type="cellIs" dxfId="649" priority="9" operator="equal">
      <formula>$D$4</formula>
    </cfRule>
  </conditionalFormatting>
  <conditionalFormatting sqref="S4:S29">
    <cfRule type="cellIs" dxfId="648" priority="8" operator="equal">
      <formula>$S$4</formula>
    </cfRule>
  </conditionalFormatting>
  <conditionalFormatting sqref="Z4:Z29">
    <cfRule type="cellIs" dxfId="647" priority="7" operator="equal">
      <formula>$Z$4</formula>
    </cfRule>
  </conditionalFormatting>
  <conditionalFormatting sqref="AA4:AA29">
    <cfRule type="cellIs" dxfId="646" priority="6" operator="equal">
      <formula>$AA$4</formula>
    </cfRule>
  </conditionalFormatting>
  <conditionalFormatting sqref="AB4:AB29">
    <cfRule type="cellIs" dxfId="645" priority="5" operator="equal">
      <formula>$AB$4</formula>
    </cfRule>
  </conditionalFormatting>
  <conditionalFormatting sqref="AT7:AT28">
    <cfRule type="cellIs" dxfId="644" priority="2" operator="lessThan">
      <formula>0</formula>
    </cfRule>
    <cfRule type="cellIs" dxfId="643" priority="3" operator="lessThan">
      <formula>0</formula>
    </cfRule>
    <cfRule type="cellIs" dxfId="642" priority="4" operator="lessThan">
      <formula>0</formula>
    </cfRule>
  </conditionalFormatting>
  <conditionalFormatting sqref="D5:AA5">
    <cfRule type="cellIs" dxfId="64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9" sqref="A9:XFD9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79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67">
        <f>'06'!D29</f>
        <v>596237</v>
      </c>
      <c r="E4" s="167">
        <f>'06'!E29</f>
        <v>0</v>
      </c>
      <c r="F4" s="167">
        <f>'06'!F29</f>
        <v>0</v>
      </c>
      <c r="G4" s="167">
        <f>'06'!G29</f>
        <v>0</v>
      </c>
      <c r="H4" s="167">
        <f>'06'!H29</f>
        <v>0</v>
      </c>
      <c r="I4" s="167">
        <f>'06'!I29</f>
        <v>0</v>
      </c>
      <c r="J4" s="167">
        <f>'06'!J29</f>
        <v>0</v>
      </c>
      <c r="K4" s="167">
        <f>'06'!K29</f>
        <v>1860</v>
      </c>
      <c r="L4" s="167">
        <f>'06'!L29</f>
        <v>0</v>
      </c>
      <c r="M4" s="167">
        <f>'06'!M29</f>
        <v>1520</v>
      </c>
      <c r="N4" s="167">
        <f>'06'!N29</f>
        <v>0</v>
      </c>
      <c r="O4" s="167">
        <f>'06'!O29</f>
        <v>980</v>
      </c>
      <c r="P4" s="167">
        <f>'06'!P29</f>
        <v>2140</v>
      </c>
      <c r="Q4" s="167">
        <f>'06'!Q29</f>
        <v>0</v>
      </c>
      <c r="R4" s="167">
        <f>'06'!R29</f>
        <v>0</v>
      </c>
      <c r="S4" s="167">
        <f>'06'!S29</f>
        <v>1725</v>
      </c>
      <c r="T4" s="167">
        <f>'06'!T29</f>
        <v>0</v>
      </c>
      <c r="U4" s="167">
        <f>'06'!U29</f>
        <v>0</v>
      </c>
      <c r="V4" s="167">
        <f>'06'!V29</f>
        <v>0</v>
      </c>
      <c r="W4" s="167">
        <f>'06'!W29</f>
        <v>0</v>
      </c>
      <c r="X4" s="167">
        <f>'06'!X29</f>
        <v>0</v>
      </c>
      <c r="Y4" s="167">
        <f>'06'!Y29</f>
        <v>0</v>
      </c>
      <c r="Z4" s="167">
        <f>'06'!Z29</f>
        <v>693</v>
      </c>
      <c r="AA4" s="167">
        <f>'06'!AA29</f>
        <v>176</v>
      </c>
      <c r="AB4" s="4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208"/>
      <c r="AQ4" s="208"/>
      <c r="AR4" s="208"/>
      <c r="AS4" s="208"/>
      <c r="AT4" s="208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>
        <v>514286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102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308.05500000000001</v>
      </c>
      <c r="AP7" s="53"/>
      <c r="AQ7" s="53">
        <v>88</v>
      </c>
      <c r="AR7" s="162">
        <f>AC7-AE7-AG7-AJ7-AK7-AL7-AM7-AN7-AP7-AQ7</f>
        <v>12149.72</v>
      </c>
      <c r="AS7" s="161">
        <f t="shared" ref="AS7:AS19" si="4">AF7+AH7+AI7</f>
        <v>110.21900000000001</v>
      </c>
      <c r="AT7" s="163">
        <f t="shared" ref="AT7:AT19" si="5">AS7-AQ7-AN7</f>
        <v>22.219000000000008</v>
      </c>
      <c r="AU7" s="103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183.94749999999999</v>
      </c>
      <c r="AP8" s="53"/>
      <c r="AQ8" s="53">
        <v>82</v>
      </c>
      <c r="AR8" s="162">
        <f>AC8-AE8-AG8-AJ8-AK8-AL8-AM8-AN8-AP8-AQ8</f>
        <v>6500.8525</v>
      </c>
      <c r="AS8" s="161">
        <f t="shared" si="4"/>
        <v>64.305499999999995</v>
      </c>
      <c r="AT8" s="163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0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489.17</v>
      </c>
      <c r="AP9" s="53"/>
      <c r="AQ9" s="53">
        <v>130</v>
      </c>
      <c r="AR9" s="162">
        <f t="shared" ref="AR9:AR27" si="10">AC9-AE9-AG9-AJ9-AK9-AL9-AM9-AN9-AP9-AQ9</f>
        <v>20870.455000000002</v>
      </c>
      <c r="AS9" s="161">
        <f t="shared" si="4"/>
        <v>192.261</v>
      </c>
      <c r="AT9" s="163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122.67749999999999</v>
      </c>
      <c r="AP10" s="53"/>
      <c r="AQ10" s="53">
        <v>31</v>
      </c>
      <c r="AR10" s="162">
        <f t="shared" si="10"/>
        <v>4880.3225000000002</v>
      </c>
      <c r="AS10" s="161">
        <f>AF10+AH10+AI10</f>
        <v>42.3795</v>
      </c>
      <c r="AT10" s="163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183.7825</v>
      </c>
      <c r="AP11" s="53"/>
      <c r="AQ11" s="53">
        <v>40</v>
      </c>
      <c r="AR11" s="162">
        <f t="shared" si="10"/>
        <v>6459.2174999999997</v>
      </c>
      <c r="AS11" s="161">
        <f t="shared" si="4"/>
        <v>63.488500000000002</v>
      </c>
      <c r="AT11" s="163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199.98</v>
      </c>
      <c r="AP12" s="53"/>
      <c r="AQ12" s="53">
        <v>42</v>
      </c>
      <c r="AR12" s="162">
        <f t="shared" si="10"/>
        <v>7030.02</v>
      </c>
      <c r="AS12" s="161">
        <f>AF12+AH12+AI12</f>
        <v>69.084000000000003</v>
      </c>
      <c r="AT12" s="163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203.72</v>
      </c>
      <c r="AP13" s="53"/>
      <c r="AQ13" s="53">
        <v>55</v>
      </c>
      <c r="AR13" s="162">
        <f t="shared" si="10"/>
        <v>7149.28</v>
      </c>
      <c r="AS13" s="161">
        <f t="shared" si="4"/>
        <v>70.376000000000005</v>
      </c>
      <c r="AT13" s="163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302.55500000000001</v>
      </c>
      <c r="AP14" s="53"/>
      <c r="AQ14" s="53">
        <v>94</v>
      </c>
      <c r="AR14" s="162">
        <f>AC14-AE14-AG14-AJ14-AK14-AL14-AM14-AN14-AP14-AQ14</f>
        <v>13470.445</v>
      </c>
      <c r="AS14" s="161">
        <f t="shared" si="4"/>
        <v>104.51899999999999</v>
      </c>
      <c r="AT14" s="164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0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420.58499999999998</v>
      </c>
      <c r="AP15" s="53"/>
      <c r="AQ15" s="53">
        <v>130</v>
      </c>
      <c r="AR15" s="162">
        <f t="shared" si="10"/>
        <v>19237.415000000001</v>
      </c>
      <c r="AS15" s="161">
        <f>AF15+AH15+AI15</f>
        <v>145.29300000000001</v>
      </c>
      <c r="AT15" s="163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0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701.66250000000002</v>
      </c>
      <c r="AP16" s="53"/>
      <c r="AQ16" s="53">
        <v>146</v>
      </c>
      <c r="AR16" s="162">
        <f>AC16-AE16-AG16-AJ16-AK16-AL16-AM16-AN16-AP16-AQ16</f>
        <v>27310.337500000001</v>
      </c>
      <c r="AS16" s="161">
        <f t="shared" si="4"/>
        <v>249.99250000000001</v>
      </c>
      <c r="AT16" s="163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0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299.61250000000001</v>
      </c>
      <c r="AP17" s="53"/>
      <c r="AQ17" s="53">
        <v>100</v>
      </c>
      <c r="AR17" s="162">
        <f>AC17-AE17-AG17-AJ17-AK17-AL17-AM17-AN17-AP17-AQ17</f>
        <v>11868.012500000001</v>
      </c>
      <c r="AS17" s="161">
        <f>AF17+AH17+AI17</f>
        <v>111.5775</v>
      </c>
      <c r="AT17" s="163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136.45500000000001</v>
      </c>
      <c r="AP18" s="53"/>
      <c r="AQ18" s="53">
        <v>150</v>
      </c>
      <c r="AR18" s="162">
        <f t="shared" si="10"/>
        <v>4840.87</v>
      </c>
      <c r="AS18" s="161">
        <f>AF18+AH18+AI18</f>
        <v>48.753999999999998</v>
      </c>
      <c r="AT18" s="163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471.84500000000003</v>
      </c>
      <c r="AP19" s="53"/>
      <c r="AQ19" s="53">
        <v>176</v>
      </c>
      <c r="AR19" s="165">
        <f>AC19-AE19-AG19-AJ19-AK19-AL19-AM19-AN19-AP19-AQ19</f>
        <v>24150.154999999999</v>
      </c>
      <c r="AS19" s="161">
        <f t="shared" si="4"/>
        <v>163.001</v>
      </c>
      <c r="AT19" s="161">
        <f t="shared" si="5"/>
        <v>-12.998999999999995</v>
      </c>
      <c r="AU19" s="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223.32750000000001</v>
      </c>
      <c r="AP20" s="53"/>
      <c r="AQ20" s="53">
        <v>220</v>
      </c>
      <c r="AR20" s="165">
        <f>AC20-AE20-AG20-AJ20-AK20-AL20-AM20-AN20-AP20-AQ20</f>
        <v>7677.6724999999997</v>
      </c>
      <c r="AS20" s="161">
        <f>AF20+AH20+AI20</f>
        <v>77.149500000000003</v>
      </c>
      <c r="AT20" s="161">
        <f>AS20-AQ20-AN20</f>
        <v>-142.85050000000001</v>
      </c>
      <c r="AU20" s="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127.215</v>
      </c>
      <c r="AP21" s="53"/>
      <c r="AQ21" s="53">
        <v>38</v>
      </c>
      <c r="AR21" s="162">
        <f t="shared" si="10"/>
        <v>4460.7849999999999</v>
      </c>
      <c r="AS21" s="161">
        <f t="shared" ref="AS21:AS27" si="11">AF21+AH21+AI21</f>
        <v>43.946999999999996</v>
      </c>
      <c r="AT21" s="161">
        <f t="shared" ref="AT21:AT27" si="12">AS21-AQ21-AN21</f>
        <v>5.9469999999999956</v>
      </c>
      <c r="AU21" s="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487.54750000000001</v>
      </c>
      <c r="AP22" s="53"/>
      <c r="AQ22" s="53">
        <v>158</v>
      </c>
      <c r="AR22" s="162">
        <f>AC22-AE22-AG22-AJ22-AK22-AL22-AM22-AN22-AP22-AQ22</f>
        <v>22240.452499999999</v>
      </c>
      <c r="AS22" s="161">
        <f>AF22+AH22+AI22</f>
        <v>168.4255</v>
      </c>
      <c r="AT22" s="161">
        <f>AS22-AQ22-AN22</f>
        <v>10.4255</v>
      </c>
      <c r="AU22" s="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243.29249999999999</v>
      </c>
      <c r="AP23" s="53"/>
      <c r="AQ23" s="53">
        <v>80</v>
      </c>
      <c r="AR23" s="162">
        <f>AC23-AE23-AG23-AJ23-AK23-AL23-AM23-AN23-AP23-AQ23</f>
        <v>8523.7075000000004</v>
      </c>
      <c r="AS23" s="161">
        <f t="shared" si="11"/>
        <v>84.046499999999995</v>
      </c>
      <c r="AT23" s="161">
        <f t="shared" si="12"/>
        <v>4.0464999999999947</v>
      </c>
      <c r="AU23" s="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642.78499999999997</v>
      </c>
      <c r="AP24" s="53"/>
      <c r="AQ24" s="53">
        <v>141</v>
      </c>
      <c r="AR24" s="162">
        <f t="shared" si="10"/>
        <v>27900.465</v>
      </c>
      <c r="AS24" s="161">
        <f t="shared" si="11"/>
        <v>253.40299999999999</v>
      </c>
      <c r="AT24" s="161">
        <f t="shared" si="12"/>
        <v>112.40299999999999</v>
      </c>
      <c r="AU24" s="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169.64750000000001</v>
      </c>
      <c r="AP25" s="53"/>
      <c r="AQ25" s="53">
        <v>60</v>
      </c>
      <c r="AR25" s="162">
        <f t="shared" si="10"/>
        <v>34398.352500000001</v>
      </c>
      <c r="AS25" s="161">
        <f t="shared" si="11"/>
        <v>58.605499999999999</v>
      </c>
      <c r="AT25" s="161">
        <f t="shared" si="12"/>
        <v>-1.3945000000000007</v>
      </c>
      <c r="AU25" s="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244.11750000000001</v>
      </c>
      <c r="AP26" s="53"/>
      <c r="AQ26" s="53">
        <v>82</v>
      </c>
      <c r="AR26" s="162">
        <f t="shared" si="10"/>
        <v>8550.8824999999997</v>
      </c>
      <c r="AS26" s="161">
        <f t="shared" si="11"/>
        <v>84.331499999999991</v>
      </c>
      <c r="AT26" s="161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257.8125</v>
      </c>
      <c r="AP27" s="53"/>
      <c r="AQ27" s="53">
        <v>80</v>
      </c>
      <c r="AR27" s="162">
        <f t="shared" si="10"/>
        <v>9037.1875</v>
      </c>
      <c r="AS27" s="161">
        <f t="shared" si="11"/>
        <v>89.0625</v>
      </c>
      <c r="AT27" s="161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1">
        <f t="shared" si="14"/>
        <v>297471</v>
      </c>
      <c r="AD28" s="141">
        <f t="shared" si="14"/>
        <v>232467</v>
      </c>
      <c r="AE28" s="141">
        <f t="shared" si="14"/>
        <v>6392.8425000000007</v>
      </c>
      <c r="AF28" s="141">
        <f t="shared" si="14"/>
        <v>2208.4364999999993</v>
      </c>
      <c r="AG28" s="141">
        <f t="shared" si="14"/>
        <v>248.54999999999998</v>
      </c>
      <c r="AH28" s="141">
        <f t="shared" si="14"/>
        <v>85.784999999999997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6419.7924999999996</v>
      </c>
      <c r="AP28" s="141">
        <f t="shared" si="14"/>
        <v>0</v>
      </c>
      <c r="AQ28" s="141">
        <f t="shared" si="14"/>
        <v>2123</v>
      </c>
      <c r="AR28" s="141">
        <f t="shared" si="14"/>
        <v>288706.60749999998</v>
      </c>
      <c r="AS28" s="141">
        <f t="shared" si="14"/>
        <v>2294.2214999999997</v>
      </c>
      <c r="AT28" s="141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0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2"/>
      <c r="AP29" s="173"/>
      <c r="AQ29" s="173"/>
      <c r="AR29" s="173"/>
      <c r="AS29" s="173"/>
      <c r="AT29" s="17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72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40" priority="26" stopIfTrue="1" operator="greaterThan">
      <formula>0</formula>
    </cfRule>
  </conditionalFormatting>
  <conditionalFormatting sqref="AQ31">
    <cfRule type="cellIs" dxfId="639" priority="24" operator="greaterThan">
      <formula>$AQ$7:$AQ$18&lt;100</formula>
    </cfRule>
    <cfRule type="cellIs" dxfId="638" priority="25" operator="greaterThan">
      <formula>100</formula>
    </cfRule>
  </conditionalFormatting>
  <conditionalFormatting sqref="D29:J29 Q29:AB29 Q28:AA28 K4:P29">
    <cfRule type="cellIs" dxfId="637" priority="23" operator="equal">
      <formula>212030016606640</formula>
    </cfRule>
  </conditionalFormatting>
  <conditionalFormatting sqref="D29:J29 L29:AB29 L28:AA28 K4:K29">
    <cfRule type="cellIs" dxfId="636" priority="21" operator="equal">
      <formula>$K$4</formula>
    </cfRule>
    <cfRule type="cellIs" dxfId="635" priority="22" operator="equal">
      <formula>2120</formula>
    </cfRule>
  </conditionalFormatting>
  <conditionalFormatting sqref="D29:L29 M4:N29">
    <cfRule type="cellIs" dxfId="634" priority="19" operator="equal">
      <formula>$M$4</formula>
    </cfRule>
    <cfRule type="cellIs" dxfId="633" priority="20" operator="equal">
      <formula>300</formula>
    </cfRule>
  </conditionalFormatting>
  <conditionalFormatting sqref="O4:O29">
    <cfRule type="cellIs" dxfId="632" priority="17" operator="equal">
      <formula>$O$4</formula>
    </cfRule>
    <cfRule type="cellIs" dxfId="631" priority="18" operator="equal">
      <formula>1660</formula>
    </cfRule>
  </conditionalFormatting>
  <conditionalFormatting sqref="P4:P29">
    <cfRule type="cellIs" dxfId="630" priority="15" operator="equal">
      <formula>$P$4</formula>
    </cfRule>
    <cfRule type="cellIs" dxfId="629" priority="16" operator="equal">
      <formula>6640</formula>
    </cfRule>
  </conditionalFormatting>
  <conditionalFormatting sqref="AT6:AT28">
    <cfRule type="cellIs" dxfId="628" priority="14" operator="lessThan">
      <formula>0</formula>
    </cfRule>
  </conditionalFormatting>
  <conditionalFormatting sqref="AT7:AT18">
    <cfRule type="cellIs" dxfId="627" priority="11" operator="lessThan">
      <formula>0</formula>
    </cfRule>
    <cfRule type="cellIs" dxfId="626" priority="12" operator="lessThan">
      <formula>0</formula>
    </cfRule>
    <cfRule type="cellIs" dxfId="625" priority="13" operator="lessThan">
      <formula>0</formula>
    </cfRule>
  </conditionalFormatting>
  <conditionalFormatting sqref="L28:AA28 K4:K28">
    <cfRule type="cellIs" dxfId="624" priority="10" operator="equal">
      <formula>$K$4</formula>
    </cfRule>
  </conditionalFormatting>
  <conditionalFormatting sqref="D28:D29 D6:D22 D24:D26 D4:AA4">
    <cfRule type="cellIs" dxfId="623" priority="9" operator="equal">
      <formula>$D$4</formula>
    </cfRule>
  </conditionalFormatting>
  <conditionalFormatting sqref="S4:S29">
    <cfRule type="cellIs" dxfId="622" priority="8" operator="equal">
      <formula>$S$4</formula>
    </cfRule>
  </conditionalFormatting>
  <conditionalFormatting sqref="Z4:Z29">
    <cfRule type="cellIs" dxfId="621" priority="7" operator="equal">
      <formula>$Z$4</formula>
    </cfRule>
  </conditionalFormatting>
  <conditionalFormatting sqref="AA4:AA29">
    <cfRule type="cellIs" dxfId="620" priority="6" operator="equal">
      <formula>$AA$4</formula>
    </cfRule>
  </conditionalFormatting>
  <conditionalFormatting sqref="AB4:AB29">
    <cfRule type="cellIs" dxfId="619" priority="5" operator="equal">
      <formula>$AB$4</formula>
    </cfRule>
  </conditionalFormatting>
  <conditionalFormatting sqref="AT7:AT28">
    <cfRule type="cellIs" dxfId="618" priority="2" operator="lessThan">
      <formula>0</formula>
    </cfRule>
    <cfRule type="cellIs" dxfId="617" priority="3" operator="lessThan">
      <formula>0</formula>
    </cfRule>
    <cfRule type="cellIs" dxfId="616" priority="4" operator="lessThan">
      <formula>0</formula>
    </cfRule>
  </conditionalFormatting>
  <conditionalFormatting sqref="D5:AA5">
    <cfRule type="cellIs" dxfId="615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9" sqref="A9:XFD9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6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6" ht="18.75">
      <c r="A3" s="203" t="s">
        <v>80</v>
      </c>
      <c r="B3" s="20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6">
      <c r="A4" s="194" t="s">
        <v>1</v>
      </c>
      <c r="B4" s="194"/>
      <c r="C4" s="123"/>
      <c r="D4" s="167">
        <f>'07'!D29</f>
        <v>878056</v>
      </c>
      <c r="E4" s="167">
        <f>'07'!E29</f>
        <v>0</v>
      </c>
      <c r="F4" s="167">
        <f>'07'!F29</f>
        <v>0</v>
      </c>
      <c r="G4" s="167">
        <f>'07'!G29</f>
        <v>0</v>
      </c>
      <c r="H4" s="167">
        <f>'07'!H29</f>
        <v>0</v>
      </c>
      <c r="I4" s="167">
        <f>'07'!I29</f>
        <v>0</v>
      </c>
      <c r="J4" s="167">
        <f>'07'!J29</f>
        <v>0</v>
      </c>
      <c r="K4" s="167">
        <f>'07'!K29</f>
        <v>1860</v>
      </c>
      <c r="L4" s="167">
        <f>'07'!L29</f>
        <v>0</v>
      </c>
      <c r="M4" s="167">
        <f>'07'!M29</f>
        <v>1310</v>
      </c>
      <c r="N4" s="167">
        <f>'07'!N29</f>
        <v>0</v>
      </c>
      <c r="O4" s="167">
        <f>'07'!O29</f>
        <v>880</v>
      </c>
      <c r="P4" s="167">
        <f>'07'!P29</f>
        <v>1470</v>
      </c>
      <c r="Q4" s="167">
        <f>'07'!Q29</f>
        <v>0</v>
      </c>
      <c r="R4" s="167">
        <f>'07'!R29</f>
        <v>0</v>
      </c>
      <c r="S4" s="167">
        <f>'07'!S29</f>
        <v>1451</v>
      </c>
      <c r="T4" s="167">
        <f>'07'!T29</f>
        <v>0</v>
      </c>
      <c r="U4" s="167">
        <f>'07'!U29</f>
        <v>0</v>
      </c>
      <c r="V4" s="167">
        <f>'07'!V29</f>
        <v>0</v>
      </c>
      <c r="W4" s="167">
        <f>'07'!W29</f>
        <v>0</v>
      </c>
      <c r="X4" s="167">
        <f>'07'!X29</f>
        <v>0</v>
      </c>
      <c r="Y4" s="167">
        <f>'07'!Y29</f>
        <v>0</v>
      </c>
      <c r="Z4" s="167">
        <f>'07'!Z29</f>
        <v>693</v>
      </c>
      <c r="AA4" s="167">
        <f>'07'!AA29</f>
        <v>156</v>
      </c>
      <c r="AB4" s="4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208"/>
      <c r="AQ4" s="208"/>
      <c r="AR4" s="208"/>
      <c r="AS4" s="208"/>
      <c r="AT4" s="20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4" t="s">
        <v>2</v>
      </c>
      <c r="B5" s="194"/>
      <c r="C5" s="123"/>
      <c r="D5" s="123">
        <v>38894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76">
        <f t="shared" ref="AS7:AS19" si="4">AF7+AH7+AI7</f>
        <v>138.852</v>
      </c>
      <c r="AT7" s="163">
        <f t="shared" ref="AT7:AT19" si="5">AS7-AQ7-AN7</f>
        <v>47.852000000000004</v>
      </c>
      <c r="AU7" s="103"/>
      <c r="AV7" s="196"/>
      <c r="AW7" s="19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3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3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3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3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3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3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4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3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3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3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3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1">
        <f t="shared" si="5"/>
        <v>-75.980500000000006</v>
      </c>
      <c r="AU19" s="6"/>
      <c r="AV19" s="17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103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1">
        <f>AS20-AQ20-AN20</f>
        <v>-89.905500000000004</v>
      </c>
      <c r="AU20" s="6"/>
      <c r="AV20" s="17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1">
        <f t="shared" ref="AT21:AT27" si="12">AS21-AQ21-AN21</f>
        <v>42.350999999999999</v>
      </c>
      <c r="AU21" s="6"/>
      <c r="AV21" s="17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1">
        <f>AS22-AQ22-AN22</f>
        <v>3.5</v>
      </c>
      <c r="AU22" s="6"/>
      <c r="AV22" s="17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1">
        <f t="shared" si="12"/>
        <v>2.9980000000000047</v>
      </c>
      <c r="AU23" s="6"/>
      <c r="AV23" s="17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1">
        <f t="shared" si="12"/>
        <v>43.4375</v>
      </c>
      <c r="AU24" s="6"/>
      <c r="AV24" s="17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1">
        <f t="shared" si="12"/>
        <v>2.7439999999999998</v>
      </c>
      <c r="AU25" s="6"/>
      <c r="AV25" s="17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1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125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1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7" t="s">
        <v>70</v>
      </c>
      <c r="B28" s="198"/>
      <c r="C28" s="198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77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9" t="s">
        <v>71</v>
      </c>
      <c r="B29" s="200"/>
      <c r="C29" s="201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49">
        <f t="shared" si="15"/>
        <v>0</v>
      </c>
      <c r="AC29" s="208"/>
      <c r="AD29" s="208"/>
      <c r="AE29" s="208"/>
      <c r="AF29" s="208"/>
      <c r="AG29" s="208"/>
      <c r="AH29" s="208"/>
      <c r="AI29" s="208"/>
      <c r="AJ29" s="208"/>
      <c r="AK29" s="208"/>
      <c r="AL29" s="208"/>
      <c r="AM29" s="208"/>
      <c r="AN29" s="208"/>
      <c r="AO29" s="208"/>
      <c r="AP29" s="208"/>
      <c r="AQ29" s="208"/>
      <c r="AR29" s="208"/>
      <c r="AS29" s="208"/>
      <c r="AT29" s="20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614" priority="26" stopIfTrue="1" operator="greaterThan">
      <formula>0</formula>
    </cfRule>
  </conditionalFormatting>
  <conditionalFormatting sqref="AQ31">
    <cfRule type="cellIs" dxfId="613" priority="24" operator="greaterThan">
      <formula>$AQ$7:$AQ$18&lt;100</formula>
    </cfRule>
    <cfRule type="cellIs" dxfId="612" priority="25" operator="greaterThan">
      <formula>100</formula>
    </cfRule>
  </conditionalFormatting>
  <conditionalFormatting sqref="D29:J29 Q29:AB29 Q28:AA28 K4:P29 N4:AA4">
    <cfRule type="cellIs" dxfId="611" priority="23" operator="equal">
      <formula>212030016606640</formula>
    </cfRule>
  </conditionalFormatting>
  <conditionalFormatting sqref="D29:J29 L29:AB29 L28:AA28 K4:K29">
    <cfRule type="cellIs" dxfId="610" priority="21" operator="equal">
      <formula>$K$4</formula>
    </cfRule>
    <cfRule type="cellIs" dxfId="609" priority="22" operator="equal">
      <formula>2120</formula>
    </cfRule>
  </conditionalFormatting>
  <conditionalFormatting sqref="D29:L29 M4:N29 N4:AA4">
    <cfRule type="cellIs" dxfId="608" priority="19" operator="equal">
      <formula>$M$4</formula>
    </cfRule>
    <cfRule type="cellIs" dxfId="607" priority="20" operator="equal">
      <formula>300</formula>
    </cfRule>
  </conditionalFormatting>
  <conditionalFormatting sqref="O4:O29">
    <cfRule type="cellIs" dxfId="606" priority="17" operator="equal">
      <formula>$O$4</formula>
    </cfRule>
    <cfRule type="cellIs" dxfId="605" priority="18" operator="equal">
      <formula>1660</formula>
    </cfRule>
  </conditionalFormatting>
  <conditionalFormatting sqref="P4:P29">
    <cfRule type="cellIs" dxfId="604" priority="15" operator="equal">
      <formula>$P$4</formula>
    </cfRule>
    <cfRule type="cellIs" dxfId="603" priority="16" operator="equal">
      <formula>6640</formula>
    </cfRule>
  </conditionalFormatting>
  <conditionalFormatting sqref="AT6:AT28">
    <cfRule type="cellIs" dxfId="602" priority="14" operator="lessThan">
      <formula>0</formula>
    </cfRule>
  </conditionalFormatting>
  <conditionalFormatting sqref="AT7:AT18">
    <cfRule type="cellIs" dxfId="601" priority="11" operator="lessThan">
      <formula>0</formula>
    </cfRule>
    <cfRule type="cellIs" dxfId="600" priority="12" operator="lessThan">
      <formula>0</formula>
    </cfRule>
    <cfRule type="cellIs" dxfId="599" priority="13" operator="lessThan">
      <formula>0</formula>
    </cfRule>
  </conditionalFormatting>
  <conditionalFormatting sqref="L28:AA28 K4:K28">
    <cfRule type="cellIs" dxfId="598" priority="10" operator="equal">
      <formula>$K$4</formula>
    </cfRule>
  </conditionalFormatting>
  <conditionalFormatting sqref="D28:D29 D6:D22 D24:D26 D4:AA4">
    <cfRule type="cellIs" dxfId="597" priority="9" operator="equal">
      <formula>$D$4</formula>
    </cfRule>
  </conditionalFormatting>
  <conditionalFormatting sqref="S4:S29">
    <cfRule type="cellIs" dxfId="596" priority="8" operator="equal">
      <formula>$S$4</formula>
    </cfRule>
  </conditionalFormatting>
  <conditionalFormatting sqref="Z4:Z29">
    <cfRule type="cellIs" dxfId="595" priority="7" operator="equal">
      <formula>$Z$4</formula>
    </cfRule>
  </conditionalFormatting>
  <conditionalFormatting sqref="AA4:AA29">
    <cfRule type="cellIs" dxfId="594" priority="6" operator="equal">
      <formula>$AA$4</formula>
    </cfRule>
  </conditionalFormatting>
  <conditionalFormatting sqref="AB4:AB29">
    <cfRule type="cellIs" dxfId="593" priority="5" operator="equal">
      <formula>$AB$4</formula>
    </cfRule>
  </conditionalFormatting>
  <conditionalFormatting sqref="AT7:AT28">
    <cfRule type="cellIs" dxfId="592" priority="2" operator="lessThan">
      <formula>0</formula>
    </cfRule>
    <cfRule type="cellIs" dxfId="591" priority="3" operator="lessThan">
      <formula>0</formula>
    </cfRule>
    <cfRule type="cellIs" dxfId="590" priority="4" operator="lessThan">
      <formula>0</formula>
    </cfRule>
  </conditionalFormatting>
  <conditionalFormatting sqref="D5:AA5">
    <cfRule type="cellIs" dxfId="58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A65540"/>
  <sheetViews>
    <sheetView workbookViewId="0">
      <pane ySplit="6" topLeftCell="A16" activePane="bottomLeft" state="frozen"/>
      <selection pane="bottomLeft" activeCell="S24" sqref="S2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0.710937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3" s="1" customFormat="1" ht="30" customHeight="1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</row>
    <row r="2" spans="1:53" ht="7.5" hidden="1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</row>
    <row r="3" spans="1:53" ht="18.75">
      <c r="A3" s="213" t="s">
        <v>81</v>
      </c>
      <c r="B3" s="213"/>
      <c r="C3" s="213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</row>
    <row r="4" spans="1:53">
      <c r="A4" s="212" t="s">
        <v>1</v>
      </c>
      <c r="B4" s="212"/>
      <c r="C4" s="212"/>
      <c r="D4" s="183">
        <f>'08'!D29</f>
        <v>723272</v>
      </c>
      <c r="E4" s="167">
        <f>'08'!E29</f>
        <v>0</v>
      </c>
      <c r="F4" s="167">
        <f>'08'!F29</f>
        <v>0</v>
      </c>
      <c r="G4" s="167">
        <f>'08'!G29</f>
        <v>0</v>
      </c>
      <c r="H4" s="167">
        <f>'08'!H29</f>
        <v>0</v>
      </c>
      <c r="I4" s="167">
        <f>'08'!I29</f>
        <v>0</v>
      </c>
      <c r="J4" s="167">
        <f>'08'!J29</f>
        <v>0</v>
      </c>
      <c r="K4" s="167">
        <f>'08'!K29</f>
        <v>1700</v>
      </c>
      <c r="L4" s="167">
        <f>'08'!L29</f>
        <v>0</v>
      </c>
      <c r="M4" s="167">
        <f>'08'!M29</f>
        <v>950</v>
      </c>
      <c r="N4" s="167">
        <f>'08'!N29</f>
        <v>0</v>
      </c>
      <c r="O4" s="167">
        <f>'08'!O29</f>
        <v>880</v>
      </c>
      <c r="P4" s="167">
        <f>'08'!P29</f>
        <v>1020</v>
      </c>
      <c r="Q4" s="167">
        <f>'08'!Q29</f>
        <v>0</v>
      </c>
      <c r="R4" s="167">
        <f>'08'!R29</f>
        <v>0</v>
      </c>
      <c r="S4" s="167">
        <f>'08'!S29</f>
        <v>1187</v>
      </c>
      <c r="T4" s="167">
        <f>'08'!T29</f>
        <v>0</v>
      </c>
      <c r="U4" s="167">
        <f>'08'!U29</f>
        <v>0</v>
      </c>
      <c r="V4" s="167">
        <f>'08'!V29</f>
        <v>0</v>
      </c>
      <c r="W4" s="167">
        <f>'08'!W29</f>
        <v>0</v>
      </c>
      <c r="X4" s="167">
        <f>'08'!X29</f>
        <v>0</v>
      </c>
      <c r="Y4" s="167">
        <f>'08'!Y29</f>
        <v>0</v>
      </c>
      <c r="Z4" s="167">
        <f>'08'!Z29</f>
        <v>691</v>
      </c>
      <c r="AA4" s="167">
        <f>'08'!AA29</f>
        <v>149</v>
      </c>
      <c r="AB4" s="143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208"/>
      <c r="AQ4" s="208"/>
      <c r="AR4" s="208"/>
      <c r="AS4" s="208"/>
      <c r="AT4" s="208"/>
      <c r="AU4" s="6"/>
      <c r="AV4" s="6"/>
      <c r="AW4" s="6"/>
      <c r="AX4" s="6"/>
      <c r="AY4" s="6"/>
      <c r="AZ4" s="6"/>
      <c r="BA4" s="6"/>
    </row>
    <row r="5" spans="1:53">
      <c r="A5" s="212" t="s">
        <v>2</v>
      </c>
      <c r="B5" s="212"/>
      <c r="C5" s="212"/>
      <c r="D5" s="184"/>
      <c r="E5" s="123"/>
      <c r="F5" s="123"/>
      <c r="G5" s="123"/>
      <c r="H5" s="123"/>
      <c r="I5" s="123"/>
      <c r="J5" s="123"/>
      <c r="K5" s="7"/>
      <c r="L5" s="7"/>
      <c r="M5" s="7">
        <v>5000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>
        <v>500</v>
      </c>
      <c r="AB5" s="144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6"/>
      <c r="AV5" s="6"/>
      <c r="AW5" s="6"/>
      <c r="AX5" s="6"/>
      <c r="AY5" s="6"/>
      <c r="AZ5" s="6"/>
      <c r="BA5" s="6"/>
    </row>
    <row r="6" spans="1:53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78" t="s">
        <v>21</v>
      </c>
      <c r="T6" s="178" t="s">
        <v>22</v>
      </c>
      <c r="U6" s="178" t="s">
        <v>23</v>
      </c>
      <c r="V6" s="178" t="s">
        <v>24</v>
      </c>
      <c r="W6" s="179" t="s">
        <v>25</v>
      </c>
      <c r="X6" s="179" t="s">
        <v>26</v>
      </c>
      <c r="Y6" s="179" t="s">
        <v>27</v>
      </c>
      <c r="Z6" s="179" t="s">
        <v>28</v>
      </c>
      <c r="AA6" s="179" t="s">
        <v>29</v>
      </c>
      <c r="AB6" s="180" t="s">
        <v>30</v>
      </c>
      <c r="AC6" s="181" t="s">
        <v>31</v>
      </c>
      <c r="AD6" s="182" t="s">
        <v>32</v>
      </c>
      <c r="AE6" s="182" t="s">
        <v>33</v>
      </c>
      <c r="AF6" s="182" t="s">
        <v>34</v>
      </c>
      <c r="AG6" s="182" t="s">
        <v>35</v>
      </c>
      <c r="AH6" s="182" t="s">
        <v>36</v>
      </c>
      <c r="AI6" s="182" t="s">
        <v>37</v>
      </c>
      <c r="AJ6" s="181" t="s">
        <v>38</v>
      </c>
      <c r="AK6" s="182" t="s">
        <v>39</v>
      </c>
      <c r="AL6" s="182" t="s">
        <v>40</v>
      </c>
      <c r="AM6" s="182" t="s">
        <v>41</v>
      </c>
      <c r="AN6" s="181" t="s">
        <v>42</v>
      </c>
      <c r="AO6" s="182" t="s">
        <v>43</v>
      </c>
      <c r="AP6" s="181" t="s">
        <v>44</v>
      </c>
      <c r="AQ6" s="181" t="s">
        <v>45</v>
      </c>
      <c r="AR6" s="181" t="s">
        <v>46</v>
      </c>
      <c r="AS6" s="18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3" ht="15.75">
      <c r="A7" s="34">
        <v>1</v>
      </c>
      <c r="B7" s="35">
        <v>1908446134</v>
      </c>
      <c r="C7" s="35" t="s">
        <v>50</v>
      </c>
      <c r="D7" s="36">
        <v>15463</v>
      </c>
      <c r="E7" s="37"/>
      <c r="F7" s="36"/>
      <c r="G7" s="37"/>
      <c r="H7" s="37"/>
      <c r="I7" s="37"/>
      <c r="J7" s="37"/>
      <c r="K7" s="37">
        <v>20</v>
      </c>
      <c r="L7" s="37"/>
      <c r="M7" s="37">
        <v>30</v>
      </c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16163</v>
      </c>
      <c r="AD7" s="35">
        <f t="shared" ref="AD7:AD27" si="0">D7*1</f>
        <v>15463</v>
      </c>
      <c r="AE7" s="52">
        <f t="shared" ref="AE7:AE27" si="1">D7*2.75%</f>
        <v>425.23250000000002</v>
      </c>
      <c r="AF7" s="52">
        <f t="shared" ref="AF7:AF27" si="2">AD7*0.95%</f>
        <v>146.89849999999998</v>
      </c>
      <c r="AG7" s="52">
        <f>SUM(E7*999+F7*499+G7*75+H7*50+I7*30+K7*20+L7*19+M7*10+P7*9+N7*10+J7*29+R7*4+Q7*5+O7*9)*2.8%</f>
        <v>19.599999999999998</v>
      </c>
      <c r="AH7" s="52">
        <f t="shared" ref="AH7:AH27" si="3">SUM(E7*999+F7*499+G7*75+H7*50+I7*30+J7*29+K7*20+L7*19+M7*10+N7*10+O7*9+P7*9+Q7*5+R7*4)*0.95%</f>
        <v>6.6499999999999995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426.60750000000002</v>
      </c>
      <c r="AP7" s="53"/>
      <c r="AQ7" s="53">
        <v>98</v>
      </c>
      <c r="AR7" s="160">
        <f>AC7-AE7-AG7-AJ7-AK7-AL7-AM7-AN7-AP7-AQ7</f>
        <v>15620.1675</v>
      </c>
      <c r="AS7" s="161">
        <f t="shared" ref="AS7:AS19" si="4">AF7+AH7+AI7</f>
        <v>153.54849999999999</v>
      </c>
      <c r="AT7" s="163">
        <f t="shared" ref="AT7:AT19" si="5">AS7-AQ7-AN7</f>
        <v>55.54849999999999</v>
      </c>
      <c r="AU7" s="6"/>
      <c r="AV7" s="6"/>
      <c r="AW7" s="6"/>
      <c r="AX7" s="6"/>
      <c r="AY7" s="6"/>
      <c r="AZ7" s="6"/>
      <c r="BA7" s="6"/>
    </row>
    <row r="8" spans="1:53" ht="15.75">
      <c r="A8" s="49">
        <v>2</v>
      </c>
      <c r="B8" s="35">
        <v>1908446135</v>
      </c>
      <c r="C8" s="38" t="s">
        <v>51</v>
      </c>
      <c r="D8" s="50">
        <v>7712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7712</v>
      </c>
      <c r="AD8" s="35">
        <f t="shared" si="0"/>
        <v>7712</v>
      </c>
      <c r="AE8" s="52">
        <f t="shared" si="1"/>
        <v>212.08</v>
      </c>
      <c r="AF8" s="52">
        <f t="shared" si="2"/>
        <v>73.263999999999996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212.08</v>
      </c>
      <c r="AP8" s="53"/>
      <c r="AQ8" s="53">
        <v>70</v>
      </c>
      <c r="AR8" s="160">
        <f>AC8-AE8-AG8-AJ8-AK8-AL8-AM8-AN8-AP8-AQ8</f>
        <v>7429.92</v>
      </c>
      <c r="AS8" s="161">
        <f t="shared" si="4"/>
        <v>73.263999999999996</v>
      </c>
      <c r="AT8" s="163">
        <f t="shared" si="5"/>
        <v>3.2639999999999958</v>
      </c>
      <c r="AU8" s="6"/>
      <c r="AV8" s="6"/>
      <c r="AW8" s="6"/>
      <c r="AX8" s="6"/>
      <c r="AY8" s="6"/>
      <c r="AZ8" s="6"/>
      <c r="BA8" s="6"/>
    </row>
    <row r="9" spans="1:53" ht="15.75">
      <c r="A9" s="49">
        <v>3</v>
      </c>
      <c r="B9" s="35">
        <v>1908446136</v>
      </c>
      <c r="C9" s="35" t="s">
        <v>52</v>
      </c>
      <c r="D9" s="50">
        <v>19444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10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21354</v>
      </c>
      <c r="AD9" s="35">
        <f t="shared" si="0"/>
        <v>19444</v>
      </c>
      <c r="AE9" s="52">
        <f t="shared" si="1"/>
        <v>534.71</v>
      </c>
      <c r="AF9" s="52">
        <f t="shared" si="2"/>
        <v>184.71799999999999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534.71</v>
      </c>
      <c r="AP9" s="53"/>
      <c r="AQ9" s="53">
        <v>149</v>
      </c>
      <c r="AR9" s="160">
        <f t="shared" ref="AR9:AR27" si="10">AC9-AE9-AG9-AJ9-AK9-AL9-AM9-AN9-AP9-AQ9</f>
        <v>20670.29</v>
      </c>
      <c r="AS9" s="161">
        <f t="shared" si="4"/>
        <v>184.71799999999999</v>
      </c>
      <c r="AT9" s="163">
        <f t="shared" si="5"/>
        <v>35.717999999999989</v>
      </c>
      <c r="AU9" s="57"/>
      <c r="AV9" s="57"/>
      <c r="AW9" s="57"/>
      <c r="AX9" s="6"/>
      <c r="AY9" s="6"/>
      <c r="AZ9" s="6"/>
      <c r="BA9" s="6"/>
    </row>
    <row r="10" spans="1:53" ht="15.75" customHeight="1">
      <c r="A10" s="49">
        <v>4</v>
      </c>
      <c r="B10" s="35">
        <v>1908446137</v>
      </c>
      <c r="C10" s="35" t="s">
        <v>53</v>
      </c>
      <c r="D10" s="50">
        <v>5095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147"/>
      <c r="AC10" s="160">
        <f t="shared" si="6"/>
        <v>7005</v>
      </c>
      <c r="AD10" s="35">
        <f>D10*1</f>
        <v>5095</v>
      </c>
      <c r="AE10" s="52">
        <f>D10*2.75%</f>
        <v>140.11250000000001</v>
      </c>
      <c r="AF10" s="52">
        <f>AD10*0.95%</f>
        <v>48.402499999999996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140.11250000000001</v>
      </c>
      <c r="AP10" s="53"/>
      <c r="AQ10" s="53">
        <v>34</v>
      </c>
      <c r="AR10" s="160">
        <f t="shared" si="10"/>
        <v>6830.8874999999998</v>
      </c>
      <c r="AS10" s="161">
        <f>AF10+AH10+AI10</f>
        <v>48.402499999999996</v>
      </c>
      <c r="AT10" s="163">
        <f>AS10-AQ10-AN10</f>
        <v>14.402499999999996</v>
      </c>
      <c r="AU10" s="57"/>
      <c r="AV10" s="57"/>
      <c r="AW10" s="57"/>
      <c r="AX10" s="6"/>
      <c r="AY10" s="6"/>
      <c r="AZ10" s="6"/>
      <c r="BA10" s="6"/>
    </row>
    <row r="11" spans="1:53" ht="15.75">
      <c r="A11" s="49">
        <v>5</v>
      </c>
      <c r="B11" s="35">
        <v>1908446138</v>
      </c>
      <c r="C11" s="58" t="s">
        <v>54</v>
      </c>
      <c r="D11" s="50">
        <v>5659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5</v>
      </c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6614</v>
      </c>
      <c r="AD11" s="35">
        <f t="shared" si="0"/>
        <v>5659</v>
      </c>
      <c r="AE11" s="52">
        <f t="shared" si="1"/>
        <v>155.6225</v>
      </c>
      <c r="AF11" s="52">
        <f t="shared" si="2"/>
        <v>53.7605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155.6225</v>
      </c>
      <c r="AP11" s="53"/>
      <c r="AQ11" s="53">
        <v>38</v>
      </c>
      <c r="AR11" s="160">
        <f t="shared" si="10"/>
        <v>6420.3774999999996</v>
      </c>
      <c r="AS11" s="161">
        <f t="shared" si="4"/>
        <v>53.7605</v>
      </c>
      <c r="AT11" s="163">
        <f t="shared" si="5"/>
        <v>15.7605</v>
      </c>
      <c r="AU11" s="57"/>
      <c r="AV11" s="57"/>
      <c r="AW11" s="57"/>
      <c r="AX11" s="6"/>
      <c r="AY11" s="6"/>
      <c r="AZ11" s="6"/>
      <c r="BA11" s="6"/>
    </row>
    <row r="12" spans="1:53" ht="15.75">
      <c r="A12" s="49">
        <v>6</v>
      </c>
      <c r="B12" s="35">
        <v>1908446139</v>
      </c>
      <c r="C12" s="35" t="s">
        <v>55</v>
      </c>
      <c r="D12" s="50">
        <v>8304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10214</v>
      </c>
      <c r="AD12" s="35">
        <f>D12*1</f>
        <v>8304</v>
      </c>
      <c r="AE12" s="52">
        <f>D12*2.75%</f>
        <v>228.36</v>
      </c>
      <c r="AF12" s="52">
        <f>AD12*0.95%</f>
        <v>78.887999999999991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228.36</v>
      </c>
      <c r="AP12" s="53"/>
      <c r="AQ12" s="53">
        <v>55</v>
      </c>
      <c r="AR12" s="160">
        <f t="shared" si="10"/>
        <v>9930.64</v>
      </c>
      <c r="AS12" s="161">
        <f>AF12+AH12+AI12</f>
        <v>78.887999999999991</v>
      </c>
      <c r="AT12" s="163">
        <f>AS12-AQ12-AN12</f>
        <v>23.887999999999991</v>
      </c>
      <c r="AU12" s="57"/>
      <c r="AV12" s="57"/>
      <c r="AW12" s="57"/>
      <c r="AX12" s="6"/>
      <c r="AY12" s="6"/>
      <c r="AZ12" s="6"/>
      <c r="BA12" s="6"/>
    </row>
    <row r="13" spans="1:53" ht="15.75">
      <c r="A13" s="49">
        <v>7</v>
      </c>
      <c r="B13" s="35">
        <v>1908446140</v>
      </c>
      <c r="C13" s="35" t="s">
        <v>56</v>
      </c>
      <c r="D13" s="50">
        <v>8540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8540</v>
      </c>
      <c r="AD13" s="35">
        <f t="shared" si="0"/>
        <v>8540</v>
      </c>
      <c r="AE13" s="52">
        <f t="shared" si="1"/>
        <v>234.85</v>
      </c>
      <c r="AF13" s="52">
        <f t="shared" si="2"/>
        <v>81.13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234.85</v>
      </c>
      <c r="AP13" s="53"/>
      <c r="AQ13" s="53">
        <v>80</v>
      </c>
      <c r="AR13" s="160">
        <f t="shared" si="10"/>
        <v>8225.15</v>
      </c>
      <c r="AS13" s="161">
        <f t="shared" si="4"/>
        <v>81.13</v>
      </c>
      <c r="AT13" s="163">
        <f>AS13-AQ13-AN13</f>
        <v>1.1299999999999955</v>
      </c>
      <c r="AU13" s="57"/>
      <c r="AV13" s="57"/>
      <c r="AW13" s="57"/>
      <c r="AX13" s="6"/>
      <c r="AY13" s="6"/>
      <c r="AZ13" s="6"/>
      <c r="BA13" s="6"/>
    </row>
    <row r="14" spans="1:53" ht="15.75">
      <c r="A14" s="49">
        <v>8</v>
      </c>
      <c r="B14" s="35">
        <v>1908446141</v>
      </c>
      <c r="C14" s="35" t="s">
        <v>57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19151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500.39</v>
      </c>
      <c r="AP14" s="53"/>
      <c r="AQ14" s="53">
        <v>150</v>
      </c>
      <c r="AR14" s="160">
        <f>AC14-AE14-AG14-AJ14-AK14-AL14-AM14-AN14-AP14-AQ14</f>
        <v>18500.61</v>
      </c>
      <c r="AS14" s="161">
        <f t="shared" si="4"/>
        <v>172.86199999999999</v>
      </c>
      <c r="AT14" s="164">
        <f t="shared" si="5"/>
        <v>22.861999999999995</v>
      </c>
      <c r="AU14" s="57"/>
      <c r="AV14" s="57"/>
      <c r="AW14" s="57"/>
      <c r="AX14" s="6"/>
      <c r="AY14" s="6"/>
      <c r="AZ14" s="6"/>
      <c r="BA14" s="6"/>
    </row>
    <row r="15" spans="1:53" ht="17.25">
      <c r="A15" s="49">
        <v>9</v>
      </c>
      <c r="B15" s="35">
        <v>1908446142</v>
      </c>
      <c r="C15" s="62" t="s">
        <v>58</v>
      </c>
      <c r="D15" s="50">
        <v>11938</v>
      </c>
      <c r="E15" s="51"/>
      <c r="F15" s="50"/>
      <c r="G15" s="51"/>
      <c r="H15" s="51"/>
      <c r="I15" s="51"/>
      <c r="J15" s="51"/>
      <c r="K15" s="51">
        <v>30</v>
      </c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12538</v>
      </c>
      <c r="AD15" s="35">
        <f t="shared" si="0"/>
        <v>11938</v>
      </c>
      <c r="AE15" s="52">
        <f t="shared" si="1"/>
        <v>328.29500000000002</v>
      </c>
      <c r="AF15" s="52">
        <f t="shared" si="2"/>
        <v>113.411</v>
      </c>
      <c r="AG15" s="52">
        <f t="shared" si="7"/>
        <v>16.5</v>
      </c>
      <c r="AH15" s="52">
        <f t="shared" si="3"/>
        <v>5.7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329.12</v>
      </c>
      <c r="AP15" s="53"/>
      <c r="AQ15" s="53">
        <v>100</v>
      </c>
      <c r="AR15" s="160">
        <f t="shared" si="10"/>
        <v>12093.205</v>
      </c>
      <c r="AS15" s="161">
        <f>AF15+AH15+AI15</f>
        <v>119.111</v>
      </c>
      <c r="AT15" s="163">
        <f>AS15-AQ15-AN15</f>
        <v>19.111000000000004</v>
      </c>
      <c r="AU15" s="63"/>
      <c r="AV15" s="57"/>
      <c r="AW15" s="57"/>
      <c r="AX15" s="6"/>
      <c r="AY15" s="6"/>
      <c r="AZ15" s="6"/>
      <c r="BA15" s="6"/>
    </row>
    <row r="16" spans="1:53" ht="18" customHeight="1">
      <c r="A16" s="49">
        <v>10</v>
      </c>
      <c r="B16" s="35">
        <v>1908446143</v>
      </c>
      <c r="C16" s="35" t="s">
        <v>59</v>
      </c>
      <c r="D16" s="50">
        <v>19328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25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24103</v>
      </c>
      <c r="AD16" s="35">
        <f t="shared" si="0"/>
        <v>19328</v>
      </c>
      <c r="AE16" s="52">
        <f t="shared" si="1"/>
        <v>531.52</v>
      </c>
      <c r="AF16" s="52">
        <f t="shared" si="2"/>
        <v>183.61599999999999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531.52</v>
      </c>
      <c r="AP16" s="53"/>
      <c r="AQ16" s="53">
        <v>141</v>
      </c>
      <c r="AR16" s="160">
        <f>AC16-AE16-AG16-AJ16-AK16-AL16-AM16-AN16-AP16-AQ16</f>
        <v>23430.48</v>
      </c>
      <c r="AS16" s="161">
        <f t="shared" si="4"/>
        <v>183.61599999999999</v>
      </c>
      <c r="AT16" s="163">
        <f t="shared" si="5"/>
        <v>42.615999999999985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60</v>
      </c>
      <c r="D17" s="50">
        <v>16448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18180</v>
      </c>
      <c r="AD17" s="35">
        <f>D17*1</f>
        <v>16448</v>
      </c>
      <c r="AE17" s="52">
        <f>D17*2.75%</f>
        <v>452.32</v>
      </c>
      <c r="AF17" s="52">
        <f>AD17*0.95%</f>
        <v>156.256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456.44499999999999</v>
      </c>
      <c r="AP17" s="53"/>
      <c r="AQ17" s="53">
        <v>130</v>
      </c>
      <c r="AR17" s="160">
        <f>AC17-AE17-AG17-AJ17-AK17-AL17-AM17-AN17-AP17-AQ17</f>
        <v>17560.555</v>
      </c>
      <c r="AS17" s="161">
        <f>AF17+AH17+AI17</f>
        <v>169.08099999999999</v>
      </c>
      <c r="AT17" s="163">
        <f>AS17-AQ17-AN17</f>
        <v>39.080999999999989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61</v>
      </c>
      <c r="D18" s="50">
        <v>11163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12118</v>
      </c>
      <c r="AD18" s="35">
        <f>D18*1</f>
        <v>11163</v>
      </c>
      <c r="AE18" s="52">
        <f>D18*2.75%</f>
        <v>306.98250000000002</v>
      </c>
      <c r="AF18" s="52">
        <f>AD18*0.95%</f>
        <v>106.0485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306.98250000000002</v>
      </c>
      <c r="AP18" s="53"/>
      <c r="AQ18" s="53">
        <v>101</v>
      </c>
      <c r="AR18" s="160">
        <f t="shared" si="10"/>
        <v>11710.0175</v>
      </c>
      <c r="AS18" s="161">
        <f>AF18+AH18+AI18</f>
        <v>106.0485</v>
      </c>
      <c r="AT18" s="163">
        <f>AS18-AQ18-AN18</f>
        <v>5.0485000000000042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62</v>
      </c>
      <c r="D19" s="50">
        <v>14973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19748</v>
      </c>
      <c r="AD19" s="35">
        <f t="shared" si="0"/>
        <v>14973</v>
      </c>
      <c r="AE19" s="52">
        <f t="shared" si="1"/>
        <v>411.75749999999999</v>
      </c>
      <c r="AF19" s="52">
        <f t="shared" si="2"/>
        <v>142.24349999999998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411.75749999999999</v>
      </c>
      <c r="AP19" s="53"/>
      <c r="AQ19" s="53">
        <v>166</v>
      </c>
      <c r="AR19" s="160">
        <f>AC19-AE19-AG19-AJ19-AK19-AL19-AM19-AN19-AP19-AQ19</f>
        <v>19170.2425</v>
      </c>
      <c r="AS19" s="161">
        <f t="shared" si="4"/>
        <v>142.24349999999998</v>
      </c>
      <c r="AT19" s="161">
        <f t="shared" si="5"/>
        <v>-23.756500000000017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103</v>
      </c>
      <c r="D20" s="50">
        <v>8427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8427</v>
      </c>
      <c r="AD20" s="35">
        <f t="shared" si="0"/>
        <v>8427</v>
      </c>
      <c r="AE20" s="52">
        <f t="shared" si="1"/>
        <v>231.74250000000001</v>
      </c>
      <c r="AF20" s="52">
        <f t="shared" si="2"/>
        <v>80.0565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231.74250000000001</v>
      </c>
      <c r="AP20" s="53"/>
      <c r="AQ20" s="53">
        <v>180</v>
      </c>
      <c r="AR20" s="160">
        <f>AC20-AE20-AG20-AJ20-AK20-AL20-AM20-AN20-AP20-AQ20</f>
        <v>8015.2574999999997</v>
      </c>
      <c r="AS20" s="161">
        <f>AF20+AH20+AI20</f>
        <v>80.0565</v>
      </c>
      <c r="AT20" s="161">
        <f>AS20-AQ20-AN20</f>
        <v>-99.9435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76</v>
      </c>
      <c r="D21" s="50">
        <v>5410</v>
      </c>
      <c r="E21" s="51"/>
      <c r="F21" s="50"/>
      <c r="G21" s="51"/>
      <c r="H21" s="51"/>
      <c r="I21" s="51"/>
      <c r="J21" s="51"/>
      <c r="K21" s="51">
        <v>20</v>
      </c>
      <c r="L21" s="51"/>
      <c r="M21" s="51">
        <v>20</v>
      </c>
      <c r="N21" s="51"/>
      <c r="O21" s="51"/>
      <c r="P21" s="51"/>
      <c r="Q21" s="35"/>
      <c r="R21" s="35"/>
      <c r="S21" s="35">
        <v>1</v>
      </c>
      <c r="T21" s="35"/>
      <c r="U21" s="35"/>
      <c r="V21" s="35"/>
      <c r="W21" s="35"/>
      <c r="X21" s="35"/>
      <c r="Y21" s="35"/>
      <c r="Z21" s="35"/>
      <c r="AA21" s="35">
        <v>5</v>
      </c>
      <c r="AB21" s="147"/>
      <c r="AC21" s="160">
        <f t="shared" si="6"/>
        <v>7111</v>
      </c>
      <c r="AD21" s="35">
        <f t="shared" si="0"/>
        <v>5410</v>
      </c>
      <c r="AE21" s="52">
        <f t="shared" si="1"/>
        <v>148.77500000000001</v>
      </c>
      <c r="AF21" s="52">
        <f t="shared" si="2"/>
        <v>51.394999999999996</v>
      </c>
      <c r="AG21" s="52">
        <f t="shared" si="7"/>
        <v>16.5</v>
      </c>
      <c r="AH21" s="52">
        <f t="shared" si="3"/>
        <v>5.7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149.875</v>
      </c>
      <c r="AP21" s="53"/>
      <c r="AQ21" s="53">
        <v>5</v>
      </c>
      <c r="AR21" s="160">
        <f t="shared" si="10"/>
        <v>6940.7250000000004</v>
      </c>
      <c r="AS21" s="161">
        <f t="shared" ref="AS21:AS27" si="11">AF21+AH21+AI21</f>
        <v>57.094999999999999</v>
      </c>
      <c r="AT21" s="161">
        <f t="shared" ref="AT21:AT27" si="12">AS21-AQ21-AN21</f>
        <v>52.094999999999999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64</v>
      </c>
      <c r="D22" s="50">
        <v>25863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147"/>
      <c r="AC22" s="160">
        <f t="shared" si="6"/>
        <v>26773</v>
      </c>
      <c r="AD22" s="35">
        <f t="shared" si="0"/>
        <v>25863</v>
      </c>
      <c r="AE22" s="52">
        <f t="shared" si="1"/>
        <v>711.23249999999996</v>
      </c>
      <c r="AF22" s="52">
        <f t="shared" si="2"/>
        <v>245.6985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711.23249999999996</v>
      </c>
      <c r="AP22" s="53"/>
      <c r="AQ22" s="53">
        <v>541</v>
      </c>
      <c r="AR22" s="160">
        <f>AC22-AE22-AG22-AJ22-AK22-AL22-AM22-AN22-AP22-AQ22</f>
        <v>25520.767500000002</v>
      </c>
      <c r="AS22" s="161">
        <f>AF22+AH22+AI22</f>
        <v>245.6985</v>
      </c>
      <c r="AT22" s="161">
        <f>AS22-AQ22-AN22</f>
        <v>-295.30150000000003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65</v>
      </c>
      <c r="D23" s="125">
        <v>11542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15362</v>
      </c>
      <c r="AD23" s="35">
        <f t="shared" si="0"/>
        <v>11542</v>
      </c>
      <c r="AE23" s="52">
        <f t="shared" si="1"/>
        <v>317.40500000000003</v>
      </c>
      <c r="AF23" s="52">
        <f t="shared" si="2"/>
        <v>109.649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317.40500000000003</v>
      </c>
      <c r="AP23" s="53"/>
      <c r="AQ23" s="53">
        <v>100</v>
      </c>
      <c r="AR23" s="160">
        <f>AC23-AE23-AG23-AJ23-AK23-AL23-AM23-AN23-AP23-AQ23</f>
        <v>14944.594999999999</v>
      </c>
      <c r="AS23" s="161">
        <f t="shared" si="11"/>
        <v>109.649</v>
      </c>
      <c r="AT23" s="161">
        <f t="shared" si="12"/>
        <v>9.6490000000000009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66</v>
      </c>
      <c r="D24" s="50">
        <v>43868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44868</v>
      </c>
      <c r="AD24" s="35">
        <f t="shared" si="0"/>
        <v>43868</v>
      </c>
      <c r="AE24" s="52">
        <f t="shared" si="1"/>
        <v>1206.3700000000001</v>
      </c>
      <c r="AF24" s="52">
        <f t="shared" si="2"/>
        <v>416.74599999999998</v>
      </c>
      <c r="AG24" s="52">
        <f t="shared" si="7"/>
        <v>27.5</v>
      </c>
      <c r="AH24" s="52">
        <f t="shared" si="3"/>
        <v>9.5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1209.1200000000001</v>
      </c>
      <c r="AP24" s="53"/>
      <c r="AQ24" s="53">
        <v>185</v>
      </c>
      <c r="AR24" s="160">
        <f t="shared" si="10"/>
        <v>43449.13</v>
      </c>
      <c r="AS24" s="161">
        <f t="shared" si="11"/>
        <v>426.24599999999998</v>
      </c>
      <c r="AT24" s="161">
        <f t="shared" si="12"/>
        <v>241.24599999999998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67</v>
      </c>
      <c r="D25" s="50">
        <v>15000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15000</v>
      </c>
      <c r="AD25" s="35">
        <f t="shared" si="0"/>
        <v>15000</v>
      </c>
      <c r="AE25" s="52">
        <f t="shared" si="1"/>
        <v>412.5</v>
      </c>
      <c r="AF25" s="52">
        <f t="shared" si="2"/>
        <v>142.5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412.5</v>
      </c>
      <c r="AP25" s="53"/>
      <c r="AQ25" s="53">
        <v>120</v>
      </c>
      <c r="AR25" s="160">
        <f t="shared" si="10"/>
        <v>14467.5</v>
      </c>
      <c r="AS25" s="161">
        <f t="shared" si="11"/>
        <v>142.5</v>
      </c>
      <c r="AT25" s="161">
        <f t="shared" si="12"/>
        <v>22.5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68</v>
      </c>
      <c r="D26" s="50">
        <v>13314</v>
      </c>
      <c r="E26" s="51"/>
      <c r="F26" s="50"/>
      <c r="G26" s="51"/>
      <c r="H26" s="51"/>
      <c r="I26" s="51"/>
      <c r="J26" s="51"/>
      <c r="K26" s="50">
        <v>80</v>
      </c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>
        <v>5</v>
      </c>
      <c r="AB26" s="147"/>
      <c r="AC26" s="160">
        <f t="shared" si="6"/>
        <v>15824</v>
      </c>
      <c r="AD26" s="35">
        <f t="shared" si="0"/>
        <v>13314</v>
      </c>
      <c r="AE26" s="52">
        <f t="shared" si="1"/>
        <v>366.13499999999999</v>
      </c>
      <c r="AF26" s="52">
        <f t="shared" si="2"/>
        <v>126.48299999999999</v>
      </c>
      <c r="AG26" s="52">
        <f t="shared" si="7"/>
        <v>44</v>
      </c>
      <c r="AH26" s="52">
        <f t="shared" si="3"/>
        <v>15.2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368.33499999999998</v>
      </c>
      <c r="AP26" s="53"/>
      <c r="AQ26" s="53">
        <v>114</v>
      </c>
      <c r="AR26" s="160">
        <f t="shared" si="10"/>
        <v>15299.865</v>
      </c>
      <c r="AS26" s="161">
        <f t="shared" si="11"/>
        <v>141.68299999999999</v>
      </c>
      <c r="AT26" s="161">
        <f t="shared" si="12"/>
        <v>27.682999999999993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69</v>
      </c>
      <c r="D27" s="122">
        <v>11512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11512</v>
      </c>
      <c r="AD27" s="35">
        <f t="shared" si="0"/>
        <v>11512</v>
      </c>
      <c r="AE27" s="52">
        <f t="shared" si="1"/>
        <v>316.58</v>
      </c>
      <c r="AF27" s="52">
        <f t="shared" si="2"/>
        <v>109.364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316.58</v>
      </c>
      <c r="AP27" s="53"/>
      <c r="AQ27" s="53">
        <v>100</v>
      </c>
      <c r="AR27" s="160">
        <f t="shared" si="10"/>
        <v>11095.42</v>
      </c>
      <c r="AS27" s="161">
        <f t="shared" si="11"/>
        <v>109.364</v>
      </c>
      <c r="AT27" s="161">
        <f t="shared" si="12"/>
        <v>9.3640000000000043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197" t="s">
        <v>70</v>
      </c>
      <c r="B28" s="198"/>
      <c r="C28" s="198"/>
      <c r="D28" s="72">
        <f t="shared" ref="D28:K28" si="13">SUM(D7:D27)</f>
        <v>297199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150</v>
      </c>
      <c r="L28" s="72">
        <f t="shared" ref="L28:AT28" si="14">SUM(L7:L27)</f>
        <v>0</v>
      </c>
      <c r="M28" s="72">
        <f t="shared" si="14"/>
        <v>150</v>
      </c>
      <c r="N28" s="72">
        <f t="shared" si="14"/>
        <v>0</v>
      </c>
      <c r="O28" s="72">
        <f t="shared" si="14"/>
        <v>0</v>
      </c>
      <c r="P28" s="72">
        <f t="shared" si="14"/>
        <v>150</v>
      </c>
      <c r="Q28" s="72">
        <f t="shared" si="14"/>
        <v>0</v>
      </c>
      <c r="R28" s="72">
        <f t="shared" si="14"/>
        <v>0</v>
      </c>
      <c r="S28" s="72">
        <f t="shared" si="14"/>
        <v>116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15</v>
      </c>
      <c r="AB28" s="148">
        <f t="shared" si="14"/>
        <v>0</v>
      </c>
      <c r="AC28" s="141">
        <f t="shared" si="14"/>
        <v>328317</v>
      </c>
      <c r="AD28" s="141">
        <f t="shared" si="14"/>
        <v>297199</v>
      </c>
      <c r="AE28" s="141">
        <f t="shared" si="14"/>
        <v>8172.9724999999999</v>
      </c>
      <c r="AF28" s="141">
        <f t="shared" si="14"/>
        <v>2823.3905000000004</v>
      </c>
      <c r="AG28" s="141">
        <f t="shared" si="14"/>
        <v>161.22499999999999</v>
      </c>
      <c r="AH28" s="141">
        <f t="shared" si="14"/>
        <v>55.575000000000003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8185.3474999999999</v>
      </c>
      <c r="AP28" s="141">
        <f t="shared" si="14"/>
        <v>0</v>
      </c>
      <c r="AQ28" s="141">
        <f t="shared" si="14"/>
        <v>2657</v>
      </c>
      <c r="AR28" s="141">
        <f t="shared" si="14"/>
        <v>317325.80249999993</v>
      </c>
      <c r="AS28" s="141">
        <f t="shared" si="14"/>
        <v>2878.9654999999998</v>
      </c>
      <c r="AT28" s="141">
        <f t="shared" si="14"/>
        <v>221.96549999999988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199" t="s">
        <v>71</v>
      </c>
      <c r="B29" s="200"/>
      <c r="C29" s="201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209"/>
      <c r="AD29" s="210"/>
      <c r="AE29" s="210"/>
      <c r="AF29" s="210"/>
      <c r="AG29" s="210"/>
      <c r="AH29" s="210"/>
      <c r="AI29" s="210"/>
      <c r="AJ29" s="210"/>
      <c r="AK29" s="210"/>
      <c r="AL29" s="210"/>
      <c r="AM29" s="210"/>
      <c r="AN29" s="210"/>
      <c r="AO29" s="210"/>
      <c r="AP29" s="210"/>
      <c r="AQ29" s="210"/>
      <c r="AR29" s="210"/>
      <c r="AS29" s="210"/>
      <c r="AT29" s="211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40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-58</v>
      </c>
      <c r="T30" s="89"/>
      <c r="U30" s="89"/>
      <c r="V30" s="89"/>
      <c r="W30" s="89"/>
      <c r="X30" s="89"/>
      <c r="Y30" s="89"/>
      <c r="Z30" s="89">
        <v>-33</v>
      </c>
      <c r="AA30" s="89">
        <v>21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6"/>
      <c r="AV31" s="6"/>
      <c r="AW31" s="6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6"/>
      <c r="AV32" s="6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9">
      <c r="A47" s="6"/>
      <c r="B47" s="6"/>
      <c r="C47" s="6"/>
      <c r="D47" s="6"/>
      <c r="E47" s="6"/>
      <c r="AR47" s="6"/>
      <c r="AS47" s="6"/>
      <c r="AT47" s="6"/>
    </row>
    <row r="48" spans="1:49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C4:AT4"/>
    <mergeCell ref="A4:C4"/>
    <mergeCell ref="A3:C3"/>
    <mergeCell ref="D3:AT3"/>
    <mergeCell ref="AC5:AT5"/>
    <mergeCell ref="A28:C28"/>
    <mergeCell ref="A29:C29"/>
    <mergeCell ref="AC29:AT29"/>
    <mergeCell ref="A5:C5"/>
  </mergeCells>
  <conditionalFormatting sqref="AP7:AP27">
    <cfRule type="cellIs" dxfId="588" priority="28" stopIfTrue="1" operator="greaterThan">
      <formula>0</formula>
    </cfRule>
  </conditionalFormatting>
  <conditionalFormatting sqref="AQ31">
    <cfRule type="cellIs" dxfId="587" priority="26" operator="greaterThan">
      <formula>$AQ$7:$AQ$18&lt;100</formula>
    </cfRule>
    <cfRule type="cellIs" dxfId="586" priority="27" operator="greaterThan">
      <formula>100</formula>
    </cfRule>
  </conditionalFormatting>
  <conditionalFormatting sqref="D29:J29 Q29:AB29 Q28:AA28 K4:P29">
    <cfRule type="cellIs" dxfId="585" priority="25" operator="equal">
      <formula>212030016606640</formula>
    </cfRule>
  </conditionalFormatting>
  <conditionalFormatting sqref="D29:J29 L29:AB29 L28:AA28 K4:K29">
    <cfRule type="cellIs" dxfId="584" priority="23" operator="equal">
      <formula>$K$4</formula>
    </cfRule>
    <cfRule type="cellIs" dxfId="583" priority="24" operator="equal">
      <formula>2120</formula>
    </cfRule>
  </conditionalFormatting>
  <conditionalFormatting sqref="D29:L29 M4:N29">
    <cfRule type="cellIs" dxfId="582" priority="21" operator="equal">
      <formula>$M$4</formula>
    </cfRule>
    <cfRule type="cellIs" dxfId="581" priority="22" operator="equal">
      <formula>300</formula>
    </cfRule>
  </conditionalFormatting>
  <conditionalFormatting sqref="O4:O29">
    <cfRule type="cellIs" dxfId="580" priority="19" operator="equal">
      <formula>$O$4</formula>
    </cfRule>
    <cfRule type="cellIs" dxfId="579" priority="20" operator="equal">
      <formula>1660</formula>
    </cfRule>
  </conditionalFormatting>
  <conditionalFormatting sqref="P4:P29">
    <cfRule type="cellIs" dxfId="578" priority="17" operator="equal">
      <formula>$P$4</formula>
    </cfRule>
    <cfRule type="cellIs" dxfId="577" priority="18" operator="equal">
      <formula>6640</formula>
    </cfRule>
  </conditionalFormatting>
  <conditionalFormatting sqref="AT6:AT28">
    <cfRule type="cellIs" dxfId="576" priority="16" operator="lessThan">
      <formula>0</formula>
    </cfRule>
  </conditionalFormatting>
  <conditionalFormatting sqref="AT7:AT18">
    <cfRule type="cellIs" dxfId="575" priority="13" operator="lessThan">
      <formula>0</formula>
    </cfRule>
    <cfRule type="cellIs" dxfId="574" priority="14" operator="lessThan">
      <formula>0</formula>
    </cfRule>
    <cfRule type="cellIs" dxfId="573" priority="15" operator="lessThan">
      <formula>0</formula>
    </cfRule>
  </conditionalFormatting>
  <conditionalFormatting sqref="L28:AA28 K4:K28">
    <cfRule type="cellIs" dxfId="572" priority="12" operator="equal">
      <formula>$K$4</formula>
    </cfRule>
  </conditionalFormatting>
  <conditionalFormatting sqref="D28:D29 D6:D22 D24:D26 D4:AA4">
    <cfRule type="cellIs" dxfId="571" priority="11" operator="equal">
      <formula>$D$4</formula>
    </cfRule>
  </conditionalFormatting>
  <conditionalFormatting sqref="S4:S29">
    <cfRule type="cellIs" dxfId="570" priority="10" operator="equal">
      <formula>$S$4</formula>
    </cfRule>
  </conditionalFormatting>
  <conditionalFormatting sqref="Z4:Z29">
    <cfRule type="cellIs" dxfId="569" priority="9" operator="equal">
      <formula>$Z$4</formula>
    </cfRule>
  </conditionalFormatting>
  <conditionalFormatting sqref="AA4:AA29">
    <cfRule type="cellIs" dxfId="568" priority="8" operator="equal">
      <formula>$AA$4</formula>
    </cfRule>
  </conditionalFormatting>
  <conditionalFormatting sqref="AB4:AB29">
    <cfRule type="cellIs" dxfId="567" priority="7" operator="equal">
      <formula>$AB$4</formula>
    </cfRule>
  </conditionalFormatting>
  <conditionalFormatting sqref="AT7:AT28">
    <cfRule type="cellIs" dxfId="566" priority="4" operator="lessThan">
      <formula>0</formula>
    </cfRule>
    <cfRule type="cellIs" dxfId="565" priority="5" operator="lessThan">
      <formula>0</formula>
    </cfRule>
    <cfRule type="cellIs" dxfId="564" priority="6" operator="lessThan">
      <formula>0</formula>
    </cfRule>
  </conditionalFormatting>
  <conditionalFormatting sqref="D5:AA5">
    <cfRule type="cellIs" dxfId="563" priority="3" operator="greaterThan">
      <formula>0</formula>
    </cfRule>
  </conditionalFormatting>
  <conditionalFormatting sqref="D7:AA27 AC7:AS27">
    <cfRule type="cellIs" dxfId="562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2021-02-07T09:32:42Z</cp:lastPrinted>
  <dcterms:created xsi:type="dcterms:W3CDTF">2021-02-01T09:30:48Z</dcterms:created>
  <dcterms:modified xsi:type="dcterms:W3CDTF">2021-02-13T16:17:10Z</dcterms:modified>
</cp:coreProperties>
</file>