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O18" i="12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N28" i="10" l="1"/>
  <c r="O26" i="8"/>
  <c r="O14" i="8"/>
  <c r="O24" i="8"/>
  <c r="N28" i="8"/>
  <c r="T21" i="33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1" i="33"/>
  <c r="R23" i="33"/>
  <c r="O21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5" i="33" l="1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<sst xmlns="http://schemas.openxmlformats.org/spreadsheetml/2006/main" count="1508" uniqueCount="63">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</sst>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6" sqref="G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67" t="s">
        <v>45</v>
      </c>
      <c r="B29" s="68"/>
      <c r="C29" s="6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1" priority="44" operator="equal">
      <formula>212030016606640</formula>
    </cfRule>
  </conditionalFormatting>
  <conditionalFormatting sqref="D29 E28:K29 E4 E6">
    <cfRule type="cellIs" dxfId="1380" priority="42" operator="equal">
      <formula>$E$4</formula>
    </cfRule>
    <cfRule type="cellIs" dxfId="1379" priority="43" operator="equal">
      <formula>2120</formula>
    </cfRule>
  </conditionalFormatting>
  <conditionalFormatting sqref="D29:E29 F28:F29 F4 F6">
    <cfRule type="cellIs" dxfId="1378" priority="40" operator="equal">
      <formula>$F$4</formula>
    </cfRule>
    <cfRule type="cellIs" dxfId="1377" priority="41" operator="equal">
      <formula>300</formula>
    </cfRule>
  </conditionalFormatting>
  <conditionalFormatting sqref="G28:G29 G4 G6">
    <cfRule type="cellIs" dxfId="1376" priority="38" operator="equal">
      <formula>$G$4</formula>
    </cfRule>
    <cfRule type="cellIs" dxfId="1375" priority="39" operator="equal">
      <formula>1660</formula>
    </cfRule>
  </conditionalFormatting>
  <conditionalFormatting sqref="H28:H29 H4 H6">
    <cfRule type="cellIs" dxfId="1374" priority="36" operator="equal">
      <formula>$H$4</formula>
    </cfRule>
    <cfRule type="cellIs" dxfId="1373" priority="37" operator="equal">
      <formula>6640</formula>
    </cfRule>
  </conditionalFormatting>
  <conditionalFormatting sqref="T6:T28">
    <cfRule type="cellIs" dxfId="1372" priority="35" operator="lessThan">
      <formula>0</formula>
    </cfRule>
  </conditionalFormatting>
  <conditionalFormatting sqref="T7:T27">
    <cfRule type="cellIs" dxfId="1371" priority="32" operator="lessThan">
      <formula>0</formula>
    </cfRule>
    <cfRule type="cellIs" dxfId="1370" priority="33" operator="lessThan">
      <formula>0</formula>
    </cfRule>
    <cfRule type="cellIs" dxfId="1369" priority="34" operator="lessThan">
      <formula>0</formula>
    </cfRule>
  </conditionalFormatting>
  <conditionalFormatting sqref="E28:K28 E4 E6">
    <cfRule type="cellIs" dxfId="1368" priority="31" operator="equal">
      <formula>$E$4</formula>
    </cfRule>
  </conditionalFormatting>
  <conditionalFormatting sqref="D28:D29 D4:K4 M4 D6">
    <cfRule type="cellIs" dxfId="1367" priority="30" operator="equal">
      <formula>$D$4</formula>
    </cfRule>
  </conditionalFormatting>
  <conditionalFormatting sqref="I28:I29 I4 I6">
    <cfRule type="cellIs" dxfId="1366" priority="29" operator="equal">
      <formula>$I$4</formula>
    </cfRule>
  </conditionalFormatting>
  <conditionalFormatting sqref="J28:J29 J4 J6">
    <cfRule type="cellIs" dxfId="1365" priority="28" operator="equal">
      <formula>$J$4</formula>
    </cfRule>
  </conditionalFormatting>
  <conditionalFormatting sqref="K28:K29 K4 K6">
    <cfRule type="cellIs" dxfId="1364" priority="27" operator="equal">
      <formula>$K$4</formula>
    </cfRule>
  </conditionalFormatting>
  <conditionalFormatting sqref="M4:M6">
    <cfRule type="cellIs" dxfId="1363" priority="26" operator="equal">
      <formula>$L$4</formula>
    </cfRule>
  </conditionalFormatting>
  <conditionalFormatting sqref="T7:T28">
    <cfRule type="cellIs" dxfId="1362" priority="23" operator="lessThan">
      <formula>0</formula>
    </cfRule>
    <cfRule type="cellIs" dxfId="1361" priority="24" operator="lessThan">
      <formula>0</formula>
    </cfRule>
    <cfRule type="cellIs" dxfId="1360" priority="25" operator="lessThan">
      <formula>0</formula>
    </cfRule>
  </conditionalFormatting>
  <conditionalFormatting sqref="T6:T28">
    <cfRule type="cellIs" dxfId="1359" priority="21" operator="lessThan">
      <formula>0</formula>
    </cfRule>
  </conditionalFormatting>
  <conditionalFormatting sqref="T7:T27">
    <cfRule type="cellIs" dxfId="1358" priority="18" operator="lessThan">
      <formula>0</formula>
    </cfRule>
    <cfRule type="cellIs" dxfId="1357" priority="19" operator="lessThan">
      <formula>0</formula>
    </cfRule>
    <cfRule type="cellIs" dxfId="1356" priority="20" operator="lessThan">
      <formula>0</formula>
    </cfRule>
  </conditionalFormatting>
  <conditionalFormatting sqref="T7:T28">
    <cfRule type="cellIs" dxfId="1355" priority="15" operator="lessThan">
      <formula>0</formula>
    </cfRule>
    <cfRule type="cellIs" dxfId="1354" priority="16" operator="lessThan">
      <formula>0</formula>
    </cfRule>
    <cfRule type="cellIs" dxfId="1353" priority="17" operator="lessThan">
      <formula>0</formula>
    </cfRule>
  </conditionalFormatting>
  <conditionalFormatting sqref="L4 L6 L28:L29">
    <cfRule type="cellIs" dxfId="1352" priority="13" operator="equal">
      <formula>$L$4</formula>
    </cfRule>
  </conditionalFormatting>
  <conditionalFormatting sqref="D7:S7">
    <cfRule type="cellIs" dxfId="1351" priority="12" operator="greaterThan">
      <formula>0</formula>
    </cfRule>
  </conditionalFormatting>
  <conditionalFormatting sqref="D9:S9">
    <cfRule type="cellIs" dxfId="1350" priority="11" operator="greaterThan">
      <formula>0</formula>
    </cfRule>
  </conditionalFormatting>
  <conditionalFormatting sqref="D11:S11">
    <cfRule type="cellIs" dxfId="1349" priority="10" operator="greaterThan">
      <formula>0</formula>
    </cfRule>
  </conditionalFormatting>
  <conditionalFormatting sqref="D13:S13">
    <cfRule type="cellIs" dxfId="1348" priority="9" operator="greaterThan">
      <formula>0</formula>
    </cfRule>
  </conditionalFormatting>
  <conditionalFormatting sqref="D15:S15">
    <cfRule type="cellIs" dxfId="1347" priority="8" operator="greaterThan">
      <formula>0</formula>
    </cfRule>
  </conditionalFormatting>
  <conditionalFormatting sqref="D17:S17">
    <cfRule type="cellIs" dxfId="1346" priority="7" operator="greaterThan">
      <formula>0</formula>
    </cfRule>
  </conditionalFormatting>
  <conditionalFormatting sqref="D19:S19">
    <cfRule type="cellIs" dxfId="1345" priority="6" operator="greaterThan">
      <formula>0</formula>
    </cfRule>
  </conditionalFormatting>
  <conditionalFormatting sqref="D21:S21">
    <cfRule type="cellIs" dxfId="1344" priority="5" operator="greaterThan">
      <formula>0</formula>
    </cfRule>
  </conditionalFormatting>
  <conditionalFormatting sqref="D23:S23">
    <cfRule type="cellIs" dxfId="1343" priority="4" operator="greaterThan">
      <formula>0</formula>
    </cfRule>
  </conditionalFormatting>
  <conditionalFormatting sqref="D25:S25">
    <cfRule type="cellIs" dxfId="1342" priority="3" operator="greaterThan">
      <formula>0</formula>
    </cfRule>
  </conditionalFormatting>
  <conditionalFormatting sqref="D27:S27">
    <cfRule type="cellIs" dxfId="1341" priority="2" operator="greaterThan">
      <formula>0</formula>
    </cfRule>
  </conditionalFormatting>
  <conditionalFormatting sqref="D5:L5">
    <cfRule type="cellIs" dxfId="134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>
        <v>1553928633</v>
      </c>
    </row>
    <row r="3" spans="1:21" ht="18.75" x14ac:dyDescent="0.25">
      <c r="A3" s="74" t="s">
        <v>62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1" x14ac:dyDescent="0.25">
      <c r="A4" s="78" t="s">
        <v>1</v>
      </c>
      <c r="B4" s="78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79"/>
      <c r="O4" s="79"/>
      <c r="P4" s="79"/>
      <c r="Q4" s="79"/>
      <c r="R4" s="79"/>
      <c r="S4" s="79"/>
      <c r="T4" s="79"/>
    </row>
    <row r="5" spans="1:21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328642</v>
      </c>
      <c r="E28" s="45">
        <f t="shared" si="6"/>
        <v>320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1600</v>
      </c>
      <c r="I28" s="45">
        <f t="shared" si="7"/>
        <v>102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354142</v>
      </c>
      <c r="N28" s="45">
        <f t="shared" si="7"/>
        <v>375080</v>
      </c>
      <c r="O28" s="46">
        <f t="shared" si="7"/>
        <v>9738.9050000000007</v>
      </c>
      <c r="P28" s="45">
        <f t="shared" si="7"/>
        <v>0</v>
      </c>
      <c r="Q28" s="45">
        <f t="shared" si="7"/>
        <v>2663</v>
      </c>
      <c r="R28" s="45">
        <f t="shared" si="7"/>
        <v>362678.09499999997</v>
      </c>
      <c r="S28" s="45">
        <f t="shared" si="7"/>
        <v>3364.3490000000002</v>
      </c>
      <c r="T28" s="47">
        <f t="shared" si="7"/>
        <v>701.34899999999993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'11'!D29</f>
        <v>521729</v>
      </c>
      <c r="E4" s="2">
        <f>'11'!E29</f>
        <v>4240</v>
      </c>
      <c r="F4" s="2">
        <f>'11'!F29</f>
        <v>8100</v>
      </c>
      <c r="G4" s="2">
        <f>'11'!G29</f>
        <v>0</v>
      </c>
      <c r="H4" s="2">
        <f>'11'!H29</f>
        <v>22020</v>
      </c>
      <c r="I4" s="2">
        <f>'11'!I29</f>
        <v>899</v>
      </c>
      <c r="J4" s="2">
        <f>'11'!J29</f>
        <v>624</v>
      </c>
      <c r="K4" s="2">
        <f>'11'!K29</f>
        <v>336</v>
      </c>
      <c r="L4" s="2">
        <f>'11'!L29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'12'!D29</f>
        <v>521729</v>
      </c>
      <c r="E4" s="2">
        <f>'12'!E29</f>
        <v>4240</v>
      </c>
      <c r="F4" s="2">
        <f>'12'!F29</f>
        <v>8100</v>
      </c>
      <c r="G4" s="2">
        <f>'12'!G29</f>
        <v>0</v>
      </c>
      <c r="H4" s="2">
        <f>'12'!H29</f>
        <v>22020</v>
      </c>
      <c r="I4" s="2">
        <f>'12'!I29</f>
        <v>899</v>
      </c>
      <c r="J4" s="2">
        <f>'12'!J29</f>
        <v>624</v>
      </c>
      <c r="K4" s="2">
        <f>'12'!K29</f>
        <v>336</v>
      </c>
      <c r="L4" s="2">
        <f>'12'!L29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'13'!D29</f>
        <v>521729</v>
      </c>
      <c r="E4" s="2">
        <f>'13'!E29</f>
        <v>4240</v>
      </c>
      <c r="F4" s="2">
        <f>'13'!F29</f>
        <v>8100</v>
      </c>
      <c r="G4" s="2">
        <f>'13'!G29</f>
        <v>0</v>
      </c>
      <c r="H4" s="2">
        <f>'13'!H29</f>
        <v>22020</v>
      </c>
      <c r="I4" s="2">
        <f>'13'!I29</f>
        <v>899</v>
      </c>
      <c r="J4" s="2">
        <f>'13'!J29</f>
        <v>624</v>
      </c>
      <c r="K4" s="2">
        <f>'13'!K29</f>
        <v>336</v>
      </c>
      <c r="L4" s="2">
        <f>'13'!L29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'14'!D29</f>
        <v>521729</v>
      </c>
      <c r="E4" s="2">
        <f>'14'!E29</f>
        <v>4240</v>
      </c>
      <c r="F4" s="2">
        <f>'14'!F29</f>
        <v>8100</v>
      </c>
      <c r="G4" s="2">
        <f>'14'!G29</f>
        <v>0</v>
      </c>
      <c r="H4" s="2">
        <f>'14'!H29</f>
        <v>22020</v>
      </c>
      <c r="I4" s="2">
        <f>'14'!I29</f>
        <v>899</v>
      </c>
      <c r="J4" s="2">
        <f>'14'!J29</f>
        <v>624</v>
      </c>
      <c r="K4" s="2">
        <f>'14'!K29</f>
        <v>336</v>
      </c>
      <c r="L4" s="2">
        <f>'14'!L29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'15'!D29</f>
        <v>521729</v>
      </c>
      <c r="E4" s="2">
        <f>'15'!E29</f>
        <v>4240</v>
      </c>
      <c r="F4" s="2">
        <f>'15'!F29</f>
        <v>8100</v>
      </c>
      <c r="G4" s="2">
        <f>'15'!G29</f>
        <v>0</v>
      </c>
      <c r="H4" s="2">
        <f>'15'!H29</f>
        <v>22020</v>
      </c>
      <c r="I4" s="2">
        <f>'15'!I29</f>
        <v>899</v>
      </c>
      <c r="J4" s="2">
        <f>'15'!J29</f>
        <v>624</v>
      </c>
      <c r="K4" s="2">
        <f>'15'!K29</f>
        <v>336</v>
      </c>
      <c r="L4" s="2">
        <f>'15'!L29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'16'!D29</f>
        <v>521729</v>
      </c>
      <c r="E4" s="2">
        <f>'16'!E29</f>
        <v>4240</v>
      </c>
      <c r="F4" s="2">
        <f>'16'!F29</f>
        <v>8100</v>
      </c>
      <c r="G4" s="2">
        <f>'16'!G29</f>
        <v>0</v>
      </c>
      <c r="H4" s="2">
        <f>'16'!H29</f>
        <v>22020</v>
      </c>
      <c r="I4" s="2">
        <f>'16'!I29</f>
        <v>899</v>
      </c>
      <c r="J4" s="2">
        <f>'16'!J29</f>
        <v>624</v>
      </c>
      <c r="K4" s="2">
        <f>'16'!K29</f>
        <v>336</v>
      </c>
      <c r="L4" s="2">
        <f>'16'!L29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'17'!D29</f>
        <v>521729</v>
      </c>
      <c r="E4" s="2">
        <f>'17'!E29</f>
        <v>4240</v>
      </c>
      <c r="F4" s="2">
        <f>'17'!F29</f>
        <v>8100</v>
      </c>
      <c r="G4" s="2">
        <f>'17'!G29</f>
        <v>0</v>
      </c>
      <c r="H4" s="2">
        <f>'17'!H29</f>
        <v>22020</v>
      </c>
      <c r="I4" s="2">
        <f>'17'!I29</f>
        <v>899</v>
      </c>
      <c r="J4" s="2">
        <f>'17'!J29</f>
        <v>624</v>
      </c>
      <c r="K4" s="2">
        <f>'17'!K29</f>
        <v>336</v>
      </c>
      <c r="L4" s="2">
        <f>'17'!L29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'18'!D29</f>
        <v>521729</v>
      </c>
      <c r="E4" s="2">
        <f>'18'!E29</f>
        <v>4240</v>
      </c>
      <c r="F4" s="2">
        <f>'18'!F29</f>
        <v>8100</v>
      </c>
      <c r="G4" s="2">
        <f>'18'!G29</f>
        <v>0</v>
      </c>
      <c r="H4" s="2">
        <f>'18'!H29</f>
        <v>22020</v>
      </c>
      <c r="I4" s="2">
        <f>'18'!I29</f>
        <v>899</v>
      </c>
      <c r="J4" s="2">
        <f>'18'!J29</f>
        <v>624</v>
      </c>
      <c r="K4" s="2">
        <f>'18'!K29</f>
        <v>336</v>
      </c>
      <c r="L4" s="2">
        <f>'18'!L29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9" priority="43" operator="equal">
      <formula>212030016606640</formula>
    </cfRule>
  </conditionalFormatting>
  <conditionalFormatting sqref="D29 E4:E6 E28:K29">
    <cfRule type="cellIs" dxfId="1338" priority="41" operator="equal">
      <formula>$E$4</formula>
    </cfRule>
    <cfRule type="cellIs" dxfId="1337" priority="42" operator="equal">
      <formula>2120</formula>
    </cfRule>
  </conditionalFormatting>
  <conditionalFormatting sqref="D29:E29 F4:F6 F28:F29">
    <cfRule type="cellIs" dxfId="1336" priority="39" operator="equal">
      <formula>$F$4</formula>
    </cfRule>
    <cfRule type="cellIs" dxfId="1335" priority="40" operator="equal">
      <formula>300</formula>
    </cfRule>
  </conditionalFormatting>
  <conditionalFormatting sqref="G4:G6 G28:G29">
    <cfRule type="cellIs" dxfId="1334" priority="37" operator="equal">
      <formula>$G$4</formula>
    </cfRule>
    <cfRule type="cellIs" dxfId="1333" priority="38" operator="equal">
      <formula>1660</formula>
    </cfRule>
  </conditionalFormatting>
  <conditionalFormatting sqref="H4:H6 H28:H29">
    <cfRule type="cellIs" dxfId="1332" priority="35" operator="equal">
      <formula>$H$4</formula>
    </cfRule>
    <cfRule type="cellIs" dxfId="1331" priority="36" operator="equal">
      <formula>6640</formula>
    </cfRule>
  </conditionalFormatting>
  <conditionalFormatting sqref="T6:T28">
    <cfRule type="cellIs" dxfId="1330" priority="34" operator="lessThan">
      <formula>0</formula>
    </cfRule>
  </conditionalFormatting>
  <conditionalFormatting sqref="T7:T27">
    <cfRule type="cellIs" dxfId="1329" priority="31" operator="lessThan">
      <formula>0</formula>
    </cfRule>
    <cfRule type="cellIs" dxfId="1328" priority="32" operator="lessThan">
      <formula>0</formula>
    </cfRule>
    <cfRule type="cellIs" dxfId="1327" priority="33" operator="lessThan">
      <formula>0</formula>
    </cfRule>
  </conditionalFormatting>
  <conditionalFormatting sqref="E4:E6 E28:K28">
    <cfRule type="cellIs" dxfId="1326" priority="30" operator="equal">
      <formula>$E$4</formula>
    </cfRule>
  </conditionalFormatting>
  <conditionalFormatting sqref="D28:D29 D6 D4:M4">
    <cfRule type="cellIs" dxfId="1325" priority="29" operator="equal">
      <formula>$D$4</formula>
    </cfRule>
  </conditionalFormatting>
  <conditionalFormatting sqref="I4:I6 I28:I29">
    <cfRule type="cellIs" dxfId="1324" priority="28" operator="equal">
      <formula>$I$4</formula>
    </cfRule>
  </conditionalFormatting>
  <conditionalFormatting sqref="J4:J6 J28:J29">
    <cfRule type="cellIs" dxfId="1323" priority="27" operator="equal">
      <formula>$J$4</formula>
    </cfRule>
  </conditionalFormatting>
  <conditionalFormatting sqref="K4:K6 K28:K29">
    <cfRule type="cellIs" dxfId="1322" priority="26" operator="equal">
      <formula>$K$4</formula>
    </cfRule>
  </conditionalFormatting>
  <conditionalFormatting sqref="M4:M6">
    <cfRule type="cellIs" dxfId="1321" priority="25" operator="equal">
      <formula>$L$4</formula>
    </cfRule>
  </conditionalFormatting>
  <conditionalFormatting sqref="T7:T28">
    <cfRule type="cellIs" dxfId="1320" priority="22" operator="lessThan">
      <formula>0</formula>
    </cfRule>
    <cfRule type="cellIs" dxfId="1319" priority="23" operator="lessThan">
      <formula>0</formula>
    </cfRule>
    <cfRule type="cellIs" dxfId="1318" priority="24" operator="lessThan">
      <formula>0</formula>
    </cfRule>
  </conditionalFormatting>
  <conditionalFormatting sqref="D5:K5">
    <cfRule type="cellIs" dxfId="1317" priority="21" operator="greaterThan">
      <formula>0</formula>
    </cfRule>
  </conditionalFormatting>
  <conditionalFormatting sqref="T6:T28">
    <cfRule type="cellIs" dxfId="1316" priority="20" operator="lessThan">
      <formula>0</formula>
    </cfRule>
  </conditionalFormatting>
  <conditionalFormatting sqref="T7:T27">
    <cfRule type="cellIs" dxfId="1315" priority="17" operator="lessThan">
      <formula>0</formula>
    </cfRule>
    <cfRule type="cellIs" dxfId="1314" priority="18" operator="lessThan">
      <formula>0</formula>
    </cfRule>
    <cfRule type="cellIs" dxfId="1313" priority="19" operator="lessThan">
      <formula>0</formula>
    </cfRule>
  </conditionalFormatting>
  <conditionalFormatting sqref="T7:T28">
    <cfRule type="cellIs" dxfId="1312" priority="14" operator="lessThan">
      <formula>0</formula>
    </cfRule>
    <cfRule type="cellIs" dxfId="1311" priority="15" operator="lessThan">
      <formula>0</formula>
    </cfRule>
    <cfRule type="cellIs" dxfId="1310" priority="16" operator="lessThan">
      <formula>0</formula>
    </cfRule>
  </conditionalFormatting>
  <conditionalFormatting sqref="D5:K5">
    <cfRule type="cellIs" dxfId="1309" priority="13" operator="greaterThan">
      <formula>0</formula>
    </cfRule>
  </conditionalFormatting>
  <conditionalFormatting sqref="L4 L6 L28:L29">
    <cfRule type="cellIs" dxfId="1308" priority="12" operator="equal">
      <formula>$L$4</formula>
    </cfRule>
  </conditionalFormatting>
  <conditionalFormatting sqref="D7:S7">
    <cfRule type="cellIs" dxfId="1307" priority="11" operator="greaterThan">
      <formula>0</formula>
    </cfRule>
  </conditionalFormatting>
  <conditionalFormatting sqref="D9:S9">
    <cfRule type="cellIs" dxfId="1306" priority="10" operator="greaterThan">
      <formula>0</formula>
    </cfRule>
  </conditionalFormatting>
  <conditionalFormatting sqref="D11:S11">
    <cfRule type="cellIs" dxfId="1305" priority="9" operator="greaterThan">
      <formula>0</formula>
    </cfRule>
  </conditionalFormatting>
  <conditionalFormatting sqref="D13:S13">
    <cfRule type="cellIs" dxfId="1304" priority="8" operator="greaterThan">
      <formula>0</formula>
    </cfRule>
  </conditionalFormatting>
  <conditionalFormatting sqref="D15:S15">
    <cfRule type="cellIs" dxfId="1303" priority="7" operator="greaterThan">
      <formula>0</formula>
    </cfRule>
  </conditionalFormatting>
  <conditionalFormatting sqref="D17:S17">
    <cfRule type="cellIs" dxfId="1302" priority="6" operator="greaterThan">
      <formula>0</formula>
    </cfRule>
  </conditionalFormatting>
  <conditionalFormatting sqref="D19:S19">
    <cfRule type="cellIs" dxfId="1301" priority="5" operator="greaterThan">
      <formula>0</formula>
    </cfRule>
  </conditionalFormatting>
  <conditionalFormatting sqref="D21:S21">
    <cfRule type="cellIs" dxfId="1300" priority="4" operator="greaterThan">
      <formula>0</formula>
    </cfRule>
  </conditionalFormatting>
  <conditionalFormatting sqref="D23:S23">
    <cfRule type="cellIs" dxfId="1299" priority="3" operator="greaterThan">
      <formula>0</formula>
    </cfRule>
  </conditionalFormatting>
  <conditionalFormatting sqref="D25:S25">
    <cfRule type="cellIs" dxfId="1298" priority="2" operator="greaterThan">
      <formula>0</formula>
    </cfRule>
  </conditionalFormatting>
  <conditionalFormatting sqref="D27:S27">
    <cfRule type="cellIs" dxfId="129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'19'!D29</f>
        <v>521729</v>
      </c>
      <c r="E4" s="2">
        <f>'19'!E29</f>
        <v>4240</v>
      </c>
      <c r="F4" s="2">
        <f>'19'!F29</f>
        <v>8100</v>
      </c>
      <c r="G4" s="2">
        <f>'19'!G29</f>
        <v>0</v>
      </c>
      <c r="H4" s="2">
        <f>'19'!H29</f>
        <v>22020</v>
      </c>
      <c r="I4" s="2">
        <f>'19'!I29</f>
        <v>899</v>
      </c>
      <c r="J4" s="2">
        <f>'19'!J29</f>
        <v>624</v>
      </c>
      <c r="K4" s="2">
        <f>'19'!K29</f>
        <v>336</v>
      </c>
      <c r="L4" s="2">
        <f>'19'!L29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'20'!D29</f>
        <v>521729</v>
      </c>
      <c r="E4" s="2">
        <f>'20'!E29</f>
        <v>4240</v>
      </c>
      <c r="F4" s="2">
        <f>'20'!F29</f>
        <v>8100</v>
      </c>
      <c r="G4" s="2">
        <f>'20'!G29</f>
        <v>0</v>
      </c>
      <c r="H4" s="2">
        <f>'20'!H29</f>
        <v>22020</v>
      </c>
      <c r="I4" s="2">
        <f>'20'!I29</f>
        <v>899</v>
      </c>
      <c r="J4" s="2">
        <f>'20'!J29</f>
        <v>624</v>
      </c>
      <c r="K4" s="2">
        <f>'20'!K29</f>
        <v>336</v>
      </c>
      <c r="L4" s="2">
        <f>'20'!L29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'21'!D29</f>
        <v>521729</v>
      </c>
      <c r="E4" s="2">
        <f>'21'!E29</f>
        <v>4240</v>
      </c>
      <c r="F4" s="2">
        <f>'21'!F29</f>
        <v>8100</v>
      </c>
      <c r="G4" s="2">
        <f>'21'!G29</f>
        <v>0</v>
      </c>
      <c r="H4" s="2">
        <f>'21'!H29</f>
        <v>22020</v>
      </c>
      <c r="I4" s="2">
        <f>'21'!I29</f>
        <v>899</v>
      </c>
      <c r="J4" s="2">
        <f>'21'!J29</f>
        <v>624</v>
      </c>
      <c r="K4" s="2">
        <f>'21'!K29</f>
        <v>336</v>
      </c>
      <c r="L4" s="2">
        <f>'21'!L29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'22'!D29</f>
        <v>521729</v>
      </c>
      <c r="E4" s="2">
        <f>'22'!E29</f>
        <v>4240</v>
      </c>
      <c r="F4" s="2">
        <f>'22'!F29</f>
        <v>8100</v>
      </c>
      <c r="G4" s="2">
        <f>'22'!G29</f>
        <v>0</v>
      </c>
      <c r="H4" s="2">
        <f>'22'!H29</f>
        <v>22020</v>
      </c>
      <c r="I4" s="2">
        <f>'22'!I29</f>
        <v>899</v>
      </c>
      <c r="J4" s="2">
        <f>'22'!J29</f>
        <v>624</v>
      </c>
      <c r="K4" s="2">
        <f>'22'!K29</f>
        <v>336</v>
      </c>
      <c r="L4" s="2">
        <f>'22'!L29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'23'!D29</f>
        <v>521729</v>
      </c>
      <c r="E4" s="2">
        <f>'23'!E29</f>
        <v>4240</v>
      </c>
      <c r="F4" s="2">
        <f>'23'!F29</f>
        <v>8100</v>
      </c>
      <c r="G4" s="2">
        <f>'23'!G29</f>
        <v>0</v>
      </c>
      <c r="H4" s="2">
        <f>'23'!H29</f>
        <v>22020</v>
      </c>
      <c r="I4" s="2">
        <f>'23'!I29</f>
        <v>899</v>
      </c>
      <c r="J4" s="2">
        <f>'23'!J29</f>
        <v>624</v>
      </c>
      <c r="K4" s="2">
        <f>'23'!K29</f>
        <v>336</v>
      </c>
      <c r="L4" s="2">
        <f>'23'!L29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'24'!D29</f>
        <v>521729</v>
      </c>
      <c r="E4" s="2">
        <f>'24'!E29</f>
        <v>4240</v>
      </c>
      <c r="F4" s="2">
        <f>'24'!F29</f>
        <v>8100</v>
      </c>
      <c r="G4" s="2">
        <f>'24'!G29</f>
        <v>0</v>
      </c>
      <c r="H4" s="2">
        <f>'24'!H29</f>
        <v>22020</v>
      </c>
      <c r="I4" s="2">
        <f>'24'!I29</f>
        <v>899</v>
      </c>
      <c r="J4" s="2">
        <f>'24'!J29</f>
        <v>624</v>
      </c>
      <c r="K4" s="2">
        <f>'24'!K29</f>
        <v>336</v>
      </c>
      <c r="L4" s="2">
        <f>'24'!L29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'25'!D29</f>
        <v>521729</v>
      </c>
      <c r="E4" s="2">
        <f>'25'!E29</f>
        <v>4240</v>
      </c>
      <c r="F4" s="2">
        <f>'25'!F29</f>
        <v>8100</v>
      </c>
      <c r="G4" s="2">
        <f>'25'!G29</f>
        <v>0</v>
      </c>
      <c r="H4" s="2">
        <f>'25'!H29</f>
        <v>22020</v>
      </c>
      <c r="I4" s="2">
        <f>'25'!I29</f>
        <v>899</v>
      </c>
      <c r="J4" s="2">
        <f>'25'!J29</f>
        <v>624</v>
      </c>
      <c r="K4" s="2">
        <f>'25'!K29</f>
        <v>336</v>
      </c>
      <c r="L4" s="2">
        <f>'25'!L29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'26'!D29</f>
        <v>521729</v>
      </c>
      <c r="E4" s="2">
        <f>'26'!E29</f>
        <v>4240</v>
      </c>
      <c r="F4" s="2">
        <f>'26'!F29</f>
        <v>8100</v>
      </c>
      <c r="G4" s="2">
        <f>'26'!G29</f>
        <v>0</v>
      </c>
      <c r="H4" s="2">
        <f>'26'!H29</f>
        <v>22020</v>
      </c>
      <c r="I4" s="2">
        <f>'26'!I29</f>
        <v>899</v>
      </c>
      <c r="J4" s="2">
        <f>'26'!J29</f>
        <v>624</v>
      </c>
      <c r="K4" s="2">
        <f>'26'!K29</f>
        <v>336</v>
      </c>
      <c r="L4" s="2">
        <f>'26'!L29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'27'!D29</f>
        <v>521729</v>
      </c>
      <c r="E4" s="2">
        <f>'27'!E29</f>
        <v>4240</v>
      </c>
      <c r="F4" s="2">
        <f>'27'!F29</f>
        <v>8100</v>
      </c>
      <c r="G4" s="2">
        <f>'27'!G29</f>
        <v>0</v>
      </c>
      <c r="H4" s="2">
        <f>'27'!H29</f>
        <v>22020</v>
      </c>
      <c r="I4" s="2">
        <f>'27'!I29</f>
        <v>899</v>
      </c>
      <c r="J4" s="2">
        <f>'27'!J29</f>
        <v>624</v>
      </c>
      <c r="K4" s="2">
        <f>'27'!K29</f>
        <v>336</v>
      </c>
      <c r="L4" s="2">
        <f>'27'!L29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'28'!D29</f>
        <v>521729</v>
      </c>
      <c r="E4" s="2">
        <f>'28'!E29</f>
        <v>4240</v>
      </c>
      <c r="F4" s="2">
        <f>'28'!F29</f>
        <v>8100</v>
      </c>
      <c r="G4" s="2">
        <f>'28'!G29</f>
        <v>0</v>
      </c>
      <c r="H4" s="2">
        <f>'28'!H29</f>
        <v>22020</v>
      </c>
      <c r="I4" s="2">
        <f>'28'!I29</f>
        <v>899</v>
      </c>
      <c r="J4" s="2">
        <f>'28'!J29</f>
        <v>624</v>
      </c>
      <c r="K4" s="2">
        <f>'28'!K29</f>
        <v>336</v>
      </c>
      <c r="L4" s="2">
        <f>'28'!L29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209759</v>
      </c>
      <c r="E28" s="45">
        <f t="shared" si="6"/>
        <v>290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1160</v>
      </c>
      <c r="I28" s="45">
        <f t="shared" si="7"/>
        <v>147</v>
      </c>
      <c r="J28" s="45">
        <f t="shared" si="7"/>
        <v>12</v>
      </c>
      <c r="K28" s="45">
        <f t="shared" si="7"/>
        <v>35</v>
      </c>
      <c r="L28" s="45">
        <f t="shared" si="7"/>
        <v>0</v>
      </c>
      <c r="M28" s="45">
        <f t="shared" si="7"/>
        <v>229799</v>
      </c>
      <c r="N28" s="45">
        <f t="shared" si="7"/>
        <v>266538</v>
      </c>
      <c r="O28" s="46">
        <f t="shared" si="7"/>
        <v>6319.4724999999999</v>
      </c>
      <c r="P28" s="45">
        <f t="shared" si="7"/>
        <v>0</v>
      </c>
      <c r="Q28" s="45">
        <f t="shared" si="7"/>
        <v>1925</v>
      </c>
      <c r="R28" s="45">
        <f t="shared" si="7"/>
        <v>258293.52750000003</v>
      </c>
      <c r="S28" s="45">
        <f t="shared" si="7"/>
        <v>2183.0905000000002</v>
      </c>
      <c r="T28" s="47">
        <f t="shared" si="7"/>
        <v>258.09050000000002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6" priority="43" operator="equal">
      <formula>212030016606640</formula>
    </cfRule>
  </conditionalFormatting>
  <conditionalFormatting sqref="D29 E4:E6 E28:K29">
    <cfRule type="cellIs" dxfId="1295" priority="41" operator="equal">
      <formula>$E$4</formula>
    </cfRule>
    <cfRule type="cellIs" dxfId="1294" priority="42" operator="equal">
      <formula>2120</formula>
    </cfRule>
  </conditionalFormatting>
  <conditionalFormatting sqref="D29:E29 F4:F6 F28:F29">
    <cfRule type="cellIs" dxfId="1293" priority="39" operator="equal">
      <formula>$F$4</formula>
    </cfRule>
    <cfRule type="cellIs" dxfId="1292" priority="40" operator="equal">
      <formula>300</formula>
    </cfRule>
  </conditionalFormatting>
  <conditionalFormatting sqref="G4:G6 G28:G29">
    <cfRule type="cellIs" dxfId="1291" priority="37" operator="equal">
      <formula>$G$4</formula>
    </cfRule>
    <cfRule type="cellIs" dxfId="1290" priority="38" operator="equal">
      <formula>1660</formula>
    </cfRule>
  </conditionalFormatting>
  <conditionalFormatting sqref="H4:H6 H28:H29">
    <cfRule type="cellIs" dxfId="1289" priority="35" operator="equal">
      <formula>$H$4</formula>
    </cfRule>
    <cfRule type="cellIs" dxfId="1288" priority="36" operator="equal">
      <formula>6640</formula>
    </cfRule>
  </conditionalFormatting>
  <conditionalFormatting sqref="T6:T28">
    <cfRule type="cellIs" dxfId="1287" priority="34" operator="lessThan">
      <formula>0</formula>
    </cfRule>
  </conditionalFormatting>
  <conditionalFormatting sqref="T7:T27">
    <cfRule type="cellIs" dxfId="1286" priority="31" operator="lessThan">
      <formula>0</formula>
    </cfRule>
    <cfRule type="cellIs" dxfId="1285" priority="32" operator="lessThan">
      <formula>0</formula>
    </cfRule>
    <cfRule type="cellIs" dxfId="1284" priority="33" operator="lessThan">
      <formula>0</formula>
    </cfRule>
  </conditionalFormatting>
  <conditionalFormatting sqref="E4:E6 E28:K28">
    <cfRule type="cellIs" dxfId="1283" priority="30" operator="equal">
      <formula>$E$4</formula>
    </cfRule>
  </conditionalFormatting>
  <conditionalFormatting sqref="D28:D29 D6 D4:M4">
    <cfRule type="cellIs" dxfId="1282" priority="29" operator="equal">
      <formula>$D$4</formula>
    </cfRule>
  </conditionalFormatting>
  <conditionalFormatting sqref="I4:I6 I28:I29">
    <cfRule type="cellIs" dxfId="1281" priority="28" operator="equal">
      <formula>$I$4</formula>
    </cfRule>
  </conditionalFormatting>
  <conditionalFormatting sqref="J4:J6 J28:J29">
    <cfRule type="cellIs" dxfId="1280" priority="27" operator="equal">
      <formula>$J$4</formula>
    </cfRule>
  </conditionalFormatting>
  <conditionalFormatting sqref="K4:K6 K28:K29">
    <cfRule type="cellIs" dxfId="1279" priority="26" operator="equal">
      <formula>$K$4</formula>
    </cfRule>
  </conditionalFormatting>
  <conditionalFormatting sqref="M4:M6">
    <cfRule type="cellIs" dxfId="1278" priority="25" operator="equal">
      <formula>$L$4</formula>
    </cfRule>
  </conditionalFormatting>
  <conditionalFormatting sqref="T7:T28">
    <cfRule type="cellIs" dxfId="1277" priority="22" operator="lessThan">
      <formula>0</formula>
    </cfRule>
    <cfRule type="cellIs" dxfId="1276" priority="23" operator="lessThan">
      <formula>0</formula>
    </cfRule>
    <cfRule type="cellIs" dxfId="1275" priority="24" operator="lessThan">
      <formula>0</formula>
    </cfRule>
  </conditionalFormatting>
  <conditionalFormatting sqref="D5:K5">
    <cfRule type="cellIs" dxfId="1274" priority="21" operator="greaterThan">
      <formula>0</formula>
    </cfRule>
  </conditionalFormatting>
  <conditionalFormatting sqref="T6:T28">
    <cfRule type="cellIs" dxfId="1273" priority="20" operator="lessThan">
      <formula>0</formula>
    </cfRule>
  </conditionalFormatting>
  <conditionalFormatting sqref="T7:T27">
    <cfRule type="cellIs" dxfId="1272" priority="17" operator="lessThan">
      <formula>0</formula>
    </cfRule>
    <cfRule type="cellIs" dxfId="1271" priority="18" operator="lessThan">
      <formula>0</formula>
    </cfRule>
    <cfRule type="cellIs" dxfId="1270" priority="19" operator="lessThan">
      <formula>0</formula>
    </cfRule>
  </conditionalFormatting>
  <conditionalFormatting sqref="T7:T28">
    <cfRule type="cellIs" dxfId="1269" priority="14" operator="lessThan">
      <formula>0</formula>
    </cfRule>
    <cfRule type="cellIs" dxfId="1268" priority="15" operator="lessThan">
      <formula>0</formula>
    </cfRule>
    <cfRule type="cellIs" dxfId="1267" priority="16" operator="lessThan">
      <formula>0</formula>
    </cfRule>
  </conditionalFormatting>
  <conditionalFormatting sqref="D5:K5">
    <cfRule type="cellIs" dxfId="1266" priority="13" operator="greaterThan">
      <formula>0</formula>
    </cfRule>
  </conditionalFormatting>
  <conditionalFormatting sqref="L4 L6 L28:L29">
    <cfRule type="cellIs" dxfId="1265" priority="12" operator="equal">
      <formula>$L$4</formula>
    </cfRule>
  </conditionalFormatting>
  <conditionalFormatting sqref="D7:S7">
    <cfRule type="cellIs" dxfId="1264" priority="11" operator="greaterThan">
      <formula>0</formula>
    </cfRule>
  </conditionalFormatting>
  <conditionalFormatting sqref="D9:S9">
    <cfRule type="cellIs" dxfId="1263" priority="10" operator="greaterThan">
      <formula>0</formula>
    </cfRule>
  </conditionalFormatting>
  <conditionalFormatting sqref="D11:S11">
    <cfRule type="cellIs" dxfId="1262" priority="9" operator="greaterThan">
      <formula>0</formula>
    </cfRule>
  </conditionalFormatting>
  <conditionalFormatting sqref="D13:S13">
    <cfRule type="cellIs" dxfId="1261" priority="8" operator="greaterThan">
      <formula>0</formula>
    </cfRule>
  </conditionalFormatting>
  <conditionalFormatting sqref="D15:S15">
    <cfRule type="cellIs" dxfId="1260" priority="7" operator="greaterThan">
      <formula>0</formula>
    </cfRule>
  </conditionalFormatting>
  <conditionalFormatting sqref="D17:S17">
    <cfRule type="cellIs" dxfId="1259" priority="6" operator="greaterThan">
      <formula>0</formula>
    </cfRule>
  </conditionalFormatting>
  <conditionalFormatting sqref="D19:S19">
    <cfRule type="cellIs" dxfId="1258" priority="5" operator="greaterThan">
      <formula>0</formula>
    </cfRule>
  </conditionalFormatting>
  <conditionalFormatting sqref="D21:S21">
    <cfRule type="cellIs" dxfId="1257" priority="4" operator="greaterThan">
      <formula>0</formula>
    </cfRule>
  </conditionalFormatting>
  <conditionalFormatting sqref="D23:S23">
    <cfRule type="cellIs" dxfId="1256" priority="3" operator="greaterThan">
      <formula>0</formula>
    </cfRule>
  </conditionalFormatting>
  <conditionalFormatting sqref="D25:S25">
    <cfRule type="cellIs" dxfId="1255" priority="2" operator="greaterThan">
      <formula>0</formula>
    </cfRule>
  </conditionalFormatting>
  <conditionalFormatting sqref="D27:S27">
    <cfRule type="cellIs" dxfId="125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'29'!D29</f>
        <v>521729</v>
      </c>
      <c r="E4" s="2">
        <f>'29'!E29</f>
        <v>4240</v>
      </c>
      <c r="F4" s="2">
        <f>'29'!F29</f>
        <v>8100</v>
      </c>
      <c r="G4" s="2">
        <f>'29'!G29</f>
        <v>0</v>
      </c>
      <c r="H4" s="2">
        <f>'29'!H29</f>
        <v>22020</v>
      </c>
      <c r="I4" s="2">
        <f>'29'!I29</f>
        <v>899</v>
      </c>
      <c r="J4" s="2">
        <f>'29'!J29</f>
        <v>624</v>
      </c>
      <c r="K4" s="2">
        <f>'29'!K29</f>
        <v>336</v>
      </c>
      <c r="L4" s="2">
        <f>'29'!L29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'30'!D29</f>
        <v>521729</v>
      </c>
      <c r="E4" s="2">
        <f>'30'!E29</f>
        <v>4240</v>
      </c>
      <c r="F4" s="2">
        <f>'30'!F29</f>
        <v>8100</v>
      </c>
      <c r="G4" s="2">
        <f>'30'!G29</f>
        <v>0</v>
      </c>
      <c r="H4" s="2">
        <f>'30'!H29</f>
        <v>22020</v>
      </c>
      <c r="I4" s="2">
        <f>'30'!I29</f>
        <v>899</v>
      </c>
      <c r="J4" s="2">
        <f>'30'!J29</f>
        <v>624</v>
      </c>
      <c r="K4" s="2">
        <f>'30'!K29</f>
        <v>336</v>
      </c>
      <c r="L4" s="2">
        <f>'30'!L29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1793702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109395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320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450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580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14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125515</v>
      </c>
      <c r="N7" s="24">
        <f>D7+E7*20+F7*10+G7*9+H7*9+I7*191+J7*191+K7*182+L7*100</f>
        <v>131027</v>
      </c>
      <c r="O7" s="25">
        <f>M7*2.75%</f>
        <v>3451.6624999999999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837</v>
      </c>
      <c r="R7" s="24">
        <f>M7-(M7*2.75%)+I7*191+J7*191+K7*182+L7*100-Q7</f>
        <v>126738.33749999999</v>
      </c>
      <c r="S7" s="25">
        <f>M7*0.95%</f>
        <v>1192.3924999999999</v>
      </c>
      <c r="T7" s="27">
        <f>S7-Q7</f>
        <v>355.39249999999993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50096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54436</v>
      </c>
      <c r="N8" s="24">
        <f t="shared" ref="N8:N27" si="1">D8+E8*20+F8*10+G8*9+H8*9+I8*191+J8*191+K8*182+L8*100</f>
        <v>61267</v>
      </c>
      <c r="O8" s="25">
        <f t="shared" ref="O8:O27" si="2">M8*2.75%</f>
        <v>1496.99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601</v>
      </c>
      <c r="R8" s="24">
        <f t="shared" ref="R8:R27" si="3">M8-(M8*2.75%)+I8*191+J8*191+K8*182+L8*100-Q8</f>
        <v>59169.01</v>
      </c>
      <c r="S8" s="25">
        <f t="shared" ref="S8:S27" si="4">M8*0.95%</f>
        <v>517.14199999999994</v>
      </c>
      <c r="T8" s="27">
        <f t="shared" ref="T8:T27" si="5">S8-Q8</f>
        <v>-83.858000000000061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130995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1250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144445</v>
      </c>
      <c r="N9" s="24">
        <f t="shared" si="1"/>
        <v>148074</v>
      </c>
      <c r="O9" s="25">
        <f t="shared" si="2"/>
        <v>3972.2375000000002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1206</v>
      </c>
      <c r="R9" s="24">
        <f t="shared" si="3"/>
        <v>142895.76250000001</v>
      </c>
      <c r="S9" s="25">
        <f t="shared" si="4"/>
        <v>1372.2275</v>
      </c>
      <c r="T9" s="27">
        <f t="shared" si="5"/>
        <v>166.22749999999996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48115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19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50085</v>
      </c>
      <c r="N10" s="24">
        <f t="shared" si="1"/>
        <v>54851</v>
      </c>
      <c r="O10" s="25">
        <f t="shared" si="2"/>
        <v>1377.3375000000001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234</v>
      </c>
      <c r="R10" s="24">
        <f t="shared" si="3"/>
        <v>53239.662499999999</v>
      </c>
      <c r="S10" s="25">
        <f t="shared" si="4"/>
        <v>475.8075</v>
      </c>
      <c r="T10" s="27">
        <f t="shared" si="5"/>
        <v>241.8075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54325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750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65075</v>
      </c>
      <c r="N11" s="24">
        <f t="shared" si="1"/>
        <v>69086</v>
      </c>
      <c r="O11" s="25">
        <f t="shared" si="2"/>
        <v>1789.5625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339</v>
      </c>
      <c r="R11" s="24">
        <f t="shared" si="3"/>
        <v>66957.4375</v>
      </c>
      <c r="S11" s="25">
        <f t="shared" si="4"/>
        <v>618.21249999999998</v>
      </c>
      <c r="T11" s="27">
        <f t="shared" si="5"/>
        <v>279.21249999999998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40168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40168</v>
      </c>
      <c r="N12" s="24">
        <f t="shared" si="1"/>
        <v>41988</v>
      </c>
      <c r="O12" s="25">
        <f t="shared" si="2"/>
        <v>1104.6200000000001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230</v>
      </c>
      <c r="R12" s="24">
        <f t="shared" si="3"/>
        <v>40653.379999999997</v>
      </c>
      <c r="S12" s="25">
        <f t="shared" si="4"/>
        <v>381.596</v>
      </c>
      <c r="T12" s="27">
        <f t="shared" si="5"/>
        <v>151.596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47388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110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49978</v>
      </c>
      <c r="N13" s="24">
        <f t="shared" si="1"/>
        <v>49978</v>
      </c>
      <c r="O13" s="25">
        <f t="shared" si="2"/>
        <v>1374.395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425</v>
      </c>
      <c r="R13" s="24">
        <f t="shared" si="3"/>
        <v>48178.605000000003</v>
      </c>
      <c r="S13" s="25">
        <f t="shared" si="4"/>
        <v>474.791</v>
      </c>
      <c r="T13" s="27">
        <f t="shared" si="5"/>
        <v>49.790999999999997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142564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70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180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5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146184</v>
      </c>
      <c r="N14" s="24">
        <f t="shared" si="1"/>
        <v>148094</v>
      </c>
      <c r="O14" s="25">
        <f t="shared" si="2"/>
        <v>4020.06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1192</v>
      </c>
      <c r="R14" s="24">
        <f t="shared" si="3"/>
        <v>142881.94</v>
      </c>
      <c r="S14" s="25">
        <f t="shared" si="4"/>
        <v>1388.748</v>
      </c>
      <c r="T14" s="27">
        <f t="shared" si="5"/>
        <v>196.74800000000005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166410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210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400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8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175710</v>
      </c>
      <c r="N15" s="24">
        <f t="shared" si="1"/>
        <v>180413</v>
      </c>
      <c r="O15" s="25">
        <f t="shared" si="2"/>
        <v>4832.0249999999996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1310</v>
      </c>
      <c r="R15" s="24">
        <f t="shared" si="3"/>
        <v>174270.97500000001</v>
      </c>
      <c r="S15" s="25">
        <f t="shared" si="4"/>
        <v>1669.2449999999999</v>
      </c>
      <c r="T15" s="27">
        <f t="shared" si="5"/>
        <v>359.24499999999989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129746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1280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143766</v>
      </c>
      <c r="N16" s="24">
        <f t="shared" si="1"/>
        <v>152507</v>
      </c>
      <c r="O16" s="25">
        <f t="shared" si="2"/>
        <v>3953.5650000000001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1353</v>
      </c>
      <c r="R16" s="24">
        <f t="shared" si="3"/>
        <v>147200.435</v>
      </c>
      <c r="S16" s="25">
        <f t="shared" si="4"/>
        <v>1365.777</v>
      </c>
      <c r="T16" s="27">
        <f t="shared" si="5"/>
        <v>12.777000000000044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85991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100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300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90291</v>
      </c>
      <c r="N17" s="24">
        <f t="shared" si="1"/>
        <v>97432</v>
      </c>
      <c r="O17" s="25">
        <f t="shared" si="2"/>
        <v>2483.0025000000001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843</v>
      </c>
      <c r="R17" s="24">
        <f t="shared" si="3"/>
        <v>94105.997499999998</v>
      </c>
      <c r="S17" s="25">
        <f t="shared" si="4"/>
        <v>857.7645</v>
      </c>
      <c r="T17" s="27">
        <f t="shared" si="5"/>
        <v>14.764499999999998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101063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280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300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108563</v>
      </c>
      <c r="N18" s="24">
        <f t="shared" si="1"/>
        <v>118787</v>
      </c>
      <c r="O18" s="25">
        <f t="shared" si="2"/>
        <v>2985.4825000000001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1360</v>
      </c>
      <c r="R18" s="24">
        <f t="shared" si="3"/>
        <v>114441.5175</v>
      </c>
      <c r="S18" s="25">
        <f t="shared" si="4"/>
        <v>1031.3485000000001</v>
      </c>
      <c r="T18" s="27">
        <f t="shared" si="5"/>
        <v>-328.65149999999994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109486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730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52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118856</v>
      </c>
      <c r="N19" s="24">
        <f t="shared" si="1"/>
        <v>131927</v>
      </c>
      <c r="O19" s="25">
        <f t="shared" si="2"/>
        <v>3268.54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1360</v>
      </c>
      <c r="R19" s="24">
        <f t="shared" si="3"/>
        <v>127298.46</v>
      </c>
      <c r="S19" s="25">
        <f t="shared" si="4"/>
        <v>1129.1320000000001</v>
      </c>
      <c r="T19" s="27">
        <f t="shared" si="5"/>
        <v>-230.86799999999994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41955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20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45135</v>
      </c>
      <c r="N20" s="24">
        <f t="shared" si="1"/>
        <v>48955</v>
      </c>
      <c r="O20" s="25">
        <f t="shared" si="2"/>
        <v>1241.2125000000001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840</v>
      </c>
      <c r="R20" s="24">
        <f t="shared" si="3"/>
        <v>46873.787499999999</v>
      </c>
      <c r="S20" s="25">
        <f t="shared" si="4"/>
        <v>428.78249999999997</v>
      </c>
      <c r="T20" s="27">
        <f t="shared" si="5"/>
        <v>-411.21750000000003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46054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46054</v>
      </c>
      <c r="N21" s="24">
        <f t="shared" si="1"/>
        <v>46054</v>
      </c>
      <c r="O21" s="25">
        <f t="shared" si="2"/>
        <v>1266.4849999999999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358</v>
      </c>
      <c r="R21" s="24">
        <f t="shared" si="3"/>
        <v>44429.514999999999</v>
      </c>
      <c r="S21" s="25">
        <f t="shared" si="4"/>
        <v>437.51299999999998</v>
      </c>
      <c r="T21" s="27">
        <f t="shared" si="5"/>
        <v>79.512999999999977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136008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138808</v>
      </c>
      <c r="N22" s="24">
        <f t="shared" si="1"/>
        <v>145493</v>
      </c>
      <c r="O22" s="25">
        <f t="shared" si="2"/>
        <v>3817.22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1000</v>
      </c>
      <c r="R22" s="24">
        <f t="shared" si="3"/>
        <v>140675.78</v>
      </c>
      <c r="S22" s="25">
        <f t="shared" si="4"/>
        <v>1318.6759999999999</v>
      </c>
      <c r="T22" s="27">
        <f t="shared" si="5"/>
        <v>318.67599999999993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75553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75553</v>
      </c>
      <c r="N23" s="24">
        <f t="shared" si="1"/>
        <v>78418</v>
      </c>
      <c r="O23" s="25">
        <f t="shared" si="2"/>
        <v>2077.7075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690</v>
      </c>
      <c r="R23" s="24">
        <f t="shared" si="3"/>
        <v>75650.292499999996</v>
      </c>
      <c r="S23" s="25">
        <f t="shared" si="4"/>
        <v>717.75350000000003</v>
      </c>
      <c r="T23" s="27">
        <f t="shared" si="5"/>
        <v>27.753500000000031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127673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480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660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770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150803</v>
      </c>
      <c r="N24" s="24">
        <f t="shared" si="1"/>
        <v>157971</v>
      </c>
      <c r="O24" s="25">
        <f t="shared" si="2"/>
        <v>4147.0825000000004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1409</v>
      </c>
      <c r="R24" s="24">
        <f t="shared" si="3"/>
        <v>152414.91750000001</v>
      </c>
      <c r="S24" s="25">
        <f t="shared" si="4"/>
        <v>1432.6285</v>
      </c>
      <c r="T24" s="27">
        <f t="shared" si="5"/>
        <v>23.628500000000031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88388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88388</v>
      </c>
      <c r="N25" s="24">
        <f t="shared" si="1"/>
        <v>103241</v>
      </c>
      <c r="O25" s="25">
        <f t="shared" si="2"/>
        <v>2430.67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778</v>
      </c>
      <c r="R25" s="24">
        <f t="shared" si="3"/>
        <v>100032.33</v>
      </c>
      <c r="S25" s="25">
        <f t="shared" si="4"/>
        <v>839.68600000000004</v>
      </c>
      <c r="T25" s="27">
        <f t="shared" si="5"/>
        <v>61.686000000000035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39830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40370</v>
      </c>
      <c r="N26" s="24">
        <f t="shared" si="1"/>
        <v>48965</v>
      </c>
      <c r="O26" s="25">
        <f t="shared" si="2"/>
        <v>1110.175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513</v>
      </c>
      <c r="R26" s="24">
        <f t="shared" si="3"/>
        <v>47341.824999999997</v>
      </c>
      <c r="S26" s="25">
        <f t="shared" si="4"/>
        <v>383.51499999999999</v>
      </c>
      <c r="T26" s="27">
        <f t="shared" si="5"/>
        <v>-129.48500000000001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74943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74943</v>
      </c>
      <c r="N27" s="40">
        <f t="shared" si="1"/>
        <v>77808</v>
      </c>
      <c r="O27" s="25">
        <f t="shared" si="2"/>
        <v>2060.9324999999999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1200</v>
      </c>
      <c r="R27" s="24">
        <f t="shared" si="3"/>
        <v>74547.067500000005</v>
      </c>
      <c r="S27" s="42">
        <f t="shared" si="4"/>
        <v>711.95849999999996</v>
      </c>
      <c r="T27" s="43">
        <f t="shared" si="5"/>
        <v>-488.04150000000004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1846146</v>
      </c>
      <c r="E28" s="45">
        <f t="shared" si="6"/>
        <v>1860</v>
      </c>
      <c r="F28" s="45">
        <f t="shared" ref="F28:T28" si="7">SUM(F7:F27)</f>
        <v>2570</v>
      </c>
      <c r="G28" s="45">
        <f t="shared" si="7"/>
        <v>0</v>
      </c>
      <c r="H28" s="45">
        <f t="shared" si="7"/>
        <v>7120</v>
      </c>
      <c r="I28" s="45">
        <f t="shared" si="7"/>
        <v>516</v>
      </c>
      <c r="J28" s="45">
        <f t="shared" si="7"/>
        <v>30</v>
      </c>
      <c r="K28" s="45">
        <f t="shared" si="7"/>
        <v>82</v>
      </c>
      <c r="L28" s="45">
        <f t="shared" si="7"/>
        <v>0</v>
      </c>
      <c r="M28" s="45">
        <f t="shared" si="7"/>
        <v>1973126</v>
      </c>
      <c r="N28" s="45">
        <f t="shared" si="7"/>
        <v>2092336</v>
      </c>
      <c r="O28" s="46">
        <f t="shared" si="7"/>
        <v>54260.965000000004</v>
      </c>
      <c r="P28" s="45">
        <f t="shared" si="7"/>
        <v>0</v>
      </c>
      <c r="Q28" s="45">
        <f t="shared" si="7"/>
        <v>18078</v>
      </c>
      <c r="R28" s="45">
        <f t="shared" si="7"/>
        <v>2019997.0350000001</v>
      </c>
      <c r="S28" s="45">
        <f t="shared" si="7"/>
        <v>18744.697</v>
      </c>
      <c r="T28" s="47">
        <f t="shared" si="7"/>
        <v>666.69699999999943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54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80"/>
      <c r="O5" s="81"/>
      <c r="P5" s="81"/>
      <c r="Q5" s="81"/>
      <c r="R5" s="81"/>
      <c r="S5" s="81"/>
      <c r="T5" s="81"/>
      <c r="U5" s="81"/>
      <c r="V5" s="8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64" t="s">
        <v>44</v>
      </c>
      <c r="B28" s="65"/>
      <c r="C28" s="66"/>
      <c r="D28" s="44">
        <f t="shared" ref="D28:E28" si="7">SUM(D7:D27)</f>
        <v>306119</v>
      </c>
      <c r="E28" s="45">
        <f t="shared" si="7"/>
        <v>410</v>
      </c>
      <c r="F28" s="45">
        <f t="shared" ref="F28:V28" si="8">SUM(F7:F27)</f>
        <v>680</v>
      </c>
      <c r="G28" s="45">
        <f t="shared" si="8"/>
        <v>0</v>
      </c>
      <c r="H28" s="45">
        <f t="shared" si="8"/>
        <v>1110</v>
      </c>
      <c r="I28" s="45">
        <f t="shared" si="8"/>
        <v>72</v>
      </c>
      <c r="J28" s="45">
        <f t="shared" si="8"/>
        <v>13</v>
      </c>
      <c r="K28" s="45">
        <f t="shared" si="8"/>
        <v>10</v>
      </c>
      <c r="L28" s="45">
        <f t="shared" si="8"/>
        <v>0</v>
      </c>
      <c r="M28" s="56">
        <f t="shared" si="8"/>
        <v>331109</v>
      </c>
      <c r="N28" s="56">
        <f t="shared" si="8"/>
        <v>349164</v>
      </c>
      <c r="O28" s="57">
        <f t="shared" si="8"/>
        <v>9105.4974999999995</v>
      </c>
      <c r="P28" s="56">
        <f t="shared" si="8"/>
        <v>0</v>
      </c>
      <c r="Q28" s="56">
        <f t="shared" si="8"/>
        <v>3195</v>
      </c>
      <c r="R28" s="56">
        <f t="shared" si="8"/>
        <v>336863.50249999994</v>
      </c>
      <c r="S28" s="56">
        <f t="shared" si="8"/>
        <v>3145.5355000000009</v>
      </c>
      <c r="T28" s="56">
        <f t="shared" si="8"/>
        <v>-49.46449999999998</v>
      </c>
      <c r="U28" s="56">
        <f t="shared" si="8"/>
        <v>1299</v>
      </c>
      <c r="V28" s="56">
        <f t="shared" si="8"/>
        <v>335564.50249999994</v>
      </c>
    </row>
    <row r="29" spans="1:22" ht="15.75" thickBot="1" x14ac:dyDescent="0.3">
      <c r="A29" s="67" t="s">
        <v>45</v>
      </c>
      <c r="B29" s="68"/>
      <c r="C29" s="69"/>
      <c r="D29" s="48">
        <f>D4+D5-D28</f>
        <v>414282</v>
      </c>
      <c r="E29" s="48">
        <f t="shared" ref="E29:L29" si="9">E4+E5-E28</f>
        <v>5070</v>
      </c>
      <c r="F29" s="48">
        <f t="shared" si="9"/>
        <v>9390</v>
      </c>
      <c r="G29" s="48">
        <f t="shared" si="9"/>
        <v>0</v>
      </c>
      <c r="H29" s="48">
        <f t="shared" si="9"/>
        <v>26440</v>
      </c>
      <c r="I29" s="48">
        <f t="shared" si="9"/>
        <v>1136</v>
      </c>
      <c r="J29" s="48">
        <f t="shared" si="9"/>
        <v>629</v>
      </c>
      <c r="K29" s="48">
        <f t="shared" si="9"/>
        <v>368</v>
      </c>
      <c r="L29" s="48">
        <f t="shared" si="9"/>
        <v>5</v>
      </c>
      <c r="M29" s="58"/>
      <c r="N29" s="83"/>
      <c r="O29" s="84"/>
      <c r="P29" s="84"/>
      <c r="Q29" s="84"/>
      <c r="R29" s="84"/>
      <c r="S29" s="84"/>
      <c r="T29" s="84"/>
      <c r="U29" s="84"/>
      <c r="V29" s="8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53" priority="47" operator="equal">
      <formula>212030016606640</formula>
    </cfRule>
  </conditionalFormatting>
  <conditionalFormatting sqref="D29 E4:E6 E28:K29">
    <cfRule type="cellIs" dxfId="1252" priority="45" operator="equal">
      <formula>$E$4</formula>
    </cfRule>
    <cfRule type="cellIs" dxfId="1251" priority="46" operator="equal">
      <formula>2120</formula>
    </cfRule>
  </conditionalFormatting>
  <conditionalFormatting sqref="D29:E29 F4:F6 F28:F29">
    <cfRule type="cellIs" dxfId="1250" priority="43" operator="equal">
      <formula>$F$4</formula>
    </cfRule>
    <cfRule type="cellIs" dxfId="1249" priority="44" operator="equal">
      <formula>300</formula>
    </cfRule>
  </conditionalFormatting>
  <conditionalFormatting sqref="G4 G28:G29 G6">
    <cfRule type="cellIs" dxfId="1248" priority="41" operator="equal">
      <formula>$G$4</formula>
    </cfRule>
    <cfRule type="cellIs" dxfId="1247" priority="42" operator="equal">
      <formula>1660</formula>
    </cfRule>
  </conditionalFormatting>
  <conditionalFormatting sqref="H4:H6 H28:H29">
    <cfRule type="cellIs" dxfId="1246" priority="39" operator="equal">
      <formula>$H$4</formula>
    </cfRule>
    <cfRule type="cellIs" dxfId="1245" priority="40" operator="equal">
      <formula>6640</formula>
    </cfRule>
  </conditionalFormatting>
  <conditionalFormatting sqref="T6:T28 U28:V28">
    <cfRule type="cellIs" dxfId="1244" priority="38" operator="lessThan">
      <formula>0</formula>
    </cfRule>
  </conditionalFormatting>
  <conditionalFormatting sqref="T7:T27">
    <cfRule type="cellIs" dxfId="1243" priority="35" operator="lessThan">
      <formula>0</formula>
    </cfRule>
    <cfRule type="cellIs" dxfId="1242" priority="36" operator="lessThan">
      <formula>0</formula>
    </cfRule>
    <cfRule type="cellIs" dxfId="1241" priority="37" operator="lessThan">
      <formula>0</formula>
    </cfRule>
  </conditionalFormatting>
  <conditionalFormatting sqref="E4:E6 E28:K28">
    <cfRule type="cellIs" dxfId="1240" priority="34" operator="equal">
      <formula>$E$4</formula>
    </cfRule>
  </conditionalFormatting>
  <conditionalFormatting sqref="D28:D29 D6 D4:M4">
    <cfRule type="cellIs" dxfId="1239" priority="33" operator="equal">
      <formula>$D$4</formula>
    </cfRule>
  </conditionalFormatting>
  <conditionalFormatting sqref="I4:I6 I28:I29">
    <cfRule type="cellIs" dxfId="1238" priority="32" operator="equal">
      <formula>$I$4</formula>
    </cfRule>
  </conditionalFormatting>
  <conditionalFormatting sqref="J4:J6 J28:J29">
    <cfRule type="cellIs" dxfId="1237" priority="31" operator="equal">
      <formula>$J$4</formula>
    </cfRule>
  </conditionalFormatting>
  <conditionalFormatting sqref="K4:K6 K28:K29">
    <cfRule type="cellIs" dxfId="1236" priority="30" operator="equal">
      <formula>$K$4</formula>
    </cfRule>
  </conditionalFormatting>
  <conditionalFormatting sqref="M4:M6">
    <cfRule type="cellIs" dxfId="1235" priority="29" operator="equal">
      <formula>$L$4</formula>
    </cfRule>
  </conditionalFormatting>
  <conditionalFormatting sqref="T7:T28 U28:V28">
    <cfRule type="cellIs" dxfId="1234" priority="26" operator="lessThan">
      <formula>0</formula>
    </cfRule>
    <cfRule type="cellIs" dxfId="1233" priority="27" operator="lessThan">
      <formula>0</formula>
    </cfRule>
    <cfRule type="cellIs" dxfId="1232" priority="28" operator="lessThan">
      <formula>0</formula>
    </cfRule>
  </conditionalFormatting>
  <conditionalFormatting sqref="D5:F5 H5:K5">
    <cfRule type="cellIs" dxfId="1231" priority="25" operator="greaterThan">
      <formula>0</formula>
    </cfRule>
  </conditionalFormatting>
  <conditionalFormatting sqref="T6:T28 U28:V28">
    <cfRule type="cellIs" dxfId="1230" priority="24" operator="lessThan">
      <formula>0</formula>
    </cfRule>
  </conditionalFormatting>
  <conditionalFormatting sqref="T7:T27">
    <cfRule type="cellIs" dxfId="1229" priority="21" operator="lessThan">
      <formula>0</formula>
    </cfRule>
    <cfRule type="cellIs" dxfId="1228" priority="22" operator="lessThan">
      <formula>0</formula>
    </cfRule>
    <cfRule type="cellIs" dxfId="1227" priority="23" operator="lessThan">
      <formula>0</formula>
    </cfRule>
  </conditionalFormatting>
  <conditionalFormatting sqref="T7:T28 U28:V28">
    <cfRule type="cellIs" dxfId="1226" priority="18" operator="lessThan">
      <formula>0</formula>
    </cfRule>
    <cfRule type="cellIs" dxfId="1225" priority="19" operator="lessThan">
      <formula>0</formula>
    </cfRule>
    <cfRule type="cellIs" dxfId="1224" priority="20" operator="lessThan">
      <formula>0</formula>
    </cfRule>
  </conditionalFormatting>
  <conditionalFormatting sqref="D5:F5 H5:K5">
    <cfRule type="cellIs" dxfId="1223" priority="17" operator="greaterThan">
      <formula>0</formula>
    </cfRule>
  </conditionalFormatting>
  <conditionalFormatting sqref="L4 L6 L28:L29">
    <cfRule type="cellIs" dxfId="1222" priority="16" operator="equal">
      <formula>$L$4</formula>
    </cfRule>
  </conditionalFormatting>
  <conditionalFormatting sqref="D7:S7">
    <cfRule type="cellIs" dxfId="1221" priority="15" operator="greaterThan">
      <formula>0</formula>
    </cfRule>
  </conditionalFormatting>
  <conditionalFormatting sqref="D9:S9">
    <cfRule type="cellIs" dxfId="1220" priority="14" operator="greaterThan">
      <formula>0</formula>
    </cfRule>
  </conditionalFormatting>
  <conditionalFormatting sqref="D11:S11">
    <cfRule type="cellIs" dxfId="1219" priority="13" operator="greaterThan">
      <formula>0</formula>
    </cfRule>
  </conditionalFormatting>
  <conditionalFormatting sqref="D13:S13">
    <cfRule type="cellIs" dxfId="1218" priority="12" operator="greaterThan">
      <formula>0</formula>
    </cfRule>
  </conditionalFormatting>
  <conditionalFormatting sqref="D15:S15">
    <cfRule type="cellIs" dxfId="1217" priority="11" operator="greaterThan">
      <formula>0</formula>
    </cfRule>
  </conditionalFormatting>
  <conditionalFormatting sqref="D17:S17">
    <cfRule type="cellIs" dxfId="1216" priority="10" operator="greaterThan">
      <formula>0</formula>
    </cfRule>
  </conditionalFormatting>
  <conditionalFormatting sqref="D19:S19">
    <cfRule type="cellIs" dxfId="1215" priority="9" operator="greaterThan">
      <formula>0</formula>
    </cfRule>
  </conditionalFormatting>
  <conditionalFormatting sqref="D21:S21">
    <cfRule type="cellIs" dxfId="1214" priority="8" operator="greaterThan">
      <formula>0</formula>
    </cfRule>
  </conditionalFormatting>
  <conditionalFormatting sqref="D23:S23">
    <cfRule type="cellIs" dxfId="1213" priority="7" operator="greaterThan">
      <formula>0</formula>
    </cfRule>
  </conditionalFormatting>
  <conditionalFormatting sqref="D25:S25">
    <cfRule type="cellIs" dxfId="1212" priority="6" operator="greaterThan">
      <formula>0</formula>
    </cfRule>
  </conditionalFormatting>
  <conditionalFormatting sqref="D27:S27">
    <cfRule type="cellIs" dxfId="1211" priority="5" operator="greaterThan">
      <formula>0</formula>
    </cfRule>
  </conditionalFormatting>
  <conditionalFormatting sqref="U6">
    <cfRule type="cellIs" dxfId="1210" priority="4" operator="lessThan">
      <formula>0</formula>
    </cfRule>
  </conditionalFormatting>
  <conditionalFormatting sqref="U6">
    <cfRule type="cellIs" dxfId="1209" priority="3" operator="lessThan">
      <formula>0</formula>
    </cfRule>
  </conditionalFormatting>
  <conditionalFormatting sqref="V6">
    <cfRule type="cellIs" dxfId="1208" priority="2" operator="lessThan">
      <formula>0</formula>
    </cfRule>
  </conditionalFormatting>
  <conditionalFormatting sqref="V6">
    <cfRule type="cellIs" dxfId="1207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0"/>
      <c r="O5" s="81"/>
      <c r="P5" s="81"/>
      <c r="Q5" s="81"/>
      <c r="R5" s="81"/>
      <c r="S5" s="81"/>
      <c r="T5" s="81"/>
      <c r="U5" s="81"/>
      <c r="V5" s="8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64" t="s">
        <v>44</v>
      </c>
      <c r="B28" s="65"/>
      <c r="C28" s="66"/>
      <c r="D28" s="44">
        <f t="shared" ref="D28:E28" si="8">SUM(D7:D27)</f>
        <v>180650</v>
      </c>
      <c r="E28" s="45">
        <f t="shared" si="8"/>
        <v>150</v>
      </c>
      <c r="F28" s="45">
        <f t="shared" ref="F28:V28" si="9">SUM(F7:F27)</f>
        <v>200</v>
      </c>
      <c r="G28" s="45">
        <f t="shared" si="9"/>
        <v>0</v>
      </c>
      <c r="H28" s="45">
        <f t="shared" si="9"/>
        <v>890</v>
      </c>
      <c r="I28" s="45">
        <f t="shared" si="9"/>
        <v>14</v>
      </c>
      <c r="J28" s="45">
        <f t="shared" si="9"/>
        <v>3</v>
      </c>
      <c r="K28" s="45">
        <f t="shared" si="9"/>
        <v>2</v>
      </c>
      <c r="L28" s="45">
        <f t="shared" si="9"/>
        <v>0</v>
      </c>
      <c r="M28" s="56">
        <f t="shared" si="9"/>
        <v>193660</v>
      </c>
      <c r="N28" s="56">
        <f t="shared" si="9"/>
        <v>197271</v>
      </c>
      <c r="O28" s="57">
        <f t="shared" si="9"/>
        <v>5325.6500000000005</v>
      </c>
      <c r="P28" s="56">
        <f t="shared" si="9"/>
        <v>0</v>
      </c>
      <c r="Q28" s="56">
        <f t="shared" si="9"/>
        <v>1852</v>
      </c>
      <c r="R28" s="56">
        <f t="shared" si="9"/>
        <v>190093.35</v>
      </c>
      <c r="S28" s="56">
        <f t="shared" si="9"/>
        <v>1839.77</v>
      </c>
      <c r="T28" s="56">
        <f t="shared" si="9"/>
        <v>-12.230000000000068</v>
      </c>
      <c r="U28" s="56">
        <f t="shared" si="9"/>
        <v>589</v>
      </c>
      <c r="V28" s="56">
        <f t="shared" si="9"/>
        <v>189504.35</v>
      </c>
    </row>
    <row r="29" spans="1:22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10">E4+E5-E28</f>
        <v>4920</v>
      </c>
      <c r="F29" s="48">
        <f t="shared" si="10"/>
        <v>9190</v>
      </c>
      <c r="G29" s="48">
        <f t="shared" si="10"/>
        <v>0</v>
      </c>
      <c r="H29" s="48">
        <f t="shared" si="10"/>
        <v>25550</v>
      </c>
      <c r="I29" s="48">
        <f t="shared" si="10"/>
        <v>1122</v>
      </c>
      <c r="J29" s="48">
        <f t="shared" si="10"/>
        <v>626</v>
      </c>
      <c r="K29" s="48">
        <f t="shared" si="10"/>
        <v>366</v>
      </c>
      <c r="L29" s="48">
        <f t="shared" si="10"/>
        <v>5</v>
      </c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06" priority="63" operator="equal">
      <formula>212030016606640</formula>
    </cfRule>
  </conditionalFormatting>
  <conditionalFormatting sqref="D29 E4:E6 E28:K29">
    <cfRule type="cellIs" dxfId="1205" priority="61" operator="equal">
      <formula>$E$4</formula>
    </cfRule>
    <cfRule type="cellIs" dxfId="1204" priority="62" operator="equal">
      <formula>2120</formula>
    </cfRule>
  </conditionalFormatting>
  <conditionalFormatting sqref="D29:E29 F4:F6 F28:F29">
    <cfRule type="cellIs" dxfId="1203" priority="59" operator="equal">
      <formula>$F$4</formula>
    </cfRule>
    <cfRule type="cellIs" dxfId="1202" priority="60" operator="equal">
      <formula>300</formula>
    </cfRule>
  </conditionalFormatting>
  <conditionalFormatting sqref="G4:G6 G28:G29">
    <cfRule type="cellIs" dxfId="1201" priority="57" operator="equal">
      <formula>$G$4</formula>
    </cfRule>
    <cfRule type="cellIs" dxfId="1200" priority="58" operator="equal">
      <formula>1660</formula>
    </cfRule>
  </conditionalFormatting>
  <conditionalFormatting sqref="H4:H6 H28:H29">
    <cfRule type="cellIs" dxfId="1199" priority="55" operator="equal">
      <formula>$H$4</formula>
    </cfRule>
    <cfRule type="cellIs" dxfId="1198" priority="56" operator="equal">
      <formula>6640</formula>
    </cfRule>
  </conditionalFormatting>
  <conditionalFormatting sqref="T6:T28 U28:V28">
    <cfRule type="cellIs" dxfId="1197" priority="54" operator="lessThan">
      <formula>0</formula>
    </cfRule>
  </conditionalFormatting>
  <conditionalFormatting sqref="T7:T27">
    <cfRule type="cellIs" dxfId="1196" priority="51" operator="lessThan">
      <formula>0</formula>
    </cfRule>
    <cfRule type="cellIs" dxfId="1195" priority="52" operator="lessThan">
      <formula>0</formula>
    </cfRule>
    <cfRule type="cellIs" dxfId="1194" priority="53" operator="lessThan">
      <formula>0</formula>
    </cfRule>
  </conditionalFormatting>
  <conditionalFormatting sqref="E4:E6 E28:K28">
    <cfRule type="cellIs" dxfId="1193" priority="50" operator="equal">
      <formula>$E$4</formula>
    </cfRule>
  </conditionalFormatting>
  <conditionalFormatting sqref="D28:D29 D6 D4:M4">
    <cfRule type="cellIs" dxfId="1192" priority="49" operator="equal">
      <formula>$D$4</formula>
    </cfRule>
  </conditionalFormatting>
  <conditionalFormatting sqref="I4:I6 I28:I29">
    <cfRule type="cellIs" dxfId="1191" priority="48" operator="equal">
      <formula>$I$4</formula>
    </cfRule>
  </conditionalFormatting>
  <conditionalFormatting sqref="J4:J6 J28:J29">
    <cfRule type="cellIs" dxfId="1190" priority="47" operator="equal">
      <formula>$J$4</formula>
    </cfRule>
  </conditionalFormatting>
  <conditionalFormatting sqref="K4:K6 K28:K29">
    <cfRule type="cellIs" dxfId="1189" priority="46" operator="equal">
      <formula>$K$4</formula>
    </cfRule>
  </conditionalFormatting>
  <conditionalFormatting sqref="M4:M6">
    <cfRule type="cellIs" dxfId="1188" priority="45" operator="equal">
      <formula>$L$4</formula>
    </cfRule>
  </conditionalFormatting>
  <conditionalFormatting sqref="T7:T28 U28:V28">
    <cfRule type="cellIs" dxfId="1187" priority="42" operator="lessThan">
      <formula>0</formula>
    </cfRule>
    <cfRule type="cellIs" dxfId="1186" priority="43" operator="lessThan">
      <formula>0</formula>
    </cfRule>
    <cfRule type="cellIs" dxfId="1185" priority="44" operator="lessThan">
      <formula>0</formula>
    </cfRule>
  </conditionalFormatting>
  <conditionalFormatting sqref="D5:K5">
    <cfRule type="cellIs" dxfId="1184" priority="41" operator="greaterThan">
      <formula>0</formula>
    </cfRule>
  </conditionalFormatting>
  <conditionalFormatting sqref="T6:T28 U28:V28">
    <cfRule type="cellIs" dxfId="1183" priority="40" operator="lessThan">
      <formula>0</formula>
    </cfRule>
  </conditionalFormatting>
  <conditionalFormatting sqref="T7:T27">
    <cfRule type="cellIs" dxfId="1182" priority="37" operator="lessThan">
      <formula>0</formula>
    </cfRule>
    <cfRule type="cellIs" dxfId="1181" priority="38" operator="lessThan">
      <formula>0</formula>
    </cfRule>
    <cfRule type="cellIs" dxfId="1180" priority="39" operator="lessThan">
      <formula>0</formula>
    </cfRule>
  </conditionalFormatting>
  <conditionalFormatting sqref="T7:T28 U28:V28">
    <cfRule type="cellIs" dxfId="1179" priority="34" operator="lessThan">
      <formula>0</formula>
    </cfRule>
    <cfRule type="cellIs" dxfId="1178" priority="35" operator="lessThan">
      <formula>0</formula>
    </cfRule>
    <cfRule type="cellIs" dxfId="1177" priority="36" operator="lessThan">
      <formula>0</formula>
    </cfRule>
  </conditionalFormatting>
  <conditionalFormatting sqref="D5:K5">
    <cfRule type="cellIs" dxfId="1176" priority="33" operator="greaterThan">
      <formula>0</formula>
    </cfRule>
  </conditionalFormatting>
  <conditionalFormatting sqref="L4 L6 L28:L29">
    <cfRule type="cellIs" dxfId="1175" priority="32" operator="equal">
      <formula>$L$4</formula>
    </cfRule>
  </conditionalFormatting>
  <conditionalFormatting sqref="D7:S7">
    <cfRule type="cellIs" dxfId="1174" priority="31" operator="greaterThan">
      <formula>0</formula>
    </cfRule>
  </conditionalFormatting>
  <conditionalFormatting sqref="D9:S9">
    <cfRule type="cellIs" dxfId="1173" priority="30" operator="greaterThan">
      <formula>0</formula>
    </cfRule>
  </conditionalFormatting>
  <conditionalFormatting sqref="D11:S11">
    <cfRule type="cellIs" dxfId="1172" priority="29" operator="greaterThan">
      <formula>0</formula>
    </cfRule>
  </conditionalFormatting>
  <conditionalFormatting sqref="D13:S13">
    <cfRule type="cellIs" dxfId="1171" priority="28" operator="greaterThan">
      <formula>0</formula>
    </cfRule>
  </conditionalFormatting>
  <conditionalFormatting sqref="D15:S15">
    <cfRule type="cellIs" dxfId="1170" priority="27" operator="greaterThan">
      <formula>0</formula>
    </cfRule>
  </conditionalFormatting>
  <conditionalFormatting sqref="D17:S17">
    <cfRule type="cellIs" dxfId="1169" priority="26" operator="greaterThan">
      <formula>0</formula>
    </cfRule>
  </conditionalFormatting>
  <conditionalFormatting sqref="D19:S19">
    <cfRule type="cellIs" dxfId="1168" priority="25" operator="greaterThan">
      <formula>0</formula>
    </cfRule>
  </conditionalFormatting>
  <conditionalFormatting sqref="D21:S21">
    <cfRule type="cellIs" dxfId="1167" priority="24" operator="greaterThan">
      <formula>0</formula>
    </cfRule>
  </conditionalFormatting>
  <conditionalFormatting sqref="D23:S23">
    <cfRule type="cellIs" dxfId="1166" priority="23" operator="greaterThan">
      <formula>0</formula>
    </cfRule>
  </conditionalFormatting>
  <conditionalFormatting sqref="D25:S25">
    <cfRule type="cellIs" dxfId="1165" priority="22" operator="greaterThan">
      <formula>0</formula>
    </cfRule>
  </conditionalFormatting>
  <conditionalFormatting sqref="D27:S27">
    <cfRule type="cellIs" dxfId="1164" priority="21" operator="greaterThan">
      <formula>0</formula>
    </cfRule>
  </conditionalFormatting>
  <conditionalFormatting sqref="U6">
    <cfRule type="cellIs" dxfId="1163" priority="20" operator="lessThan">
      <formula>0</formula>
    </cfRule>
  </conditionalFormatting>
  <conditionalFormatting sqref="U6">
    <cfRule type="cellIs" dxfId="1162" priority="19" operator="lessThan">
      <formula>0</formula>
    </cfRule>
  </conditionalFormatting>
  <conditionalFormatting sqref="V6">
    <cfRule type="cellIs" dxfId="1161" priority="18" operator="lessThan">
      <formula>0</formula>
    </cfRule>
  </conditionalFormatting>
  <conditionalFormatting sqref="V6">
    <cfRule type="cellIs" dxfId="1160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K23" sqref="K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166706</v>
      </c>
      <c r="E28" s="45">
        <f t="shared" si="6"/>
        <v>230</v>
      </c>
      <c r="F28" s="45">
        <f t="shared" ref="F28:T28" si="7">SUM(F7:F27)</f>
        <v>250</v>
      </c>
      <c r="G28" s="45">
        <f t="shared" si="7"/>
        <v>0</v>
      </c>
      <c r="H28" s="45">
        <f t="shared" si="7"/>
        <v>870</v>
      </c>
      <c r="I28" s="45">
        <f t="shared" si="7"/>
        <v>29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181636</v>
      </c>
      <c r="N28" s="45">
        <f t="shared" si="7"/>
        <v>189541</v>
      </c>
      <c r="O28" s="46">
        <f t="shared" si="7"/>
        <v>4994.99</v>
      </c>
      <c r="P28" s="45">
        <f t="shared" si="7"/>
        <v>0</v>
      </c>
      <c r="Q28" s="45">
        <f t="shared" si="7"/>
        <v>2308</v>
      </c>
      <c r="R28" s="45">
        <f t="shared" si="7"/>
        <v>182238.00999999995</v>
      </c>
      <c r="S28" s="45">
        <f t="shared" si="7"/>
        <v>1725.5420000000001</v>
      </c>
      <c r="T28" s="47">
        <f t="shared" si="7"/>
        <v>-582.4580000000002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0" sqref="J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198297</v>
      </c>
      <c r="E28" s="45">
        <f t="shared" si="6"/>
        <v>30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240</v>
      </c>
      <c r="I28" s="45">
        <f t="shared" si="7"/>
        <v>65</v>
      </c>
      <c r="J28" s="45">
        <f t="shared" si="7"/>
        <v>1</v>
      </c>
      <c r="K28" s="45">
        <f t="shared" si="7"/>
        <v>3</v>
      </c>
      <c r="L28" s="45">
        <f t="shared" si="7"/>
        <v>0</v>
      </c>
      <c r="M28" s="45">
        <f t="shared" si="7"/>
        <v>202057</v>
      </c>
      <c r="N28" s="45">
        <f t="shared" si="7"/>
        <v>215209</v>
      </c>
      <c r="O28" s="46">
        <f t="shared" si="7"/>
        <v>5556.5674999999992</v>
      </c>
      <c r="P28" s="45">
        <f t="shared" si="7"/>
        <v>0</v>
      </c>
      <c r="Q28" s="45">
        <f t="shared" si="7"/>
        <v>2082</v>
      </c>
      <c r="R28" s="45">
        <f t="shared" si="7"/>
        <v>207570.4325</v>
      </c>
      <c r="S28" s="45">
        <f t="shared" si="7"/>
        <v>1919.5415</v>
      </c>
      <c r="T28" s="47">
        <f t="shared" si="7"/>
        <v>-162.45850000000002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287803</v>
      </c>
      <c r="E28" s="45">
        <f t="shared" si="6"/>
        <v>100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820</v>
      </c>
      <c r="I28" s="45">
        <f t="shared" si="7"/>
        <v>27</v>
      </c>
      <c r="J28" s="45">
        <f t="shared" si="7"/>
        <v>1</v>
      </c>
      <c r="K28" s="45">
        <f t="shared" si="7"/>
        <v>6</v>
      </c>
      <c r="L28" s="45">
        <f t="shared" si="7"/>
        <v>0</v>
      </c>
      <c r="M28" s="45">
        <f t="shared" si="7"/>
        <v>299883</v>
      </c>
      <c r="N28" s="45">
        <f t="shared" si="7"/>
        <v>306323</v>
      </c>
      <c r="O28" s="46">
        <f t="shared" si="7"/>
        <v>8246.7824999999993</v>
      </c>
      <c r="P28" s="45">
        <f t="shared" si="7"/>
        <v>0</v>
      </c>
      <c r="Q28" s="45">
        <f t="shared" si="7"/>
        <v>2248</v>
      </c>
      <c r="R28" s="45">
        <f t="shared" si="7"/>
        <v>295828.21749999997</v>
      </c>
      <c r="S28" s="45">
        <f t="shared" si="7"/>
        <v>2848.8885</v>
      </c>
      <c r="T28" s="47">
        <f t="shared" si="7"/>
        <v>600.88849999999991</v>
      </c>
    </row>
    <row r="29" spans="1:20" ht="15.75" thickBot="1" x14ac:dyDescent="0.3">
      <c r="A29" s="67" t="s">
        <v>45</v>
      </c>
      <c r="B29" s="68"/>
      <c r="C29" s="69"/>
      <c r="D29" s="48">
        <f>D4+D5-D28</f>
        <v>538683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1001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538683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1001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2021-04-10T15:58:14Z</dcterms:modified>
</cp:coreProperties>
</file>