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0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5" i="22" l="1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22" l="1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<sst xmlns="http://schemas.openxmlformats.org/spreadsheetml/2006/main" count="2236" uniqueCount="106">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</sst>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21" customHeight="1" thickBo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30">
        <v>2070</v>
      </c>
      <c r="N4" s="230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45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3" t="s">
        <v>69</v>
      </c>
      <c r="B28" s="234"/>
      <c r="C28" s="234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5" t="s">
        <v>70</v>
      </c>
      <c r="B29" s="236"/>
      <c r="C29" s="237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89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45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21" customHeight="1" thickBo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45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AO32" sqref="AO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</row>
    <row r="4" spans="1:56">
      <c r="A4" s="230" t="s">
        <v>1</v>
      </c>
      <c r="B4" s="230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45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'22'!D29</f>
        <v>628035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430</v>
      </c>
      <c r="L4" s="167">
        <f>'22'!L29</f>
        <v>0</v>
      </c>
      <c r="M4" s="167">
        <f>'22'!M29</f>
        <v>3450</v>
      </c>
      <c r="N4" s="167">
        <f>'22'!N29</f>
        <v>0</v>
      </c>
      <c r="O4" s="167">
        <f>'22'!O29</f>
        <v>670</v>
      </c>
      <c r="P4" s="167">
        <f>'22'!P29</f>
        <v>1020</v>
      </c>
      <c r="Q4" s="167">
        <f>'22'!Q29</f>
        <v>0</v>
      </c>
      <c r="R4" s="167">
        <f>'22'!R29</f>
        <v>0</v>
      </c>
      <c r="S4" s="167">
        <f>'22'!S29</f>
        <v>1587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'23'!D29</f>
        <v>628035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430</v>
      </c>
      <c r="L4" s="167">
        <f>'23'!L29</f>
        <v>0</v>
      </c>
      <c r="M4" s="167">
        <f>'23'!M29</f>
        <v>3450</v>
      </c>
      <c r="N4" s="167">
        <f>'23'!N29</f>
        <v>0</v>
      </c>
      <c r="O4" s="167">
        <f>'23'!O29</f>
        <v>670</v>
      </c>
      <c r="P4" s="167">
        <f>'23'!P29</f>
        <v>1020</v>
      </c>
      <c r="Q4" s="167">
        <f>'23'!Q29</f>
        <v>0</v>
      </c>
      <c r="R4" s="167">
        <f>'23'!R29</f>
        <v>0</v>
      </c>
      <c r="S4" s="167">
        <f>'23'!S29</f>
        <v>1587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'24'!D29</f>
        <v>628035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430</v>
      </c>
      <c r="L4" s="167">
        <f>'24'!L29</f>
        <v>0</v>
      </c>
      <c r="M4" s="167">
        <f>'24'!M29</f>
        <v>3450</v>
      </c>
      <c r="N4" s="167">
        <f>'24'!N29</f>
        <v>0</v>
      </c>
      <c r="O4" s="167">
        <f>'24'!O29</f>
        <v>670</v>
      </c>
      <c r="P4" s="167">
        <f>'24'!P29</f>
        <v>1020</v>
      </c>
      <c r="Q4" s="167">
        <f>'24'!Q29</f>
        <v>0</v>
      </c>
      <c r="R4" s="167">
        <f>'24'!R29</f>
        <v>0</v>
      </c>
      <c r="S4" s="167">
        <f>'24'!S29</f>
        <v>1587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666</v>
      </c>
      <c r="AA4" s="167">
        <f>'24'!AA29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'25'!D29</f>
        <v>628035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430</v>
      </c>
      <c r="L4" s="167">
        <f>'25'!L29</f>
        <v>0</v>
      </c>
      <c r="M4" s="167">
        <f>'25'!M29</f>
        <v>3450</v>
      </c>
      <c r="N4" s="167">
        <f>'25'!N29</f>
        <v>0</v>
      </c>
      <c r="O4" s="167">
        <f>'25'!O29</f>
        <v>670</v>
      </c>
      <c r="P4" s="167">
        <f>'25'!P29</f>
        <v>1020</v>
      </c>
      <c r="Q4" s="167">
        <f>'25'!Q29</f>
        <v>0</v>
      </c>
      <c r="R4" s="167">
        <f>'25'!R29</f>
        <v>0</v>
      </c>
      <c r="S4" s="167">
        <f>'25'!S29</f>
        <v>1587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666</v>
      </c>
      <c r="AA4" s="167">
        <f>'25'!AA29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'26'!D29</f>
        <v>628035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430</v>
      </c>
      <c r="L4" s="167">
        <f>'26'!L29</f>
        <v>0</v>
      </c>
      <c r="M4" s="167">
        <f>'26'!M29</f>
        <v>3450</v>
      </c>
      <c r="N4" s="167">
        <f>'26'!N29</f>
        <v>0</v>
      </c>
      <c r="O4" s="167">
        <f>'26'!O29</f>
        <v>670</v>
      </c>
      <c r="P4" s="167">
        <f>'26'!P29</f>
        <v>1020</v>
      </c>
      <c r="Q4" s="167">
        <f>'26'!Q29</f>
        <v>0</v>
      </c>
      <c r="R4" s="167">
        <f>'26'!R29</f>
        <v>0</v>
      </c>
      <c r="S4" s="167">
        <f>'26'!S29</f>
        <v>1587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666</v>
      </c>
      <c r="AA4" s="167">
        <f>'26'!AA29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99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'27'!D29</f>
        <v>628035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430</v>
      </c>
      <c r="L4" s="167">
        <f>'27'!L29</f>
        <v>0</v>
      </c>
      <c r="M4" s="167">
        <f>'27'!M29</f>
        <v>3450</v>
      </c>
      <c r="N4" s="167">
        <f>'27'!N29</f>
        <v>0</v>
      </c>
      <c r="O4" s="167">
        <f>'27'!O29</f>
        <v>670</v>
      </c>
      <c r="P4" s="167">
        <f>'27'!P29</f>
        <v>1020</v>
      </c>
      <c r="Q4" s="167">
        <f>'27'!Q29</f>
        <v>0</v>
      </c>
      <c r="R4" s="167">
        <f>'27'!R29</f>
        <v>0</v>
      </c>
      <c r="S4" s="167">
        <f>'27'!S29</f>
        <v>1587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666</v>
      </c>
      <c r="AA4" s="167">
        <f>'27'!AA29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100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'28'!D29</f>
        <v>628035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430</v>
      </c>
      <c r="L4" s="167">
        <f>'28'!L29</f>
        <v>0</v>
      </c>
      <c r="M4" s="167">
        <f>'28'!M29</f>
        <v>3450</v>
      </c>
      <c r="N4" s="167">
        <f>'28'!N29</f>
        <v>0</v>
      </c>
      <c r="O4" s="167">
        <f>'28'!O29</f>
        <v>670</v>
      </c>
      <c r="P4" s="167">
        <f>'28'!P29</f>
        <v>1020</v>
      </c>
      <c r="Q4" s="167">
        <f>'28'!Q29</f>
        <v>0</v>
      </c>
      <c r="R4" s="167">
        <f>'28'!R29</f>
        <v>0</v>
      </c>
      <c r="S4" s="167">
        <f>'28'!S29</f>
        <v>1587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666</v>
      </c>
      <c r="AA4" s="167">
        <f>'28'!AA29</f>
        <v>491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27.75" customHeight="1" thickBo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K30" sqref="K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/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45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4008508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45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205812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760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139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263554</v>
      </c>
      <c r="AD7" s="38">
        <f t="shared" ref="AD7:AD27" si="0">D7*1</f>
        <v>205812</v>
      </c>
      <c r="AE7" s="40">
        <f t="shared" ref="AE7:AE27" si="1">D7*2.75%</f>
        <v>5659.83</v>
      </c>
      <c r="AF7" s="40">
        <f t="shared" ref="AF7:AF27" si="2">AD7*0.95%</f>
        <v>1955.2139999999999</v>
      </c>
      <c r="AG7" s="40">
        <f>SUM(E7*999+F7*499+G7*75+H7*50+I7*30+K7*20+L7*19+M7*10+P7*9+N7*10+J7*29+R7*4+Q7*5+O7*9)*2.8%</f>
        <v>811.99999999999989</v>
      </c>
      <c r="AH7" s="40">
        <f t="shared" ref="AH7:AH27" si="3">SUM(E7*999+F7*499+G7*75+H7*50+I7*30+J7*29+K7*20+L7*19+M7*10+N7*10+O7*9+P7*9+Q7*5+R7*4)*0.95%</f>
        <v>275.5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5715.93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1605</v>
      </c>
      <c r="AR7" s="45">
        <f>AC7-AE7-AG7-AJ7-AK7-AL7-AM7-AN7-AP7-AQ7</f>
        <v>255477.17</v>
      </c>
      <c r="AS7" s="46">
        <f t="shared" ref="AS7:AS19" si="4">AF7+AH7+AI7</f>
        <v>2230.7139999999999</v>
      </c>
      <c r="AT7" s="47">
        <f t="shared" ref="AT7:AT19" si="5">AS7-AQ7-AN7</f>
        <v>625.71399999999994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107052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400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130604</v>
      </c>
      <c r="AD8" s="35">
        <f t="shared" si="0"/>
        <v>107052</v>
      </c>
      <c r="AE8" s="52">
        <f t="shared" si="1"/>
        <v>2943.93</v>
      </c>
      <c r="AF8" s="52">
        <f t="shared" si="2"/>
        <v>1016.994</v>
      </c>
      <c r="AG8" s="40">
        <f t="shared" ref="AG8:AG27" si="7">SUM(E8*999+F8*499+G8*75+H8*50+I8*30+K8*20+L8*19+M8*10+P8*9+N8*10+J8*29+R8*4+Q8*5+O8*9)*2.75%</f>
        <v>191.95</v>
      </c>
      <c r="AH8" s="52">
        <f t="shared" si="3"/>
        <v>66.31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2964.0050000000001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1099</v>
      </c>
      <c r="AR8" s="45">
        <f>AC8-AE8-AG8-AJ8-AK8-AL8-AM8-AN8-AP8-AQ8</f>
        <v>126369.12000000001</v>
      </c>
      <c r="AS8" s="54">
        <f t="shared" si="4"/>
        <v>1083.3040000000001</v>
      </c>
      <c r="AT8" s="55">
        <f t="shared" si="5"/>
        <v>-15.695999999999913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281063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240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540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2030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119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334446</v>
      </c>
      <c r="AD9" s="35">
        <f t="shared" si="0"/>
        <v>281063</v>
      </c>
      <c r="AE9" s="52">
        <f t="shared" si="1"/>
        <v>7729.2325000000001</v>
      </c>
      <c r="AF9" s="52">
        <f t="shared" si="2"/>
        <v>2670.0985000000001</v>
      </c>
      <c r="AG9" s="40">
        <f t="shared" si="7"/>
        <v>782.92499999999995</v>
      </c>
      <c r="AH9" s="52">
        <f t="shared" si="3"/>
        <v>270.46499999999997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7806.5074999999997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2351</v>
      </c>
      <c r="AR9" s="45">
        <f t="shared" ref="AR9:AR27" si="10">AC9-AE9-AG9-AJ9-AK9-AL9-AM9-AN9-AP9-AQ9</f>
        <v>323582.84250000003</v>
      </c>
      <c r="AS9" s="54">
        <f t="shared" si="4"/>
        <v>2940.5635000000002</v>
      </c>
      <c r="AT9" s="55">
        <f t="shared" si="5"/>
        <v>589.5635000000002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97764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119205</v>
      </c>
      <c r="AD10" s="35">
        <f>D10*1</f>
        <v>97764</v>
      </c>
      <c r="AE10" s="52">
        <f>D10*2.75%</f>
        <v>2688.51</v>
      </c>
      <c r="AF10" s="52">
        <f>AD10*0.95%</f>
        <v>928.75799999999992</v>
      </c>
      <c r="AG10" s="40">
        <f t="shared" si="7"/>
        <v>81.125</v>
      </c>
      <c r="AH10" s="52">
        <f t="shared" si="3"/>
        <v>28.024999999999999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2696.4850000000001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681</v>
      </c>
      <c r="AR10" s="45">
        <f t="shared" si="10"/>
        <v>115754.36500000001</v>
      </c>
      <c r="AS10" s="54">
        <f>AF10+AH10+AI10</f>
        <v>956.7829999999999</v>
      </c>
      <c r="AT10" s="55">
        <f>AS10-AQ10-AN10</f>
        <v>275.7829999999999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106463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350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1200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146694</v>
      </c>
      <c r="AD11" s="35">
        <f t="shared" si="0"/>
        <v>106463</v>
      </c>
      <c r="AE11" s="52">
        <f t="shared" si="1"/>
        <v>2927.7325000000001</v>
      </c>
      <c r="AF11" s="52">
        <f t="shared" si="2"/>
        <v>1011.3985</v>
      </c>
      <c r="AG11" s="40">
        <f t="shared" si="7"/>
        <v>450.72500000000002</v>
      </c>
      <c r="AH11" s="52">
        <f t="shared" si="3"/>
        <v>155.70499999999998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2973.3825000000002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815</v>
      </c>
      <c r="AR11" s="45">
        <f t="shared" si="10"/>
        <v>142500.54249999998</v>
      </c>
      <c r="AS11" s="54">
        <f t="shared" si="4"/>
        <v>1167.1034999999999</v>
      </c>
      <c r="AT11" s="55">
        <f t="shared" si="5"/>
        <v>352.10349999999994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120549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167330</v>
      </c>
      <c r="AD12" s="35">
        <f>D12*1</f>
        <v>120549</v>
      </c>
      <c r="AE12" s="52">
        <f>D12*2.75%</f>
        <v>3315.0974999999999</v>
      </c>
      <c r="AF12" s="52">
        <f>AD12*0.95%</f>
        <v>1145.2155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3322.2474999999999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754</v>
      </c>
      <c r="AR12" s="45">
        <f t="shared" si="10"/>
        <v>163185.2775</v>
      </c>
      <c r="AS12" s="54">
        <f>AF12+AH12+AI12</f>
        <v>1171.3405</v>
      </c>
      <c r="AT12" s="55">
        <f>AS12-AQ12-AN12</f>
        <v>417.34050000000002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96567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101702</v>
      </c>
      <c r="AD13" s="35">
        <f t="shared" si="0"/>
        <v>96567</v>
      </c>
      <c r="AE13" s="52">
        <f t="shared" si="1"/>
        <v>2655.5925000000002</v>
      </c>
      <c r="AF13" s="52">
        <f t="shared" si="2"/>
        <v>917.38649999999996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2662.4675000000002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795</v>
      </c>
      <c r="AR13" s="45">
        <f t="shared" si="10"/>
        <v>98188.982499999998</v>
      </c>
      <c r="AS13" s="54">
        <f t="shared" si="4"/>
        <v>938.9514999999999</v>
      </c>
      <c r="AT13" s="55">
        <f>AS13-AQ13-AN13</f>
        <v>143.9514999999999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255636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920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148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303380</v>
      </c>
      <c r="AD14" s="35">
        <f t="shared" si="0"/>
        <v>255636</v>
      </c>
      <c r="AE14" s="52">
        <f t="shared" si="1"/>
        <v>7029.99</v>
      </c>
      <c r="AF14" s="52">
        <f t="shared" si="2"/>
        <v>2428.5419999999999</v>
      </c>
      <c r="AG14" s="40">
        <f t="shared" si="7"/>
        <v>395.45</v>
      </c>
      <c r="AH14" s="52">
        <f t="shared" si="3"/>
        <v>136.60999999999999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7067.1149999999998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2046</v>
      </c>
      <c r="AR14" s="45">
        <f>AC14-AE14-AG14-AJ14-AK14-AL14-AM14-AN14-AP14-AQ14</f>
        <v>293908.56</v>
      </c>
      <c r="AS14" s="54">
        <f t="shared" si="4"/>
        <v>2565.152</v>
      </c>
      <c r="AT14" s="61">
        <f t="shared" si="5"/>
        <v>519.15200000000004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293727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146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335971</v>
      </c>
      <c r="AD15" s="35">
        <f t="shared" si="0"/>
        <v>293727</v>
      </c>
      <c r="AE15" s="52">
        <f t="shared" si="1"/>
        <v>8077.4925000000003</v>
      </c>
      <c r="AF15" s="52">
        <f t="shared" si="2"/>
        <v>2790.4065000000001</v>
      </c>
      <c r="AG15" s="40">
        <f t="shared" si="7"/>
        <v>244.2</v>
      </c>
      <c r="AH15" s="52">
        <f t="shared" si="3"/>
        <v>84.36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8098.6675000000005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2516</v>
      </c>
      <c r="AR15" s="45">
        <f t="shared" si="10"/>
        <v>325133.3075</v>
      </c>
      <c r="AS15" s="54">
        <f>AF15+AH15+AI15</f>
        <v>2874.7665000000002</v>
      </c>
      <c r="AT15" s="55">
        <f>AS15-AQ15-AN15</f>
        <v>358.76650000000018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282176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1360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113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15</v>
      </c>
      <c r="AB16" s="35"/>
      <c r="AC16" s="39">
        <f t="shared" si="6"/>
        <v>325904</v>
      </c>
      <c r="AD16" s="35">
        <f t="shared" si="0"/>
        <v>282176</v>
      </c>
      <c r="AE16" s="52">
        <f t="shared" si="1"/>
        <v>7759.84</v>
      </c>
      <c r="AF16" s="52">
        <f t="shared" si="2"/>
        <v>2680.672</v>
      </c>
      <c r="AG16" s="40">
        <f t="shared" si="7"/>
        <v>507.65</v>
      </c>
      <c r="AH16" s="52">
        <f t="shared" si="3"/>
        <v>175.37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7811.8149999999996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2804</v>
      </c>
      <c r="AR16" s="45">
        <f>AC16-AE16-AG16-AJ16-AK16-AL16-AM16-AN16-AP16-AQ16</f>
        <v>314832.50999999995</v>
      </c>
      <c r="AS16" s="54">
        <f t="shared" si="4"/>
        <v>2856.0419999999999</v>
      </c>
      <c r="AT16" s="55">
        <f t="shared" si="5"/>
        <v>52.041999999999916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162595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530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910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216910</v>
      </c>
      <c r="AD17" s="35">
        <f>D17*1</f>
        <v>162595</v>
      </c>
      <c r="AE17" s="52">
        <f>D17*2.75%</f>
        <v>4471.3625000000002</v>
      </c>
      <c r="AF17" s="52">
        <f>AD17*0.95%</f>
        <v>1544.6524999999999</v>
      </c>
      <c r="AG17" s="40">
        <f t="shared" si="7"/>
        <v>427.35</v>
      </c>
      <c r="AH17" s="52">
        <f t="shared" si="3"/>
        <v>147.63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4514.5375000000004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1406</v>
      </c>
      <c r="AR17" s="45">
        <f>AC17-AE17-AG17-AJ17-AK17-AL17-AM17-AN17-AP17-AQ17</f>
        <v>210605.28750000001</v>
      </c>
      <c r="AS17" s="54">
        <f>AF17+AH17+AI17</f>
        <v>1692.2824999999998</v>
      </c>
      <c r="AT17" s="55">
        <f>AS17-AQ17-AN17</f>
        <v>286.2824999999998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166757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27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179994</v>
      </c>
      <c r="AD18" s="35">
        <f>D18*1</f>
        <v>166757</v>
      </c>
      <c r="AE18" s="52">
        <f>D18*2.75%</f>
        <v>4585.8175000000001</v>
      </c>
      <c r="AF18" s="52">
        <f>AD18*0.95%</f>
        <v>1584.1914999999999</v>
      </c>
      <c r="AG18" s="40">
        <f t="shared" si="7"/>
        <v>222.2</v>
      </c>
      <c r="AH18" s="52">
        <f t="shared" si="3"/>
        <v>76.760000000000005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4604.7925000000005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2775</v>
      </c>
      <c r="AR18" s="45">
        <f t="shared" si="10"/>
        <v>172410.98249999998</v>
      </c>
      <c r="AS18" s="54">
        <f>AF18+AH18+AI18</f>
        <v>1660.9514999999999</v>
      </c>
      <c r="AT18" s="55">
        <f>AS18-AQ18-AN18</f>
        <v>-1114.0485000000001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212659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309866</v>
      </c>
      <c r="AD19" s="35">
        <f t="shared" si="0"/>
        <v>212659</v>
      </c>
      <c r="AE19" s="52">
        <f t="shared" si="1"/>
        <v>5848.1225000000004</v>
      </c>
      <c r="AF19" s="52">
        <f t="shared" si="2"/>
        <v>2020.2604999999999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5890.1975000000002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3688</v>
      </c>
      <c r="AR19" s="65">
        <f>AC19-AE19-AG19-AJ19-AK19-AL19-AM19-AN19-AP19-AQ19</f>
        <v>299908.02750000003</v>
      </c>
      <c r="AS19" s="54">
        <f t="shared" si="4"/>
        <v>2165.9904999999999</v>
      </c>
      <c r="AT19" s="66">
        <f t="shared" si="5"/>
        <v>-1522.0095000000001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121820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124953</v>
      </c>
      <c r="AD20" s="35">
        <f t="shared" si="0"/>
        <v>121820</v>
      </c>
      <c r="AE20" s="52">
        <f t="shared" si="1"/>
        <v>3350.05</v>
      </c>
      <c r="AF20" s="52">
        <f t="shared" si="2"/>
        <v>1157.29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3354.1750000000002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1597</v>
      </c>
      <c r="AR20" s="65">
        <f>AC20-AE20-AG20-AJ20-AK20-AL20-AM20-AN20-AP20-AQ20</f>
        <v>119955.075</v>
      </c>
      <c r="AS20" s="54">
        <f>AF20+AH20+AI20</f>
        <v>1174.865</v>
      </c>
      <c r="AT20" s="66">
        <f>AS20-AQ20-AN20</f>
        <v>-422.13499999999999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97234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110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125221</v>
      </c>
      <c r="AD21" s="35">
        <f t="shared" si="0"/>
        <v>97234</v>
      </c>
      <c r="AE21" s="52">
        <f t="shared" si="1"/>
        <v>2673.9349999999999</v>
      </c>
      <c r="AF21" s="52">
        <f t="shared" si="2"/>
        <v>923.72299999999996</v>
      </c>
      <c r="AG21" s="40">
        <f t="shared" si="7"/>
        <v>168.57499999999999</v>
      </c>
      <c r="AH21" s="52">
        <f t="shared" si="3"/>
        <v>58.234999999999999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2687.96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719</v>
      </c>
      <c r="AR21" s="68">
        <f t="shared" si="10"/>
        <v>121659.49</v>
      </c>
      <c r="AS21" s="54">
        <f t="shared" ref="AS21:AS27" si="11">AF21+AH21+AI21</f>
        <v>981.95799999999997</v>
      </c>
      <c r="AT21" s="66">
        <f t="shared" ref="AT21:AT27" si="12">AS21-AQ21-AN21</f>
        <v>262.95799999999997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267623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730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319030</v>
      </c>
      <c r="AD22" s="35">
        <f t="shared" si="0"/>
        <v>267623</v>
      </c>
      <c r="AE22" s="52">
        <f t="shared" si="1"/>
        <v>7359.6324999999997</v>
      </c>
      <c r="AF22" s="52">
        <f t="shared" si="2"/>
        <v>2542.4184999999998</v>
      </c>
      <c r="AG22" s="40">
        <f t="shared" si="7"/>
        <v>381.42500000000001</v>
      </c>
      <c r="AH22" s="52">
        <f t="shared" si="3"/>
        <v>131.76499999999999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7391.8074999999999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2831</v>
      </c>
      <c r="AR22" s="68">
        <f>AC22-AE22-AG22-AJ22-AK22-AL22-AM22-AN22-AP22-AQ22</f>
        <v>308457.9425</v>
      </c>
      <c r="AS22" s="54">
        <f>AF22+AH22+AI22</f>
        <v>2674.1834999999996</v>
      </c>
      <c r="AT22" s="66">
        <f>AS22-AQ22-AN22</f>
        <v>-156.81650000000036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142543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157778</v>
      </c>
      <c r="AD23" s="35">
        <f t="shared" si="0"/>
        <v>142543</v>
      </c>
      <c r="AE23" s="52">
        <f t="shared" si="1"/>
        <v>3919.9324999999999</v>
      </c>
      <c r="AF23" s="52">
        <f t="shared" si="2"/>
        <v>1354.1585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3919.9324999999999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1300</v>
      </c>
      <c r="AR23" s="68">
        <f>AC23-AE23-AG23-AJ23-AK23-AL23-AM23-AN23-AP23-AQ23</f>
        <v>152558.0675</v>
      </c>
      <c r="AS23" s="54">
        <f t="shared" si="11"/>
        <v>1354.1585</v>
      </c>
      <c r="AT23" s="66">
        <f t="shared" si="12"/>
        <v>54.158500000000004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334019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85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379862</v>
      </c>
      <c r="AD24" s="35">
        <f t="shared" si="0"/>
        <v>334019</v>
      </c>
      <c r="AE24" s="52">
        <f t="shared" si="1"/>
        <v>9185.5225000000009</v>
      </c>
      <c r="AF24" s="52">
        <f t="shared" si="2"/>
        <v>3173.1804999999999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9260.8724999999995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2086</v>
      </c>
      <c r="AR24" s="68">
        <f t="shared" si="10"/>
        <v>367821.30249999999</v>
      </c>
      <c r="AS24" s="54">
        <f t="shared" si="11"/>
        <v>3438.8955000000001</v>
      </c>
      <c r="AT24" s="66">
        <f t="shared" si="12"/>
        <v>1352.8955000000001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136174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269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20</v>
      </c>
      <c r="AB25" s="35"/>
      <c r="AC25" s="39">
        <f t="shared" si="6"/>
        <v>207423</v>
      </c>
      <c r="AD25" s="35">
        <f t="shared" si="0"/>
        <v>136174</v>
      </c>
      <c r="AE25" s="52">
        <f t="shared" si="1"/>
        <v>3744.7849999999999</v>
      </c>
      <c r="AF25" s="52">
        <f t="shared" si="2"/>
        <v>1293.653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3780.81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1205</v>
      </c>
      <c r="AR25" s="68">
        <f t="shared" si="10"/>
        <v>202079.41500000001</v>
      </c>
      <c r="AS25" s="54">
        <f t="shared" si="11"/>
        <v>1429.693</v>
      </c>
      <c r="AT25" s="66">
        <f t="shared" si="12"/>
        <v>224.69299999999998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148466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76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22</v>
      </c>
      <c r="AB26" s="35"/>
      <c r="AC26" s="39">
        <f t="shared" si="6"/>
        <v>177329</v>
      </c>
      <c r="AD26" s="35">
        <f t="shared" si="0"/>
        <v>148466</v>
      </c>
      <c r="AE26" s="52">
        <f t="shared" si="1"/>
        <v>4082.8150000000001</v>
      </c>
      <c r="AF26" s="52">
        <f t="shared" si="2"/>
        <v>1410.4269999999999</v>
      </c>
      <c r="AG26" s="40">
        <f t="shared" si="7"/>
        <v>268.67500000000001</v>
      </c>
      <c r="AH26" s="52">
        <f t="shared" si="3"/>
        <v>92.814999999999998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4106.1899999999996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1245</v>
      </c>
      <c r="AR26" s="68">
        <f t="shared" si="10"/>
        <v>171732.51</v>
      </c>
      <c r="AS26" s="54">
        <f t="shared" si="11"/>
        <v>1503.242</v>
      </c>
      <c r="AT26" s="66">
        <f t="shared" si="12"/>
        <v>258.24199999999996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144373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159407</v>
      </c>
      <c r="AD27" s="58">
        <f t="shared" si="0"/>
        <v>144373</v>
      </c>
      <c r="AE27" s="131">
        <f t="shared" si="1"/>
        <v>3970.2575000000002</v>
      </c>
      <c r="AF27" s="131">
        <f t="shared" si="2"/>
        <v>1371.5435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3973.0075000000002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1620</v>
      </c>
      <c r="AR27" s="137">
        <f t="shared" si="10"/>
        <v>153791.99249999999</v>
      </c>
      <c r="AS27" s="138">
        <f t="shared" si="11"/>
        <v>1380.0934999999999</v>
      </c>
      <c r="AT27" s="139">
        <f t="shared" si="12"/>
        <v>-239.90650000000005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1" t="s">
        <v>69</v>
      </c>
      <c r="B28" s="251"/>
      <c r="C28" s="251"/>
      <c r="D28" s="141">
        <f t="shared" ref="D28:K28" si="13">SUM(D7:D27)</f>
        <v>3781072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3150</v>
      </c>
      <c r="L28" s="141">
        <f t="shared" ref="L28:AT28" si="14">SUM(L7:L27)</f>
        <v>0</v>
      </c>
      <c r="M28" s="141">
        <f t="shared" si="14"/>
        <v>5620</v>
      </c>
      <c r="N28" s="141">
        <f t="shared" si="14"/>
        <v>0</v>
      </c>
      <c r="O28" s="141">
        <f t="shared" si="14"/>
        <v>440</v>
      </c>
      <c r="P28" s="141">
        <f t="shared" si="14"/>
        <v>13460</v>
      </c>
      <c r="Q28" s="141">
        <f t="shared" si="14"/>
        <v>0</v>
      </c>
      <c r="R28" s="141">
        <f t="shared" si="14"/>
        <v>0</v>
      </c>
      <c r="S28" s="141">
        <f t="shared" si="14"/>
        <v>2659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40</v>
      </c>
      <c r="AA28" s="141">
        <f t="shared" si="14"/>
        <v>251</v>
      </c>
      <c r="AB28" s="141">
        <f t="shared" si="14"/>
        <v>0</v>
      </c>
      <c r="AC28" s="141">
        <f t="shared" si="14"/>
        <v>4586563</v>
      </c>
      <c r="AD28" s="141">
        <f t="shared" si="14"/>
        <v>3781072</v>
      </c>
      <c r="AE28" s="141">
        <f t="shared" si="14"/>
        <v>103979.48000000003</v>
      </c>
      <c r="AF28" s="141">
        <f t="shared" si="14"/>
        <v>35920.184000000001</v>
      </c>
      <c r="AG28" s="141">
        <f t="shared" si="14"/>
        <v>6732.7500000000009</v>
      </c>
      <c r="AH28" s="141">
        <f t="shared" si="14"/>
        <v>2320.8500000000004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104602.90500000001</v>
      </c>
      <c r="AP28" s="141">
        <f t="shared" si="14"/>
        <v>0</v>
      </c>
      <c r="AQ28" s="141">
        <f t="shared" si="14"/>
        <v>35938</v>
      </c>
      <c r="AR28" s="141">
        <f t="shared" si="14"/>
        <v>4439912.7699999996</v>
      </c>
      <c r="AS28" s="141">
        <f t="shared" si="14"/>
        <v>38241.034</v>
      </c>
      <c r="AT28" s="141">
        <f t="shared" si="14"/>
        <v>2303.0339999999997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48" t="s">
        <v>70</v>
      </c>
      <c r="B29" s="248"/>
      <c r="C29" s="248"/>
      <c r="D29" s="168">
        <f>D4+D5-D28</f>
        <v>628035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430</v>
      </c>
      <c r="L29" s="168">
        <f t="shared" si="15"/>
        <v>0</v>
      </c>
      <c r="M29" s="168">
        <f t="shared" si="15"/>
        <v>3450</v>
      </c>
      <c r="N29" s="168">
        <f t="shared" si="15"/>
        <v>0</v>
      </c>
      <c r="O29" s="168">
        <f t="shared" si="15"/>
        <v>670</v>
      </c>
      <c r="P29" s="168">
        <f t="shared" si="15"/>
        <v>1020</v>
      </c>
      <c r="Q29" s="168">
        <f t="shared" si="15"/>
        <v>0</v>
      </c>
      <c r="R29" s="168">
        <f t="shared" si="15"/>
        <v>0</v>
      </c>
      <c r="S29" s="168">
        <f t="shared" si="15"/>
        <v>1587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666</v>
      </c>
      <c r="AA29" s="168">
        <f t="shared" si="15"/>
        <v>491</v>
      </c>
      <c r="AB29" s="168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27.75" customHeight="1" thickBo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 thickBo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</row>
    <row r="4" spans="1:56">
      <c r="A4" s="230" t="s">
        <v>1</v>
      </c>
      <c r="B4" s="230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6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6" ht="18.75">
      <c r="A3" s="239" t="s">
        <v>79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</row>
    <row r="4" spans="1:56">
      <c r="A4" s="230" t="s">
        <v>1</v>
      </c>
      <c r="B4" s="230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0" t="s">
        <v>2</v>
      </c>
      <c r="B5" s="230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32"/>
      <c r="AW7" s="23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3" t="s">
        <v>69</v>
      </c>
      <c r="B28" s="234"/>
      <c r="C28" s="234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5" t="s">
        <v>70</v>
      </c>
      <c r="B29" s="236"/>
      <c r="C29" s="23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</row>
    <row r="2" spans="1:53" ht="7.5" hidden="1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</row>
    <row r="3" spans="1:53" ht="18.75">
      <c r="A3" s="249" t="s">
        <v>80</v>
      </c>
      <c r="B3" s="249"/>
      <c r="C3" s="249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</row>
    <row r="4" spans="1:53">
      <c r="A4" s="248" t="s">
        <v>1</v>
      </c>
      <c r="B4" s="248"/>
      <c r="C4" s="248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6"/>
      <c r="AV4" s="6"/>
      <c r="AW4" s="6"/>
      <c r="AX4" s="6"/>
      <c r="AY4" s="6"/>
      <c r="AZ4" s="6"/>
      <c r="BA4" s="6"/>
    </row>
    <row r="5" spans="1:53">
      <c r="A5" s="248" t="s">
        <v>2</v>
      </c>
      <c r="B5" s="248"/>
      <c r="C5" s="248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3" t="s">
        <v>69</v>
      </c>
      <c r="B28" s="234"/>
      <c r="C28" s="234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5" t="s">
        <v>70</v>
      </c>
      <c r="B29" s="236"/>
      <c r="C29" s="23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45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2021-02-21T16:41:27Z</dcterms:modified>
</cp:coreProperties>
</file>