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7" i="34" l="1"/>
  <c r="E16" i="34"/>
  <c r="E19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N28" i="26" l="1"/>
  <c r="O20" i="25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20" i="34" l="1"/>
  <c r="E20" i="34"/>
  <c r="D14" i="34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<sst xmlns="http://schemas.openxmlformats.org/spreadsheetml/2006/main" count="1514" uniqueCount="82">
  <si>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</si>
  <si>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</si>
  <si>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</si>
  <si>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</si>
  <si>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</si>
  <si>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</si>
  <si>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</si>
  <si>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</si>
  <si>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</si>
  <si>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</si>
  <si>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</si>
  <si>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</si>
  <si>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</si>
  <si>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</si>
  <si>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</si>
  <si>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</si>
  <si>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</si>
  <si>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</si>
  <si>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</si>
  <si>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</si>
  <si>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</si>
  <si>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</si>
  <si>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</si>
  <si>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</si>
  <si>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</si>
  <si>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</si>
  <si>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</si>
  <si>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</si>
  <si>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</si>
  <si>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</si>
  <si>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</si>
  <si>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</si>
  <si>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</si>
  <si>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</si>
  <si>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</si>
  <si>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</si>
  <si>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</si>
  <si>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</si>
  <si>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</si>
  <si>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</si>
  <si>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</si>
  <si>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</si>
  <si>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</si>
  <si>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</si>
  <si>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</si>
  <si>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</si>
  <si>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</si>
  <si>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</si>
  <si>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</si>
  <si>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</si>
  <si>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</si>
  <si>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</si>
  <si>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</si>
  <si>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</si>
  <si>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</si>
  <si>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</si>
  <si>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</si>
  <si>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</si>
  <si>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</si>
  <si>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</si>
  <si>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</si>
  <si>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</si>
  <si>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</si>
  <si>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</si>
  <si>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</si>
  <si>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</si>
  <si>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</si>
  <si>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</si>
  <si>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</si>
  <si>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</si>
  <si>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</si>
  <si>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</si>
  <si>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</si>
  <si>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</si>
  <si>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</si>
  <si>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</si>
  <si>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</si>
  <si>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</si>
  <si>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</si>
  <si>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</si>
  <si>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</si>
  <si>
    <t>Date:26.10.2021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</si>
</sst>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3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8554687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8501</v>
      </c>
      <c r="E7" s="22"/>
      <c r="F7" s="22"/>
      <c r="G7" s="22">
        <v>50</v>
      </c>
      <c r="H7" s="22"/>
      <c r="I7" s="23">
        <v>5</v>
      </c>
      <c r="J7" s="23">
        <v>1</v>
      </c>
      <c r="K7" s="23">
        <v>1</v>
      </c>
      <c r="L7" s="23"/>
      <c r="M7" s="20">
        <f>D7+E7*20+F7*10+G7*9+H7*9</f>
        <v>8951</v>
      </c>
      <c r="N7" s="24">
        <f>D7+E7*20+F7*10+G7*9+H7*9+I7*191+J7*191+K7*182+L7*100</f>
        <v>10279</v>
      </c>
      <c r="O7" s="25">
        <f>M7*2.75%</f>
        <v>246.1525</v>
      </c>
      <c r="P7" s="26"/>
      <c r="Q7" s="26">
        <v>97</v>
      </c>
      <c r="R7" s="24">
        <f>M7-(M7*2.75%)+I7*191+J7*191+K7*182+L7*100-Q7</f>
        <v>9935.8474999999999</v>
      </c>
      <c r="S7" s="25">
        <f>M7*0.95%</f>
        <v>85.034499999999994</v>
      </c>
      <c r="T7" s="27">
        <f>S7-Q7</f>
        <v>-11.965500000000006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4219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4759</v>
      </c>
      <c r="N8" s="24">
        <f t="shared" ref="N8:N27" si="1">D8+E8*20+F8*10+G8*9+H8*9+I8*191+J8*191+K8*182+L8*100</f>
        <v>4759</v>
      </c>
      <c r="O8" s="25">
        <f t="shared" ref="O8:O27" si="2">M8*2.75%</f>
        <v>130.8725</v>
      </c>
      <c r="P8" s="26"/>
      <c r="Q8" s="26"/>
      <c r="R8" s="24">
        <f t="shared" ref="R8:R27" si="3">M8-(M8*2.75%)+I8*191+J8*191+K8*182+L8*100-Q8</f>
        <v>4628.1274999999996</v>
      </c>
      <c r="S8" s="25">
        <f t="shared" ref="S8:S27" si="4">M8*0.95%</f>
        <v>45.210499999999996</v>
      </c>
      <c r="T8" s="27">
        <f t="shared" ref="T8:T27" si="5">S8-Q8</f>
        <v>45.210499999999996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11455</v>
      </c>
      <c r="E9" s="30"/>
      <c r="F9" s="30"/>
      <c r="G9" s="30"/>
      <c r="H9" s="30"/>
      <c r="I9" s="20">
        <v>3</v>
      </c>
      <c r="J9" s="20"/>
      <c r="K9" s="20"/>
      <c r="L9" s="20"/>
      <c r="M9" s="20">
        <f t="shared" si="0"/>
        <v>11455</v>
      </c>
      <c r="N9" s="24">
        <f t="shared" si="1"/>
        <v>12028</v>
      </c>
      <c r="O9" s="25">
        <f t="shared" si="2"/>
        <v>315.01249999999999</v>
      </c>
      <c r="P9" s="26"/>
      <c r="Q9" s="26">
        <v>103</v>
      </c>
      <c r="R9" s="24">
        <f t="shared" si="3"/>
        <v>11609.987499999999</v>
      </c>
      <c r="S9" s="25">
        <f t="shared" si="4"/>
        <v>108.82249999999999</v>
      </c>
      <c r="T9" s="27">
        <f t="shared" si="5"/>
        <v>5.8224999999999909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4634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4634</v>
      </c>
      <c r="N10" s="24">
        <f t="shared" si="1"/>
        <v>5589</v>
      </c>
      <c r="O10" s="25">
        <f t="shared" si="2"/>
        <v>127.435</v>
      </c>
      <c r="P10" s="26"/>
      <c r="Q10" s="26">
        <v>26</v>
      </c>
      <c r="R10" s="24">
        <f t="shared" si="3"/>
        <v>5435.5649999999996</v>
      </c>
      <c r="S10" s="25">
        <f t="shared" si="4"/>
        <v>44.022999999999996</v>
      </c>
      <c r="T10" s="27">
        <f t="shared" si="5"/>
        <v>18.022999999999996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7304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7304</v>
      </c>
      <c r="N11" s="24">
        <f t="shared" si="1"/>
        <v>8068</v>
      </c>
      <c r="O11" s="25">
        <f t="shared" si="2"/>
        <v>200.86</v>
      </c>
      <c r="P11" s="26"/>
      <c r="Q11" s="26">
        <v>63</v>
      </c>
      <c r="R11" s="24">
        <f t="shared" si="3"/>
        <v>7804.14</v>
      </c>
      <c r="S11" s="25">
        <f t="shared" si="4"/>
        <v>69.388000000000005</v>
      </c>
      <c r="T11" s="27">
        <f t="shared" si="5"/>
        <v>6.3880000000000052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5618</v>
      </c>
      <c r="E12" s="30"/>
      <c r="F12" s="30"/>
      <c r="G12" s="30"/>
      <c r="H12" s="30">
        <v>100</v>
      </c>
      <c r="I12" s="20">
        <v>50</v>
      </c>
      <c r="J12" s="20"/>
      <c r="K12" s="20"/>
      <c r="L12" s="20"/>
      <c r="M12" s="20">
        <f t="shared" si="0"/>
        <v>6518</v>
      </c>
      <c r="N12" s="24">
        <f t="shared" si="1"/>
        <v>16068</v>
      </c>
      <c r="O12" s="25">
        <f t="shared" si="2"/>
        <v>179.245</v>
      </c>
      <c r="P12" s="26"/>
      <c r="Q12" s="26">
        <v>28</v>
      </c>
      <c r="R12" s="24">
        <f t="shared" si="3"/>
        <v>15860.755000000001</v>
      </c>
      <c r="S12" s="25">
        <f t="shared" si="4"/>
        <v>61.920999999999999</v>
      </c>
      <c r="T12" s="27">
        <f t="shared" si="5"/>
        <v>33.920999999999999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4287</v>
      </c>
      <c r="E13" s="30"/>
      <c r="F13" s="30">
        <v>10</v>
      </c>
      <c r="G13" s="30">
        <v>10</v>
      </c>
      <c r="H13" s="30">
        <v>50</v>
      </c>
      <c r="I13" s="20">
        <v>1</v>
      </c>
      <c r="J13" s="20"/>
      <c r="K13" s="20"/>
      <c r="L13" s="20"/>
      <c r="M13" s="20">
        <f t="shared" si="0"/>
        <v>4927</v>
      </c>
      <c r="N13" s="24">
        <f t="shared" si="1"/>
        <v>5118</v>
      </c>
      <c r="O13" s="25">
        <f t="shared" si="2"/>
        <v>135.49250000000001</v>
      </c>
      <c r="P13" s="26"/>
      <c r="Q13" s="26">
        <v>2</v>
      </c>
      <c r="R13" s="24">
        <f t="shared" si="3"/>
        <v>4980.5074999999997</v>
      </c>
      <c r="S13" s="25">
        <f t="shared" si="4"/>
        <v>46.8065</v>
      </c>
      <c r="T13" s="27">
        <f t="shared" si="5"/>
        <v>44.8065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9522</v>
      </c>
      <c r="E14" s="30"/>
      <c r="F14" s="30"/>
      <c r="G14" s="30"/>
      <c r="H14" s="30">
        <v>100</v>
      </c>
      <c r="I14" s="20">
        <v>1</v>
      </c>
      <c r="J14" s="20"/>
      <c r="K14" s="20"/>
      <c r="L14" s="20"/>
      <c r="M14" s="20">
        <f t="shared" si="0"/>
        <v>10422</v>
      </c>
      <c r="N14" s="24">
        <f t="shared" si="1"/>
        <v>10613</v>
      </c>
      <c r="O14" s="25">
        <f t="shared" si="2"/>
        <v>286.60500000000002</v>
      </c>
      <c r="P14" s="26"/>
      <c r="Q14" s="26"/>
      <c r="R14" s="24">
        <f t="shared" si="3"/>
        <v>10326.395</v>
      </c>
      <c r="S14" s="25">
        <f t="shared" si="4"/>
        <v>99.009</v>
      </c>
      <c r="T14" s="27">
        <f t="shared" si="5"/>
        <v>99.009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12811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12811</v>
      </c>
      <c r="N15" s="24">
        <f t="shared" si="1"/>
        <v>12811</v>
      </c>
      <c r="O15" s="25">
        <f t="shared" si="2"/>
        <v>352.30250000000001</v>
      </c>
      <c r="P15" s="26"/>
      <c r="Q15" s="26">
        <v>129</v>
      </c>
      <c r="R15" s="24">
        <f t="shared" si="3"/>
        <v>12329.6975</v>
      </c>
      <c r="S15" s="25">
        <f t="shared" si="4"/>
        <v>121.7045</v>
      </c>
      <c r="T15" s="27">
        <f t="shared" si="5"/>
        <v>-7.2955000000000041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11230</v>
      </c>
      <c r="E16" s="30"/>
      <c r="F16" s="30"/>
      <c r="G16" s="30">
        <v>50</v>
      </c>
      <c r="H16" s="30">
        <v>10</v>
      </c>
      <c r="I16" s="20"/>
      <c r="J16" s="20">
        <v>6</v>
      </c>
      <c r="K16" s="20">
        <v>2</v>
      </c>
      <c r="L16" s="20"/>
      <c r="M16" s="20">
        <f t="shared" si="0"/>
        <v>11770</v>
      </c>
      <c r="N16" s="24">
        <f t="shared" si="1"/>
        <v>13280</v>
      </c>
      <c r="O16" s="25">
        <f t="shared" si="2"/>
        <v>323.67500000000001</v>
      </c>
      <c r="P16" s="26"/>
      <c r="Q16" s="26">
        <v>106</v>
      </c>
      <c r="R16" s="24">
        <f t="shared" si="3"/>
        <v>12850.325000000001</v>
      </c>
      <c r="S16" s="25">
        <f t="shared" si="4"/>
        <v>111.815</v>
      </c>
      <c r="T16" s="27">
        <f t="shared" si="5"/>
        <v>5.8149999999999977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>
        <v>7190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/>
      <c r="L17" s="20"/>
      <c r="M17" s="20">
        <f t="shared" si="0"/>
        <v>9040</v>
      </c>
      <c r="N17" s="24">
        <f t="shared" si="1"/>
        <v>9995</v>
      </c>
      <c r="O17" s="25">
        <f t="shared" si="2"/>
        <v>248.6</v>
      </c>
      <c r="P17" s="26"/>
      <c r="Q17" s="26">
        <v>76</v>
      </c>
      <c r="R17" s="24">
        <f t="shared" si="3"/>
        <v>9670.4</v>
      </c>
      <c r="S17" s="25">
        <f t="shared" si="4"/>
        <v>85.88</v>
      </c>
      <c r="T17" s="27">
        <f t="shared" si="5"/>
        <v>9.8799999999999955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11932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11932</v>
      </c>
      <c r="N18" s="24">
        <f t="shared" si="1"/>
        <v>11932</v>
      </c>
      <c r="O18" s="25">
        <f t="shared" si="2"/>
        <v>328.13</v>
      </c>
      <c r="P18" s="26"/>
      <c r="Q18" s="26">
        <v>103</v>
      </c>
      <c r="R18" s="24">
        <f t="shared" si="3"/>
        <v>11500.87</v>
      </c>
      <c r="S18" s="25">
        <f t="shared" si="4"/>
        <v>113.354</v>
      </c>
      <c r="T18" s="27">
        <f t="shared" si="5"/>
        <v>10.353999999999999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>
        <v>8220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8220</v>
      </c>
      <c r="N19" s="24">
        <f t="shared" si="1"/>
        <v>8220</v>
      </c>
      <c r="O19" s="25">
        <f t="shared" si="2"/>
        <v>226.05</v>
      </c>
      <c r="P19" s="26"/>
      <c r="Q19" s="26">
        <v>149</v>
      </c>
      <c r="R19" s="24">
        <f t="shared" si="3"/>
        <v>7844.95</v>
      </c>
      <c r="S19" s="25">
        <f t="shared" si="4"/>
        <v>78.09</v>
      </c>
      <c r="T19" s="27">
        <f t="shared" si="5"/>
        <v>-70.91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30</v>
      </c>
      <c r="R20" s="24">
        <f t="shared" si="3"/>
        <v>1969.46</v>
      </c>
      <c r="S20" s="25">
        <f t="shared" si="4"/>
        <v>19.532</v>
      </c>
      <c r="T20" s="27">
        <f t="shared" si="5"/>
        <v>-10.468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6229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6229</v>
      </c>
      <c r="N21" s="24">
        <f t="shared" si="1"/>
        <v>6611</v>
      </c>
      <c r="O21" s="25">
        <f t="shared" si="2"/>
        <v>171.29750000000001</v>
      </c>
      <c r="P21" s="26"/>
      <c r="Q21" s="26">
        <v>20</v>
      </c>
      <c r="R21" s="24">
        <f t="shared" si="3"/>
        <v>6419.7025000000003</v>
      </c>
      <c r="S21" s="25">
        <f t="shared" si="4"/>
        <v>59.1755</v>
      </c>
      <c r="T21" s="27">
        <f t="shared" si="5"/>
        <v>39.1755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15833</v>
      </c>
      <c r="E22" s="30"/>
      <c r="F22" s="30"/>
      <c r="G22" s="20"/>
      <c r="H22" s="30"/>
      <c r="I22" s="20"/>
      <c r="J22" s="20">
        <v>3</v>
      </c>
      <c r="K22" s="20"/>
      <c r="L22" s="20"/>
      <c r="M22" s="20">
        <f t="shared" si="0"/>
        <v>15833</v>
      </c>
      <c r="N22" s="24">
        <f t="shared" si="1"/>
        <v>16406</v>
      </c>
      <c r="O22" s="25">
        <f t="shared" si="2"/>
        <v>435.40750000000003</v>
      </c>
      <c r="P22" s="26"/>
      <c r="Q22" s="26">
        <v>210</v>
      </c>
      <c r="R22" s="24">
        <f t="shared" si="3"/>
        <v>15760.592500000001</v>
      </c>
      <c r="S22" s="25">
        <f t="shared" si="4"/>
        <v>150.4135</v>
      </c>
      <c r="T22" s="27">
        <f t="shared" si="5"/>
        <v>-59.586500000000001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>
        <v>7195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7195</v>
      </c>
      <c r="N23" s="24">
        <f t="shared" si="1"/>
        <v>8150</v>
      </c>
      <c r="O23" s="25">
        <f t="shared" si="2"/>
        <v>197.86250000000001</v>
      </c>
      <c r="P23" s="26"/>
      <c r="Q23" s="26">
        <v>70</v>
      </c>
      <c r="R23" s="24">
        <f t="shared" si="3"/>
        <v>7882.1374999999998</v>
      </c>
      <c r="S23" s="25">
        <f t="shared" si="4"/>
        <v>68.352499999999992</v>
      </c>
      <c r="T23" s="27">
        <f t="shared" si="5"/>
        <v>-1.647500000000008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21195</v>
      </c>
      <c r="E24" s="30"/>
      <c r="F24" s="30">
        <v>100</v>
      </c>
      <c r="G24" s="30">
        <v>300</v>
      </c>
      <c r="H24" s="30">
        <v>720</v>
      </c>
      <c r="I24" s="20"/>
      <c r="J24" s="20"/>
      <c r="K24" s="20"/>
      <c r="L24" s="20"/>
      <c r="M24" s="20">
        <f t="shared" si="0"/>
        <v>31375</v>
      </c>
      <c r="N24" s="24">
        <f t="shared" si="1"/>
        <v>31375</v>
      </c>
      <c r="O24" s="25">
        <f t="shared" si="2"/>
        <v>862.8125</v>
      </c>
      <c r="P24" s="26"/>
      <c r="Q24" s="26"/>
      <c r="R24" s="24">
        <f t="shared" si="3"/>
        <v>30512.1875</v>
      </c>
      <c r="S24" s="25">
        <f t="shared" si="4"/>
        <v>298.0625</v>
      </c>
      <c r="T24" s="27">
        <f t="shared" si="5"/>
        <v>298.0625</v>
      </c>
      <c r="U24">
        <v>4000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7533</v>
      </c>
      <c r="E25" s="30"/>
      <c r="F25" s="30"/>
      <c r="G25" s="30">
        <v>20</v>
      </c>
      <c r="H25" s="30"/>
      <c r="I25" s="20"/>
      <c r="J25" s="20"/>
      <c r="K25" s="20"/>
      <c r="L25" s="20"/>
      <c r="M25" s="20">
        <f t="shared" si="0"/>
        <v>7713</v>
      </c>
      <c r="N25" s="24">
        <f t="shared" si="1"/>
        <v>7713</v>
      </c>
      <c r="O25" s="25">
        <f t="shared" si="2"/>
        <v>212.10749999999999</v>
      </c>
      <c r="P25" s="26"/>
      <c r="Q25" s="26">
        <v>86</v>
      </c>
      <c r="R25" s="24">
        <f t="shared" si="3"/>
        <v>7414.8924999999999</v>
      </c>
      <c r="S25" s="25">
        <f t="shared" si="4"/>
        <v>73.273499999999999</v>
      </c>
      <c r="T25" s="27">
        <f t="shared" si="5"/>
        <v>-12.726500000000001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7740</v>
      </c>
      <c r="E26" s="29"/>
      <c r="F26" s="30"/>
      <c r="G26" s="30">
        <v>10</v>
      </c>
      <c r="H26" s="30">
        <v>50</v>
      </c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82</v>
      </c>
      <c r="R26" s="24">
        <f t="shared" si="3"/>
        <v>7970.3</v>
      </c>
      <c r="S26" s="25">
        <f t="shared" si="4"/>
        <v>78.66</v>
      </c>
      <c r="T26" s="27">
        <f t="shared" si="5"/>
        <v>-3.3400000000000034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>
        <v>9930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9930</v>
      </c>
      <c r="N27" s="40">
        <f t="shared" si="1"/>
        <v>9930</v>
      </c>
      <c r="O27" s="25">
        <f t="shared" si="2"/>
        <v>273.07499999999999</v>
      </c>
      <c r="P27" s="41">
        <v>9500</v>
      </c>
      <c r="Q27" s="41">
        <v>100</v>
      </c>
      <c r="R27" s="24">
        <f t="shared" si="3"/>
        <v>9556.9249999999993</v>
      </c>
      <c r="S27" s="42">
        <f t="shared" si="4"/>
        <v>94.334999999999994</v>
      </c>
      <c r="T27" s="43">
        <f t="shared" si="5"/>
        <v>-5.6650000000000063</v>
      </c>
    </row>
    <row r="28" spans="1:21" ht="16.5" thickBot="1" x14ac:dyDescent="0.3">
      <c r="A28" s="92" t="s">
        <v>37</v>
      </c>
      <c r="B28" s="93"/>
      <c r="C28" s="94"/>
      <c r="D28" s="44">
        <f>SUM(D7:D27)</f>
        <v>184634</v>
      </c>
      <c r="E28" s="45">
        <f>SUM(E7:E27)</f>
        <v>0</v>
      </c>
      <c r="F28" s="45">
        <f t="shared" ref="F28:T28" si="6">SUM(F7:F27)</f>
        <v>160</v>
      </c>
      <c r="G28" s="45">
        <f t="shared" si="6"/>
        <v>490</v>
      </c>
      <c r="H28" s="45">
        <f t="shared" si="6"/>
        <v>1190</v>
      </c>
      <c r="I28" s="45">
        <f t="shared" si="6"/>
        <v>81</v>
      </c>
      <c r="J28" s="45">
        <f t="shared" si="6"/>
        <v>10</v>
      </c>
      <c r="K28" s="45">
        <f t="shared" si="6"/>
        <v>3</v>
      </c>
      <c r="L28" s="45">
        <f t="shared" si="6"/>
        <v>0</v>
      </c>
      <c r="M28" s="45">
        <f t="shared" si="6"/>
        <v>201354</v>
      </c>
      <c r="N28" s="45">
        <f t="shared" si="6"/>
        <v>219281</v>
      </c>
      <c r="O28" s="46">
        <f t="shared" si="6"/>
        <v>5537.2350000000006</v>
      </c>
      <c r="P28" s="45">
        <f t="shared" si="6"/>
        <v>9500</v>
      </c>
      <c r="Q28" s="45">
        <f t="shared" si="6"/>
        <v>1480</v>
      </c>
      <c r="R28" s="45">
        <f t="shared" si="6"/>
        <v>212263.76499999996</v>
      </c>
      <c r="S28" s="45">
        <f t="shared" si="6"/>
        <v>1912.8630000000003</v>
      </c>
      <c r="T28" s="47">
        <f t="shared" si="6"/>
        <v>432.86299999999989</v>
      </c>
    </row>
    <row r="29" spans="1:21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547796</v>
      </c>
      <c r="E4" s="2">
        <f>'26'!E29</f>
        <v>1540</v>
      </c>
      <c r="F4" s="2">
        <f>'26'!F29</f>
        <v>8690</v>
      </c>
      <c r="G4" s="2">
        <f>'26'!G29</f>
        <v>250</v>
      </c>
      <c r="H4" s="2">
        <f>'26'!H29</f>
        <v>4760</v>
      </c>
      <c r="I4" s="2">
        <f>'26'!I29</f>
        <v>575</v>
      </c>
      <c r="J4" s="2">
        <f>'26'!J29</f>
        <v>96</v>
      </c>
      <c r="K4" s="2">
        <f>'26'!K29</f>
        <v>336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547796</v>
      </c>
      <c r="E4" s="2">
        <f>'27'!E29</f>
        <v>1540</v>
      </c>
      <c r="F4" s="2">
        <f>'27'!F29</f>
        <v>8690</v>
      </c>
      <c r="G4" s="2">
        <f>'27'!G29</f>
        <v>250</v>
      </c>
      <c r="H4" s="2">
        <f>'27'!H29</f>
        <v>4760</v>
      </c>
      <c r="I4" s="2">
        <f>'27'!I29</f>
        <v>575</v>
      </c>
      <c r="J4" s="2">
        <f>'27'!J29</f>
        <v>96</v>
      </c>
      <c r="K4" s="2">
        <f>'27'!K29</f>
        <v>336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547796</v>
      </c>
      <c r="E4" s="2">
        <f>'28'!E29</f>
        <v>1540</v>
      </c>
      <c r="F4" s="2">
        <f>'28'!F29</f>
        <v>8690</v>
      </c>
      <c r="G4" s="2">
        <f>'28'!G29</f>
        <v>250</v>
      </c>
      <c r="H4" s="2">
        <f>'28'!H29</f>
        <v>4760</v>
      </c>
      <c r="I4" s="2">
        <f>'28'!I29</f>
        <v>575</v>
      </c>
      <c r="J4" s="2">
        <f>'28'!J29</f>
        <v>96</v>
      </c>
      <c r="K4" s="2">
        <f>'28'!K29</f>
        <v>336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547796</v>
      </c>
      <c r="E4" s="2">
        <f>'29'!E29</f>
        <v>1540</v>
      </c>
      <c r="F4" s="2">
        <f>'29'!F29</f>
        <v>8690</v>
      </c>
      <c r="G4" s="2">
        <f>'29'!G29</f>
        <v>250</v>
      </c>
      <c r="H4" s="2">
        <f>'29'!H29</f>
        <v>4760</v>
      </c>
      <c r="I4" s="2">
        <f>'29'!I29</f>
        <v>575</v>
      </c>
      <c r="J4" s="2">
        <f>'29'!J29</f>
        <v>96</v>
      </c>
      <c r="K4" s="2">
        <f>'29'!K29</f>
        <v>336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547796</v>
      </c>
      <c r="E4" s="2">
        <f>'30'!E29</f>
        <v>1540</v>
      </c>
      <c r="F4" s="2">
        <f>'30'!F29</f>
        <v>8690</v>
      </c>
      <c r="G4" s="2">
        <f>'30'!G29</f>
        <v>250</v>
      </c>
      <c r="H4" s="2">
        <f>'30'!H29</f>
        <v>4760</v>
      </c>
      <c r="I4" s="2">
        <f>'30'!I29</f>
        <v>575</v>
      </c>
      <c r="J4" s="2">
        <f>'30'!J29</f>
        <v>96</v>
      </c>
      <c r="K4" s="2">
        <f>'30'!K29</f>
        <v>336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6" activePane="bottomLeft" state="frozen"/>
      <selection pane="bottomLeft" activeCell="K30" sqref="K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4930948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268948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140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16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280858</v>
      </c>
      <c r="N7" s="24">
        <f>D7+E7*20+F7*10+G7*9+H7*9+I7*191+J7*191+K7*182+L7*100</f>
        <v>303252</v>
      </c>
      <c r="O7" s="25">
        <f>M7*2.75%</f>
        <v>7723.5950000000003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2217</v>
      </c>
      <c r="R7" s="24">
        <f>M7-(M7*2.75%)+I7*191+J7*191+K7*182+L7*100-Q7</f>
        <v>293311.40500000003</v>
      </c>
      <c r="S7" s="25">
        <f>M7*0.95%</f>
        <v>2668.1509999999998</v>
      </c>
      <c r="T7" s="27">
        <f>S7-Q7</f>
        <v>451.15099999999984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153548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166788</v>
      </c>
      <c r="N8" s="24">
        <f t="shared" ref="N8:N27" si="1">D8+E8*20+F8*10+G8*9+H8*9+I8*191+J8*191+K8*182+L8*100</f>
        <v>176111</v>
      </c>
      <c r="O8" s="25">
        <f t="shared" ref="O8:O27" si="2">M8*2.75%</f>
        <v>4586.67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169838.33</v>
      </c>
      <c r="S8" s="25">
        <f t="shared" ref="S8:S27" si="4">M8*0.95%</f>
        <v>1584.4859999999999</v>
      </c>
      <c r="T8" s="27">
        <f t="shared" ref="T8:T27" si="5">S8-Q8</f>
        <v>-101.51400000000012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379684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142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413544</v>
      </c>
      <c r="N9" s="24">
        <f t="shared" si="1"/>
        <v>445980</v>
      </c>
      <c r="O9" s="25">
        <f t="shared" si="2"/>
        <v>11372.460000000001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2546</v>
      </c>
      <c r="R9" s="24">
        <f t="shared" si="3"/>
        <v>432061.54</v>
      </c>
      <c r="S9" s="25">
        <f t="shared" si="4"/>
        <v>3928.6680000000001</v>
      </c>
      <c r="T9" s="27">
        <f t="shared" si="5"/>
        <v>1382.6680000000001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124009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130799</v>
      </c>
      <c r="N10" s="24">
        <f t="shared" si="1"/>
        <v>147798</v>
      </c>
      <c r="O10" s="25">
        <f t="shared" si="2"/>
        <v>3596.9724999999999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665</v>
      </c>
      <c r="R10" s="24">
        <f t="shared" si="3"/>
        <v>143536.0275</v>
      </c>
      <c r="S10" s="25">
        <f t="shared" si="4"/>
        <v>1242.5905</v>
      </c>
      <c r="T10" s="27">
        <f t="shared" si="5"/>
        <v>577.59050000000002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174086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200636</v>
      </c>
      <c r="N11" s="24">
        <f t="shared" si="1"/>
        <v>227724</v>
      </c>
      <c r="O11" s="25">
        <f t="shared" si="2"/>
        <v>5517.49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1135</v>
      </c>
      <c r="R11" s="24">
        <f t="shared" si="3"/>
        <v>221071.51</v>
      </c>
      <c r="S11" s="25">
        <f t="shared" si="4"/>
        <v>1906.0419999999999</v>
      </c>
      <c r="T11" s="27">
        <f t="shared" si="5"/>
        <v>771.04199999999992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140849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484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153449</v>
      </c>
      <c r="N12" s="24">
        <f t="shared" si="1"/>
        <v>284852</v>
      </c>
      <c r="O12" s="25">
        <f t="shared" si="2"/>
        <v>4219.8474999999999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643</v>
      </c>
      <c r="R12" s="24">
        <f t="shared" si="3"/>
        <v>279989.15249999997</v>
      </c>
      <c r="S12" s="25">
        <f t="shared" si="4"/>
        <v>1457.7655</v>
      </c>
      <c r="T12" s="27">
        <f t="shared" si="5"/>
        <v>814.76549999999997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139328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700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152088</v>
      </c>
      <c r="N13" s="24">
        <f t="shared" si="1"/>
        <v>195063</v>
      </c>
      <c r="O13" s="25">
        <f t="shared" si="2"/>
        <v>4182.42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66</v>
      </c>
      <c r="R13" s="24">
        <f t="shared" si="3"/>
        <v>190814.58</v>
      </c>
      <c r="S13" s="25">
        <f t="shared" si="4"/>
        <v>1444.836</v>
      </c>
      <c r="T13" s="27">
        <f t="shared" si="5"/>
        <v>1378.836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348297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363587</v>
      </c>
      <c r="N14" s="24">
        <f t="shared" si="1"/>
        <v>380199</v>
      </c>
      <c r="O14" s="25">
        <f t="shared" si="2"/>
        <v>9998.6424999999999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367575.35749999998</v>
      </c>
      <c r="S14" s="25">
        <f t="shared" si="4"/>
        <v>3454.0765000000001</v>
      </c>
      <c r="T14" s="27">
        <f t="shared" si="5"/>
        <v>829.07650000000012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367430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382130</v>
      </c>
      <c r="N15" s="24">
        <f t="shared" si="1"/>
        <v>395493</v>
      </c>
      <c r="O15" s="25">
        <f t="shared" si="2"/>
        <v>10508.575000000001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2951</v>
      </c>
      <c r="R15" s="24">
        <f t="shared" si="3"/>
        <v>382033.42499999999</v>
      </c>
      <c r="S15" s="25">
        <f t="shared" si="4"/>
        <v>3630.2350000000001</v>
      </c>
      <c r="T15" s="27">
        <f t="shared" si="5"/>
        <v>679.23500000000013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373224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1090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19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391824</v>
      </c>
      <c r="N16" s="24">
        <f t="shared" si="1"/>
        <v>410270</v>
      </c>
      <c r="O16" s="25">
        <f t="shared" si="2"/>
        <v>10775.16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2826</v>
      </c>
      <c r="R16" s="24">
        <f t="shared" si="3"/>
        <v>396668.84</v>
      </c>
      <c r="S16" s="25">
        <f t="shared" si="4"/>
        <v>3722.328</v>
      </c>
      <c r="T16" s="27">
        <f t="shared" si="5"/>
        <v>896.32799999999997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245848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300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1180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74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263768</v>
      </c>
      <c r="N17" s="24">
        <f t="shared" si="1"/>
        <v>281178</v>
      </c>
      <c r="O17" s="25">
        <f t="shared" si="2"/>
        <v>7253.62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1673</v>
      </c>
      <c r="R17" s="24">
        <f t="shared" si="3"/>
        <v>272251.38</v>
      </c>
      <c r="S17" s="25">
        <f t="shared" si="4"/>
        <v>2505.7959999999998</v>
      </c>
      <c r="T17" s="27">
        <f t="shared" si="5"/>
        <v>832.79599999999982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287220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300820</v>
      </c>
      <c r="N18" s="24">
        <f t="shared" si="1"/>
        <v>313599</v>
      </c>
      <c r="O18" s="25">
        <f t="shared" si="2"/>
        <v>8272.5499999999993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2870</v>
      </c>
      <c r="R18" s="24">
        <f t="shared" si="3"/>
        <v>302456.45</v>
      </c>
      <c r="S18" s="25">
        <f t="shared" si="4"/>
        <v>2857.79</v>
      </c>
      <c r="T18" s="27">
        <f t="shared" si="5"/>
        <v>-12.210000000000036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232823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247683</v>
      </c>
      <c r="N19" s="24">
        <f t="shared" si="1"/>
        <v>255215</v>
      </c>
      <c r="O19" s="25">
        <f t="shared" si="2"/>
        <v>6811.2825000000003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2742</v>
      </c>
      <c r="R19" s="24">
        <f t="shared" si="3"/>
        <v>245661.7175</v>
      </c>
      <c r="S19" s="25">
        <f t="shared" si="4"/>
        <v>2352.9884999999999</v>
      </c>
      <c r="T19" s="27">
        <f t="shared" si="5"/>
        <v>-389.01150000000007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84374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87454</v>
      </c>
      <c r="N20" s="24">
        <f t="shared" si="1"/>
        <v>88409</v>
      </c>
      <c r="O20" s="25">
        <f t="shared" si="2"/>
        <v>2404.9850000000001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1822</v>
      </c>
      <c r="R20" s="24">
        <f t="shared" si="3"/>
        <v>84182.014999999999</v>
      </c>
      <c r="S20" s="25">
        <f t="shared" si="4"/>
        <v>830.81299999999999</v>
      </c>
      <c r="T20" s="27">
        <f t="shared" si="5"/>
        <v>-991.18700000000001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142172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152602</v>
      </c>
      <c r="N21" s="24">
        <f t="shared" si="1"/>
        <v>171540</v>
      </c>
      <c r="O21" s="25">
        <f t="shared" si="2"/>
        <v>4196.5550000000003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475</v>
      </c>
      <c r="R21" s="24">
        <f t="shared" si="3"/>
        <v>166868.44500000001</v>
      </c>
      <c r="S21" s="25">
        <f t="shared" si="4"/>
        <v>1449.7190000000001</v>
      </c>
      <c r="T21" s="27">
        <f t="shared" si="5"/>
        <v>974.71900000000005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417332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8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440212</v>
      </c>
      <c r="N22" s="24">
        <f t="shared" si="1"/>
        <v>470221</v>
      </c>
      <c r="O22" s="25">
        <f t="shared" si="2"/>
        <v>12105.83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3265</v>
      </c>
      <c r="R22" s="24">
        <f t="shared" si="3"/>
        <v>454850.17</v>
      </c>
      <c r="S22" s="25">
        <f t="shared" si="4"/>
        <v>4182.0140000000001</v>
      </c>
      <c r="T22" s="27">
        <f t="shared" si="5"/>
        <v>917.01400000000012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170823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174423</v>
      </c>
      <c r="N23" s="24">
        <f t="shared" si="1"/>
        <v>194208</v>
      </c>
      <c r="O23" s="25">
        <f t="shared" si="2"/>
        <v>4796.6324999999997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1540</v>
      </c>
      <c r="R23" s="24">
        <f t="shared" si="3"/>
        <v>187871.36749999999</v>
      </c>
      <c r="S23" s="25">
        <f t="shared" si="4"/>
        <v>1657.0184999999999</v>
      </c>
      <c r="T23" s="27">
        <f t="shared" si="5"/>
        <v>117.0184999999999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488583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770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522063</v>
      </c>
      <c r="N24" s="24">
        <f t="shared" si="1"/>
        <v>547551</v>
      </c>
      <c r="O24" s="25">
        <f t="shared" si="2"/>
        <v>14356.7325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2737</v>
      </c>
      <c r="R24" s="24">
        <f t="shared" si="3"/>
        <v>530457.26750000007</v>
      </c>
      <c r="S24" s="25">
        <f t="shared" si="4"/>
        <v>4959.5985000000001</v>
      </c>
      <c r="T24" s="27">
        <f t="shared" si="5"/>
        <v>2222.5985000000001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193081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210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207871</v>
      </c>
      <c r="N25" s="24">
        <f t="shared" si="1"/>
        <v>215167</v>
      </c>
      <c r="O25" s="25">
        <f t="shared" si="2"/>
        <v>5716.4525000000003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1864</v>
      </c>
      <c r="R25" s="24">
        <f t="shared" si="3"/>
        <v>207586.54749999999</v>
      </c>
      <c r="S25" s="25">
        <f t="shared" si="4"/>
        <v>1974.7745</v>
      </c>
      <c r="T25" s="27">
        <f t="shared" si="5"/>
        <v>110.77449999999999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229866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244966</v>
      </c>
      <c r="N26" s="24">
        <f t="shared" si="1"/>
        <v>267250</v>
      </c>
      <c r="O26" s="25">
        <f t="shared" si="2"/>
        <v>6736.5649999999996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2172</v>
      </c>
      <c r="R26" s="24">
        <f t="shared" si="3"/>
        <v>258341.435</v>
      </c>
      <c r="S26" s="25">
        <f t="shared" si="4"/>
        <v>2327.1770000000001</v>
      </c>
      <c r="T26" s="27">
        <f t="shared" si="5"/>
        <v>155.17700000000013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189173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189173</v>
      </c>
      <c r="N27" s="40">
        <f t="shared" si="1"/>
        <v>193557</v>
      </c>
      <c r="O27" s="25">
        <f t="shared" si="2"/>
        <v>5202.2574999999997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2150</v>
      </c>
      <c r="R27" s="24">
        <f t="shared" si="3"/>
        <v>186204.74249999999</v>
      </c>
      <c r="S27" s="42">
        <f t="shared" si="4"/>
        <v>1797.1434999999999</v>
      </c>
      <c r="T27" s="43">
        <f t="shared" si="5"/>
        <v>-352.8565000000001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5150698</v>
      </c>
      <c r="E28" s="45">
        <f>SUM(E7:E27)</f>
        <v>3010</v>
      </c>
      <c r="F28" s="45">
        <f t="shared" ref="F28:T28" si="6">SUM(F7:F27)</f>
        <v>4470</v>
      </c>
      <c r="G28" s="45">
        <f t="shared" si="6"/>
        <v>4750</v>
      </c>
      <c r="H28" s="45">
        <f t="shared" si="6"/>
        <v>18710</v>
      </c>
      <c r="I28" s="45">
        <f t="shared" si="6"/>
        <v>1971</v>
      </c>
      <c r="J28" s="45">
        <f t="shared" si="6"/>
        <v>284</v>
      </c>
      <c r="K28" s="45">
        <f t="shared" si="6"/>
        <v>367</v>
      </c>
      <c r="L28" s="45">
        <f t="shared" si="6"/>
        <v>4</v>
      </c>
      <c r="M28" s="45">
        <f t="shared" si="6"/>
        <v>5466738</v>
      </c>
      <c r="N28" s="45">
        <f t="shared" si="6"/>
        <v>5964637</v>
      </c>
      <c r="O28" s="46">
        <f t="shared" si="6"/>
        <v>150335.29500000004</v>
      </c>
      <c r="P28" s="45">
        <f t="shared" si="6"/>
        <v>0</v>
      </c>
      <c r="Q28" s="45">
        <f t="shared" si="6"/>
        <v>40670</v>
      </c>
      <c r="R28" s="45">
        <f t="shared" si="6"/>
        <v>5773631.7049999991</v>
      </c>
      <c r="S28" s="45">
        <f t="shared" si="6"/>
        <v>51934.010999999999</v>
      </c>
      <c r="T28" s="47">
        <f t="shared" si="6"/>
        <v>11264.011</v>
      </c>
    </row>
    <row r="29" spans="1:20" ht="15.75" thickBot="1" x14ac:dyDescent="0.3">
      <c r="A29" s="95" t="s">
        <v>38</v>
      </c>
      <c r="B29" s="96"/>
      <c r="C29" s="97"/>
      <c r="D29" s="48">
        <f>D4+D5-D28</f>
        <v>547796</v>
      </c>
      <c r="E29" s="48">
        <f t="shared" ref="E29:L29" si="7">E4+E5-E28</f>
        <v>1540</v>
      </c>
      <c r="F29" s="48">
        <f t="shared" si="7"/>
        <v>8690</v>
      </c>
      <c r="G29" s="48">
        <f t="shared" si="7"/>
        <v>250</v>
      </c>
      <c r="H29" s="48">
        <f t="shared" si="7"/>
        <v>4760</v>
      </c>
      <c r="I29" s="48">
        <f t="shared" si="7"/>
        <v>575</v>
      </c>
      <c r="J29" s="48">
        <f t="shared" si="7"/>
        <v>96</v>
      </c>
      <c r="K29" s="48">
        <f t="shared" si="7"/>
        <v>336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162790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D22" sqref="D22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11910</v>
      </c>
      <c r="D3" s="84">
        <f>B3-C3</f>
        <v>48090</v>
      </c>
      <c r="E3" s="87">
        <f>C3/B3</f>
        <v>0.19850000000000001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13240</v>
      </c>
      <c r="D4" s="84">
        <f t="shared" ref="D4:D23" si="0">B4-C4</f>
        <v>21760</v>
      </c>
      <c r="E4" s="87">
        <f t="shared" ref="E4:E23" si="1">C4/B4</f>
        <v>0.37828571428571428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33860</v>
      </c>
      <c r="D5" s="84">
        <f t="shared" si="0"/>
        <v>41140</v>
      </c>
      <c r="E5" s="87">
        <f t="shared" si="1"/>
        <v>0.45146666666666668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12600</v>
      </c>
      <c r="D8" s="84">
        <f t="shared" si="0"/>
        <v>17400</v>
      </c>
      <c r="E8" s="87">
        <f t="shared" si="1"/>
        <v>0.42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12760</v>
      </c>
      <c r="D9" s="84">
        <f t="shared" si="0"/>
        <v>17240</v>
      </c>
      <c r="E9" s="87">
        <f t="shared" si="1"/>
        <v>0.42533333333333334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15290</v>
      </c>
      <c r="D10" s="84">
        <f t="shared" si="0"/>
        <v>54710</v>
      </c>
      <c r="E10" s="87">
        <f t="shared" si="1"/>
        <v>0.21842857142857142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18600</v>
      </c>
      <c r="D12" s="84">
        <f t="shared" si="0"/>
        <v>51400</v>
      </c>
      <c r="E12" s="87">
        <f t="shared" si="1"/>
        <v>0.26571428571428574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17920</v>
      </c>
      <c r="D13" s="84">
        <f t="shared" si="0"/>
        <v>37080</v>
      </c>
      <c r="E13" s="87">
        <f t="shared" si="1"/>
        <v>0.32581818181818184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33480</v>
      </c>
      <c r="D20" s="84">
        <f t="shared" si="0"/>
        <v>41520</v>
      </c>
      <c r="E20" s="87">
        <f t="shared" si="1"/>
        <v>0.44640000000000002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14790</v>
      </c>
      <c r="D21" s="84">
        <f t="shared" si="0"/>
        <v>20210</v>
      </c>
      <c r="E21" s="87">
        <f t="shared" si="1"/>
        <v>0.4225714285714286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15100</v>
      </c>
      <c r="D22" s="84">
        <f t="shared" si="0"/>
        <v>19900</v>
      </c>
      <c r="E22" s="87">
        <f t="shared" si="1"/>
        <v>0.43142857142857144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316040</v>
      </c>
      <c r="D24" s="82">
        <f>SUM(D3:D23)</f>
        <v>683960</v>
      </c>
      <c r="E24" s="83">
        <f>C24/B24</f>
        <v>0.31603999999999999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2021-10-27T03:54:50Z</dcterms:modified>
</cp:coreProperties>
</file>