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90" windowWidth="20055" windowHeight="7695" tabRatio="784" firstSheet="2" activeTab="26"/>
  </bookViews>
  <sheets>
    <sheet name="1" sheetId="1" r:id="rId1"/>
    <sheet name="2" sheetId="2" r:id="rId2"/>
    <sheet name="3" sheetId="3" r:id="rId3"/>
    <sheet name="4" sheetId="4" r:id="rId4"/>
    <sheet name="5" sheetId="5" r:id="rId5"/>
    <sheet name="6" sheetId="6" r:id="rId6"/>
    <sheet name="7" sheetId="7" r:id="rId7"/>
    <sheet name="8" sheetId="8" r:id="rId8"/>
    <sheet name="9" sheetId="9" r:id="rId9"/>
    <sheet name="10" sheetId="10" r:id="rId10"/>
    <sheet name="11" sheetId="11" r:id="rId11"/>
    <sheet name="12" sheetId="12" r:id="rId12"/>
    <sheet name="13" sheetId="13" r:id="rId13"/>
    <sheet name="14" sheetId="14" r:id="rId14"/>
    <sheet name="15" sheetId="15" r:id="rId15"/>
    <sheet name="16" sheetId="16" r:id="rId16"/>
    <sheet name="17" sheetId="17" r:id="rId17"/>
    <sheet name="18" sheetId="18" r:id="rId18"/>
    <sheet name="19" sheetId="19" r:id="rId19"/>
    <sheet name="20" sheetId="20" r:id="rId20"/>
    <sheet name="21" sheetId="21" r:id="rId21"/>
    <sheet name="22" sheetId="22" r:id="rId22"/>
    <sheet name="23" sheetId="23" r:id="rId23"/>
    <sheet name="24" sheetId="24" r:id="rId24"/>
    <sheet name="25" sheetId="25" r:id="rId25"/>
    <sheet name="26" sheetId="26" r:id="rId26"/>
    <sheet name="27" sheetId="27" r:id="rId27"/>
    <sheet name="28" sheetId="28" r:id="rId28"/>
    <sheet name="29" sheetId="29" r:id="rId29"/>
    <sheet name="30" sheetId="31" r:id="rId30"/>
    <sheet name="31" sheetId="32" r:id="rId31"/>
    <sheet name="Total" sheetId="33" r:id="rId32"/>
    <sheet name="Card" sheetId="34" r:id="rId33"/>
  </sheets>
  <calcPr calcId="144525"/>
</workbook>
</file>

<file path=xl/calcChain.xml><?xml version="1.0" encoding="utf-8"?>
<calcChain xmlns="http://schemas.openxmlformats.org/spreadsheetml/2006/main">
  <c r="R9" i="25" l="1"/>
  <c r="E16" i="34" l="1"/>
  <c r="E19" i="34"/>
  <c r="E23" i="34"/>
  <c r="O10" i="23" l="1"/>
  <c r="U28" i="20" l="1"/>
  <c r="V20" i="20"/>
  <c r="U28" i="19" l="1"/>
  <c r="R16" i="16" l="1"/>
  <c r="U28" i="10" l="1"/>
  <c r="B24" i="34" l="1"/>
  <c r="F28" i="32" l="1"/>
  <c r="E5" i="33" l="1"/>
  <c r="F5" i="33"/>
  <c r="G5" i="33"/>
  <c r="H5" i="33"/>
  <c r="I5" i="33"/>
  <c r="J5" i="33"/>
  <c r="K5" i="33"/>
  <c r="L5" i="33"/>
  <c r="D5" i="33"/>
  <c r="E4" i="33"/>
  <c r="F4" i="33"/>
  <c r="G4" i="33"/>
  <c r="H4" i="33"/>
  <c r="I4" i="33"/>
  <c r="J4" i="33"/>
  <c r="K4" i="33"/>
  <c r="L4" i="33"/>
  <c r="D4" i="33"/>
  <c r="M4" i="5" l="1"/>
  <c r="Q8" i="33"/>
  <c r="Q9" i="33"/>
  <c r="Q10" i="33"/>
  <c r="Q11" i="33"/>
  <c r="Q12" i="33"/>
  <c r="Q13" i="33"/>
  <c r="Q14" i="33"/>
  <c r="Q15" i="33"/>
  <c r="Q16" i="33"/>
  <c r="Q17" i="33"/>
  <c r="Q18" i="33"/>
  <c r="Q19" i="33"/>
  <c r="Q20" i="33"/>
  <c r="Q21" i="33"/>
  <c r="Q22" i="33"/>
  <c r="Q23" i="33"/>
  <c r="Q24" i="33"/>
  <c r="Q25" i="33"/>
  <c r="Q26" i="33"/>
  <c r="Q27" i="33"/>
  <c r="Q7" i="33"/>
  <c r="E27" i="33"/>
  <c r="F27" i="33"/>
  <c r="G27" i="33"/>
  <c r="H27" i="33"/>
  <c r="C23" i="34" s="1"/>
  <c r="I27" i="33"/>
  <c r="J27" i="33"/>
  <c r="K27" i="33"/>
  <c r="L27" i="33"/>
  <c r="E26" i="33"/>
  <c r="F26" i="33"/>
  <c r="G26" i="33"/>
  <c r="H26" i="33"/>
  <c r="I26" i="33"/>
  <c r="J26" i="33"/>
  <c r="K26" i="33"/>
  <c r="L26" i="33"/>
  <c r="E25" i="33"/>
  <c r="F25" i="33"/>
  <c r="G25" i="33"/>
  <c r="H25" i="33"/>
  <c r="I25" i="33"/>
  <c r="J25" i="33"/>
  <c r="K25" i="33"/>
  <c r="L25" i="33"/>
  <c r="E24" i="33"/>
  <c r="F24" i="33"/>
  <c r="G24" i="33"/>
  <c r="H24" i="33"/>
  <c r="I24" i="33"/>
  <c r="J24" i="33"/>
  <c r="K24" i="33"/>
  <c r="L24" i="33"/>
  <c r="E23" i="33"/>
  <c r="F23" i="33"/>
  <c r="G23" i="33"/>
  <c r="H23" i="33"/>
  <c r="I23" i="33"/>
  <c r="J23" i="33"/>
  <c r="K23" i="33"/>
  <c r="L23" i="33"/>
  <c r="E22" i="33"/>
  <c r="F22" i="33"/>
  <c r="G22" i="33"/>
  <c r="H22" i="33"/>
  <c r="I22" i="33"/>
  <c r="J22" i="33"/>
  <c r="K22" i="33"/>
  <c r="L22" i="33"/>
  <c r="E21" i="33"/>
  <c r="F21" i="33"/>
  <c r="G21" i="33"/>
  <c r="H21" i="33"/>
  <c r="I21" i="33"/>
  <c r="J21" i="33"/>
  <c r="K21" i="33"/>
  <c r="L21" i="33"/>
  <c r="E20" i="33"/>
  <c r="F20" i="33"/>
  <c r="C16" i="34" s="1"/>
  <c r="D16" i="34" s="1"/>
  <c r="G20" i="33"/>
  <c r="H20" i="33"/>
  <c r="I20" i="33"/>
  <c r="J20" i="33"/>
  <c r="K20" i="33"/>
  <c r="L20" i="33"/>
  <c r="E19" i="33"/>
  <c r="F19" i="33"/>
  <c r="G19" i="33"/>
  <c r="H19" i="33"/>
  <c r="I19" i="33"/>
  <c r="J19" i="33"/>
  <c r="K19" i="33"/>
  <c r="L19" i="33"/>
  <c r="E18" i="33"/>
  <c r="F18" i="33"/>
  <c r="G18" i="33"/>
  <c r="H18" i="33"/>
  <c r="I18" i="33"/>
  <c r="J18" i="33"/>
  <c r="K18" i="33"/>
  <c r="L18" i="33"/>
  <c r="E17" i="33"/>
  <c r="F17" i="33"/>
  <c r="G17" i="33"/>
  <c r="H17" i="33"/>
  <c r="I17" i="33"/>
  <c r="J17" i="33"/>
  <c r="K17" i="33"/>
  <c r="L17" i="33"/>
  <c r="E16" i="33"/>
  <c r="F16" i="33"/>
  <c r="G16" i="33"/>
  <c r="H16" i="33"/>
  <c r="I16" i="33"/>
  <c r="J16" i="33"/>
  <c r="K16" i="33"/>
  <c r="L16" i="33"/>
  <c r="E15" i="33"/>
  <c r="F15" i="33"/>
  <c r="G15" i="33"/>
  <c r="H15" i="33"/>
  <c r="I15" i="33"/>
  <c r="J15" i="33"/>
  <c r="K15" i="33"/>
  <c r="L15" i="33"/>
  <c r="E14" i="33"/>
  <c r="F14" i="33"/>
  <c r="G14" i="33"/>
  <c r="H14" i="33"/>
  <c r="I14" i="33"/>
  <c r="J14" i="33"/>
  <c r="K14" i="33"/>
  <c r="L14" i="33"/>
  <c r="E13" i="33"/>
  <c r="F13" i="33"/>
  <c r="G13" i="33"/>
  <c r="H13" i="33"/>
  <c r="I13" i="33"/>
  <c r="J13" i="33"/>
  <c r="K13" i="33"/>
  <c r="L13" i="33"/>
  <c r="E12" i="33"/>
  <c r="F12" i="33"/>
  <c r="G12" i="33"/>
  <c r="H12" i="33"/>
  <c r="I12" i="33"/>
  <c r="J12" i="33"/>
  <c r="K12" i="33"/>
  <c r="L12" i="33"/>
  <c r="E11" i="33"/>
  <c r="F11" i="33"/>
  <c r="G11" i="33"/>
  <c r="H11" i="33"/>
  <c r="I11" i="33"/>
  <c r="J11" i="33"/>
  <c r="K11" i="33"/>
  <c r="L11" i="33"/>
  <c r="E10" i="33"/>
  <c r="F10" i="33"/>
  <c r="G10" i="33"/>
  <c r="H10" i="33"/>
  <c r="I10" i="33"/>
  <c r="J10" i="33"/>
  <c r="K10" i="33"/>
  <c r="L10" i="33"/>
  <c r="E9" i="33"/>
  <c r="F9" i="33"/>
  <c r="G9" i="33"/>
  <c r="H9" i="33"/>
  <c r="I9" i="33"/>
  <c r="J9" i="33"/>
  <c r="K9" i="33"/>
  <c r="L9" i="33"/>
  <c r="E8" i="33"/>
  <c r="F8" i="33"/>
  <c r="G8" i="33"/>
  <c r="H8" i="33"/>
  <c r="I8" i="33"/>
  <c r="J8" i="33"/>
  <c r="K8" i="33"/>
  <c r="L8" i="33"/>
  <c r="E7" i="33"/>
  <c r="F7" i="33"/>
  <c r="G7" i="33"/>
  <c r="H7" i="33"/>
  <c r="I7" i="33"/>
  <c r="J7" i="33"/>
  <c r="K7" i="33"/>
  <c r="L7" i="33"/>
  <c r="D8" i="33"/>
  <c r="D9" i="33"/>
  <c r="D10" i="33"/>
  <c r="D11" i="33"/>
  <c r="D12" i="33"/>
  <c r="D13" i="33"/>
  <c r="D14" i="33"/>
  <c r="D15" i="33"/>
  <c r="D16" i="33"/>
  <c r="D17" i="33"/>
  <c r="D18" i="33"/>
  <c r="D19" i="33"/>
  <c r="D20" i="33"/>
  <c r="D21" i="33"/>
  <c r="D22" i="33"/>
  <c r="D23" i="33"/>
  <c r="D24" i="33"/>
  <c r="D25" i="33"/>
  <c r="D26" i="33"/>
  <c r="D27" i="33"/>
  <c r="D7" i="33"/>
  <c r="P28" i="33"/>
  <c r="Q28" i="32"/>
  <c r="P28" i="32"/>
  <c r="L28" i="32"/>
  <c r="K28" i="32"/>
  <c r="J28" i="32"/>
  <c r="I28" i="32"/>
  <c r="H28" i="32"/>
  <c r="G28" i="32"/>
  <c r="E28" i="32"/>
  <c r="D28" i="32"/>
  <c r="N27" i="32"/>
  <c r="M27" i="32"/>
  <c r="S27" i="32" s="1"/>
  <c r="T27" i="32" s="1"/>
  <c r="N26" i="32"/>
  <c r="M26" i="32"/>
  <c r="R26" i="32" s="1"/>
  <c r="N25" i="32"/>
  <c r="M25" i="32"/>
  <c r="S25" i="32" s="1"/>
  <c r="T25" i="32" s="1"/>
  <c r="N24" i="32"/>
  <c r="M24" i="32"/>
  <c r="R24" i="32" s="1"/>
  <c r="N23" i="32"/>
  <c r="M23" i="32"/>
  <c r="S23" i="32" s="1"/>
  <c r="T23" i="32" s="1"/>
  <c r="N22" i="32"/>
  <c r="M22" i="32"/>
  <c r="O22" i="32" s="1"/>
  <c r="N21" i="32"/>
  <c r="M21" i="32"/>
  <c r="S21" i="32" s="1"/>
  <c r="T21" i="32" s="1"/>
  <c r="O20" i="32"/>
  <c r="N20" i="32"/>
  <c r="M20" i="32"/>
  <c r="R20" i="32" s="1"/>
  <c r="N19" i="32"/>
  <c r="M19" i="32"/>
  <c r="S19" i="32" s="1"/>
  <c r="T19" i="32" s="1"/>
  <c r="N18" i="32"/>
  <c r="M18" i="32"/>
  <c r="R18" i="32" s="1"/>
  <c r="N17" i="32"/>
  <c r="M17" i="32"/>
  <c r="S17" i="32" s="1"/>
  <c r="T17" i="32" s="1"/>
  <c r="N16" i="32"/>
  <c r="M16" i="32"/>
  <c r="R16" i="32" s="1"/>
  <c r="N15" i="32"/>
  <c r="M15" i="32"/>
  <c r="S15" i="32" s="1"/>
  <c r="T15" i="32" s="1"/>
  <c r="O14" i="32"/>
  <c r="N14" i="32"/>
  <c r="M14" i="32"/>
  <c r="R14" i="32" s="1"/>
  <c r="N13" i="32"/>
  <c r="M13" i="32"/>
  <c r="S13" i="32" s="1"/>
  <c r="T13" i="32" s="1"/>
  <c r="O12" i="32"/>
  <c r="N12" i="32"/>
  <c r="M12" i="32"/>
  <c r="R12" i="32" s="1"/>
  <c r="N11" i="32"/>
  <c r="M11" i="32"/>
  <c r="S11" i="32" s="1"/>
  <c r="T11" i="32" s="1"/>
  <c r="N10" i="32"/>
  <c r="M10" i="32"/>
  <c r="R10" i="32" s="1"/>
  <c r="N9" i="32"/>
  <c r="M9" i="32"/>
  <c r="S9" i="32" s="1"/>
  <c r="T9" i="32" s="1"/>
  <c r="N8" i="32"/>
  <c r="M8" i="32"/>
  <c r="R8" i="32" s="1"/>
  <c r="N7" i="32"/>
  <c r="M7" i="32"/>
  <c r="S7" i="32" s="1"/>
  <c r="Q28" i="31"/>
  <c r="P28" i="31"/>
  <c r="L28" i="31"/>
  <c r="K28" i="31"/>
  <c r="J28" i="31"/>
  <c r="I28" i="31"/>
  <c r="H28" i="31"/>
  <c r="G28" i="31"/>
  <c r="F28" i="31"/>
  <c r="E28" i="31"/>
  <c r="D28" i="31"/>
  <c r="N27" i="31"/>
  <c r="M27" i="31"/>
  <c r="S27" i="31" s="1"/>
  <c r="T27" i="31" s="1"/>
  <c r="N26" i="31"/>
  <c r="M26" i="31"/>
  <c r="R26" i="31" s="1"/>
  <c r="N25" i="31"/>
  <c r="M25" i="31"/>
  <c r="S25" i="31" s="1"/>
  <c r="T25" i="31" s="1"/>
  <c r="O24" i="31"/>
  <c r="N24" i="31"/>
  <c r="M24" i="31"/>
  <c r="R24" i="31" s="1"/>
  <c r="N23" i="31"/>
  <c r="M23" i="31"/>
  <c r="S23" i="31" s="1"/>
  <c r="T23" i="31" s="1"/>
  <c r="N22" i="31"/>
  <c r="M22" i="31"/>
  <c r="O22" i="31" s="1"/>
  <c r="N21" i="31"/>
  <c r="M21" i="31"/>
  <c r="S21" i="31" s="1"/>
  <c r="T21" i="31" s="1"/>
  <c r="N20" i="31"/>
  <c r="M20" i="31"/>
  <c r="O20" i="31" s="1"/>
  <c r="N19" i="31"/>
  <c r="M19" i="31"/>
  <c r="S19" i="31" s="1"/>
  <c r="T19" i="31" s="1"/>
  <c r="N18" i="31"/>
  <c r="M18" i="31"/>
  <c r="O18" i="31" s="1"/>
  <c r="N17" i="31"/>
  <c r="M17" i="31"/>
  <c r="S17" i="31" s="1"/>
  <c r="T17" i="31" s="1"/>
  <c r="N16" i="31"/>
  <c r="M16" i="31"/>
  <c r="O16" i="31" s="1"/>
  <c r="N15" i="31"/>
  <c r="M15" i="31"/>
  <c r="S15" i="31" s="1"/>
  <c r="T15" i="31" s="1"/>
  <c r="N14" i="31"/>
  <c r="M14" i="31"/>
  <c r="O14" i="31" s="1"/>
  <c r="N13" i="31"/>
  <c r="M13" i="31"/>
  <c r="S13" i="31" s="1"/>
  <c r="T13" i="31" s="1"/>
  <c r="N12" i="31"/>
  <c r="M12" i="31"/>
  <c r="O12" i="31" s="1"/>
  <c r="N11" i="31"/>
  <c r="M11" i="31"/>
  <c r="S11" i="31" s="1"/>
  <c r="T11" i="31" s="1"/>
  <c r="N10" i="31"/>
  <c r="M10" i="31"/>
  <c r="O10" i="31" s="1"/>
  <c r="N9" i="31"/>
  <c r="M9" i="31"/>
  <c r="S9" i="31" s="1"/>
  <c r="T9" i="31" s="1"/>
  <c r="N8" i="31"/>
  <c r="M8" i="31"/>
  <c r="O8" i="31" s="1"/>
  <c r="N7" i="31"/>
  <c r="N28" i="31" s="1"/>
  <c r="M7" i="31"/>
  <c r="S7" i="31" s="1"/>
  <c r="Q28" i="29"/>
  <c r="P28" i="29"/>
  <c r="L28" i="29"/>
  <c r="K28" i="29"/>
  <c r="J28" i="29"/>
  <c r="I28" i="29"/>
  <c r="H28" i="29"/>
  <c r="G28" i="29"/>
  <c r="F28" i="29"/>
  <c r="E28" i="29"/>
  <c r="D28" i="29"/>
  <c r="N27" i="29"/>
  <c r="M27" i="29"/>
  <c r="S27" i="29" s="1"/>
  <c r="T27" i="29" s="1"/>
  <c r="O26" i="29"/>
  <c r="N26" i="29"/>
  <c r="M26" i="29"/>
  <c r="R26" i="29" s="1"/>
  <c r="N25" i="29"/>
  <c r="M25" i="29"/>
  <c r="S25" i="29" s="1"/>
  <c r="T25" i="29" s="1"/>
  <c r="N24" i="29"/>
  <c r="M24" i="29"/>
  <c r="R24" i="29" s="1"/>
  <c r="N23" i="29"/>
  <c r="M23" i="29"/>
  <c r="S23" i="29" s="1"/>
  <c r="T23" i="29" s="1"/>
  <c r="N22" i="29"/>
  <c r="M22" i="29"/>
  <c r="O22" i="29" s="1"/>
  <c r="N21" i="29"/>
  <c r="M21" i="29"/>
  <c r="S21" i="29" s="1"/>
  <c r="T21" i="29" s="1"/>
  <c r="N20" i="29"/>
  <c r="M20" i="29"/>
  <c r="O20" i="29" s="1"/>
  <c r="N19" i="29"/>
  <c r="M19" i="29"/>
  <c r="S19" i="29" s="1"/>
  <c r="T19" i="29" s="1"/>
  <c r="N18" i="29"/>
  <c r="M18" i="29"/>
  <c r="O18" i="29" s="1"/>
  <c r="N17" i="29"/>
  <c r="M17" i="29"/>
  <c r="S17" i="29" s="1"/>
  <c r="T17" i="29" s="1"/>
  <c r="N16" i="29"/>
  <c r="M16" i="29"/>
  <c r="O16" i="29" s="1"/>
  <c r="N15" i="29"/>
  <c r="M15" i="29"/>
  <c r="S15" i="29" s="1"/>
  <c r="T15" i="29" s="1"/>
  <c r="N14" i="29"/>
  <c r="M14" i="29"/>
  <c r="O14" i="29" s="1"/>
  <c r="N13" i="29"/>
  <c r="M13" i="29"/>
  <c r="S13" i="29" s="1"/>
  <c r="T13" i="29" s="1"/>
  <c r="N12" i="29"/>
  <c r="M12" i="29"/>
  <c r="O12" i="29" s="1"/>
  <c r="N11" i="29"/>
  <c r="M11" i="29"/>
  <c r="S11" i="29" s="1"/>
  <c r="T11" i="29" s="1"/>
  <c r="N10" i="29"/>
  <c r="M10" i="29"/>
  <c r="R10" i="29" s="1"/>
  <c r="N9" i="29"/>
  <c r="M9" i="29"/>
  <c r="S9" i="29" s="1"/>
  <c r="T9" i="29" s="1"/>
  <c r="N8" i="29"/>
  <c r="M8" i="29"/>
  <c r="R8" i="29" s="1"/>
  <c r="N7" i="29"/>
  <c r="N28" i="29" s="1"/>
  <c r="M7" i="29"/>
  <c r="S7" i="29" s="1"/>
  <c r="Q28" i="28"/>
  <c r="P28" i="28"/>
  <c r="L28" i="28"/>
  <c r="K28" i="28"/>
  <c r="J28" i="28"/>
  <c r="I28" i="28"/>
  <c r="H28" i="28"/>
  <c r="G28" i="28"/>
  <c r="F28" i="28"/>
  <c r="E28" i="28"/>
  <c r="D28" i="28"/>
  <c r="N27" i="28"/>
  <c r="M27" i="28"/>
  <c r="S27" i="28" s="1"/>
  <c r="T27" i="28" s="1"/>
  <c r="N26" i="28"/>
  <c r="M26" i="28"/>
  <c r="R26" i="28" s="1"/>
  <c r="N25" i="28"/>
  <c r="M25" i="28"/>
  <c r="S25" i="28" s="1"/>
  <c r="T25" i="28" s="1"/>
  <c r="O24" i="28"/>
  <c r="N24" i="28"/>
  <c r="M24" i="28"/>
  <c r="R24" i="28" s="1"/>
  <c r="N23" i="28"/>
  <c r="M23" i="28"/>
  <c r="S23" i="28" s="1"/>
  <c r="T23" i="28" s="1"/>
  <c r="N22" i="28"/>
  <c r="M22" i="28"/>
  <c r="O22" i="28" s="1"/>
  <c r="N21" i="28"/>
  <c r="M21" i="28"/>
  <c r="S21" i="28" s="1"/>
  <c r="T21" i="28" s="1"/>
  <c r="N20" i="28"/>
  <c r="M20" i="28"/>
  <c r="O20" i="28" s="1"/>
  <c r="N19" i="28"/>
  <c r="M19" i="28"/>
  <c r="S19" i="28" s="1"/>
  <c r="T19" i="28" s="1"/>
  <c r="N18" i="28"/>
  <c r="M18" i="28"/>
  <c r="O18" i="28" s="1"/>
  <c r="N17" i="28"/>
  <c r="M17" i="28"/>
  <c r="S17" i="28" s="1"/>
  <c r="T17" i="28" s="1"/>
  <c r="N16" i="28"/>
  <c r="M16" i="28"/>
  <c r="O16" i="28" s="1"/>
  <c r="N15" i="28"/>
  <c r="M15" i="28"/>
  <c r="S15" i="28" s="1"/>
  <c r="T15" i="28" s="1"/>
  <c r="N14" i="28"/>
  <c r="M14" i="28"/>
  <c r="O14" i="28" s="1"/>
  <c r="N13" i="28"/>
  <c r="M13" i="28"/>
  <c r="S13" i="28" s="1"/>
  <c r="T13" i="28" s="1"/>
  <c r="N12" i="28"/>
  <c r="M12" i="28"/>
  <c r="O12" i="28" s="1"/>
  <c r="N11" i="28"/>
  <c r="M11" i="28"/>
  <c r="S11" i="28" s="1"/>
  <c r="T11" i="28" s="1"/>
  <c r="N10" i="28"/>
  <c r="M10" i="28"/>
  <c r="O10" i="28" s="1"/>
  <c r="N9" i="28"/>
  <c r="M9" i="28"/>
  <c r="S9" i="28" s="1"/>
  <c r="T9" i="28" s="1"/>
  <c r="N8" i="28"/>
  <c r="M8" i="28"/>
  <c r="O8" i="28" s="1"/>
  <c r="N7" i="28"/>
  <c r="N28" i="28" s="1"/>
  <c r="M7" i="28"/>
  <c r="S7" i="28" s="1"/>
  <c r="Q28" i="27"/>
  <c r="P28" i="27"/>
  <c r="L28" i="27"/>
  <c r="K28" i="27"/>
  <c r="J28" i="27"/>
  <c r="I28" i="27"/>
  <c r="H28" i="27"/>
  <c r="G28" i="27"/>
  <c r="F28" i="27"/>
  <c r="E28" i="27"/>
  <c r="D28" i="27"/>
  <c r="N27" i="27"/>
  <c r="M27" i="27"/>
  <c r="S27" i="27" s="1"/>
  <c r="T27" i="27" s="1"/>
  <c r="N26" i="27"/>
  <c r="M26" i="27"/>
  <c r="R26" i="27" s="1"/>
  <c r="N25" i="27"/>
  <c r="M25" i="27"/>
  <c r="S25" i="27" s="1"/>
  <c r="T25" i="27" s="1"/>
  <c r="N24" i="27"/>
  <c r="M24" i="27"/>
  <c r="R24" i="27" s="1"/>
  <c r="N23" i="27"/>
  <c r="M23" i="27"/>
  <c r="S23" i="27" s="1"/>
  <c r="T23" i="27" s="1"/>
  <c r="N22" i="27"/>
  <c r="M22" i="27"/>
  <c r="R22" i="27" s="1"/>
  <c r="N21" i="27"/>
  <c r="M21" i="27"/>
  <c r="S21" i="27" s="1"/>
  <c r="T21" i="27" s="1"/>
  <c r="O20" i="27"/>
  <c r="N20" i="27"/>
  <c r="M20" i="27"/>
  <c r="R20" i="27" s="1"/>
  <c r="N19" i="27"/>
  <c r="M19" i="27"/>
  <c r="S19" i="27" s="1"/>
  <c r="T19" i="27" s="1"/>
  <c r="O18" i="27"/>
  <c r="N18" i="27"/>
  <c r="M18" i="27"/>
  <c r="R18" i="27" s="1"/>
  <c r="N17" i="27"/>
  <c r="M17" i="27"/>
  <c r="S17" i="27" s="1"/>
  <c r="T17" i="27" s="1"/>
  <c r="N16" i="27"/>
  <c r="M16" i="27"/>
  <c r="O16" i="27" s="1"/>
  <c r="N15" i="27"/>
  <c r="M15" i="27"/>
  <c r="S15" i="27" s="1"/>
  <c r="T15" i="27" s="1"/>
  <c r="N14" i="27"/>
  <c r="M14" i="27"/>
  <c r="O14" i="27" s="1"/>
  <c r="N13" i="27"/>
  <c r="M13" i="27"/>
  <c r="S13" i="27" s="1"/>
  <c r="T13" i="27" s="1"/>
  <c r="N12" i="27"/>
  <c r="M12" i="27"/>
  <c r="O12" i="27" s="1"/>
  <c r="N11" i="27"/>
  <c r="M11" i="27"/>
  <c r="S11" i="27" s="1"/>
  <c r="T11" i="27" s="1"/>
  <c r="N10" i="27"/>
  <c r="M10" i="27"/>
  <c r="O10" i="27" s="1"/>
  <c r="N9" i="27"/>
  <c r="M9" i="27"/>
  <c r="S9" i="27" s="1"/>
  <c r="T9" i="27" s="1"/>
  <c r="N8" i="27"/>
  <c r="M8" i="27"/>
  <c r="O8" i="27" s="1"/>
  <c r="N7" i="27"/>
  <c r="M7" i="27"/>
  <c r="S7" i="27" s="1"/>
  <c r="Q28" i="26"/>
  <c r="P28" i="26"/>
  <c r="L28" i="26"/>
  <c r="K28" i="26"/>
  <c r="J28" i="26"/>
  <c r="I28" i="26"/>
  <c r="H28" i="26"/>
  <c r="G28" i="26"/>
  <c r="F28" i="26"/>
  <c r="E28" i="26"/>
  <c r="D28" i="26"/>
  <c r="N27" i="26"/>
  <c r="M27" i="26"/>
  <c r="S27" i="26" s="1"/>
  <c r="T27" i="26" s="1"/>
  <c r="N26" i="26"/>
  <c r="M26" i="26"/>
  <c r="R26" i="26" s="1"/>
  <c r="N25" i="26"/>
  <c r="M25" i="26"/>
  <c r="S25" i="26" s="1"/>
  <c r="T25" i="26" s="1"/>
  <c r="N24" i="26"/>
  <c r="M24" i="26"/>
  <c r="R24" i="26" s="1"/>
  <c r="N23" i="26"/>
  <c r="M23" i="26"/>
  <c r="S23" i="26" s="1"/>
  <c r="T23" i="26" s="1"/>
  <c r="N22" i="26"/>
  <c r="M22" i="26"/>
  <c r="O22" i="26" s="1"/>
  <c r="N21" i="26"/>
  <c r="M21" i="26"/>
  <c r="S21" i="26" s="1"/>
  <c r="T21" i="26" s="1"/>
  <c r="N20" i="26"/>
  <c r="M20" i="26"/>
  <c r="O20" i="26" s="1"/>
  <c r="N19" i="26"/>
  <c r="M19" i="26"/>
  <c r="S19" i="26" s="1"/>
  <c r="T19" i="26" s="1"/>
  <c r="N18" i="26"/>
  <c r="M18" i="26"/>
  <c r="O18" i="26" s="1"/>
  <c r="N17" i="26"/>
  <c r="M17" i="26"/>
  <c r="S17" i="26" s="1"/>
  <c r="T17" i="26" s="1"/>
  <c r="N16" i="26"/>
  <c r="M16" i="26"/>
  <c r="O16" i="26" s="1"/>
  <c r="N15" i="26"/>
  <c r="M15" i="26"/>
  <c r="S15" i="26" s="1"/>
  <c r="T15" i="26" s="1"/>
  <c r="N14" i="26"/>
  <c r="M14" i="26"/>
  <c r="O14" i="26" s="1"/>
  <c r="N13" i="26"/>
  <c r="M13" i="26"/>
  <c r="S13" i="26" s="1"/>
  <c r="T13" i="26" s="1"/>
  <c r="N12" i="26"/>
  <c r="M12" i="26"/>
  <c r="O12" i="26" s="1"/>
  <c r="N11" i="26"/>
  <c r="M11" i="26"/>
  <c r="S11" i="26" s="1"/>
  <c r="T11" i="26" s="1"/>
  <c r="N10" i="26"/>
  <c r="M10" i="26"/>
  <c r="O10" i="26" s="1"/>
  <c r="N9" i="26"/>
  <c r="M9" i="26"/>
  <c r="S9" i="26" s="1"/>
  <c r="T9" i="26" s="1"/>
  <c r="N8" i="26"/>
  <c r="M8" i="26"/>
  <c r="O8" i="26" s="1"/>
  <c r="N7" i="26"/>
  <c r="M7" i="26"/>
  <c r="S7" i="26" s="1"/>
  <c r="Q28" i="25"/>
  <c r="P28" i="25"/>
  <c r="L28" i="25"/>
  <c r="K28" i="25"/>
  <c r="J28" i="25"/>
  <c r="I28" i="25"/>
  <c r="H28" i="25"/>
  <c r="G28" i="25"/>
  <c r="F28" i="25"/>
  <c r="E28" i="25"/>
  <c r="D28" i="25"/>
  <c r="N27" i="25"/>
  <c r="M27" i="25"/>
  <c r="S27" i="25" s="1"/>
  <c r="T27" i="25" s="1"/>
  <c r="N26" i="25"/>
  <c r="M26" i="25"/>
  <c r="R26" i="25" s="1"/>
  <c r="N25" i="25"/>
  <c r="M25" i="25"/>
  <c r="S25" i="25" s="1"/>
  <c r="T25" i="25" s="1"/>
  <c r="N24" i="25"/>
  <c r="M24" i="25"/>
  <c r="R24" i="25" s="1"/>
  <c r="N23" i="25"/>
  <c r="M23" i="25"/>
  <c r="S23" i="25" s="1"/>
  <c r="T23" i="25" s="1"/>
  <c r="O22" i="25"/>
  <c r="N22" i="25"/>
  <c r="M22" i="25"/>
  <c r="R22" i="25" s="1"/>
  <c r="N21" i="25"/>
  <c r="M21" i="25"/>
  <c r="S21" i="25" s="1"/>
  <c r="T21" i="25" s="1"/>
  <c r="N20" i="25"/>
  <c r="M20" i="25"/>
  <c r="R20" i="25" s="1"/>
  <c r="N19" i="25"/>
  <c r="M19" i="25"/>
  <c r="S19" i="25" s="1"/>
  <c r="T19" i="25" s="1"/>
  <c r="N18" i="25"/>
  <c r="M18" i="25"/>
  <c r="R18" i="25" s="1"/>
  <c r="N17" i="25"/>
  <c r="M17" i="25"/>
  <c r="S17" i="25" s="1"/>
  <c r="T17" i="25" s="1"/>
  <c r="N16" i="25"/>
  <c r="M16" i="25"/>
  <c r="R16" i="25" s="1"/>
  <c r="N15" i="25"/>
  <c r="M15" i="25"/>
  <c r="S15" i="25" s="1"/>
  <c r="T15" i="25" s="1"/>
  <c r="N14" i="25"/>
  <c r="M14" i="25"/>
  <c r="R14" i="25" s="1"/>
  <c r="N13" i="25"/>
  <c r="M13" i="25"/>
  <c r="S13" i="25" s="1"/>
  <c r="T13" i="25" s="1"/>
  <c r="N12" i="25"/>
  <c r="M12" i="25"/>
  <c r="R12" i="25" s="1"/>
  <c r="N11" i="25"/>
  <c r="M11" i="25"/>
  <c r="S11" i="25" s="1"/>
  <c r="T11" i="25" s="1"/>
  <c r="N10" i="25"/>
  <c r="M10" i="25"/>
  <c r="R10" i="25" s="1"/>
  <c r="N9" i="25"/>
  <c r="M9" i="25"/>
  <c r="S9" i="25" s="1"/>
  <c r="T9" i="25" s="1"/>
  <c r="N8" i="25"/>
  <c r="M8" i="25"/>
  <c r="R8" i="25" s="1"/>
  <c r="N7" i="25"/>
  <c r="M7" i="25"/>
  <c r="S7" i="25" s="1"/>
  <c r="Q28" i="24"/>
  <c r="P28" i="24"/>
  <c r="L28" i="24"/>
  <c r="K28" i="24"/>
  <c r="J28" i="24"/>
  <c r="I28" i="24"/>
  <c r="H28" i="24"/>
  <c r="G28" i="24"/>
  <c r="F28" i="24"/>
  <c r="E28" i="24"/>
  <c r="D28" i="24"/>
  <c r="D29" i="24" s="1"/>
  <c r="N27" i="24"/>
  <c r="M27" i="24"/>
  <c r="S27" i="24" s="1"/>
  <c r="T27" i="24" s="1"/>
  <c r="N26" i="24"/>
  <c r="M26" i="24"/>
  <c r="R26" i="24" s="1"/>
  <c r="N25" i="24"/>
  <c r="M25" i="24"/>
  <c r="S25" i="24" s="1"/>
  <c r="T25" i="24" s="1"/>
  <c r="N24" i="24"/>
  <c r="M24" i="24"/>
  <c r="R24" i="24" s="1"/>
  <c r="N23" i="24"/>
  <c r="M23" i="24"/>
  <c r="S23" i="24" s="1"/>
  <c r="T23" i="24" s="1"/>
  <c r="N22" i="24"/>
  <c r="M22" i="24"/>
  <c r="O22" i="24" s="1"/>
  <c r="N21" i="24"/>
  <c r="M21" i="24"/>
  <c r="S21" i="24" s="1"/>
  <c r="T21" i="24" s="1"/>
  <c r="N20" i="24"/>
  <c r="M20" i="24"/>
  <c r="R20" i="24" s="1"/>
  <c r="N19" i="24"/>
  <c r="M19" i="24"/>
  <c r="S19" i="24" s="1"/>
  <c r="T19" i="24" s="1"/>
  <c r="N18" i="24"/>
  <c r="M18" i="24"/>
  <c r="R18" i="24" s="1"/>
  <c r="N17" i="24"/>
  <c r="M17" i="24"/>
  <c r="S17" i="24" s="1"/>
  <c r="T17" i="24" s="1"/>
  <c r="N16" i="24"/>
  <c r="M16" i="24"/>
  <c r="R16" i="24" s="1"/>
  <c r="N15" i="24"/>
  <c r="M15" i="24"/>
  <c r="S15" i="24" s="1"/>
  <c r="T15" i="24" s="1"/>
  <c r="O14" i="24"/>
  <c r="N14" i="24"/>
  <c r="M14" i="24"/>
  <c r="R14" i="24" s="1"/>
  <c r="N13" i="24"/>
  <c r="M13" i="24"/>
  <c r="S13" i="24" s="1"/>
  <c r="T13" i="24" s="1"/>
  <c r="N12" i="24"/>
  <c r="M12" i="24"/>
  <c r="R12" i="24" s="1"/>
  <c r="N11" i="24"/>
  <c r="M11" i="24"/>
  <c r="S11" i="24" s="1"/>
  <c r="T11" i="24" s="1"/>
  <c r="N10" i="24"/>
  <c r="M10" i="24"/>
  <c r="O10" i="24" s="1"/>
  <c r="N9" i="24"/>
  <c r="M9" i="24"/>
  <c r="S9" i="24" s="1"/>
  <c r="T9" i="24" s="1"/>
  <c r="N8" i="24"/>
  <c r="M8" i="24"/>
  <c r="O8" i="24" s="1"/>
  <c r="N7" i="24"/>
  <c r="M7" i="24"/>
  <c r="S7" i="24" s="1"/>
  <c r="Q28" i="23"/>
  <c r="P28" i="23"/>
  <c r="L28" i="23"/>
  <c r="K28" i="23"/>
  <c r="J28" i="23"/>
  <c r="I28" i="23"/>
  <c r="H28" i="23"/>
  <c r="G28" i="23"/>
  <c r="F28" i="23"/>
  <c r="E28" i="23"/>
  <c r="D28" i="23"/>
  <c r="N27" i="23"/>
  <c r="M27" i="23"/>
  <c r="S27" i="23" s="1"/>
  <c r="T27" i="23" s="1"/>
  <c r="N26" i="23"/>
  <c r="M26" i="23"/>
  <c r="R26" i="23" s="1"/>
  <c r="N25" i="23"/>
  <c r="M25" i="23"/>
  <c r="S25" i="23" s="1"/>
  <c r="T25" i="23" s="1"/>
  <c r="N24" i="23"/>
  <c r="M24" i="23"/>
  <c r="R24" i="23" s="1"/>
  <c r="N23" i="23"/>
  <c r="M23" i="23"/>
  <c r="S23" i="23" s="1"/>
  <c r="T23" i="23" s="1"/>
  <c r="N22" i="23"/>
  <c r="M22" i="23"/>
  <c r="O22" i="23" s="1"/>
  <c r="N21" i="23"/>
  <c r="M21" i="23"/>
  <c r="S21" i="23" s="1"/>
  <c r="T21" i="23" s="1"/>
  <c r="N20" i="23"/>
  <c r="M20" i="23"/>
  <c r="O20" i="23" s="1"/>
  <c r="N19" i="23"/>
  <c r="M19" i="23"/>
  <c r="S19" i="23" s="1"/>
  <c r="T19" i="23" s="1"/>
  <c r="N18" i="23"/>
  <c r="M18" i="23"/>
  <c r="O18" i="23" s="1"/>
  <c r="N17" i="23"/>
  <c r="M17" i="23"/>
  <c r="S17" i="23" s="1"/>
  <c r="T17" i="23" s="1"/>
  <c r="N16" i="23"/>
  <c r="M16" i="23"/>
  <c r="O16" i="23" s="1"/>
  <c r="N15" i="23"/>
  <c r="M15" i="23"/>
  <c r="S15" i="23" s="1"/>
  <c r="T15" i="23" s="1"/>
  <c r="N14" i="23"/>
  <c r="M14" i="23"/>
  <c r="O14" i="23" s="1"/>
  <c r="N13" i="23"/>
  <c r="M13" i="23"/>
  <c r="S13" i="23" s="1"/>
  <c r="T13" i="23" s="1"/>
  <c r="N12" i="23"/>
  <c r="M12" i="23"/>
  <c r="O12" i="23" s="1"/>
  <c r="N11" i="23"/>
  <c r="M11" i="23"/>
  <c r="S11" i="23" s="1"/>
  <c r="T11" i="23" s="1"/>
  <c r="N10" i="23"/>
  <c r="M10" i="23"/>
  <c r="N9" i="23"/>
  <c r="M9" i="23"/>
  <c r="S9" i="23" s="1"/>
  <c r="T9" i="23" s="1"/>
  <c r="N8" i="23"/>
  <c r="M8" i="23"/>
  <c r="O8" i="23" s="1"/>
  <c r="N7" i="23"/>
  <c r="M7" i="23"/>
  <c r="S7" i="23" s="1"/>
  <c r="Q28" i="22"/>
  <c r="P28" i="22"/>
  <c r="L28" i="22"/>
  <c r="K28" i="22"/>
  <c r="J28" i="22"/>
  <c r="I28" i="22"/>
  <c r="H28" i="22"/>
  <c r="G28" i="22"/>
  <c r="F28" i="22"/>
  <c r="E28" i="22"/>
  <c r="D28" i="22"/>
  <c r="N27" i="22"/>
  <c r="M27" i="22"/>
  <c r="S27" i="22" s="1"/>
  <c r="T27" i="22" s="1"/>
  <c r="N26" i="22"/>
  <c r="M26" i="22"/>
  <c r="R26" i="22" s="1"/>
  <c r="N25" i="22"/>
  <c r="M25" i="22"/>
  <c r="S25" i="22" s="1"/>
  <c r="T25" i="22" s="1"/>
  <c r="N24" i="22"/>
  <c r="M24" i="22"/>
  <c r="R24" i="22" s="1"/>
  <c r="N23" i="22"/>
  <c r="M23" i="22"/>
  <c r="S23" i="22" s="1"/>
  <c r="T23" i="22" s="1"/>
  <c r="O22" i="22"/>
  <c r="N22" i="22"/>
  <c r="M22" i="22"/>
  <c r="R22" i="22" s="1"/>
  <c r="N21" i="22"/>
  <c r="M21" i="22"/>
  <c r="S21" i="22" s="1"/>
  <c r="T21" i="22" s="1"/>
  <c r="O20" i="22"/>
  <c r="N20" i="22"/>
  <c r="M20" i="22"/>
  <c r="R20" i="22" s="1"/>
  <c r="N19" i="22"/>
  <c r="M19" i="22"/>
  <c r="S19" i="22" s="1"/>
  <c r="T19" i="22" s="1"/>
  <c r="N18" i="22"/>
  <c r="M18" i="22"/>
  <c r="R18" i="22" s="1"/>
  <c r="N17" i="22"/>
  <c r="M17" i="22"/>
  <c r="S17" i="22" s="1"/>
  <c r="T17" i="22" s="1"/>
  <c r="N16" i="22"/>
  <c r="M16" i="22"/>
  <c r="R16" i="22" s="1"/>
  <c r="N15" i="22"/>
  <c r="M15" i="22"/>
  <c r="S15" i="22" s="1"/>
  <c r="T15" i="22" s="1"/>
  <c r="O14" i="22"/>
  <c r="N14" i="22"/>
  <c r="M14" i="22"/>
  <c r="R14" i="22" s="1"/>
  <c r="N13" i="22"/>
  <c r="M13" i="22"/>
  <c r="S13" i="22" s="1"/>
  <c r="T13" i="22" s="1"/>
  <c r="O12" i="22"/>
  <c r="N12" i="22"/>
  <c r="M12" i="22"/>
  <c r="R12" i="22" s="1"/>
  <c r="N11" i="22"/>
  <c r="M11" i="22"/>
  <c r="S11" i="22" s="1"/>
  <c r="T11" i="22" s="1"/>
  <c r="N10" i="22"/>
  <c r="M10" i="22"/>
  <c r="R10" i="22" s="1"/>
  <c r="N9" i="22"/>
  <c r="M9" i="22"/>
  <c r="S9" i="22" s="1"/>
  <c r="T9" i="22" s="1"/>
  <c r="N8" i="22"/>
  <c r="M8" i="22"/>
  <c r="R8" i="22" s="1"/>
  <c r="N7" i="22"/>
  <c r="N28" i="22" s="1"/>
  <c r="M7" i="22"/>
  <c r="S7" i="22" s="1"/>
  <c r="Q28" i="21"/>
  <c r="P28" i="21"/>
  <c r="L28" i="21"/>
  <c r="K28" i="21"/>
  <c r="J28" i="21"/>
  <c r="I28" i="21"/>
  <c r="H28" i="21"/>
  <c r="G28" i="21"/>
  <c r="F28" i="21"/>
  <c r="E28" i="21"/>
  <c r="D28" i="21"/>
  <c r="N27" i="21"/>
  <c r="M27" i="21"/>
  <c r="S27" i="21" s="1"/>
  <c r="T27" i="21" s="1"/>
  <c r="N26" i="21"/>
  <c r="M26" i="21"/>
  <c r="R26" i="21" s="1"/>
  <c r="N25" i="21"/>
  <c r="M25" i="21"/>
  <c r="S25" i="21" s="1"/>
  <c r="T25" i="21" s="1"/>
  <c r="O24" i="21"/>
  <c r="N24" i="21"/>
  <c r="M24" i="21"/>
  <c r="R24" i="21" s="1"/>
  <c r="N23" i="21"/>
  <c r="M23" i="21"/>
  <c r="S23" i="21" s="1"/>
  <c r="T23" i="21" s="1"/>
  <c r="N22" i="21"/>
  <c r="M22" i="21"/>
  <c r="O22" i="21" s="1"/>
  <c r="N21" i="21"/>
  <c r="M21" i="21"/>
  <c r="S21" i="21" s="1"/>
  <c r="T21" i="21" s="1"/>
  <c r="N20" i="21"/>
  <c r="M20" i="21"/>
  <c r="O20" i="21" s="1"/>
  <c r="N19" i="21"/>
  <c r="M19" i="21"/>
  <c r="S19" i="21" s="1"/>
  <c r="T19" i="21" s="1"/>
  <c r="N18" i="21"/>
  <c r="M18" i="21"/>
  <c r="O18" i="21" s="1"/>
  <c r="N17" i="21"/>
  <c r="M17" i="21"/>
  <c r="S17" i="21" s="1"/>
  <c r="T17" i="21" s="1"/>
  <c r="N16" i="21"/>
  <c r="M16" i="21"/>
  <c r="O16" i="21" s="1"/>
  <c r="N15" i="21"/>
  <c r="M15" i="21"/>
  <c r="S15" i="21" s="1"/>
  <c r="T15" i="21" s="1"/>
  <c r="N14" i="21"/>
  <c r="M14" i="21"/>
  <c r="O14" i="21" s="1"/>
  <c r="N13" i="21"/>
  <c r="M13" i="21"/>
  <c r="S13" i="21" s="1"/>
  <c r="T13" i="21" s="1"/>
  <c r="N12" i="21"/>
  <c r="M12" i="21"/>
  <c r="O12" i="21" s="1"/>
  <c r="N11" i="21"/>
  <c r="M11" i="21"/>
  <c r="S11" i="21" s="1"/>
  <c r="T11" i="21" s="1"/>
  <c r="N10" i="21"/>
  <c r="M10" i="21"/>
  <c r="O10" i="21" s="1"/>
  <c r="N9" i="21"/>
  <c r="M9" i="21"/>
  <c r="S9" i="21" s="1"/>
  <c r="T9" i="21" s="1"/>
  <c r="N8" i="21"/>
  <c r="M8" i="21"/>
  <c r="O8" i="21" s="1"/>
  <c r="N7" i="21"/>
  <c r="M7" i="21"/>
  <c r="S7" i="21" s="1"/>
  <c r="Q28" i="20"/>
  <c r="P28" i="20"/>
  <c r="L28" i="20"/>
  <c r="K28" i="20"/>
  <c r="J28" i="20"/>
  <c r="I28" i="20"/>
  <c r="H28" i="20"/>
  <c r="G28" i="20"/>
  <c r="F28" i="20"/>
  <c r="E28" i="20"/>
  <c r="D28" i="20"/>
  <c r="N27" i="20"/>
  <c r="M27" i="20"/>
  <c r="S27" i="20" s="1"/>
  <c r="T27" i="20" s="1"/>
  <c r="O26" i="20"/>
  <c r="N26" i="20"/>
  <c r="M26" i="20"/>
  <c r="R26" i="20" s="1"/>
  <c r="V26" i="20" s="1"/>
  <c r="N25" i="20"/>
  <c r="M25" i="20"/>
  <c r="S25" i="20" s="1"/>
  <c r="T25" i="20" s="1"/>
  <c r="N24" i="20"/>
  <c r="M24" i="20"/>
  <c r="R24" i="20" s="1"/>
  <c r="V24" i="20" s="1"/>
  <c r="N23" i="20"/>
  <c r="M23" i="20"/>
  <c r="S23" i="20" s="1"/>
  <c r="T23" i="20" s="1"/>
  <c r="N22" i="20"/>
  <c r="M22" i="20"/>
  <c r="O22" i="20" s="1"/>
  <c r="N21" i="20"/>
  <c r="M21" i="20"/>
  <c r="S21" i="20" s="1"/>
  <c r="T21" i="20" s="1"/>
  <c r="N20" i="20"/>
  <c r="M20" i="20"/>
  <c r="O20" i="20" s="1"/>
  <c r="N19" i="20"/>
  <c r="M19" i="20"/>
  <c r="S19" i="20" s="1"/>
  <c r="T19" i="20" s="1"/>
  <c r="N18" i="20"/>
  <c r="M18" i="20"/>
  <c r="O18" i="20" s="1"/>
  <c r="N17" i="20"/>
  <c r="M17" i="20"/>
  <c r="S17" i="20" s="1"/>
  <c r="T17" i="20" s="1"/>
  <c r="N16" i="20"/>
  <c r="M16" i="20"/>
  <c r="O16" i="20" s="1"/>
  <c r="N15" i="20"/>
  <c r="M15" i="20"/>
  <c r="S15" i="20" s="1"/>
  <c r="T15" i="20" s="1"/>
  <c r="N14" i="20"/>
  <c r="M14" i="20"/>
  <c r="O14" i="20" s="1"/>
  <c r="N13" i="20"/>
  <c r="M13" i="20"/>
  <c r="S13" i="20" s="1"/>
  <c r="T13" i="20" s="1"/>
  <c r="N12" i="20"/>
  <c r="M12" i="20"/>
  <c r="O12" i="20" s="1"/>
  <c r="N11" i="20"/>
  <c r="M11" i="20"/>
  <c r="S11" i="20" s="1"/>
  <c r="T11" i="20" s="1"/>
  <c r="N10" i="20"/>
  <c r="M10" i="20"/>
  <c r="O10" i="20" s="1"/>
  <c r="N9" i="20"/>
  <c r="M9" i="20"/>
  <c r="S9" i="20" s="1"/>
  <c r="T9" i="20" s="1"/>
  <c r="N8" i="20"/>
  <c r="M8" i="20"/>
  <c r="O8" i="20" s="1"/>
  <c r="N7" i="20"/>
  <c r="M7" i="20"/>
  <c r="S7" i="20" s="1"/>
  <c r="Q28" i="19"/>
  <c r="P28" i="19"/>
  <c r="L28" i="19"/>
  <c r="K28" i="19"/>
  <c r="J28" i="19"/>
  <c r="I28" i="19"/>
  <c r="H28" i="19"/>
  <c r="G28" i="19"/>
  <c r="F28" i="19"/>
  <c r="E28" i="19"/>
  <c r="D28" i="19"/>
  <c r="N27" i="19"/>
  <c r="M27" i="19"/>
  <c r="S27" i="19" s="1"/>
  <c r="T27" i="19" s="1"/>
  <c r="N26" i="19"/>
  <c r="M26" i="19"/>
  <c r="S26" i="19" s="1"/>
  <c r="T26" i="19" s="1"/>
  <c r="N25" i="19"/>
  <c r="M25" i="19"/>
  <c r="S25" i="19" s="1"/>
  <c r="T25" i="19" s="1"/>
  <c r="N24" i="19"/>
  <c r="M24" i="19"/>
  <c r="S24" i="19" s="1"/>
  <c r="T24" i="19" s="1"/>
  <c r="N23" i="19"/>
  <c r="M23" i="19"/>
  <c r="S23" i="19" s="1"/>
  <c r="T23" i="19" s="1"/>
  <c r="N22" i="19"/>
  <c r="M22" i="19"/>
  <c r="S22" i="19" s="1"/>
  <c r="T22" i="19" s="1"/>
  <c r="N21" i="19"/>
  <c r="M21" i="19"/>
  <c r="S21" i="19" s="1"/>
  <c r="T21" i="19" s="1"/>
  <c r="N20" i="19"/>
  <c r="M20" i="19"/>
  <c r="S20" i="19" s="1"/>
  <c r="T20" i="19" s="1"/>
  <c r="N19" i="19"/>
  <c r="M19" i="19"/>
  <c r="S19" i="19" s="1"/>
  <c r="T19" i="19" s="1"/>
  <c r="R18" i="19"/>
  <c r="V18" i="19" s="1"/>
  <c r="O18" i="19"/>
  <c r="N18" i="19"/>
  <c r="M18" i="19"/>
  <c r="S18" i="19" s="1"/>
  <c r="T18" i="19" s="1"/>
  <c r="N17" i="19"/>
  <c r="M17" i="19"/>
  <c r="S17" i="19" s="1"/>
  <c r="T17" i="19" s="1"/>
  <c r="N16" i="19"/>
  <c r="M16" i="19"/>
  <c r="S16" i="19" s="1"/>
  <c r="T16" i="19" s="1"/>
  <c r="N15" i="19"/>
  <c r="M15" i="19"/>
  <c r="S15" i="19" s="1"/>
  <c r="T15" i="19" s="1"/>
  <c r="N14" i="19"/>
  <c r="M14" i="19"/>
  <c r="S14" i="19" s="1"/>
  <c r="T14" i="19" s="1"/>
  <c r="N13" i="19"/>
  <c r="M13" i="19"/>
  <c r="S13" i="19" s="1"/>
  <c r="T13" i="19" s="1"/>
  <c r="N12" i="19"/>
  <c r="M12" i="19"/>
  <c r="S12" i="19" s="1"/>
  <c r="T12" i="19" s="1"/>
  <c r="N11" i="19"/>
  <c r="M11" i="19"/>
  <c r="S11" i="19" s="1"/>
  <c r="T11" i="19" s="1"/>
  <c r="R10" i="19"/>
  <c r="V10" i="19" s="1"/>
  <c r="O10" i="19"/>
  <c r="N10" i="19"/>
  <c r="M10" i="19"/>
  <c r="S10" i="19" s="1"/>
  <c r="T10" i="19" s="1"/>
  <c r="N9" i="19"/>
  <c r="M9" i="19"/>
  <c r="S9" i="19" s="1"/>
  <c r="T9" i="19" s="1"/>
  <c r="N8" i="19"/>
  <c r="M8" i="19"/>
  <c r="S8" i="19" s="1"/>
  <c r="T8" i="19" s="1"/>
  <c r="N7" i="19"/>
  <c r="M7" i="19"/>
  <c r="S7" i="19" s="1"/>
  <c r="Q28" i="18"/>
  <c r="P28" i="18"/>
  <c r="L28" i="18"/>
  <c r="K28" i="18"/>
  <c r="J28" i="18"/>
  <c r="I28" i="18"/>
  <c r="H28" i="18"/>
  <c r="G28" i="18"/>
  <c r="F28" i="18"/>
  <c r="E28" i="18"/>
  <c r="D28" i="18"/>
  <c r="N27" i="18"/>
  <c r="M27" i="18"/>
  <c r="S27" i="18" s="1"/>
  <c r="T27" i="18" s="1"/>
  <c r="N26" i="18"/>
  <c r="M26" i="18"/>
  <c r="R26" i="18" s="1"/>
  <c r="N25" i="18"/>
  <c r="M25" i="18"/>
  <c r="S25" i="18" s="1"/>
  <c r="T25" i="18" s="1"/>
  <c r="N24" i="18"/>
  <c r="M24" i="18"/>
  <c r="R24" i="18" s="1"/>
  <c r="N23" i="18"/>
  <c r="M23" i="18"/>
  <c r="S23" i="18" s="1"/>
  <c r="T23" i="18" s="1"/>
  <c r="N22" i="18"/>
  <c r="M22" i="18"/>
  <c r="O22" i="18" s="1"/>
  <c r="N21" i="18"/>
  <c r="M21" i="18"/>
  <c r="S21" i="18" s="1"/>
  <c r="T21" i="18" s="1"/>
  <c r="N20" i="18"/>
  <c r="M20" i="18"/>
  <c r="R20" i="18" s="1"/>
  <c r="N19" i="18"/>
  <c r="M19" i="18"/>
  <c r="S19" i="18" s="1"/>
  <c r="T19" i="18" s="1"/>
  <c r="O18" i="18"/>
  <c r="N18" i="18"/>
  <c r="M18" i="18"/>
  <c r="R18" i="18" s="1"/>
  <c r="N17" i="18"/>
  <c r="M17" i="18"/>
  <c r="S17" i="18" s="1"/>
  <c r="T17" i="18" s="1"/>
  <c r="N16" i="18"/>
  <c r="M16" i="18"/>
  <c r="O16" i="18" s="1"/>
  <c r="N15" i="18"/>
  <c r="M15" i="18"/>
  <c r="S15" i="18" s="1"/>
  <c r="T15" i="18" s="1"/>
  <c r="N14" i="18"/>
  <c r="M14" i="18"/>
  <c r="O14" i="18" s="1"/>
  <c r="N13" i="18"/>
  <c r="M13" i="18"/>
  <c r="S13" i="18" s="1"/>
  <c r="T13" i="18" s="1"/>
  <c r="N12" i="18"/>
  <c r="M12" i="18"/>
  <c r="O12" i="18" s="1"/>
  <c r="N11" i="18"/>
  <c r="M11" i="18"/>
  <c r="S11" i="18" s="1"/>
  <c r="T11" i="18" s="1"/>
  <c r="N10" i="18"/>
  <c r="M10" i="18"/>
  <c r="O10" i="18" s="1"/>
  <c r="N9" i="18"/>
  <c r="M9" i="18"/>
  <c r="S9" i="18" s="1"/>
  <c r="T9" i="18" s="1"/>
  <c r="N8" i="18"/>
  <c r="M8" i="18"/>
  <c r="O8" i="18" s="1"/>
  <c r="N7" i="18"/>
  <c r="M7" i="18"/>
  <c r="S7" i="18" s="1"/>
  <c r="Q28" i="17"/>
  <c r="P28" i="17"/>
  <c r="L28" i="17"/>
  <c r="K28" i="17"/>
  <c r="J28" i="17"/>
  <c r="I28" i="17"/>
  <c r="H28" i="17"/>
  <c r="G28" i="17"/>
  <c r="F28" i="17"/>
  <c r="E28" i="17"/>
  <c r="D28" i="17"/>
  <c r="N27" i="17"/>
  <c r="M27" i="17"/>
  <c r="S27" i="17" s="1"/>
  <c r="T27" i="17" s="1"/>
  <c r="N26" i="17"/>
  <c r="M26" i="17"/>
  <c r="R26" i="17" s="1"/>
  <c r="N25" i="17"/>
  <c r="M25" i="17"/>
  <c r="S25" i="17" s="1"/>
  <c r="T25" i="17" s="1"/>
  <c r="N24" i="17"/>
  <c r="M24" i="17"/>
  <c r="R24" i="17" s="1"/>
  <c r="N23" i="17"/>
  <c r="M23" i="17"/>
  <c r="S23" i="17" s="1"/>
  <c r="T23" i="17" s="1"/>
  <c r="N22" i="17"/>
  <c r="M22" i="17"/>
  <c r="O22" i="17" s="1"/>
  <c r="N21" i="17"/>
  <c r="M21" i="17"/>
  <c r="S21" i="17" s="1"/>
  <c r="T21" i="17" s="1"/>
  <c r="N20" i="17"/>
  <c r="M20" i="17"/>
  <c r="O20" i="17" s="1"/>
  <c r="N19" i="17"/>
  <c r="M19" i="17"/>
  <c r="S19" i="17" s="1"/>
  <c r="T19" i="17" s="1"/>
  <c r="N18" i="17"/>
  <c r="M18" i="17"/>
  <c r="O18" i="17" s="1"/>
  <c r="N17" i="17"/>
  <c r="M17" i="17"/>
  <c r="S17" i="17" s="1"/>
  <c r="T17" i="17" s="1"/>
  <c r="N16" i="17"/>
  <c r="M16" i="17"/>
  <c r="O16" i="17" s="1"/>
  <c r="N15" i="17"/>
  <c r="M15" i="17"/>
  <c r="S15" i="17" s="1"/>
  <c r="T15" i="17" s="1"/>
  <c r="N14" i="17"/>
  <c r="M14" i="17"/>
  <c r="O14" i="17" s="1"/>
  <c r="N13" i="17"/>
  <c r="M13" i="17"/>
  <c r="S13" i="17" s="1"/>
  <c r="T13" i="17" s="1"/>
  <c r="N12" i="17"/>
  <c r="M12" i="17"/>
  <c r="O12" i="17" s="1"/>
  <c r="N11" i="17"/>
  <c r="M11" i="17"/>
  <c r="S11" i="17" s="1"/>
  <c r="T11" i="17" s="1"/>
  <c r="N10" i="17"/>
  <c r="M10" i="17"/>
  <c r="O10" i="17" s="1"/>
  <c r="N9" i="17"/>
  <c r="M9" i="17"/>
  <c r="S9" i="17" s="1"/>
  <c r="T9" i="17" s="1"/>
  <c r="N8" i="17"/>
  <c r="M8" i="17"/>
  <c r="R8" i="17" s="1"/>
  <c r="N7" i="17"/>
  <c r="M7" i="17"/>
  <c r="S7" i="17" s="1"/>
  <c r="Q28" i="16"/>
  <c r="P28" i="16"/>
  <c r="L28" i="16"/>
  <c r="K28" i="16"/>
  <c r="J28" i="16"/>
  <c r="I28" i="16"/>
  <c r="H28" i="16"/>
  <c r="G28" i="16"/>
  <c r="F28" i="16"/>
  <c r="E28" i="16"/>
  <c r="D28" i="16"/>
  <c r="O27" i="16"/>
  <c r="N27" i="16"/>
  <c r="M27" i="16"/>
  <c r="S27" i="16" s="1"/>
  <c r="T27" i="16" s="1"/>
  <c r="N26" i="16"/>
  <c r="M26" i="16"/>
  <c r="O26" i="16" s="1"/>
  <c r="N25" i="16"/>
  <c r="M25" i="16"/>
  <c r="S25" i="16" s="1"/>
  <c r="T25" i="16" s="1"/>
  <c r="N24" i="16"/>
  <c r="M24" i="16"/>
  <c r="O24" i="16" s="1"/>
  <c r="N23" i="16"/>
  <c r="M23" i="16"/>
  <c r="S23" i="16" s="1"/>
  <c r="T23" i="16" s="1"/>
  <c r="N22" i="16"/>
  <c r="M22" i="16"/>
  <c r="O22" i="16" s="1"/>
  <c r="N21" i="16"/>
  <c r="M21" i="16"/>
  <c r="S21" i="16" s="1"/>
  <c r="T21" i="16" s="1"/>
  <c r="N20" i="16"/>
  <c r="M20" i="16"/>
  <c r="O20" i="16" s="1"/>
  <c r="O19" i="16"/>
  <c r="N19" i="16"/>
  <c r="M19" i="16"/>
  <c r="S19" i="16" s="1"/>
  <c r="T19" i="16" s="1"/>
  <c r="N18" i="16"/>
  <c r="M18" i="16"/>
  <c r="O18" i="16" s="1"/>
  <c r="N17" i="16"/>
  <c r="M17" i="16"/>
  <c r="S17" i="16" s="1"/>
  <c r="T17" i="16" s="1"/>
  <c r="N16" i="16"/>
  <c r="M16" i="16"/>
  <c r="O16" i="16" s="1"/>
  <c r="N15" i="16"/>
  <c r="M15" i="16"/>
  <c r="S15" i="16" s="1"/>
  <c r="T15" i="16" s="1"/>
  <c r="N14" i="16"/>
  <c r="M14" i="16"/>
  <c r="O14" i="16" s="1"/>
  <c r="N13" i="16"/>
  <c r="M13" i="16"/>
  <c r="S13" i="16" s="1"/>
  <c r="T13" i="16" s="1"/>
  <c r="N12" i="16"/>
  <c r="M12" i="16"/>
  <c r="O12" i="16" s="1"/>
  <c r="N11" i="16"/>
  <c r="M11" i="16"/>
  <c r="S11" i="16" s="1"/>
  <c r="T11" i="16" s="1"/>
  <c r="N10" i="16"/>
  <c r="M10" i="16"/>
  <c r="O10" i="16" s="1"/>
  <c r="N9" i="16"/>
  <c r="M9" i="16"/>
  <c r="S9" i="16" s="1"/>
  <c r="T9" i="16" s="1"/>
  <c r="N8" i="16"/>
  <c r="M8" i="16"/>
  <c r="O8" i="16" s="1"/>
  <c r="N7" i="16"/>
  <c r="M7" i="16"/>
  <c r="S7" i="16" s="1"/>
  <c r="Q28" i="15"/>
  <c r="P28" i="15"/>
  <c r="L28" i="15"/>
  <c r="K28" i="15"/>
  <c r="J28" i="15"/>
  <c r="H28" i="15"/>
  <c r="G28" i="15"/>
  <c r="F28" i="15"/>
  <c r="E28" i="15"/>
  <c r="D28" i="15"/>
  <c r="N27" i="15"/>
  <c r="M27" i="15"/>
  <c r="S27" i="15" s="1"/>
  <c r="T27" i="15" s="1"/>
  <c r="N26" i="15"/>
  <c r="M26" i="15"/>
  <c r="R26" i="15" s="1"/>
  <c r="N25" i="15"/>
  <c r="M25" i="15"/>
  <c r="S25" i="15" s="1"/>
  <c r="T25" i="15" s="1"/>
  <c r="O24" i="15"/>
  <c r="N24" i="15"/>
  <c r="M24" i="15"/>
  <c r="R24" i="15" s="1"/>
  <c r="N23" i="15"/>
  <c r="M23" i="15"/>
  <c r="S23" i="15" s="1"/>
  <c r="T23" i="15" s="1"/>
  <c r="O22" i="15"/>
  <c r="N22" i="15"/>
  <c r="M22" i="15"/>
  <c r="R22" i="15" s="1"/>
  <c r="N21" i="15"/>
  <c r="M21" i="15"/>
  <c r="S21" i="15" s="1"/>
  <c r="T21" i="15" s="1"/>
  <c r="N20" i="15"/>
  <c r="M20" i="15"/>
  <c r="N19" i="15"/>
  <c r="M19" i="15"/>
  <c r="S19" i="15" s="1"/>
  <c r="T19" i="15" s="1"/>
  <c r="N18" i="15"/>
  <c r="M18" i="15"/>
  <c r="O18" i="15" s="1"/>
  <c r="N17" i="15"/>
  <c r="M17" i="15"/>
  <c r="S17" i="15" s="1"/>
  <c r="T17" i="15" s="1"/>
  <c r="N16" i="15"/>
  <c r="M16" i="15"/>
  <c r="O16" i="15" s="1"/>
  <c r="N15" i="15"/>
  <c r="M15" i="15"/>
  <c r="S15" i="15" s="1"/>
  <c r="T15" i="15" s="1"/>
  <c r="N14" i="15"/>
  <c r="M14" i="15"/>
  <c r="O14" i="15" s="1"/>
  <c r="N13" i="15"/>
  <c r="M13" i="15"/>
  <c r="S13" i="15" s="1"/>
  <c r="T13" i="15" s="1"/>
  <c r="N12" i="15"/>
  <c r="M12" i="15"/>
  <c r="O12" i="15" s="1"/>
  <c r="N11" i="15"/>
  <c r="M11" i="15"/>
  <c r="S11" i="15" s="1"/>
  <c r="T11" i="15" s="1"/>
  <c r="N10" i="15"/>
  <c r="M10" i="15"/>
  <c r="O10" i="15" s="1"/>
  <c r="N9" i="15"/>
  <c r="M9" i="15"/>
  <c r="S9" i="15" s="1"/>
  <c r="T9" i="15" s="1"/>
  <c r="N8" i="15"/>
  <c r="M8" i="15"/>
  <c r="O8" i="15" s="1"/>
  <c r="N7" i="15"/>
  <c r="M7" i="15"/>
  <c r="S7" i="15" s="1"/>
  <c r="Q28" i="14"/>
  <c r="P28" i="14"/>
  <c r="L28" i="14"/>
  <c r="K28" i="14"/>
  <c r="J28" i="14"/>
  <c r="I28" i="14"/>
  <c r="H28" i="14"/>
  <c r="G28" i="14"/>
  <c r="F28" i="14"/>
  <c r="E28" i="14"/>
  <c r="D28" i="14"/>
  <c r="N27" i="14"/>
  <c r="M27" i="14"/>
  <c r="S27" i="14" s="1"/>
  <c r="T27" i="14" s="1"/>
  <c r="N26" i="14"/>
  <c r="M26" i="14"/>
  <c r="N25" i="14"/>
  <c r="M25" i="14"/>
  <c r="S25" i="14" s="1"/>
  <c r="T25" i="14" s="1"/>
  <c r="N24" i="14"/>
  <c r="M24" i="14"/>
  <c r="R24" i="14" s="1"/>
  <c r="N23" i="14"/>
  <c r="M23" i="14"/>
  <c r="S23" i="14" s="1"/>
  <c r="T23" i="14" s="1"/>
  <c r="N22" i="14"/>
  <c r="M22" i="14"/>
  <c r="O22" i="14" s="1"/>
  <c r="N21" i="14"/>
  <c r="M21" i="14"/>
  <c r="S21" i="14" s="1"/>
  <c r="T21" i="14" s="1"/>
  <c r="N20" i="14"/>
  <c r="M20" i="14"/>
  <c r="R20" i="14" s="1"/>
  <c r="N19" i="14"/>
  <c r="M19" i="14"/>
  <c r="S19" i="14" s="1"/>
  <c r="T19" i="14" s="1"/>
  <c r="N18" i="14"/>
  <c r="M18" i="14"/>
  <c r="R18" i="14" s="1"/>
  <c r="N17" i="14"/>
  <c r="M17" i="14"/>
  <c r="S17" i="14" s="1"/>
  <c r="T17" i="14" s="1"/>
  <c r="N16" i="14"/>
  <c r="M16" i="14"/>
  <c r="N15" i="14"/>
  <c r="M15" i="14"/>
  <c r="S15" i="14" s="1"/>
  <c r="T15" i="14" s="1"/>
  <c r="N14" i="14"/>
  <c r="M14" i="14"/>
  <c r="N13" i="14"/>
  <c r="M13" i="14"/>
  <c r="S13" i="14" s="1"/>
  <c r="T13" i="14" s="1"/>
  <c r="N12" i="14"/>
  <c r="M12" i="14"/>
  <c r="R12" i="14" s="1"/>
  <c r="N11" i="14"/>
  <c r="M11" i="14"/>
  <c r="S11" i="14" s="1"/>
  <c r="T11" i="14" s="1"/>
  <c r="N10" i="14"/>
  <c r="M10" i="14"/>
  <c r="O10" i="14" s="1"/>
  <c r="N9" i="14"/>
  <c r="M9" i="14"/>
  <c r="S9" i="14" s="1"/>
  <c r="T9" i="14" s="1"/>
  <c r="N8" i="14"/>
  <c r="M8" i="14"/>
  <c r="O8" i="14" s="1"/>
  <c r="N7" i="14"/>
  <c r="M7" i="14"/>
  <c r="S7" i="14" s="1"/>
  <c r="Q28" i="13"/>
  <c r="P28" i="13"/>
  <c r="L28" i="13"/>
  <c r="K28" i="13"/>
  <c r="J28" i="13"/>
  <c r="I28" i="13"/>
  <c r="H28" i="13"/>
  <c r="G28" i="13"/>
  <c r="F28" i="13"/>
  <c r="E28" i="13"/>
  <c r="D28" i="13"/>
  <c r="N27" i="13"/>
  <c r="M27" i="13"/>
  <c r="S27" i="13" s="1"/>
  <c r="T27" i="13" s="1"/>
  <c r="N26" i="13"/>
  <c r="M26" i="13"/>
  <c r="R26" i="13" s="1"/>
  <c r="N25" i="13"/>
  <c r="M25" i="13"/>
  <c r="S25" i="13" s="1"/>
  <c r="T25" i="13" s="1"/>
  <c r="N24" i="13"/>
  <c r="M24" i="13"/>
  <c r="R24" i="13" s="1"/>
  <c r="N23" i="13"/>
  <c r="M23" i="13"/>
  <c r="S23" i="13" s="1"/>
  <c r="T23" i="13" s="1"/>
  <c r="N22" i="13"/>
  <c r="M22" i="13"/>
  <c r="O22" i="13" s="1"/>
  <c r="N21" i="13"/>
  <c r="M21" i="13"/>
  <c r="S21" i="13" s="1"/>
  <c r="T21" i="13" s="1"/>
  <c r="N20" i="13"/>
  <c r="M20" i="13"/>
  <c r="O20" i="13" s="1"/>
  <c r="N19" i="13"/>
  <c r="M19" i="13"/>
  <c r="S19" i="13" s="1"/>
  <c r="T19" i="13" s="1"/>
  <c r="N18" i="13"/>
  <c r="M18" i="13"/>
  <c r="O18" i="13" s="1"/>
  <c r="N17" i="13"/>
  <c r="M17" i="13"/>
  <c r="S17" i="13" s="1"/>
  <c r="T17" i="13" s="1"/>
  <c r="N16" i="13"/>
  <c r="M16" i="13"/>
  <c r="O16" i="13" s="1"/>
  <c r="N15" i="13"/>
  <c r="M15" i="13"/>
  <c r="S15" i="13" s="1"/>
  <c r="T15" i="13" s="1"/>
  <c r="N14" i="13"/>
  <c r="M14" i="13"/>
  <c r="O14" i="13" s="1"/>
  <c r="N13" i="13"/>
  <c r="M13" i="13"/>
  <c r="S13" i="13" s="1"/>
  <c r="T13" i="13" s="1"/>
  <c r="N12" i="13"/>
  <c r="M12" i="13"/>
  <c r="O12" i="13" s="1"/>
  <c r="N11" i="13"/>
  <c r="M11" i="13"/>
  <c r="S11" i="13" s="1"/>
  <c r="T11" i="13" s="1"/>
  <c r="N10" i="13"/>
  <c r="M10" i="13"/>
  <c r="O10" i="13" s="1"/>
  <c r="N9" i="13"/>
  <c r="M9" i="13"/>
  <c r="S9" i="13" s="1"/>
  <c r="T9" i="13" s="1"/>
  <c r="N8" i="13"/>
  <c r="M8" i="13"/>
  <c r="O8" i="13" s="1"/>
  <c r="N7" i="13"/>
  <c r="M7" i="13"/>
  <c r="S7" i="13" s="1"/>
  <c r="Q28" i="12"/>
  <c r="P28" i="12"/>
  <c r="L28" i="12"/>
  <c r="K28" i="12"/>
  <c r="J28" i="12"/>
  <c r="I28" i="12"/>
  <c r="H28" i="12"/>
  <c r="G28" i="12"/>
  <c r="F28" i="12"/>
  <c r="E28" i="12"/>
  <c r="D28" i="12"/>
  <c r="N27" i="12"/>
  <c r="M27" i="12"/>
  <c r="S27" i="12" s="1"/>
  <c r="T27" i="12" s="1"/>
  <c r="O26" i="12"/>
  <c r="N26" i="12"/>
  <c r="M26" i="12"/>
  <c r="R26" i="12" s="1"/>
  <c r="N25" i="12"/>
  <c r="M25" i="12"/>
  <c r="S25" i="12" s="1"/>
  <c r="T25" i="12" s="1"/>
  <c r="N24" i="12"/>
  <c r="M24" i="12"/>
  <c r="N23" i="12"/>
  <c r="M23" i="12"/>
  <c r="S23" i="12" s="1"/>
  <c r="T23" i="12" s="1"/>
  <c r="N22" i="12"/>
  <c r="M22" i="12"/>
  <c r="O22" i="12" s="1"/>
  <c r="N21" i="12"/>
  <c r="M21" i="12"/>
  <c r="S21" i="12" s="1"/>
  <c r="T21" i="12" s="1"/>
  <c r="N20" i="12"/>
  <c r="M20" i="12"/>
  <c r="O20" i="12" s="1"/>
  <c r="N19" i="12"/>
  <c r="M19" i="12"/>
  <c r="S19" i="12" s="1"/>
  <c r="T19" i="12" s="1"/>
  <c r="N18" i="12"/>
  <c r="M18" i="12"/>
  <c r="N17" i="12"/>
  <c r="M17" i="12"/>
  <c r="S17" i="12" s="1"/>
  <c r="T17" i="12" s="1"/>
  <c r="N16" i="12"/>
  <c r="M16" i="12"/>
  <c r="O16" i="12" s="1"/>
  <c r="N15" i="12"/>
  <c r="M15" i="12"/>
  <c r="S15" i="12" s="1"/>
  <c r="T15" i="12" s="1"/>
  <c r="N14" i="12"/>
  <c r="M14" i="12"/>
  <c r="R14" i="12" s="1"/>
  <c r="N13" i="12"/>
  <c r="M13" i="12"/>
  <c r="N12" i="12"/>
  <c r="M12" i="12"/>
  <c r="O12" i="12" s="1"/>
  <c r="N11" i="12"/>
  <c r="M11" i="12"/>
  <c r="S11" i="12" s="1"/>
  <c r="T11" i="12" s="1"/>
  <c r="N10" i="12"/>
  <c r="M10" i="12"/>
  <c r="O10" i="12" s="1"/>
  <c r="N9" i="12"/>
  <c r="M9" i="12"/>
  <c r="S9" i="12" s="1"/>
  <c r="T9" i="12" s="1"/>
  <c r="N8" i="12"/>
  <c r="M8" i="12"/>
  <c r="O8" i="12" s="1"/>
  <c r="N7" i="12"/>
  <c r="M7" i="12"/>
  <c r="S7" i="12" s="1"/>
  <c r="Q28" i="11"/>
  <c r="P28" i="11"/>
  <c r="L28" i="11"/>
  <c r="K28" i="11"/>
  <c r="J28" i="11"/>
  <c r="I28" i="11"/>
  <c r="H28" i="11"/>
  <c r="G28" i="11"/>
  <c r="F28" i="11"/>
  <c r="E28" i="11"/>
  <c r="D28" i="11"/>
  <c r="N27" i="11"/>
  <c r="M27" i="11"/>
  <c r="S27" i="11" s="1"/>
  <c r="T27" i="11" s="1"/>
  <c r="N26" i="11"/>
  <c r="M26" i="11"/>
  <c r="R26" i="11" s="1"/>
  <c r="N25" i="11"/>
  <c r="M25" i="11"/>
  <c r="S25" i="11" s="1"/>
  <c r="T25" i="11" s="1"/>
  <c r="N24" i="11"/>
  <c r="M24" i="11"/>
  <c r="N23" i="11"/>
  <c r="M23" i="11"/>
  <c r="S23" i="11" s="1"/>
  <c r="T23" i="11" s="1"/>
  <c r="N22" i="11"/>
  <c r="M22" i="11"/>
  <c r="N21" i="11"/>
  <c r="M21" i="11"/>
  <c r="S21" i="11" s="1"/>
  <c r="T21" i="11" s="1"/>
  <c r="O20" i="11"/>
  <c r="N20" i="11"/>
  <c r="M20" i="11"/>
  <c r="R20" i="11" s="1"/>
  <c r="N19" i="11"/>
  <c r="M19" i="11"/>
  <c r="S19" i="11" s="1"/>
  <c r="T19" i="11" s="1"/>
  <c r="O18" i="11"/>
  <c r="N18" i="11"/>
  <c r="M18" i="11"/>
  <c r="R18" i="11" s="1"/>
  <c r="N17" i="11"/>
  <c r="M17" i="11"/>
  <c r="S17" i="11" s="1"/>
  <c r="T17" i="11" s="1"/>
  <c r="N16" i="11"/>
  <c r="M16" i="11"/>
  <c r="N15" i="11"/>
  <c r="M15" i="11"/>
  <c r="S15" i="11" s="1"/>
  <c r="T15" i="11" s="1"/>
  <c r="N14" i="11"/>
  <c r="M14" i="11"/>
  <c r="N13" i="11"/>
  <c r="M13" i="11"/>
  <c r="S13" i="11" s="1"/>
  <c r="T13" i="11" s="1"/>
  <c r="N12" i="11"/>
  <c r="M12" i="11"/>
  <c r="R12" i="11" s="1"/>
  <c r="N11" i="11"/>
  <c r="M11" i="11"/>
  <c r="S11" i="11" s="1"/>
  <c r="T11" i="11" s="1"/>
  <c r="O10" i="11"/>
  <c r="N10" i="11"/>
  <c r="M10" i="11"/>
  <c r="R10" i="11" s="1"/>
  <c r="N9" i="11"/>
  <c r="M9" i="11"/>
  <c r="S9" i="11" s="1"/>
  <c r="T9" i="11" s="1"/>
  <c r="N8" i="11"/>
  <c r="M8" i="11"/>
  <c r="N7" i="11"/>
  <c r="M7" i="11"/>
  <c r="S7" i="11" s="1"/>
  <c r="Q28" i="10"/>
  <c r="P28" i="10"/>
  <c r="L28" i="10"/>
  <c r="K28" i="10"/>
  <c r="J28" i="10"/>
  <c r="I28" i="10"/>
  <c r="H28" i="10"/>
  <c r="G28" i="10"/>
  <c r="F28" i="10"/>
  <c r="E28" i="10"/>
  <c r="D28" i="10"/>
  <c r="N27" i="10"/>
  <c r="M27" i="10"/>
  <c r="S27" i="10" s="1"/>
  <c r="T27" i="10" s="1"/>
  <c r="N26" i="10"/>
  <c r="M26" i="10"/>
  <c r="N25" i="10"/>
  <c r="M25" i="10"/>
  <c r="S25" i="10" s="1"/>
  <c r="T25" i="10" s="1"/>
  <c r="N24" i="10"/>
  <c r="M24" i="10"/>
  <c r="N23" i="10"/>
  <c r="M23" i="10"/>
  <c r="S23" i="10" s="1"/>
  <c r="T23" i="10" s="1"/>
  <c r="N22" i="10"/>
  <c r="M22" i="10"/>
  <c r="O22" i="10" s="1"/>
  <c r="N21" i="10"/>
  <c r="M21" i="10"/>
  <c r="S21" i="10" s="1"/>
  <c r="T21" i="10" s="1"/>
  <c r="N20" i="10"/>
  <c r="M20" i="10"/>
  <c r="O20" i="10" s="1"/>
  <c r="N19" i="10"/>
  <c r="M19" i="10"/>
  <c r="S19" i="10" s="1"/>
  <c r="T19" i="10" s="1"/>
  <c r="N18" i="10"/>
  <c r="M18" i="10"/>
  <c r="O18" i="10" s="1"/>
  <c r="N17" i="10"/>
  <c r="M17" i="10"/>
  <c r="S17" i="10" s="1"/>
  <c r="T17" i="10" s="1"/>
  <c r="N16" i="10"/>
  <c r="M16" i="10"/>
  <c r="R16" i="10" s="1"/>
  <c r="V16" i="10" s="1"/>
  <c r="N15" i="10"/>
  <c r="M15" i="10"/>
  <c r="S15" i="10" s="1"/>
  <c r="T15" i="10" s="1"/>
  <c r="N14" i="10"/>
  <c r="M14" i="10"/>
  <c r="R14" i="10" s="1"/>
  <c r="V14" i="10" s="1"/>
  <c r="N13" i="10"/>
  <c r="M13" i="10"/>
  <c r="O13" i="10" s="1"/>
  <c r="N12" i="10"/>
  <c r="M12" i="10"/>
  <c r="R12" i="10" s="1"/>
  <c r="V12" i="10" s="1"/>
  <c r="N11" i="10"/>
  <c r="M11" i="10"/>
  <c r="N10" i="10"/>
  <c r="M10" i="10"/>
  <c r="R10" i="10" s="1"/>
  <c r="V10" i="10" s="1"/>
  <c r="N9" i="10"/>
  <c r="M9" i="10"/>
  <c r="O9" i="10" s="1"/>
  <c r="N8" i="10"/>
  <c r="M8" i="10"/>
  <c r="O8" i="10" s="1"/>
  <c r="N7" i="10"/>
  <c r="M7" i="10"/>
  <c r="S7" i="10" s="1"/>
  <c r="Q28" i="9"/>
  <c r="P28" i="9"/>
  <c r="L28" i="9"/>
  <c r="K28" i="9"/>
  <c r="J28" i="9"/>
  <c r="I28" i="9"/>
  <c r="H28" i="9"/>
  <c r="G28" i="9"/>
  <c r="F28" i="9"/>
  <c r="E28" i="9"/>
  <c r="D28" i="9"/>
  <c r="N27" i="9"/>
  <c r="M27" i="9"/>
  <c r="S27" i="9" s="1"/>
  <c r="T27" i="9" s="1"/>
  <c r="N26" i="9"/>
  <c r="M26" i="9"/>
  <c r="R26" i="9" s="1"/>
  <c r="N25" i="9"/>
  <c r="M25" i="9"/>
  <c r="S25" i="9" s="1"/>
  <c r="T25" i="9" s="1"/>
  <c r="N24" i="9"/>
  <c r="M24" i="9"/>
  <c r="R24" i="9" s="1"/>
  <c r="N23" i="9"/>
  <c r="M23" i="9"/>
  <c r="S23" i="9" s="1"/>
  <c r="T23" i="9" s="1"/>
  <c r="N22" i="9"/>
  <c r="M22" i="9"/>
  <c r="N21" i="9"/>
  <c r="M21" i="9"/>
  <c r="S21" i="9" s="1"/>
  <c r="T21" i="9" s="1"/>
  <c r="N20" i="9"/>
  <c r="M20" i="9"/>
  <c r="N19" i="9"/>
  <c r="M19" i="9"/>
  <c r="S19" i="9" s="1"/>
  <c r="T19" i="9" s="1"/>
  <c r="N18" i="9"/>
  <c r="M18" i="9"/>
  <c r="R18" i="9" s="1"/>
  <c r="N17" i="9"/>
  <c r="M17" i="9"/>
  <c r="S17" i="9" s="1"/>
  <c r="T17" i="9" s="1"/>
  <c r="O16" i="9"/>
  <c r="N16" i="9"/>
  <c r="M16" i="9"/>
  <c r="R16" i="9" s="1"/>
  <c r="N15" i="9"/>
  <c r="M15" i="9"/>
  <c r="S15" i="9" s="1"/>
  <c r="T15" i="9" s="1"/>
  <c r="N14" i="9"/>
  <c r="M14" i="9"/>
  <c r="O14" i="9" s="1"/>
  <c r="N13" i="9"/>
  <c r="M13" i="9"/>
  <c r="S13" i="9" s="1"/>
  <c r="T13" i="9" s="1"/>
  <c r="N12" i="9"/>
  <c r="M12" i="9"/>
  <c r="O12" i="9" s="1"/>
  <c r="N11" i="9"/>
  <c r="M11" i="9"/>
  <c r="S11" i="9" s="1"/>
  <c r="T11" i="9" s="1"/>
  <c r="N10" i="9"/>
  <c r="M10" i="9"/>
  <c r="O10" i="9" s="1"/>
  <c r="N9" i="9"/>
  <c r="M9" i="9"/>
  <c r="S9" i="9" s="1"/>
  <c r="T9" i="9" s="1"/>
  <c r="N8" i="9"/>
  <c r="M8" i="9"/>
  <c r="O8" i="9" s="1"/>
  <c r="N7" i="9"/>
  <c r="M7" i="9"/>
  <c r="S7" i="9" s="1"/>
  <c r="Q28" i="8"/>
  <c r="P28" i="8"/>
  <c r="N28" i="8"/>
  <c r="L28" i="8"/>
  <c r="K28" i="8"/>
  <c r="J28" i="8"/>
  <c r="I28" i="8"/>
  <c r="H28" i="8"/>
  <c r="G28" i="8"/>
  <c r="F28" i="8"/>
  <c r="E28" i="8"/>
  <c r="D28" i="8"/>
  <c r="N27" i="8"/>
  <c r="M27" i="8"/>
  <c r="S27" i="8" s="1"/>
  <c r="T27" i="8" s="1"/>
  <c r="O26" i="8"/>
  <c r="N26" i="8"/>
  <c r="M26" i="8"/>
  <c r="R26" i="8" s="1"/>
  <c r="N25" i="8"/>
  <c r="M25" i="8"/>
  <c r="S25" i="8" s="1"/>
  <c r="T25" i="8" s="1"/>
  <c r="N24" i="8"/>
  <c r="M24" i="8"/>
  <c r="N23" i="8"/>
  <c r="M23" i="8"/>
  <c r="S23" i="8" s="1"/>
  <c r="T23" i="8" s="1"/>
  <c r="N22" i="8"/>
  <c r="M22" i="8"/>
  <c r="O22" i="8" s="1"/>
  <c r="N21" i="8"/>
  <c r="M21" i="8"/>
  <c r="S21" i="8" s="1"/>
  <c r="T21" i="8" s="1"/>
  <c r="N20" i="8"/>
  <c r="M20" i="8"/>
  <c r="N19" i="8"/>
  <c r="M19" i="8"/>
  <c r="S19" i="8" s="1"/>
  <c r="T19" i="8" s="1"/>
  <c r="O18" i="8"/>
  <c r="N18" i="8"/>
  <c r="M18" i="8"/>
  <c r="R18" i="8" s="1"/>
  <c r="N17" i="8"/>
  <c r="M17" i="8"/>
  <c r="S17" i="8" s="1"/>
  <c r="T17" i="8" s="1"/>
  <c r="N16" i="8"/>
  <c r="M16" i="8"/>
  <c r="O16" i="8" s="1"/>
  <c r="N15" i="8"/>
  <c r="M15" i="8"/>
  <c r="S15" i="8" s="1"/>
  <c r="T15" i="8" s="1"/>
  <c r="O14" i="8"/>
  <c r="N14" i="8"/>
  <c r="M14" i="8"/>
  <c r="R14" i="8" s="1"/>
  <c r="N13" i="8"/>
  <c r="M13" i="8"/>
  <c r="S13" i="8" s="1"/>
  <c r="T13" i="8" s="1"/>
  <c r="N12" i="8"/>
  <c r="M12" i="8"/>
  <c r="O12" i="8" s="1"/>
  <c r="N11" i="8"/>
  <c r="M11" i="8"/>
  <c r="S11" i="8" s="1"/>
  <c r="T11" i="8" s="1"/>
  <c r="N10" i="8"/>
  <c r="M10" i="8"/>
  <c r="O10" i="8" s="1"/>
  <c r="N9" i="8"/>
  <c r="M9" i="8"/>
  <c r="S9" i="8" s="1"/>
  <c r="T9" i="8" s="1"/>
  <c r="N8" i="8"/>
  <c r="M8" i="8"/>
  <c r="O8" i="8" s="1"/>
  <c r="N7" i="8"/>
  <c r="M7" i="8"/>
  <c r="S7" i="8" s="1"/>
  <c r="Q28" i="7"/>
  <c r="P28" i="7"/>
  <c r="L28" i="7"/>
  <c r="K28" i="7"/>
  <c r="J28" i="7"/>
  <c r="I28" i="7"/>
  <c r="H28" i="7"/>
  <c r="G28" i="7"/>
  <c r="F28" i="7"/>
  <c r="E28" i="7"/>
  <c r="D28" i="7"/>
  <c r="N27" i="7"/>
  <c r="M27" i="7"/>
  <c r="O27" i="7" s="1"/>
  <c r="N26" i="7"/>
  <c r="M26" i="7"/>
  <c r="R26" i="7" s="1"/>
  <c r="N25" i="7"/>
  <c r="M25" i="7"/>
  <c r="O25" i="7" s="1"/>
  <c r="N24" i="7"/>
  <c r="M24" i="7"/>
  <c r="O24" i="7" s="1"/>
  <c r="N23" i="7"/>
  <c r="M23" i="7"/>
  <c r="N22" i="7"/>
  <c r="M22" i="7"/>
  <c r="R22" i="7" s="1"/>
  <c r="N21" i="7"/>
  <c r="M21" i="7"/>
  <c r="O21" i="7" s="1"/>
  <c r="N20" i="7"/>
  <c r="M20" i="7"/>
  <c r="R20" i="7" s="1"/>
  <c r="N19" i="7"/>
  <c r="M19" i="7"/>
  <c r="O19" i="7" s="1"/>
  <c r="N18" i="7"/>
  <c r="M18" i="7"/>
  <c r="O18" i="7" s="1"/>
  <c r="N17" i="7"/>
  <c r="M17" i="7"/>
  <c r="O17" i="7" s="1"/>
  <c r="N16" i="7"/>
  <c r="M16" i="7"/>
  <c r="R16" i="7" s="1"/>
  <c r="N15" i="7"/>
  <c r="M15" i="7"/>
  <c r="O15" i="7" s="1"/>
  <c r="N14" i="7"/>
  <c r="M14" i="7"/>
  <c r="R14" i="7" s="1"/>
  <c r="N13" i="7"/>
  <c r="M13" i="7"/>
  <c r="O13" i="7" s="1"/>
  <c r="N12" i="7"/>
  <c r="M12" i="7"/>
  <c r="O12" i="7" s="1"/>
  <c r="N11" i="7"/>
  <c r="M11" i="7"/>
  <c r="S11" i="7" s="1"/>
  <c r="T11" i="7" s="1"/>
  <c r="N10" i="7"/>
  <c r="M10" i="7"/>
  <c r="O10" i="7" s="1"/>
  <c r="N9" i="7"/>
  <c r="M9" i="7"/>
  <c r="S9" i="7" s="1"/>
  <c r="T9" i="7" s="1"/>
  <c r="N8" i="7"/>
  <c r="M8" i="7"/>
  <c r="O8" i="7" s="1"/>
  <c r="N7" i="7"/>
  <c r="M7" i="7"/>
  <c r="S7" i="7" s="1"/>
  <c r="Q28" i="6"/>
  <c r="P28" i="6"/>
  <c r="L28" i="6"/>
  <c r="K28" i="6"/>
  <c r="J28" i="6"/>
  <c r="I28" i="6"/>
  <c r="H28" i="6"/>
  <c r="G28" i="6"/>
  <c r="F28" i="6"/>
  <c r="E28" i="6"/>
  <c r="D28" i="6"/>
  <c r="N27" i="6"/>
  <c r="M27" i="6"/>
  <c r="O27" i="6" s="1"/>
  <c r="N26" i="6"/>
  <c r="M26" i="6"/>
  <c r="R26" i="6" s="1"/>
  <c r="N25" i="6"/>
  <c r="M25" i="6"/>
  <c r="N24" i="6"/>
  <c r="M24" i="6"/>
  <c r="O24" i="6" s="1"/>
  <c r="N23" i="6"/>
  <c r="M23" i="6"/>
  <c r="O23" i="6" s="1"/>
  <c r="N22" i="6"/>
  <c r="M22" i="6"/>
  <c r="O22" i="6" s="1"/>
  <c r="N21" i="6"/>
  <c r="M21" i="6"/>
  <c r="S21" i="6" s="1"/>
  <c r="T21" i="6" s="1"/>
  <c r="N20" i="6"/>
  <c r="M20" i="6"/>
  <c r="O20" i="6" s="1"/>
  <c r="N19" i="6"/>
  <c r="M19" i="6"/>
  <c r="S19" i="6" s="1"/>
  <c r="T19" i="6" s="1"/>
  <c r="N18" i="6"/>
  <c r="M18" i="6"/>
  <c r="O18" i="6" s="1"/>
  <c r="N17" i="6"/>
  <c r="M17" i="6"/>
  <c r="S17" i="6" s="1"/>
  <c r="T17" i="6" s="1"/>
  <c r="N16" i="6"/>
  <c r="M16" i="6"/>
  <c r="O16" i="6" s="1"/>
  <c r="N15" i="6"/>
  <c r="M15" i="6"/>
  <c r="S15" i="6" s="1"/>
  <c r="T15" i="6" s="1"/>
  <c r="N14" i="6"/>
  <c r="M14" i="6"/>
  <c r="O14" i="6" s="1"/>
  <c r="N13" i="6"/>
  <c r="M13" i="6"/>
  <c r="S13" i="6" s="1"/>
  <c r="T13" i="6" s="1"/>
  <c r="N12" i="6"/>
  <c r="M12" i="6"/>
  <c r="O12" i="6" s="1"/>
  <c r="N11" i="6"/>
  <c r="M11" i="6"/>
  <c r="S11" i="6" s="1"/>
  <c r="T11" i="6" s="1"/>
  <c r="N10" i="6"/>
  <c r="M10" i="6"/>
  <c r="O10" i="6" s="1"/>
  <c r="N9" i="6"/>
  <c r="M9" i="6"/>
  <c r="N8" i="6"/>
  <c r="M8" i="6"/>
  <c r="O8" i="6" s="1"/>
  <c r="N7" i="6"/>
  <c r="M7" i="6"/>
  <c r="S7" i="6" s="1"/>
  <c r="Q28" i="5"/>
  <c r="P28" i="5"/>
  <c r="L28" i="5"/>
  <c r="K28" i="5"/>
  <c r="J28" i="5"/>
  <c r="I28" i="5"/>
  <c r="H28" i="5"/>
  <c r="G28" i="5"/>
  <c r="F28" i="5"/>
  <c r="E28" i="5"/>
  <c r="D28" i="5"/>
  <c r="N27" i="5"/>
  <c r="M27" i="5"/>
  <c r="R27" i="5" s="1"/>
  <c r="N26" i="5"/>
  <c r="M26" i="5"/>
  <c r="N25" i="5"/>
  <c r="M25" i="5"/>
  <c r="S25" i="5" s="1"/>
  <c r="T25" i="5" s="1"/>
  <c r="N24" i="5"/>
  <c r="M24" i="5"/>
  <c r="R24" i="5" s="1"/>
  <c r="N23" i="5"/>
  <c r="M23" i="5"/>
  <c r="O23" i="5" s="1"/>
  <c r="N22" i="5"/>
  <c r="M22" i="5"/>
  <c r="R22" i="5" s="1"/>
  <c r="N21" i="5"/>
  <c r="M21" i="5"/>
  <c r="S21" i="5" s="1"/>
  <c r="T21" i="5" s="1"/>
  <c r="N20" i="5"/>
  <c r="M20" i="5"/>
  <c r="O20" i="5" s="1"/>
  <c r="N19" i="5"/>
  <c r="M19" i="5"/>
  <c r="O19" i="5" s="1"/>
  <c r="N18" i="5"/>
  <c r="M18" i="5"/>
  <c r="R18" i="5" s="1"/>
  <c r="N17" i="5"/>
  <c r="M17" i="5"/>
  <c r="O17" i="5" s="1"/>
  <c r="N16" i="5"/>
  <c r="M16" i="5"/>
  <c r="R16" i="5" s="1"/>
  <c r="N15" i="5"/>
  <c r="M15" i="5"/>
  <c r="O15" i="5" s="1"/>
  <c r="N14" i="5"/>
  <c r="M14" i="5"/>
  <c r="O14" i="5" s="1"/>
  <c r="N13" i="5"/>
  <c r="M13" i="5"/>
  <c r="O13" i="5" s="1"/>
  <c r="N12" i="5"/>
  <c r="M12" i="5"/>
  <c r="R12" i="5" s="1"/>
  <c r="N11" i="5"/>
  <c r="M11" i="5"/>
  <c r="O11" i="5" s="1"/>
  <c r="N10" i="5"/>
  <c r="M10" i="5"/>
  <c r="R10" i="5" s="1"/>
  <c r="N9" i="5"/>
  <c r="M9" i="5"/>
  <c r="O9" i="5" s="1"/>
  <c r="N8" i="5"/>
  <c r="M8" i="5"/>
  <c r="R8" i="5" s="1"/>
  <c r="N7" i="5"/>
  <c r="M7" i="5"/>
  <c r="O7" i="5" s="1"/>
  <c r="Q28" i="4"/>
  <c r="P28" i="4"/>
  <c r="L28" i="4"/>
  <c r="K28" i="4"/>
  <c r="J28" i="4"/>
  <c r="I28" i="4"/>
  <c r="H28" i="4"/>
  <c r="G28" i="4"/>
  <c r="F28" i="4"/>
  <c r="E28" i="4"/>
  <c r="D28" i="4"/>
  <c r="S27" i="4"/>
  <c r="T27" i="4" s="1"/>
  <c r="N27" i="4"/>
  <c r="M27" i="4"/>
  <c r="O27" i="4" s="1"/>
  <c r="O26" i="4"/>
  <c r="N26" i="4"/>
  <c r="M26" i="4"/>
  <c r="S26" i="4" s="1"/>
  <c r="T26" i="4" s="1"/>
  <c r="N25" i="4"/>
  <c r="M25" i="4"/>
  <c r="S25" i="4" s="1"/>
  <c r="T25" i="4" s="1"/>
  <c r="R24" i="4"/>
  <c r="N24" i="4"/>
  <c r="M24" i="4"/>
  <c r="N23" i="4"/>
  <c r="M23" i="4"/>
  <c r="O23" i="4" s="1"/>
  <c r="O22" i="4"/>
  <c r="N22" i="4"/>
  <c r="M22" i="4"/>
  <c r="S22" i="4" s="1"/>
  <c r="T22" i="4" s="1"/>
  <c r="N21" i="4"/>
  <c r="M21" i="4"/>
  <c r="O21" i="4" s="1"/>
  <c r="N20" i="4"/>
  <c r="M20" i="4"/>
  <c r="R20" i="4" s="1"/>
  <c r="N19" i="4"/>
  <c r="M19" i="4"/>
  <c r="S19" i="4" s="1"/>
  <c r="T19" i="4" s="1"/>
  <c r="N18" i="4"/>
  <c r="M18" i="4"/>
  <c r="S18" i="4" s="1"/>
  <c r="T18" i="4" s="1"/>
  <c r="N17" i="4"/>
  <c r="M17" i="4"/>
  <c r="S17" i="4" s="1"/>
  <c r="T17" i="4" s="1"/>
  <c r="N16" i="4"/>
  <c r="M16" i="4"/>
  <c r="R16" i="4" s="1"/>
  <c r="N15" i="4"/>
  <c r="M15" i="4"/>
  <c r="O15" i="4" s="1"/>
  <c r="O14" i="4"/>
  <c r="N14" i="4"/>
  <c r="M14" i="4"/>
  <c r="S14" i="4" s="1"/>
  <c r="T14" i="4" s="1"/>
  <c r="N13" i="4"/>
  <c r="M13" i="4"/>
  <c r="S13" i="4" s="1"/>
  <c r="T13" i="4" s="1"/>
  <c r="N12" i="4"/>
  <c r="M12" i="4"/>
  <c r="R12" i="4" s="1"/>
  <c r="N11" i="4"/>
  <c r="M11" i="4"/>
  <c r="O11" i="4" s="1"/>
  <c r="O10" i="4"/>
  <c r="N10" i="4"/>
  <c r="M10" i="4"/>
  <c r="S10" i="4" s="1"/>
  <c r="T10" i="4" s="1"/>
  <c r="N9" i="4"/>
  <c r="M9" i="4"/>
  <c r="O9" i="4" s="1"/>
  <c r="N8" i="4"/>
  <c r="M8" i="4"/>
  <c r="S8" i="4" s="1"/>
  <c r="T8" i="4" s="1"/>
  <c r="N7" i="4"/>
  <c r="M7" i="4"/>
  <c r="O7" i="4" s="1"/>
  <c r="Q28" i="3"/>
  <c r="P28" i="3"/>
  <c r="L28" i="3"/>
  <c r="K28" i="3"/>
  <c r="J28" i="3"/>
  <c r="I28" i="3"/>
  <c r="H28" i="3"/>
  <c r="G28" i="3"/>
  <c r="F28" i="3"/>
  <c r="E28" i="3"/>
  <c r="D28" i="3"/>
  <c r="N27" i="3"/>
  <c r="M27" i="3"/>
  <c r="O27" i="3" s="1"/>
  <c r="N26" i="3"/>
  <c r="M26" i="3"/>
  <c r="R26" i="3" s="1"/>
  <c r="N25" i="3"/>
  <c r="M25" i="3"/>
  <c r="O25" i="3" s="1"/>
  <c r="N24" i="3"/>
  <c r="M24" i="3"/>
  <c r="R24" i="3" s="1"/>
  <c r="N23" i="3"/>
  <c r="M23" i="3"/>
  <c r="O23" i="3" s="1"/>
  <c r="N22" i="3"/>
  <c r="M22" i="3"/>
  <c r="R22" i="3" s="1"/>
  <c r="N21" i="3"/>
  <c r="M21" i="3"/>
  <c r="O21" i="3" s="1"/>
  <c r="N20" i="3"/>
  <c r="M20" i="3"/>
  <c r="R20" i="3" s="1"/>
  <c r="N19" i="3"/>
  <c r="M19" i="3"/>
  <c r="O19" i="3" s="1"/>
  <c r="N18" i="3"/>
  <c r="M18" i="3"/>
  <c r="R18" i="3" s="1"/>
  <c r="N17" i="3"/>
  <c r="M17" i="3"/>
  <c r="O17" i="3" s="1"/>
  <c r="N16" i="3"/>
  <c r="M16" i="3"/>
  <c r="R16" i="3" s="1"/>
  <c r="N15" i="3"/>
  <c r="M15" i="3"/>
  <c r="O15" i="3" s="1"/>
  <c r="N14" i="3"/>
  <c r="M14" i="3"/>
  <c r="R14" i="3" s="1"/>
  <c r="N13" i="3"/>
  <c r="M13" i="3"/>
  <c r="O13" i="3" s="1"/>
  <c r="N12" i="3"/>
  <c r="M12" i="3"/>
  <c r="R12" i="3" s="1"/>
  <c r="N11" i="3"/>
  <c r="M11" i="3"/>
  <c r="O11" i="3" s="1"/>
  <c r="N10" i="3"/>
  <c r="M10" i="3"/>
  <c r="R10" i="3" s="1"/>
  <c r="N9" i="3"/>
  <c r="M9" i="3"/>
  <c r="O9" i="3" s="1"/>
  <c r="N8" i="3"/>
  <c r="M8" i="3"/>
  <c r="R8" i="3" s="1"/>
  <c r="N7" i="3"/>
  <c r="M7" i="3"/>
  <c r="O7" i="3" s="1"/>
  <c r="Q28" i="2"/>
  <c r="P28" i="2"/>
  <c r="L28" i="2"/>
  <c r="K28" i="2"/>
  <c r="J28" i="2"/>
  <c r="I28" i="2"/>
  <c r="H28" i="2"/>
  <c r="G28" i="2"/>
  <c r="F28" i="2"/>
  <c r="E28" i="2"/>
  <c r="D28" i="2"/>
  <c r="N27" i="2"/>
  <c r="M27" i="2"/>
  <c r="S27" i="2" s="1"/>
  <c r="T27" i="2" s="1"/>
  <c r="N26" i="2"/>
  <c r="M26" i="2"/>
  <c r="R26" i="2" s="1"/>
  <c r="N25" i="2"/>
  <c r="M25" i="2"/>
  <c r="S25" i="2" s="1"/>
  <c r="T25" i="2" s="1"/>
  <c r="N24" i="2"/>
  <c r="M24" i="2"/>
  <c r="R24" i="2" s="1"/>
  <c r="N23" i="2"/>
  <c r="M23" i="2"/>
  <c r="S23" i="2" s="1"/>
  <c r="T23" i="2" s="1"/>
  <c r="N22" i="2"/>
  <c r="M22" i="2"/>
  <c r="O22" i="2" s="1"/>
  <c r="N21" i="2"/>
  <c r="M21" i="2"/>
  <c r="S21" i="2" s="1"/>
  <c r="T21" i="2" s="1"/>
  <c r="N20" i="2"/>
  <c r="M20" i="2"/>
  <c r="O20" i="2" s="1"/>
  <c r="N19" i="2"/>
  <c r="M19" i="2"/>
  <c r="S19" i="2" s="1"/>
  <c r="T19" i="2" s="1"/>
  <c r="N18" i="2"/>
  <c r="M18" i="2"/>
  <c r="O18" i="2" s="1"/>
  <c r="N17" i="2"/>
  <c r="M17" i="2"/>
  <c r="S17" i="2" s="1"/>
  <c r="T17" i="2" s="1"/>
  <c r="N16" i="2"/>
  <c r="M16" i="2"/>
  <c r="O16" i="2" s="1"/>
  <c r="N15" i="2"/>
  <c r="M15" i="2"/>
  <c r="S15" i="2" s="1"/>
  <c r="T15" i="2" s="1"/>
  <c r="N14" i="2"/>
  <c r="M14" i="2"/>
  <c r="O14" i="2" s="1"/>
  <c r="N13" i="2"/>
  <c r="M13" i="2"/>
  <c r="S13" i="2" s="1"/>
  <c r="T13" i="2" s="1"/>
  <c r="N12" i="2"/>
  <c r="M12" i="2"/>
  <c r="O12" i="2" s="1"/>
  <c r="N11" i="2"/>
  <c r="M11" i="2"/>
  <c r="S11" i="2" s="1"/>
  <c r="T11" i="2" s="1"/>
  <c r="N10" i="2"/>
  <c r="M10" i="2"/>
  <c r="O10" i="2" s="1"/>
  <c r="N9" i="2"/>
  <c r="M9" i="2"/>
  <c r="S9" i="2" s="1"/>
  <c r="T9" i="2" s="1"/>
  <c r="N8" i="2"/>
  <c r="M8" i="2"/>
  <c r="O8" i="2" s="1"/>
  <c r="N7" i="2"/>
  <c r="M7" i="2"/>
  <c r="S7" i="2" s="1"/>
  <c r="K29" i="1"/>
  <c r="K4" i="2" s="1"/>
  <c r="Q28" i="1"/>
  <c r="P28" i="1"/>
  <c r="L28" i="1"/>
  <c r="L29" i="1" s="1"/>
  <c r="L4" i="2" s="1"/>
  <c r="K28" i="1"/>
  <c r="J28" i="1"/>
  <c r="J29" i="1" s="1"/>
  <c r="J4" i="2" s="1"/>
  <c r="J29" i="2" s="1"/>
  <c r="J4" i="3" s="1"/>
  <c r="J29" i="3" s="1"/>
  <c r="J4" i="4" s="1"/>
  <c r="I28" i="1"/>
  <c r="I29" i="1" s="1"/>
  <c r="I4" i="2" s="1"/>
  <c r="H28" i="1"/>
  <c r="G28" i="1"/>
  <c r="G29" i="1" s="1"/>
  <c r="G4" i="2" s="1"/>
  <c r="G29" i="2" s="1"/>
  <c r="G4" i="3" s="1"/>
  <c r="G29" i="3" s="1"/>
  <c r="G4" i="4" s="1"/>
  <c r="G29" i="4" s="1"/>
  <c r="G4" i="5" s="1"/>
  <c r="G29" i="5" s="1"/>
  <c r="G4" i="6" s="1"/>
  <c r="G29" i="6" s="1"/>
  <c r="G4" i="7" s="1"/>
  <c r="G29" i="7" s="1"/>
  <c r="G4" i="8" s="1"/>
  <c r="G29" i="8" s="1"/>
  <c r="G4" i="9" s="1"/>
  <c r="G29" i="9" s="1"/>
  <c r="G4" i="10" s="1"/>
  <c r="G29" i="10" s="1"/>
  <c r="G4" i="11" s="1"/>
  <c r="F28" i="1"/>
  <c r="F29" i="1" s="1"/>
  <c r="F4" i="2" s="1"/>
  <c r="E28" i="1"/>
  <c r="E29" i="1" s="1"/>
  <c r="E4" i="2" s="1"/>
  <c r="D28" i="1"/>
  <c r="D29" i="1" s="1"/>
  <c r="D4" i="2" s="1"/>
  <c r="N27" i="1"/>
  <c r="M27" i="1"/>
  <c r="S27" i="1" s="1"/>
  <c r="T27" i="1" s="1"/>
  <c r="N26" i="1"/>
  <c r="M26" i="1"/>
  <c r="R26" i="1" s="1"/>
  <c r="N25" i="1"/>
  <c r="M25" i="1"/>
  <c r="O25" i="1" s="1"/>
  <c r="N24" i="1"/>
  <c r="M24" i="1"/>
  <c r="O24" i="1" s="1"/>
  <c r="N23" i="1"/>
  <c r="M23" i="1"/>
  <c r="S23" i="1" s="1"/>
  <c r="T23" i="1" s="1"/>
  <c r="N22" i="1"/>
  <c r="M22" i="1"/>
  <c r="R22" i="1" s="1"/>
  <c r="N21" i="1"/>
  <c r="M21" i="1"/>
  <c r="O21" i="1" s="1"/>
  <c r="N20" i="1"/>
  <c r="M20" i="1"/>
  <c r="R20" i="1" s="1"/>
  <c r="N19" i="1"/>
  <c r="M19" i="1"/>
  <c r="O19" i="1" s="1"/>
  <c r="N18" i="1"/>
  <c r="M18" i="1"/>
  <c r="O18" i="1" s="1"/>
  <c r="N17" i="1"/>
  <c r="M17" i="1"/>
  <c r="S17" i="1" s="1"/>
  <c r="T17" i="1" s="1"/>
  <c r="N16" i="1"/>
  <c r="M16" i="1"/>
  <c r="R16" i="1" s="1"/>
  <c r="N15" i="1"/>
  <c r="M15" i="1"/>
  <c r="O15" i="1" s="1"/>
  <c r="N14" i="1"/>
  <c r="M14" i="1"/>
  <c r="O14" i="1" s="1"/>
  <c r="N13" i="1"/>
  <c r="M13" i="1"/>
  <c r="S13" i="1" s="1"/>
  <c r="T13" i="1" s="1"/>
  <c r="N12" i="1"/>
  <c r="M12" i="1"/>
  <c r="R12" i="1" s="1"/>
  <c r="N11" i="1"/>
  <c r="M11" i="1"/>
  <c r="O11" i="1" s="1"/>
  <c r="N10" i="1"/>
  <c r="M10" i="1"/>
  <c r="R10" i="1" s="1"/>
  <c r="N9" i="1"/>
  <c r="M9" i="1"/>
  <c r="O9" i="1" s="1"/>
  <c r="N8" i="1"/>
  <c r="M8" i="1"/>
  <c r="O8" i="1" s="1"/>
  <c r="N7" i="1"/>
  <c r="M7" i="1"/>
  <c r="O7" i="1" s="1"/>
  <c r="H29" i="1"/>
  <c r="H4" i="2" s="1"/>
  <c r="O26" i="27" l="1"/>
  <c r="C7" i="34"/>
  <c r="N28" i="27"/>
  <c r="D7" i="34"/>
  <c r="E7" i="34"/>
  <c r="N28" i="26"/>
  <c r="O20" i="25"/>
  <c r="O12" i="25"/>
  <c r="O14" i="25"/>
  <c r="N28" i="25"/>
  <c r="O12" i="24"/>
  <c r="O20" i="24"/>
  <c r="N28" i="24"/>
  <c r="N28" i="23"/>
  <c r="C15" i="34"/>
  <c r="N28" i="21"/>
  <c r="O24" i="20"/>
  <c r="N28" i="20"/>
  <c r="O26" i="19"/>
  <c r="R26" i="19"/>
  <c r="V26" i="19" s="1"/>
  <c r="O22" i="19"/>
  <c r="R22" i="19"/>
  <c r="V22" i="19" s="1"/>
  <c r="O14" i="19"/>
  <c r="R14" i="19"/>
  <c r="V14" i="19" s="1"/>
  <c r="O20" i="18"/>
  <c r="O8" i="17"/>
  <c r="O24" i="17"/>
  <c r="N28" i="17"/>
  <c r="R15" i="16"/>
  <c r="N28" i="15"/>
  <c r="R27" i="16"/>
  <c r="O23" i="16"/>
  <c r="C19" i="34"/>
  <c r="D19" i="34" s="1"/>
  <c r="R23" i="16"/>
  <c r="O7" i="16"/>
  <c r="R7" i="16"/>
  <c r="O11" i="16"/>
  <c r="R11" i="16"/>
  <c r="C14" i="34"/>
  <c r="O15" i="16"/>
  <c r="R19" i="16"/>
  <c r="O18" i="14"/>
  <c r="C8" i="34"/>
  <c r="O12" i="14"/>
  <c r="O20" i="14"/>
  <c r="O26" i="13"/>
  <c r="O24" i="13"/>
  <c r="N28" i="13"/>
  <c r="S23" i="7"/>
  <c r="T23" i="7" s="1"/>
  <c r="R23" i="7"/>
  <c r="O14" i="12"/>
  <c r="C13" i="34"/>
  <c r="N28" i="12"/>
  <c r="M26" i="33"/>
  <c r="S26" i="33" s="1"/>
  <c r="T26" i="33" s="1"/>
  <c r="G29" i="11"/>
  <c r="G4" i="12" s="1"/>
  <c r="G29" i="12" s="1"/>
  <c r="G4" i="13" s="1"/>
  <c r="G29" i="13" s="1"/>
  <c r="G4" i="14" s="1"/>
  <c r="G29" i="14" s="1"/>
  <c r="G4" i="15" s="1"/>
  <c r="G29" i="15" s="1"/>
  <c r="G4" i="16" s="1"/>
  <c r="G29" i="16" s="1"/>
  <c r="G4" i="17" s="1"/>
  <c r="G29" i="17" s="1"/>
  <c r="G4" i="18" s="1"/>
  <c r="G29" i="18" s="1"/>
  <c r="G4" i="19" s="1"/>
  <c r="G29" i="19" s="1"/>
  <c r="G4" i="20" s="1"/>
  <c r="G29" i="20" s="1"/>
  <c r="G4" i="21" s="1"/>
  <c r="G29" i="21" s="1"/>
  <c r="G4" i="22" s="1"/>
  <c r="G29" i="22" s="1"/>
  <c r="G4" i="23" s="1"/>
  <c r="G29" i="23" s="1"/>
  <c r="G4" i="24" s="1"/>
  <c r="G29" i="24" s="1"/>
  <c r="G4" i="25" s="1"/>
  <c r="G29" i="25" s="1"/>
  <c r="G4" i="26" s="1"/>
  <c r="G29" i="26" s="1"/>
  <c r="G4" i="27" s="1"/>
  <c r="G29" i="27" s="1"/>
  <c r="G4" i="28" s="1"/>
  <c r="G29" i="28" s="1"/>
  <c r="G4" i="29" s="1"/>
  <c r="G29" i="29" s="1"/>
  <c r="G4" i="31" s="1"/>
  <c r="G29" i="31" s="1"/>
  <c r="G4" i="32" s="1"/>
  <c r="G29" i="32" s="1"/>
  <c r="C4" i="34"/>
  <c r="C21" i="34"/>
  <c r="O12" i="11"/>
  <c r="O26" i="11"/>
  <c r="C20" i="34"/>
  <c r="N28" i="11"/>
  <c r="O11" i="10"/>
  <c r="R11" i="10"/>
  <c r="O16" i="10"/>
  <c r="C18" i="34"/>
  <c r="C22" i="34"/>
  <c r="C10" i="34"/>
  <c r="G28" i="33"/>
  <c r="G29" i="33" s="1"/>
  <c r="O18" i="9"/>
  <c r="C9" i="34"/>
  <c r="C5" i="34"/>
  <c r="C12" i="34"/>
  <c r="O26" i="9"/>
  <c r="C17" i="34"/>
  <c r="O24" i="9"/>
  <c r="N28" i="9"/>
  <c r="C3" i="34"/>
  <c r="C6" i="34"/>
  <c r="C11" i="34"/>
  <c r="N28" i="7"/>
  <c r="D23" i="34"/>
  <c r="O7" i="6"/>
  <c r="E28" i="33"/>
  <c r="E29" i="33" s="1"/>
  <c r="N28" i="6"/>
  <c r="M18" i="33"/>
  <c r="R18" i="33" s="1"/>
  <c r="O27" i="5"/>
  <c r="N15" i="33"/>
  <c r="M24" i="33"/>
  <c r="S24" i="33" s="1"/>
  <c r="T24" i="33" s="1"/>
  <c r="N28" i="5"/>
  <c r="L28" i="33"/>
  <c r="L29" i="33" s="1"/>
  <c r="N13" i="33"/>
  <c r="O18" i="4"/>
  <c r="M8" i="33"/>
  <c r="O8" i="33" s="1"/>
  <c r="R10" i="4"/>
  <c r="J29" i="4"/>
  <c r="J4" i="5" s="1"/>
  <c r="J29" i="5" s="1"/>
  <c r="J4" i="6" s="1"/>
  <c r="J29" i="6" s="1"/>
  <c r="J4" i="7" s="1"/>
  <c r="J29" i="7" s="1"/>
  <c r="J4" i="8" s="1"/>
  <c r="J29" i="8" s="1"/>
  <c r="J4" i="9" s="1"/>
  <c r="J29" i="9" s="1"/>
  <c r="J4" i="10" s="1"/>
  <c r="J29" i="10" s="1"/>
  <c r="J4" i="11" s="1"/>
  <c r="J29" i="11" s="1"/>
  <c r="J4" i="12" s="1"/>
  <c r="J29" i="12" s="1"/>
  <c r="J4" i="13" s="1"/>
  <c r="J29" i="13" s="1"/>
  <c r="J4" i="14" s="1"/>
  <c r="J29" i="14" s="1"/>
  <c r="J4" i="15" s="1"/>
  <c r="J29" i="15" s="1"/>
  <c r="J4" i="16" s="1"/>
  <c r="J29" i="16" s="1"/>
  <c r="J4" i="17" s="1"/>
  <c r="J29" i="17" s="1"/>
  <c r="J4" i="18" s="1"/>
  <c r="J29" i="18" s="1"/>
  <c r="J4" i="19" s="1"/>
  <c r="J29" i="19" s="1"/>
  <c r="J4" i="20" s="1"/>
  <c r="J29" i="20" s="1"/>
  <c r="J4" i="21" s="1"/>
  <c r="J29" i="21" s="1"/>
  <c r="J4" i="22" s="1"/>
  <c r="J29" i="22" s="1"/>
  <c r="J4" i="23" s="1"/>
  <c r="J29" i="23" s="1"/>
  <c r="J4" i="24" s="1"/>
  <c r="J29" i="24" s="1"/>
  <c r="J4" i="25" s="1"/>
  <c r="J29" i="25" s="1"/>
  <c r="J4" i="26" s="1"/>
  <c r="J29" i="26" s="1"/>
  <c r="J4" i="27" s="1"/>
  <c r="J29" i="27" s="1"/>
  <c r="J4" i="28" s="1"/>
  <c r="J29" i="28" s="1"/>
  <c r="J4" i="29" s="1"/>
  <c r="J29" i="29" s="1"/>
  <c r="J4" i="31" s="1"/>
  <c r="J29" i="31" s="1"/>
  <c r="J4" i="32" s="1"/>
  <c r="J29" i="32" s="1"/>
  <c r="M21" i="33"/>
  <c r="S21" i="33" s="1"/>
  <c r="T21" i="33" s="1"/>
  <c r="M9" i="33"/>
  <c r="S9" i="33" s="1"/>
  <c r="T9" i="33" s="1"/>
  <c r="O18" i="3"/>
  <c r="I28" i="33"/>
  <c r="I29" i="33" s="1"/>
  <c r="O10" i="3"/>
  <c r="O12" i="3"/>
  <c r="K28" i="33"/>
  <c r="K29" i="33" s="1"/>
  <c r="O26" i="3"/>
  <c r="N22" i="33"/>
  <c r="O20" i="3"/>
  <c r="N14" i="33"/>
  <c r="N25" i="33"/>
  <c r="N28" i="3"/>
  <c r="M10" i="33"/>
  <c r="R10" i="33" s="1"/>
  <c r="N12" i="33"/>
  <c r="J28" i="33"/>
  <c r="J29" i="33" s="1"/>
  <c r="H28" i="33"/>
  <c r="H29" i="33" s="1"/>
  <c r="I29" i="2"/>
  <c r="I4" i="3" s="1"/>
  <c r="I29" i="3" s="1"/>
  <c r="I4" i="4" s="1"/>
  <c r="I29" i="4" s="1"/>
  <c r="I4" i="5" s="1"/>
  <c r="I29" i="5" s="1"/>
  <c r="I4" i="6" s="1"/>
  <c r="I29" i="6" s="1"/>
  <c r="I4" i="7" s="1"/>
  <c r="I29" i="7" s="1"/>
  <c r="I4" i="8" s="1"/>
  <c r="I29" i="8" s="1"/>
  <c r="I4" i="9" s="1"/>
  <c r="I29" i="9" s="1"/>
  <c r="I4" i="10" s="1"/>
  <c r="I29" i="10" s="1"/>
  <c r="I4" i="11" s="1"/>
  <c r="I29" i="11" s="1"/>
  <c r="I4" i="12" s="1"/>
  <c r="I29" i="12" s="1"/>
  <c r="I4" i="13" s="1"/>
  <c r="I29" i="13" s="1"/>
  <c r="I4" i="14" s="1"/>
  <c r="I29" i="14" s="1"/>
  <c r="I4" i="15" s="1"/>
  <c r="I29" i="15" s="1"/>
  <c r="I4" i="16" s="1"/>
  <c r="I29" i="16" s="1"/>
  <c r="I4" i="17" s="1"/>
  <c r="I29" i="17" s="1"/>
  <c r="I4" i="18" s="1"/>
  <c r="I29" i="18" s="1"/>
  <c r="I4" i="19" s="1"/>
  <c r="I29" i="19" s="1"/>
  <c r="I4" i="20" s="1"/>
  <c r="I29" i="20" s="1"/>
  <c r="I4" i="21" s="1"/>
  <c r="I29" i="21" s="1"/>
  <c r="I4" i="22" s="1"/>
  <c r="I29" i="22" s="1"/>
  <c r="I4" i="23" s="1"/>
  <c r="I29" i="23" s="1"/>
  <c r="I4" i="24" s="1"/>
  <c r="I29" i="24" s="1"/>
  <c r="I4" i="25" s="1"/>
  <c r="I29" i="25" s="1"/>
  <c r="I4" i="26" s="1"/>
  <c r="I29" i="26" s="1"/>
  <c r="I4" i="27" s="1"/>
  <c r="I29" i="27" s="1"/>
  <c r="I4" i="28" s="1"/>
  <c r="I29" i="28" s="1"/>
  <c r="I4" i="29" s="1"/>
  <c r="I29" i="29" s="1"/>
  <c r="I4" i="31" s="1"/>
  <c r="I29" i="31" s="1"/>
  <c r="I4" i="32" s="1"/>
  <c r="I29" i="32" s="1"/>
  <c r="N9" i="33"/>
  <c r="F29" i="2"/>
  <c r="F4" i="3" s="1"/>
  <c r="F29" i="3" s="1"/>
  <c r="F4" i="4" s="1"/>
  <c r="F29" i="4" s="1"/>
  <c r="F4" i="5" s="1"/>
  <c r="F29" i="5" s="1"/>
  <c r="F4" i="6" s="1"/>
  <c r="F29" i="6" s="1"/>
  <c r="F4" i="7" s="1"/>
  <c r="F29" i="7" s="1"/>
  <c r="F4" i="8" s="1"/>
  <c r="F29" i="8" s="1"/>
  <c r="F4" i="9" s="1"/>
  <c r="F29" i="9" s="1"/>
  <c r="F4" i="10" s="1"/>
  <c r="F29" i="10" s="1"/>
  <c r="F4" i="11" s="1"/>
  <c r="F29" i="11" s="1"/>
  <c r="F4" i="12" s="1"/>
  <c r="F29" i="12" s="1"/>
  <c r="F4" i="13" s="1"/>
  <c r="F29" i="13" s="1"/>
  <c r="F4" i="14" s="1"/>
  <c r="F29" i="14" s="1"/>
  <c r="F4" i="15" s="1"/>
  <c r="F29" i="15" s="1"/>
  <c r="F4" i="16" s="1"/>
  <c r="F29" i="16" s="1"/>
  <c r="F4" i="17" s="1"/>
  <c r="F29" i="17" s="1"/>
  <c r="F4" i="18" s="1"/>
  <c r="F29" i="18" s="1"/>
  <c r="F4" i="19" s="1"/>
  <c r="F29" i="19" s="1"/>
  <c r="F4" i="20" s="1"/>
  <c r="F29" i="20" s="1"/>
  <c r="F4" i="21" s="1"/>
  <c r="F29" i="21" s="1"/>
  <c r="F4" i="22" s="1"/>
  <c r="F29" i="22" s="1"/>
  <c r="F4" i="23" s="1"/>
  <c r="F29" i="23" s="1"/>
  <c r="F4" i="24" s="1"/>
  <c r="F29" i="24" s="1"/>
  <c r="F4" i="25" s="1"/>
  <c r="F29" i="25" s="1"/>
  <c r="F4" i="26" s="1"/>
  <c r="F29" i="26" s="1"/>
  <c r="F4" i="27" s="1"/>
  <c r="F29" i="27" s="1"/>
  <c r="F4" i="28" s="1"/>
  <c r="F29" i="28" s="1"/>
  <c r="F4" i="29" s="1"/>
  <c r="F29" i="29" s="1"/>
  <c r="F4" i="31" s="1"/>
  <c r="F29" i="31" s="1"/>
  <c r="F4" i="32" s="1"/>
  <c r="F29" i="32" s="1"/>
  <c r="N16" i="33"/>
  <c r="N21" i="33"/>
  <c r="E29" i="2"/>
  <c r="E4" i="3" s="1"/>
  <c r="E29" i="3" s="1"/>
  <c r="E4" i="4" s="1"/>
  <c r="E29" i="4" s="1"/>
  <c r="E4" i="5" s="1"/>
  <c r="E29" i="5" s="1"/>
  <c r="E4" i="6" s="1"/>
  <c r="E29" i="6" s="1"/>
  <c r="E4" i="7" s="1"/>
  <c r="E29" i="7" s="1"/>
  <c r="E4" i="8" s="1"/>
  <c r="E29" i="8" s="1"/>
  <c r="E4" i="9" s="1"/>
  <c r="E29" i="9" s="1"/>
  <c r="E4" i="10" s="1"/>
  <c r="E29" i="10" s="1"/>
  <c r="E4" i="11" s="1"/>
  <c r="E29" i="11" s="1"/>
  <c r="E4" i="12" s="1"/>
  <c r="E29" i="12" s="1"/>
  <c r="E4" i="13" s="1"/>
  <c r="E29" i="13" s="1"/>
  <c r="E4" i="14" s="1"/>
  <c r="E29" i="14" s="1"/>
  <c r="E4" i="15" s="1"/>
  <c r="E29" i="15" s="1"/>
  <c r="E4" i="16" s="1"/>
  <c r="E29" i="16" s="1"/>
  <c r="E4" i="17" s="1"/>
  <c r="E29" i="17" s="1"/>
  <c r="E4" i="18" s="1"/>
  <c r="E29" i="18" s="1"/>
  <c r="E4" i="19" s="1"/>
  <c r="E29" i="19" s="1"/>
  <c r="E4" i="20" s="1"/>
  <c r="E29" i="20" s="1"/>
  <c r="E4" i="21" s="1"/>
  <c r="E29" i="21" s="1"/>
  <c r="E4" i="22" s="1"/>
  <c r="E29" i="22" s="1"/>
  <c r="E4" i="23" s="1"/>
  <c r="E29" i="23" s="1"/>
  <c r="E4" i="24" s="1"/>
  <c r="E29" i="24" s="1"/>
  <c r="E4" i="25" s="1"/>
  <c r="E29" i="25" s="1"/>
  <c r="E4" i="26" s="1"/>
  <c r="E29" i="26" s="1"/>
  <c r="E4" i="27" s="1"/>
  <c r="E29" i="27" s="1"/>
  <c r="E4" i="28" s="1"/>
  <c r="E29" i="28" s="1"/>
  <c r="E4" i="29" s="1"/>
  <c r="E29" i="29" s="1"/>
  <c r="E4" i="31" s="1"/>
  <c r="E29" i="31" s="1"/>
  <c r="E4" i="32" s="1"/>
  <c r="E29" i="32" s="1"/>
  <c r="H29" i="2"/>
  <c r="H4" i="3" s="1"/>
  <c r="H29" i="3" s="1"/>
  <c r="H4" i="4" s="1"/>
  <c r="H29" i="4" s="1"/>
  <c r="H4" i="5" s="1"/>
  <c r="H29" i="5" s="1"/>
  <c r="H4" i="6" s="1"/>
  <c r="H29" i="6" s="1"/>
  <c r="H4" i="7" s="1"/>
  <c r="H29" i="7" s="1"/>
  <c r="H4" i="8" s="1"/>
  <c r="H29" i="8" s="1"/>
  <c r="H4" i="9" s="1"/>
  <c r="H29" i="9" s="1"/>
  <c r="H4" i="10" s="1"/>
  <c r="H29" i="10" s="1"/>
  <c r="H4" i="11" s="1"/>
  <c r="H29" i="11" s="1"/>
  <c r="H4" i="12" s="1"/>
  <c r="H29" i="12" s="1"/>
  <c r="H4" i="13" s="1"/>
  <c r="H29" i="13" s="1"/>
  <c r="H4" i="14" s="1"/>
  <c r="H29" i="14" s="1"/>
  <c r="H4" i="15" s="1"/>
  <c r="H29" i="15" s="1"/>
  <c r="H4" i="16" s="1"/>
  <c r="H29" i="16" s="1"/>
  <c r="H4" i="17" s="1"/>
  <c r="H29" i="17" s="1"/>
  <c r="H4" i="18" s="1"/>
  <c r="H29" i="18" s="1"/>
  <c r="H4" i="19" s="1"/>
  <c r="H29" i="19" s="1"/>
  <c r="H4" i="20" s="1"/>
  <c r="H29" i="20" s="1"/>
  <c r="H4" i="21" s="1"/>
  <c r="H29" i="21" s="1"/>
  <c r="H4" i="22" s="1"/>
  <c r="H29" i="22" s="1"/>
  <c r="H4" i="23" s="1"/>
  <c r="H29" i="23" s="1"/>
  <c r="H4" i="24" s="1"/>
  <c r="H29" i="24" s="1"/>
  <c r="H4" i="25" s="1"/>
  <c r="H29" i="25" s="1"/>
  <c r="H4" i="26" s="1"/>
  <c r="H29" i="26" s="1"/>
  <c r="H4" i="27" s="1"/>
  <c r="H29" i="27" s="1"/>
  <c r="H4" i="28" s="1"/>
  <c r="H29" i="28" s="1"/>
  <c r="H4" i="29" s="1"/>
  <c r="H29" i="29" s="1"/>
  <c r="H4" i="31" s="1"/>
  <c r="H29" i="31" s="1"/>
  <c r="H4" i="32" s="1"/>
  <c r="H29" i="32" s="1"/>
  <c r="D29" i="2"/>
  <c r="D4" i="3" s="1"/>
  <c r="D29" i="3" s="1"/>
  <c r="D4" i="4" s="1"/>
  <c r="D29" i="4" s="1"/>
  <c r="D4" i="5" s="1"/>
  <c r="D29" i="5" s="1"/>
  <c r="D4" i="6" s="1"/>
  <c r="D29" i="6" s="1"/>
  <c r="D4" i="7" s="1"/>
  <c r="D29" i="7" s="1"/>
  <c r="D4" i="8" s="1"/>
  <c r="D29" i="8" s="1"/>
  <c r="D4" i="9" s="1"/>
  <c r="D29" i="9" s="1"/>
  <c r="D4" i="10" s="1"/>
  <c r="D29" i="10" s="1"/>
  <c r="D4" i="11" s="1"/>
  <c r="D29" i="11" s="1"/>
  <c r="D4" i="12" s="1"/>
  <c r="D29" i="12" s="1"/>
  <c r="D4" i="13" s="1"/>
  <c r="D29" i="13" s="1"/>
  <c r="D4" i="14" s="1"/>
  <c r="D29" i="14" s="1"/>
  <c r="D4" i="15" s="1"/>
  <c r="D29" i="15" s="1"/>
  <c r="D4" i="16" s="1"/>
  <c r="D29" i="16" s="1"/>
  <c r="D4" i="17" s="1"/>
  <c r="D29" i="17" s="1"/>
  <c r="D4" i="18" s="1"/>
  <c r="D29" i="18" s="1"/>
  <c r="D4" i="19" s="1"/>
  <c r="D29" i="19" s="1"/>
  <c r="D4" i="20" s="1"/>
  <c r="D29" i="20" s="1"/>
  <c r="D4" i="21" s="1"/>
  <c r="D29" i="21" s="1"/>
  <c r="D4" i="22" s="1"/>
  <c r="D29" i="22" s="1"/>
  <c r="D4" i="23" s="1"/>
  <c r="D29" i="23" s="1"/>
  <c r="D4" i="24" s="1"/>
  <c r="D4" i="25" s="1"/>
  <c r="D29" i="25" s="1"/>
  <c r="D4" i="26" s="1"/>
  <c r="D29" i="26" s="1"/>
  <c r="D4" i="27" s="1"/>
  <c r="D29" i="27" s="1"/>
  <c r="D4" i="28" s="1"/>
  <c r="D29" i="28" s="1"/>
  <c r="D4" i="29" s="1"/>
  <c r="D29" i="29" s="1"/>
  <c r="D4" i="31" s="1"/>
  <c r="D29" i="31" s="1"/>
  <c r="D4" i="32" s="1"/>
  <c r="D29" i="32" s="1"/>
  <c r="N11" i="33"/>
  <c r="N28" i="2"/>
  <c r="K29" i="2"/>
  <c r="K4" i="3" s="1"/>
  <c r="K29" i="3" s="1"/>
  <c r="K4" i="4" s="1"/>
  <c r="K29" i="4" s="1"/>
  <c r="K4" i="5" s="1"/>
  <c r="K29" i="5" s="1"/>
  <c r="K4" i="6" s="1"/>
  <c r="K29" i="6" s="1"/>
  <c r="K4" i="7" s="1"/>
  <c r="K29" i="7" s="1"/>
  <c r="K4" i="8" s="1"/>
  <c r="K29" i="8" s="1"/>
  <c r="K4" i="9" s="1"/>
  <c r="K29" i="9" s="1"/>
  <c r="K4" i="10" s="1"/>
  <c r="K29" i="10" s="1"/>
  <c r="K4" i="11" s="1"/>
  <c r="K29" i="11" s="1"/>
  <c r="K4" i="12" s="1"/>
  <c r="K29" i="12" s="1"/>
  <c r="K4" i="13" s="1"/>
  <c r="K29" i="13" s="1"/>
  <c r="K4" i="14" s="1"/>
  <c r="K29" i="14" s="1"/>
  <c r="K4" i="15" s="1"/>
  <c r="K29" i="15" s="1"/>
  <c r="K4" i="16" s="1"/>
  <c r="K29" i="16" s="1"/>
  <c r="K4" i="17" s="1"/>
  <c r="K29" i="17" s="1"/>
  <c r="K4" i="18" s="1"/>
  <c r="K29" i="18" s="1"/>
  <c r="K4" i="19" s="1"/>
  <c r="K29" i="19" s="1"/>
  <c r="K4" i="20" s="1"/>
  <c r="K29" i="20" s="1"/>
  <c r="K4" i="21" s="1"/>
  <c r="K29" i="21" s="1"/>
  <c r="K4" i="22" s="1"/>
  <c r="K29" i="22" s="1"/>
  <c r="K4" i="23" s="1"/>
  <c r="K29" i="23" s="1"/>
  <c r="K4" i="24" s="1"/>
  <c r="K29" i="24" s="1"/>
  <c r="K4" i="25" s="1"/>
  <c r="K29" i="25" s="1"/>
  <c r="K4" i="26" s="1"/>
  <c r="K29" i="26" s="1"/>
  <c r="K4" i="27" s="1"/>
  <c r="K29" i="27" s="1"/>
  <c r="K4" i="28" s="1"/>
  <c r="K29" i="28" s="1"/>
  <c r="K4" i="29" s="1"/>
  <c r="K29" i="29" s="1"/>
  <c r="K4" i="31" s="1"/>
  <c r="K29" i="31" s="1"/>
  <c r="K4" i="32" s="1"/>
  <c r="K29" i="32" s="1"/>
  <c r="N17" i="33"/>
  <c r="N28" i="32"/>
  <c r="F28" i="33"/>
  <c r="F29" i="33" s="1"/>
  <c r="O24" i="32"/>
  <c r="M27" i="33"/>
  <c r="S27" i="33" s="1"/>
  <c r="T27" i="33" s="1"/>
  <c r="M23" i="33"/>
  <c r="S23" i="33" s="1"/>
  <c r="T23" i="33" s="1"/>
  <c r="M19" i="33"/>
  <c r="S19" i="33" s="1"/>
  <c r="T19" i="33" s="1"/>
  <c r="R22" i="11"/>
  <c r="O22" i="11"/>
  <c r="R24" i="11"/>
  <c r="O24" i="11"/>
  <c r="N28" i="1"/>
  <c r="O24" i="2"/>
  <c r="L29" i="2"/>
  <c r="L4" i="3" s="1"/>
  <c r="L29" i="3" s="1"/>
  <c r="L4" i="4" s="1"/>
  <c r="L29" i="4" s="1"/>
  <c r="L4" i="5" s="1"/>
  <c r="L29" i="5" s="1"/>
  <c r="L4" i="6" s="1"/>
  <c r="L29" i="6" s="1"/>
  <c r="L4" i="7" s="1"/>
  <c r="L29" i="7" s="1"/>
  <c r="L4" i="8" s="1"/>
  <c r="L29" i="8" s="1"/>
  <c r="L4" i="9" s="1"/>
  <c r="L29" i="9" s="1"/>
  <c r="L4" i="10" s="1"/>
  <c r="L29" i="10" s="1"/>
  <c r="L4" i="11" s="1"/>
  <c r="L29" i="11" s="1"/>
  <c r="L4" i="12" s="1"/>
  <c r="L29" i="12" s="1"/>
  <c r="L4" i="13" s="1"/>
  <c r="L29" i="13" s="1"/>
  <c r="L4" i="14" s="1"/>
  <c r="L29" i="14" s="1"/>
  <c r="L4" i="15" s="1"/>
  <c r="L29" i="15" s="1"/>
  <c r="L4" i="16" s="1"/>
  <c r="L29" i="16" s="1"/>
  <c r="L4" i="17" s="1"/>
  <c r="L29" i="17" s="1"/>
  <c r="L4" i="18" s="1"/>
  <c r="L29" i="18" s="1"/>
  <c r="L4" i="19" s="1"/>
  <c r="L29" i="19" s="1"/>
  <c r="L4" i="20" s="1"/>
  <c r="L29" i="20" s="1"/>
  <c r="L4" i="21" s="1"/>
  <c r="L29" i="21" s="1"/>
  <c r="L4" i="22" s="1"/>
  <c r="L29" i="22" s="1"/>
  <c r="L4" i="23" s="1"/>
  <c r="L29" i="23" s="1"/>
  <c r="L4" i="24" s="1"/>
  <c r="L29" i="24" s="1"/>
  <c r="L4" i="25" s="1"/>
  <c r="L29" i="25" s="1"/>
  <c r="L4" i="26" s="1"/>
  <c r="L29" i="26" s="1"/>
  <c r="L4" i="27" s="1"/>
  <c r="L29" i="27" s="1"/>
  <c r="L4" i="28" s="1"/>
  <c r="L29" i="28" s="1"/>
  <c r="L4" i="29" s="1"/>
  <c r="L29" i="29" s="1"/>
  <c r="L4" i="31" s="1"/>
  <c r="L29" i="31" s="1"/>
  <c r="L4" i="32" s="1"/>
  <c r="L29" i="32" s="1"/>
  <c r="O14" i="3"/>
  <c r="O22" i="3"/>
  <c r="O8" i="4"/>
  <c r="S16" i="4"/>
  <c r="T16" i="4" s="1"/>
  <c r="O16" i="4"/>
  <c r="S24" i="4"/>
  <c r="T24" i="4" s="1"/>
  <c r="O24" i="4"/>
  <c r="S9" i="6"/>
  <c r="T9" i="6" s="1"/>
  <c r="O9" i="6"/>
  <c r="R25" i="6"/>
  <c r="O25" i="6"/>
  <c r="R20" i="9"/>
  <c r="O20" i="9"/>
  <c r="R22" i="9"/>
  <c r="O22" i="9"/>
  <c r="R24" i="10"/>
  <c r="V24" i="10" s="1"/>
  <c r="O24" i="10"/>
  <c r="R26" i="10"/>
  <c r="V26" i="10" s="1"/>
  <c r="O26" i="10"/>
  <c r="N28" i="14"/>
  <c r="R26" i="14"/>
  <c r="O26" i="14"/>
  <c r="R8" i="11"/>
  <c r="O8" i="11"/>
  <c r="O26" i="2"/>
  <c r="O8" i="3"/>
  <c r="O16" i="3"/>
  <c r="O24" i="3"/>
  <c r="N28" i="4"/>
  <c r="R8" i="4"/>
  <c r="R20" i="8"/>
  <c r="O20" i="8"/>
  <c r="R24" i="8"/>
  <c r="O24" i="8"/>
  <c r="R14" i="11"/>
  <c r="O14" i="11"/>
  <c r="R16" i="11"/>
  <c r="O16" i="11"/>
  <c r="R18" i="12"/>
  <c r="O18" i="12"/>
  <c r="R24" i="12"/>
  <c r="O24" i="12"/>
  <c r="N28" i="18"/>
  <c r="S12" i="4"/>
  <c r="T12" i="4" s="1"/>
  <c r="O12" i="4"/>
  <c r="S20" i="4"/>
  <c r="T20" i="4" s="1"/>
  <c r="O20" i="4"/>
  <c r="R26" i="5"/>
  <c r="O26" i="5"/>
  <c r="N28" i="10"/>
  <c r="S13" i="12"/>
  <c r="T13" i="12" s="1"/>
  <c r="O13" i="12"/>
  <c r="R14" i="14"/>
  <c r="O14" i="14"/>
  <c r="R16" i="14"/>
  <c r="O16" i="14"/>
  <c r="R20" i="15"/>
  <c r="O20" i="15"/>
  <c r="O24" i="18"/>
  <c r="O8" i="19"/>
  <c r="O12" i="19"/>
  <c r="O16" i="19"/>
  <c r="O20" i="19"/>
  <c r="O24" i="19"/>
  <c r="O26" i="21"/>
  <c r="O8" i="22"/>
  <c r="O16" i="22"/>
  <c r="O24" i="22"/>
  <c r="O16" i="24"/>
  <c r="O26" i="24"/>
  <c r="O8" i="25"/>
  <c r="O16" i="25"/>
  <c r="O24" i="25"/>
  <c r="O22" i="27"/>
  <c r="O10" i="29"/>
  <c r="O10" i="32"/>
  <c r="O18" i="32"/>
  <c r="N8" i="33"/>
  <c r="N10" i="33"/>
  <c r="M11" i="33"/>
  <c r="S11" i="33" s="1"/>
  <c r="T11" i="33" s="1"/>
  <c r="M12" i="33"/>
  <c r="R12" i="33" s="1"/>
  <c r="M13" i="33"/>
  <c r="S13" i="33" s="1"/>
  <c r="T13" i="33" s="1"/>
  <c r="M14" i="33"/>
  <c r="R14" i="33" s="1"/>
  <c r="M15" i="33"/>
  <c r="S15" i="33" s="1"/>
  <c r="T15" i="33" s="1"/>
  <c r="M16" i="33"/>
  <c r="R16" i="33" s="1"/>
  <c r="M17" i="33"/>
  <c r="S17" i="33" s="1"/>
  <c r="T17" i="33" s="1"/>
  <c r="N18" i="33"/>
  <c r="N19" i="33"/>
  <c r="M20" i="33"/>
  <c r="O20" i="33" s="1"/>
  <c r="M22" i="33"/>
  <c r="O22" i="33" s="1"/>
  <c r="N23" i="33"/>
  <c r="N24" i="33"/>
  <c r="M25" i="33"/>
  <c r="S25" i="33" s="1"/>
  <c r="T25" i="33" s="1"/>
  <c r="N26" i="33"/>
  <c r="O26" i="18"/>
  <c r="N28" i="19"/>
  <c r="R8" i="19"/>
  <c r="V8" i="19" s="1"/>
  <c r="R12" i="19"/>
  <c r="V12" i="19" s="1"/>
  <c r="R16" i="19"/>
  <c r="V16" i="19" s="1"/>
  <c r="R20" i="19"/>
  <c r="V20" i="19" s="1"/>
  <c r="R24" i="19"/>
  <c r="V24" i="19" s="1"/>
  <c r="O10" i="22"/>
  <c r="O18" i="22"/>
  <c r="O26" i="22"/>
  <c r="O24" i="23"/>
  <c r="O18" i="24"/>
  <c r="O10" i="25"/>
  <c r="O18" i="25"/>
  <c r="O26" i="25"/>
  <c r="O24" i="26"/>
  <c r="O24" i="27"/>
  <c r="O24" i="29"/>
  <c r="N27" i="33"/>
  <c r="R14" i="4"/>
  <c r="R18" i="4"/>
  <c r="R22" i="4"/>
  <c r="R26" i="4"/>
  <c r="S27" i="5"/>
  <c r="T27" i="5" s="1"/>
  <c r="O24" i="14"/>
  <c r="O26" i="15"/>
  <c r="O9" i="16"/>
  <c r="O13" i="16"/>
  <c r="O17" i="16"/>
  <c r="O21" i="16"/>
  <c r="O25" i="16"/>
  <c r="O26" i="17"/>
  <c r="O26" i="23"/>
  <c r="O26" i="26"/>
  <c r="N28" i="16"/>
  <c r="R9" i="16"/>
  <c r="R13" i="16"/>
  <c r="R17" i="16"/>
  <c r="R21" i="16"/>
  <c r="R25" i="16"/>
  <c r="M28" i="16"/>
  <c r="O24" i="24"/>
  <c r="O26" i="28"/>
  <c r="O8" i="29"/>
  <c r="O26" i="31"/>
  <c r="O8" i="32"/>
  <c r="O16" i="32"/>
  <c r="O26" i="32"/>
  <c r="Q28" i="33"/>
  <c r="N20" i="33"/>
  <c r="D28" i="33"/>
  <c r="D29" i="33" s="1"/>
  <c r="M7" i="33"/>
  <c r="S7" i="33" s="1"/>
  <c r="T7" i="33" s="1"/>
  <c r="N7" i="33"/>
  <c r="T7" i="32"/>
  <c r="R7" i="32"/>
  <c r="R9" i="32"/>
  <c r="R11" i="32"/>
  <c r="R13" i="32"/>
  <c r="R15" i="32"/>
  <c r="R17" i="32"/>
  <c r="R19" i="32"/>
  <c r="R21" i="32"/>
  <c r="R23" i="32"/>
  <c r="R25" i="32"/>
  <c r="R27" i="32"/>
  <c r="M28" i="32"/>
  <c r="O7" i="32"/>
  <c r="S8" i="32"/>
  <c r="T8" i="32" s="1"/>
  <c r="O9" i="32"/>
  <c r="S10" i="32"/>
  <c r="T10" i="32" s="1"/>
  <c r="O11" i="32"/>
  <c r="S12" i="32"/>
  <c r="T12" i="32" s="1"/>
  <c r="O13" i="32"/>
  <c r="S14" i="32"/>
  <c r="T14" i="32" s="1"/>
  <c r="O15" i="32"/>
  <c r="S16" i="32"/>
  <c r="T16" i="32" s="1"/>
  <c r="O17" i="32"/>
  <c r="S18" i="32"/>
  <c r="T18" i="32" s="1"/>
  <c r="O19" i="32"/>
  <c r="S20" i="32"/>
  <c r="T20" i="32" s="1"/>
  <c r="O21" i="32"/>
  <c r="S22" i="32"/>
  <c r="T22" i="32" s="1"/>
  <c r="O23" i="32"/>
  <c r="S24" i="32"/>
  <c r="T24" i="32" s="1"/>
  <c r="O25" i="32"/>
  <c r="S26" i="32"/>
  <c r="T26" i="32" s="1"/>
  <c r="O27" i="32"/>
  <c r="R22" i="32"/>
  <c r="T7" i="31"/>
  <c r="R7" i="31"/>
  <c r="R9" i="31"/>
  <c r="R11" i="31"/>
  <c r="R13" i="31"/>
  <c r="R15" i="31"/>
  <c r="R17" i="31"/>
  <c r="R19" i="31"/>
  <c r="R21" i="31"/>
  <c r="R23" i="31"/>
  <c r="R25" i="31"/>
  <c r="R27" i="31"/>
  <c r="M28" i="31"/>
  <c r="O7" i="31"/>
  <c r="S8" i="31"/>
  <c r="T8" i="31" s="1"/>
  <c r="O9" i="31"/>
  <c r="S10" i="31"/>
  <c r="T10" i="31" s="1"/>
  <c r="O11" i="31"/>
  <c r="S12" i="31"/>
  <c r="T12" i="31" s="1"/>
  <c r="O13" i="31"/>
  <c r="S14" i="31"/>
  <c r="T14" i="31" s="1"/>
  <c r="O15" i="31"/>
  <c r="S16" i="31"/>
  <c r="T16" i="31" s="1"/>
  <c r="O17" i="31"/>
  <c r="S18" i="31"/>
  <c r="T18" i="31" s="1"/>
  <c r="O19" i="31"/>
  <c r="S20" i="31"/>
  <c r="T20" i="31" s="1"/>
  <c r="O21" i="31"/>
  <c r="S22" i="31"/>
  <c r="T22" i="31" s="1"/>
  <c r="O23" i="31"/>
  <c r="S24" i="31"/>
  <c r="T24" i="31" s="1"/>
  <c r="O25" i="31"/>
  <c r="S26" i="31"/>
  <c r="T26" i="31" s="1"/>
  <c r="O27" i="31"/>
  <c r="R8" i="31"/>
  <c r="R10" i="31"/>
  <c r="R12" i="31"/>
  <c r="R14" i="31"/>
  <c r="R16" i="31"/>
  <c r="R18" i="31"/>
  <c r="R20" i="31"/>
  <c r="R22" i="31"/>
  <c r="T7" i="29"/>
  <c r="R7" i="29"/>
  <c r="R9" i="29"/>
  <c r="R11" i="29"/>
  <c r="R13" i="29"/>
  <c r="R15" i="29"/>
  <c r="R17" i="29"/>
  <c r="R19" i="29"/>
  <c r="R21" i="29"/>
  <c r="R23" i="29"/>
  <c r="R25" i="29"/>
  <c r="R27" i="29"/>
  <c r="M28" i="29"/>
  <c r="O7" i="29"/>
  <c r="S8" i="29"/>
  <c r="T8" i="29" s="1"/>
  <c r="O9" i="29"/>
  <c r="S10" i="29"/>
  <c r="T10" i="29" s="1"/>
  <c r="O11" i="29"/>
  <c r="S12" i="29"/>
  <c r="T12" i="29" s="1"/>
  <c r="O13" i="29"/>
  <c r="S14" i="29"/>
  <c r="T14" i="29" s="1"/>
  <c r="O15" i="29"/>
  <c r="S16" i="29"/>
  <c r="T16" i="29" s="1"/>
  <c r="O17" i="29"/>
  <c r="S18" i="29"/>
  <c r="T18" i="29" s="1"/>
  <c r="O19" i="29"/>
  <c r="S20" i="29"/>
  <c r="T20" i="29" s="1"/>
  <c r="O21" i="29"/>
  <c r="S22" i="29"/>
  <c r="T22" i="29" s="1"/>
  <c r="O23" i="29"/>
  <c r="S24" i="29"/>
  <c r="T24" i="29" s="1"/>
  <c r="O25" i="29"/>
  <c r="S26" i="29"/>
  <c r="T26" i="29" s="1"/>
  <c r="O27" i="29"/>
  <c r="R12" i="29"/>
  <c r="R14" i="29"/>
  <c r="R16" i="29"/>
  <c r="R18" i="29"/>
  <c r="R20" i="29"/>
  <c r="R22" i="29"/>
  <c r="T7" i="28"/>
  <c r="R7" i="28"/>
  <c r="R9" i="28"/>
  <c r="R11" i="28"/>
  <c r="R13" i="28"/>
  <c r="R15" i="28"/>
  <c r="R17" i="28"/>
  <c r="R19" i="28"/>
  <c r="R21" i="28"/>
  <c r="R23" i="28"/>
  <c r="R25" i="28"/>
  <c r="R27" i="28"/>
  <c r="M28" i="28"/>
  <c r="O7" i="28"/>
  <c r="S8" i="28"/>
  <c r="T8" i="28" s="1"/>
  <c r="O9" i="28"/>
  <c r="S10" i="28"/>
  <c r="T10" i="28" s="1"/>
  <c r="O11" i="28"/>
  <c r="S12" i="28"/>
  <c r="T12" i="28" s="1"/>
  <c r="O13" i="28"/>
  <c r="S14" i="28"/>
  <c r="T14" i="28" s="1"/>
  <c r="O15" i="28"/>
  <c r="S16" i="28"/>
  <c r="T16" i="28" s="1"/>
  <c r="O17" i="28"/>
  <c r="S18" i="28"/>
  <c r="T18" i="28" s="1"/>
  <c r="O19" i="28"/>
  <c r="S20" i="28"/>
  <c r="T20" i="28" s="1"/>
  <c r="O21" i="28"/>
  <c r="S22" i="28"/>
  <c r="T22" i="28" s="1"/>
  <c r="O23" i="28"/>
  <c r="S24" i="28"/>
  <c r="T24" i="28" s="1"/>
  <c r="O25" i="28"/>
  <c r="S26" i="28"/>
  <c r="T26" i="28" s="1"/>
  <c r="O27" i="28"/>
  <c r="R8" i="28"/>
  <c r="R10" i="28"/>
  <c r="R12" i="28"/>
  <c r="R14" i="28"/>
  <c r="R16" i="28"/>
  <c r="R18" i="28"/>
  <c r="R20" i="28"/>
  <c r="R22" i="28"/>
  <c r="T7" i="27"/>
  <c r="R7" i="27"/>
  <c r="R9" i="27"/>
  <c r="R11" i="27"/>
  <c r="R13" i="27"/>
  <c r="R15" i="27"/>
  <c r="R17" i="27"/>
  <c r="R19" i="27"/>
  <c r="R21" i="27"/>
  <c r="R23" i="27"/>
  <c r="R25" i="27"/>
  <c r="R27" i="27"/>
  <c r="M28" i="27"/>
  <c r="O7" i="27"/>
  <c r="S8" i="27"/>
  <c r="T8" i="27" s="1"/>
  <c r="O9" i="27"/>
  <c r="S10" i="27"/>
  <c r="T10" i="27" s="1"/>
  <c r="O11" i="27"/>
  <c r="S12" i="27"/>
  <c r="T12" i="27" s="1"/>
  <c r="O13" i="27"/>
  <c r="S14" i="27"/>
  <c r="T14" i="27" s="1"/>
  <c r="O15" i="27"/>
  <c r="S16" i="27"/>
  <c r="T16" i="27" s="1"/>
  <c r="O17" i="27"/>
  <c r="S18" i="27"/>
  <c r="T18" i="27" s="1"/>
  <c r="O19" i="27"/>
  <c r="S20" i="27"/>
  <c r="T20" i="27" s="1"/>
  <c r="O21" i="27"/>
  <c r="S22" i="27"/>
  <c r="T22" i="27" s="1"/>
  <c r="O23" i="27"/>
  <c r="S24" i="27"/>
  <c r="T24" i="27" s="1"/>
  <c r="O25" i="27"/>
  <c r="S26" i="27"/>
  <c r="T26" i="27" s="1"/>
  <c r="O27" i="27"/>
  <c r="R8" i="27"/>
  <c r="R10" i="27"/>
  <c r="R12" i="27"/>
  <c r="R14" i="27"/>
  <c r="R16" i="27"/>
  <c r="T7" i="26"/>
  <c r="R7" i="26"/>
  <c r="R9" i="26"/>
  <c r="R11" i="26"/>
  <c r="R13" i="26"/>
  <c r="R15" i="26"/>
  <c r="R17" i="26"/>
  <c r="R19" i="26"/>
  <c r="R21" i="26"/>
  <c r="R23" i="26"/>
  <c r="R25" i="26"/>
  <c r="R27" i="26"/>
  <c r="M28" i="26"/>
  <c r="O7" i="26"/>
  <c r="S8" i="26"/>
  <c r="T8" i="26" s="1"/>
  <c r="O9" i="26"/>
  <c r="S10" i="26"/>
  <c r="T10" i="26" s="1"/>
  <c r="O11" i="26"/>
  <c r="S12" i="26"/>
  <c r="T12" i="26" s="1"/>
  <c r="O13" i="26"/>
  <c r="S14" i="26"/>
  <c r="T14" i="26" s="1"/>
  <c r="O15" i="26"/>
  <c r="S16" i="26"/>
  <c r="T16" i="26" s="1"/>
  <c r="O17" i="26"/>
  <c r="S18" i="26"/>
  <c r="T18" i="26" s="1"/>
  <c r="O19" i="26"/>
  <c r="S20" i="26"/>
  <c r="T20" i="26" s="1"/>
  <c r="O21" i="26"/>
  <c r="S22" i="26"/>
  <c r="T22" i="26" s="1"/>
  <c r="O23" i="26"/>
  <c r="S24" i="26"/>
  <c r="T24" i="26" s="1"/>
  <c r="O25" i="26"/>
  <c r="S26" i="26"/>
  <c r="T26" i="26" s="1"/>
  <c r="O27" i="26"/>
  <c r="R8" i="26"/>
  <c r="R10" i="26"/>
  <c r="R12" i="26"/>
  <c r="R14" i="26"/>
  <c r="R16" i="26"/>
  <c r="R18" i="26"/>
  <c r="R20" i="26"/>
  <c r="R22" i="26"/>
  <c r="T7" i="25"/>
  <c r="R7" i="25"/>
  <c r="R11" i="25"/>
  <c r="R13" i="25"/>
  <c r="R15" i="25"/>
  <c r="R17" i="25"/>
  <c r="R19" i="25"/>
  <c r="R21" i="25"/>
  <c r="R23" i="25"/>
  <c r="R25" i="25"/>
  <c r="R27" i="25"/>
  <c r="M28" i="25"/>
  <c r="O7" i="25"/>
  <c r="S8" i="25"/>
  <c r="T8" i="25" s="1"/>
  <c r="O9" i="25"/>
  <c r="S10" i="25"/>
  <c r="T10" i="25" s="1"/>
  <c r="O11" i="25"/>
  <c r="S12" i="25"/>
  <c r="T12" i="25" s="1"/>
  <c r="O13" i="25"/>
  <c r="S14" i="25"/>
  <c r="T14" i="25" s="1"/>
  <c r="O15" i="25"/>
  <c r="S16" i="25"/>
  <c r="T16" i="25" s="1"/>
  <c r="O17" i="25"/>
  <c r="S18" i="25"/>
  <c r="T18" i="25" s="1"/>
  <c r="O19" i="25"/>
  <c r="S20" i="25"/>
  <c r="T20" i="25" s="1"/>
  <c r="O21" i="25"/>
  <c r="S22" i="25"/>
  <c r="T22" i="25" s="1"/>
  <c r="O23" i="25"/>
  <c r="S24" i="25"/>
  <c r="T24" i="25" s="1"/>
  <c r="O25" i="25"/>
  <c r="S26" i="25"/>
  <c r="T26" i="25" s="1"/>
  <c r="O27" i="25"/>
  <c r="T7" i="24"/>
  <c r="R7" i="24"/>
  <c r="R9" i="24"/>
  <c r="R11" i="24"/>
  <c r="R13" i="24"/>
  <c r="R15" i="24"/>
  <c r="R17" i="24"/>
  <c r="R19" i="24"/>
  <c r="R21" i="24"/>
  <c r="R23" i="24"/>
  <c r="R25" i="24"/>
  <c r="R27" i="24"/>
  <c r="M28" i="24"/>
  <c r="O7" i="24"/>
  <c r="S8" i="24"/>
  <c r="T8" i="24" s="1"/>
  <c r="O9" i="24"/>
  <c r="S10" i="24"/>
  <c r="T10" i="24" s="1"/>
  <c r="O11" i="24"/>
  <c r="S12" i="24"/>
  <c r="T12" i="24" s="1"/>
  <c r="O13" i="24"/>
  <c r="S14" i="24"/>
  <c r="T14" i="24" s="1"/>
  <c r="O15" i="24"/>
  <c r="S16" i="24"/>
  <c r="T16" i="24" s="1"/>
  <c r="O17" i="24"/>
  <c r="S18" i="24"/>
  <c r="T18" i="24" s="1"/>
  <c r="O19" i="24"/>
  <c r="S20" i="24"/>
  <c r="T20" i="24" s="1"/>
  <c r="O21" i="24"/>
  <c r="S22" i="24"/>
  <c r="T22" i="24" s="1"/>
  <c r="O23" i="24"/>
  <c r="S24" i="24"/>
  <c r="T24" i="24" s="1"/>
  <c r="O25" i="24"/>
  <c r="S26" i="24"/>
  <c r="T26" i="24" s="1"/>
  <c r="O27" i="24"/>
  <c r="R8" i="24"/>
  <c r="R10" i="24"/>
  <c r="R22" i="24"/>
  <c r="T7" i="23"/>
  <c r="R7" i="23"/>
  <c r="R9" i="23"/>
  <c r="R11" i="23"/>
  <c r="R13" i="23"/>
  <c r="R15" i="23"/>
  <c r="R17" i="23"/>
  <c r="R19" i="23"/>
  <c r="R21" i="23"/>
  <c r="R23" i="23"/>
  <c r="R25" i="23"/>
  <c r="R27" i="23"/>
  <c r="M28" i="23"/>
  <c r="O7" i="23"/>
  <c r="S8" i="23"/>
  <c r="T8" i="23" s="1"/>
  <c r="O9" i="23"/>
  <c r="S10" i="23"/>
  <c r="T10" i="23" s="1"/>
  <c r="O11" i="23"/>
  <c r="S12" i="23"/>
  <c r="T12" i="23" s="1"/>
  <c r="O13" i="23"/>
  <c r="S14" i="23"/>
  <c r="T14" i="23" s="1"/>
  <c r="O15" i="23"/>
  <c r="S16" i="23"/>
  <c r="T16" i="23" s="1"/>
  <c r="O17" i="23"/>
  <c r="S18" i="23"/>
  <c r="T18" i="23" s="1"/>
  <c r="O19" i="23"/>
  <c r="S20" i="23"/>
  <c r="T20" i="23" s="1"/>
  <c r="O21" i="23"/>
  <c r="S22" i="23"/>
  <c r="T22" i="23" s="1"/>
  <c r="O23" i="23"/>
  <c r="S24" i="23"/>
  <c r="T24" i="23" s="1"/>
  <c r="O25" i="23"/>
  <c r="S26" i="23"/>
  <c r="T26" i="23" s="1"/>
  <c r="O27" i="23"/>
  <c r="R8" i="23"/>
  <c r="R10" i="23"/>
  <c r="R12" i="23"/>
  <c r="R14" i="23"/>
  <c r="R16" i="23"/>
  <c r="R18" i="23"/>
  <c r="R20" i="23"/>
  <c r="R22" i="23"/>
  <c r="T7" i="22"/>
  <c r="R7" i="22"/>
  <c r="R9" i="22"/>
  <c r="R11" i="22"/>
  <c r="R13" i="22"/>
  <c r="R15" i="22"/>
  <c r="R17" i="22"/>
  <c r="R19" i="22"/>
  <c r="R21" i="22"/>
  <c r="R23" i="22"/>
  <c r="R25" i="22"/>
  <c r="R27" i="22"/>
  <c r="M28" i="22"/>
  <c r="O7" i="22"/>
  <c r="S8" i="22"/>
  <c r="T8" i="22" s="1"/>
  <c r="O9" i="22"/>
  <c r="S10" i="22"/>
  <c r="T10" i="22" s="1"/>
  <c r="O11" i="22"/>
  <c r="S12" i="22"/>
  <c r="T12" i="22" s="1"/>
  <c r="O13" i="22"/>
  <c r="S14" i="22"/>
  <c r="T14" i="22" s="1"/>
  <c r="O15" i="22"/>
  <c r="S16" i="22"/>
  <c r="T16" i="22" s="1"/>
  <c r="O17" i="22"/>
  <c r="S18" i="22"/>
  <c r="T18" i="22" s="1"/>
  <c r="O19" i="22"/>
  <c r="S20" i="22"/>
  <c r="T20" i="22" s="1"/>
  <c r="O21" i="22"/>
  <c r="S22" i="22"/>
  <c r="T22" i="22" s="1"/>
  <c r="O23" i="22"/>
  <c r="S24" i="22"/>
  <c r="T24" i="22" s="1"/>
  <c r="O25" i="22"/>
  <c r="S26" i="22"/>
  <c r="T26" i="22" s="1"/>
  <c r="O27" i="22"/>
  <c r="T7" i="21"/>
  <c r="R7" i="21"/>
  <c r="R9" i="21"/>
  <c r="R11" i="21"/>
  <c r="R13" i="21"/>
  <c r="R15" i="21"/>
  <c r="R17" i="21"/>
  <c r="R19" i="21"/>
  <c r="R21" i="21"/>
  <c r="R23" i="21"/>
  <c r="R25" i="21"/>
  <c r="R27" i="21"/>
  <c r="M28" i="21"/>
  <c r="O7" i="21"/>
  <c r="S8" i="21"/>
  <c r="T8" i="21" s="1"/>
  <c r="O9" i="21"/>
  <c r="S10" i="21"/>
  <c r="T10" i="21" s="1"/>
  <c r="O11" i="21"/>
  <c r="S12" i="21"/>
  <c r="T12" i="21" s="1"/>
  <c r="O13" i="21"/>
  <c r="S14" i="21"/>
  <c r="T14" i="21" s="1"/>
  <c r="O15" i="21"/>
  <c r="S16" i="21"/>
  <c r="T16" i="21" s="1"/>
  <c r="O17" i="21"/>
  <c r="S18" i="21"/>
  <c r="T18" i="21" s="1"/>
  <c r="O19" i="21"/>
  <c r="S20" i="21"/>
  <c r="T20" i="21" s="1"/>
  <c r="O21" i="21"/>
  <c r="S22" i="21"/>
  <c r="T22" i="21" s="1"/>
  <c r="O23" i="21"/>
  <c r="S24" i="21"/>
  <c r="T24" i="21" s="1"/>
  <c r="O25" i="21"/>
  <c r="S26" i="21"/>
  <c r="T26" i="21" s="1"/>
  <c r="O27" i="21"/>
  <c r="R8" i="21"/>
  <c r="R10" i="21"/>
  <c r="R12" i="21"/>
  <c r="R14" i="21"/>
  <c r="R16" i="21"/>
  <c r="R18" i="21"/>
  <c r="R20" i="21"/>
  <c r="R22" i="21"/>
  <c r="T7" i="20"/>
  <c r="R7" i="20"/>
  <c r="V7" i="20" s="1"/>
  <c r="R9" i="20"/>
  <c r="V9" i="20" s="1"/>
  <c r="R11" i="20"/>
  <c r="V11" i="20" s="1"/>
  <c r="R13" i="20"/>
  <c r="V13" i="20" s="1"/>
  <c r="R15" i="20"/>
  <c r="V15" i="20" s="1"/>
  <c r="R17" i="20"/>
  <c r="V17" i="20" s="1"/>
  <c r="R19" i="20"/>
  <c r="V19" i="20" s="1"/>
  <c r="R21" i="20"/>
  <c r="V21" i="20" s="1"/>
  <c r="R23" i="20"/>
  <c r="V23" i="20" s="1"/>
  <c r="R25" i="20"/>
  <c r="V25" i="20" s="1"/>
  <c r="R27" i="20"/>
  <c r="V27" i="20" s="1"/>
  <c r="M28" i="20"/>
  <c r="O7" i="20"/>
  <c r="S8" i="20"/>
  <c r="T8" i="20" s="1"/>
  <c r="O9" i="20"/>
  <c r="S10" i="20"/>
  <c r="T10" i="20" s="1"/>
  <c r="O11" i="20"/>
  <c r="S12" i="20"/>
  <c r="T12" i="20" s="1"/>
  <c r="O13" i="20"/>
  <c r="S14" i="20"/>
  <c r="T14" i="20" s="1"/>
  <c r="O15" i="20"/>
  <c r="S16" i="20"/>
  <c r="T16" i="20" s="1"/>
  <c r="O17" i="20"/>
  <c r="S18" i="20"/>
  <c r="T18" i="20" s="1"/>
  <c r="O19" i="20"/>
  <c r="S20" i="20"/>
  <c r="T20" i="20" s="1"/>
  <c r="O21" i="20"/>
  <c r="S22" i="20"/>
  <c r="T22" i="20" s="1"/>
  <c r="O23" i="20"/>
  <c r="S24" i="20"/>
  <c r="T24" i="20" s="1"/>
  <c r="O25" i="20"/>
  <c r="S26" i="20"/>
  <c r="T26" i="20" s="1"/>
  <c r="O27" i="20"/>
  <c r="R8" i="20"/>
  <c r="V8" i="20" s="1"/>
  <c r="R10" i="20"/>
  <c r="V10" i="20" s="1"/>
  <c r="R12" i="20"/>
  <c r="V12" i="20" s="1"/>
  <c r="R14" i="20"/>
  <c r="V14" i="20" s="1"/>
  <c r="R16" i="20"/>
  <c r="V16" i="20" s="1"/>
  <c r="R18" i="20"/>
  <c r="V18" i="20" s="1"/>
  <c r="R20" i="20"/>
  <c r="R22" i="20"/>
  <c r="V22" i="20" s="1"/>
  <c r="S28" i="19"/>
  <c r="T7" i="19"/>
  <c r="T28" i="19" s="1"/>
  <c r="R7" i="19"/>
  <c r="V7" i="19" s="1"/>
  <c r="R9" i="19"/>
  <c r="V9" i="19" s="1"/>
  <c r="R11" i="19"/>
  <c r="V11" i="19" s="1"/>
  <c r="R13" i="19"/>
  <c r="V13" i="19" s="1"/>
  <c r="R15" i="19"/>
  <c r="V15" i="19" s="1"/>
  <c r="R17" i="19"/>
  <c r="V17" i="19" s="1"/>
  <c r="R19" i="19"/>
  <c r="V19" i="19" s="1"/>
  <c r="R21" i="19"/>
  <c r="V21" i="19" s="1"/>
  <c r="R23" i="19"/>
  <c r="V23" i="19" s="1"/>
  <c r="R25" i="19"/>
  <c r="V25" i="19" s="1"/>
  <c r="R27" i="19"/>
  <c r="V27" i="19" s="1"/>
  <c r="M28" i="19"/>
  <c r="O7" i="19"/>
  <c r="O9" i="19"/>
  <c r="O11" i="19"/>
  <c r="O13" i="19"/>
  <c r="O15" i="19"/>
  <c r="O17" i="19"/>
  <c r="O19" i="19"/>
  <c r="O21" i="19"/>
  <c r="O23" i="19"/>
  <c r="O25" i="19"/>
  <c r="O27" i="19"/>
  <c r="T7" i="18"/>
  <c r="R7" i="18"/>
  <c r="R9" i="18"/>
  <c r="R11" i="18"/>
  <c r="R13" i="18"/>
  <c r="R15" i="18"/>
  <c r="R17" i="18"/>
  <c r="R19" i="18"/>
  <c r="R21" i="18"/>
  <c r="R23" i="18"/>
  <c r="R25" i="18"/>
  <c r="R27" i="18"/>
  <c r="M28" i="18"/>
  <c r="O7" i="18"/>
  <c r="S8" i="18"/>
  <c r="T8" i="18" s="1"/>
  <c r="O9" i="18"/>
  <c r="S10" i="18"/>
  <c r="T10" i="18" s="1"/>
  <c r="O11" i="18"/>
  <c r="S12" i="18"/>
  <c r="T12" i="18" s="1"/>
  <c r="O13" i="18"/>
  <c r="S14" i="18"/>
  <c r="T14" i="18" s="1"/>
  <c r="O15" i="18"/>
  <c r="S16" i="18"/>
  <c r="T16" i="18" s="1"/>
  <c r="O17" i="18"/>
  <c r="S18" i="18"/>
  <c r="T18" i="18" s="1"/>
  <c r="O19" i="18"/>
  <c r="S20" i="18"/>
  <c r="T20" i="18" s="1"/>
  <c r="O21" i="18"/>
  <c r="S22" i="18"/>
  <c r="T22" i="18" s="1"/>
  <c r="O23" i="18"/>
  <c r="S24" i="18"/>
  <c r="T24" i="18" s="1"/>
  <c r="O25" i="18"/>
  <c r="S26" i="18"/>
  <c r="T26" i="18" s="1"/>
  <c r="O27" i="18"/>
  <c r="R8" i="18"/>
  <c r="R10" i="18"/>
  <c r="R12" i="18"/>
  <c r="R14" i="18"/>
  <c r="R16" i="18"/>
  <c r="R22" i="18"/>
  <c r="T7" i="17"/>
  <c r="R7" i="17"/>
  <c r="R9" i="17"/>
  <c r="R11" i="17"/>
  <c r="R13" i="17"/>
  <c r="R15" i="17"/>
  <c r="R17" i="17"/>
  <c r="R19" i="17"/>
  <c r="R21" i="17"/>
  <c r="R23" i="17"/>
  <c r="R25" i="17"/>
  <c r="R27" i="17"/>
  <c r="M28" i="17"/>
  <c r="O7" i="17"/>
  <c r="S8" i="17"/>
  <c r="T8" i="17" s="1"/>
  <c r="O9" i="17"/>
  <c r="S10" i="17"/>
  <c r="T10" i="17" s="1"/>
  <c r="O11" i="17"/>
  <c r="S12" i="17"/>
  <c r="T12" i="17" s="1"/>
  <c r="O13" i="17"/>
  <c r="S14" i="17"/>
  <c r="T14" i="17" s="1"/>
  <c r="O15" i="17"/>
  <c r="S16" i="17"/>
  <c r="T16" i="17" s="1"/>
  <c r="O17" i="17"/>
  <c r="S18" i="17"/>
  <c r="T18" i="17" s="1"/>
  <c r="O19" i="17"/>
  <c r="S20" i="17"/>
  <c r="T20" i="17" s="1"/>
  <c r="O21" i="17"/>
  <c r="S22" i="17"/>
  <c r="T22" i="17" s="1"/>
  <c r="O23" i="17"/>
  <c r="S24" i="17"/>
  <c r="T24" i="17" s="1"/>
  <c r="O25" i="17"/>
  <c r="S26" i="17"/>
  <c r="T26" i="17" s="1"/>
  <c r="O27" i="17"/>
  <c r="R10" i="17"/>
  <c r="R12" i="17"/>
  <c r="R14" i="17"/>
  <c r="R16" i="17"/>
  <c r="R18" i="17"/>
  <c r="R20" i="17"/>
  <c r="R22" i="17"/>
  <c r="T7" i="16"/>
  <c r="S8" i="16"/>
  <c r="T8" i="16" s="1"/>
  <c r="S10" i="16"/>
  <c r="T10" i="16" s="1"/>
  <c r="S12" i="16"/>
  <c r="T12" i="16" s="1"/>
  <c r="S14" i="16"/>
  <c r="T14" i="16" s="1"/>
  <c r="S16" i="16"/>
  <c r="T16" i="16" s="1"/>
  <c r="S18" i="16"/>
  <c r="T18" i="16" s="1"/>
  <c r="S20" i="16"/>
  <c r="T20" i="16" s="1"/>
  <c r="S22" i="16"/>
  <c r="T22" i="16" s="1"/>
  <c r="S24" i="16"/>
  <c r="T24" i="16" s="1"/>
  <c r="S26" i="16"/>
  <c r="T26" i="16" s="1"/>
  <c r="R8" i="16"/>
  <c r="R10" i="16"/>
  <c r="R12" i="16"/>
  <c r="R14" i="16"/>
  <c r="R18" i="16"/>
  <c r="R20" i="16"/>
  <c r="R22" i="16"/>
  <c r="R24" i="16"/>
  <c r="R26" i="16"/>
  <c r="T7" i="15"/>
  <c r="R7" i="15"/>
  <c r="R9" i="15"/>
  <c r="R11" i="15"/>
  <c r="R13" i="15"/>
  <c r="R15" i="15"/>
  <c r="R17" i="15"/>
  <c r="R19" i="15"/>
  <c r="R21" i="15"/>
  <c r="R23" i="15"/>
  <c r="R25" i="15"/>
  <c r="R27" i="15"/>
  <c r="M28" i="15"/>
  <c r="O7" i="15"/>
  <c r="S8" i="15"/>
  <c r="T8" i="15" s="1"/>
  <c r="O9" i="15"/>
  <c r="S10" i="15"/>
  <c r="T10" i="15" s="1"/>
  <c r="O11" i="15"/>
  <c r="S12" i="15"/>
  <c r="T12" i="15" s="1"/>
  <c r="O13" i="15"/>
  <c r="S14" i="15"/>
  <c r="T14" i="15" s="1"/>
  <c r="O15" i="15"/>
  <c r="S16" i="15"/>
  <c r="T16" i="15" s="1"/>
  <c r="O17" i="15"/>
  <c r="S18" i="15"/>
  <c r="T18" i="15" s="1"/>
  <c r="O19" i="15"/>
  <c r="S20" i="15"/>
  <c r="T20" i="15" s="1"/>
  <c r="O21" i="15"/>
  <c r="S22" i="15"/>
  <c r="T22" i="15" s="1"/>
  <c r="O23" i="15"/>
  <c r="S24" i="15"/>
  <c r="T24" i="15" s="1"/>
  <c r="O25" i="15"/>
  <c r="S26" i="15"/>
  <c r="T26" i="15" s="1"/>
  <c r="O27" i="15"/>
  <c r="R8" i="15"/>
  <c r="R10" i="15"/>
  <c r="R12" i="15"/>
  <c r="R14" i="15"/>
  <c r="R16" i="15"/>
  <c r="R18" i="15"/>
  <c r="T7" i="14"/>
  <c r="R7" i="14"/>
  <c r="R9" i="14"/>
  <c r="R11" i="14"/>
  <c r="R13" i="14"/>
  <c r="R15" i="14"/>
  <c r="R17" i="14"/>
  <c r="R19" i="14"/>
  <c r="R21" i="14"/>
  <c r="R23" i="14"/>
  <c r="R25" i="14"/>
  <c r="R27" i="14"/>
  <c r="M28" i="14"/>
  <c r="O7" i="14"/>
  <c r="S8" i="14"/>
  <c r="T8" i="14" s="1"/>
  <c r="O9" i="14"/>
  <c r="S10" i="14"/>
  <c r="T10" i="14" s="1"/>
  <c r="O11" i="14"/>
  <c r="S12" i="14"/>
  <c r="T12" i="14" s="1"/>
  <c r="O13" i="14"/>
  <c r="S14" i="14"/>
  <c r="T14" i="14" s="1"/>
  <c r="O15" i="14"/>
  <c r="S16" i="14"/>
  <c r="T16" i="14" s="1"/>
  <c r="O17" i="14"/>
  <c r="S18" i="14"/>
  <c r="T18" i="14" s="1"/>
  <c r="O19" i="14"/>
  <c r="S20" i="14"/>
  <c r="T20" i="14" s="1"/>
  <c r="O21" i="14"/>
  <c r="S22" i="14"/>
  <c r="T22" i="14" s="1"/>
  <c r="O23" i="14"/>
  <c r="S24" i="14"/>
  <c r="T24" i="14" s="1"/>
  <c r="O25" i="14"/>
  <c r="S26" i="14"/>
  <c r="T26" i="14" s="1"/>
  <c r="O27" i="14"/>
  <c r="R8" i="14"/>
  <c r="R10" i="14"/>
  <c r="R22" i="14"/>
  <c r="T7" i="13"/>
  <c r="R7" i="13"/>
  <c r="R9" i="13"/>
  <c r="R11" i="13"/>
  <c r="R13" i="13"/>
  <c r="R15" i="13"/>
  <c r="R17" i="13"/>
  <c r="R19" i="13"/>
  <c r="R21" i="13"/>
  <c r="R23" i="13"/>
  <c r="R25" i="13"/>
  <c r="R27" i="13"/>
  <c r="M28" i="13"/>
  <c r="O7" i="13"/>
  <c r="S8" i="13"/>
  <c r="T8" i="13" s="1"/>
  <c r="O9" i="13"/>
  <c r="S10" i="13"/>
  <c r="T10" i="13" s="1"/>
  <c r="O11" i="13"/>
  <c r="S12" i="13"/>
  <c r="T12" i="13" s="1"/>
  <c r="O13" i="13"/>
  <c r="S14" i="13"/>
  <c r="T14" i="13" s="1"/>
  <c r="O15" i="13"/>
  <c r="S16" i="13"/>
  <c r="T16" i="13" s="1"/>
  <c r="O17" i="13"/>
  <c r="S18" i="13"/>
  <c r="T18" i="13" s="1"/>
  <c r="O19" i="13"/>
  <c r="S20" i="13"/>
  <c r="T20" i="13" s="1"/>
  <c r="O21" i="13"/>
  <c r="S22" i="13"/>
  <c r="T22" i="13" s="1"/>
  <c r="O23" i="13"/>
  <c r="S24" i="13"/>
  <c r="T24" i="13" s="1"/>
  <c r="O25" i="13"/>
  <c r="S26" i="13"/>
  <c r="T26" i="13" s="1"/>
  <c r="O27" i="13"/>
  <c r="R8" i="13"/>
  <c r="R10" i="13"/>
  <c r="R12" i="13"/>
  <c r="R14" i="13"/>
  <c r="R16" i="13"/>
  <c r="R18" i="13"/>
  <c r="R20" i="13"/>
  <c r="R22" i="13"/>
  <c r="T7" i="12"/>
  <c r="R7" i="12"/>
  <c r="R9" i="12"/>
  <c r="R11" i="12"/>
  <c r="R13" i="12"/>
  <c r="R15" i="12"/>
  <c r="R17" i="12"/>
  <c r="R19" i="12"/>
  <c r="R21" i="12"/>
  <c r="R23" i="12"/>
  <c r="R25" i="12"/>
  <c r="R27" i="12"/>
  <c r="M28" i="12"/>
  <c r="O7" i="12"/>
  <c r="S8" i="12"/>
  <c r="T8" i="12" s="1"/>
  <c r="O9" i="12"/>
  <c r="S10" i="12"/>
  <c r="T10" i="12" s="1"/>
  <c r="O11" i="12"/>
  <c r="S12" i="12"/>
  <c r="T12" i="12" s="1"/>
  <c r="S14" i="12"/>
  <c r="T14" i="12" s="1"/>
  <c r="O15" i="12"/>
  <c r="S16" i="12"/>
  <c r="T16" i="12" s="1"/>
  <c r="O17" i="12"/>
  <c r="S18" i="12"/>
  <c r="T18" i="12" s="1"/>
  <c r="O19" i="12"/>
  <c r="S20" i="12"/>
  <c r="T20" i="12" s="1"/>
  <c r="O21" i="12"/>
  <c r="S22" i="12"/>
  <c r="T22" i="12" s="1"/>
  <c r="O23" i="12"/>
  <c r="S24" i="12"/>
  <c r="T24" i="12" s="1"/>
  <c r="O25" i="12"/>
  <c r="S26" i="12"/>
  <c r="T26" i="12" s="1"/>
  <c r="O27" i="12"/>
  <c r="R8" i="12"/>
  <c r="R10" i="12"/>
  <c r="R12" i="12"/>
  <c r="R16" i="12"/>
  <c r="R20" i="12"/>
  <c r="R22" i="12"/>
  <c r="T7" i="11"/>
  <c r="R7" i="11"/>
  <c r="R9" i="11"/>
  <c r="R11" i="11"/>
  <c r="R13" i="11"/>
  <c r="R15" i="11"/>
  <c r="R17" i="11"/>
  <c r="R19" i="11"/>
  <c r="R21" i="11"/>
  <c r="R23" i="11"/>
  <c r="R25" i="11"/>
  <c r="R27" i="11"/>
  <c r="M28" i="11"/>
  <c r="O7" i="11"/>
  <c r="S8" i="11"/>
  <c r="T8" i="11" s="1"/>
  <c r="O9" i="11"/>
  <c r="S10" i="11"/>
  <c r="T10" i="11" s="1"/>
  <c r="O11" i="11"/>
  <c r="S12" i="11"/>
  <c r="T12" i="11" s="1"/>
  <c r="O13" i="11"/>
  <c r="S14" i="11"/>
  <c r="T14" i="11" s="1"/>
  <c r="O15" i="11"/>
  <c r="S16" i="11"/>
  <c r="T16" i="11" s="1"/>
  <c r="O17" i="11"/>
  <c r="S18" i="11"/>
  <c r="T18" i="11" s="1"/>
  <c r="O19" i="11"/>
  <c r="S20" i="11"/>
  <c r="T20" i="11" s="1"/>
  <c r="O21" i="11"/>
  <c r="S22" i="11"/>
  <c r="T22" i="11" s="1"/>
  <c r="O23" i="11"/>
  <c r="S24" i="11"/>
  <c r="T24" i="11" s="1"/>
  <c r="O25" i="11"/>
  <c r="S26" i="11"/>
  <c r="T26" i="11" s="1"/>
  <c r="O27" i="11"/>
  <c r="T7" i="10"/>
  <c r="S9" i="10"/>
  <c r="T9" i="10" s="1"/>
  <c r="O10" i="10"/>
  <c r="S11" i="10"/>
  <c r="T11" i="10" s="1"/>
  <c r="O12" i="10"/>
  <c r="S13" i="10"/>
  <c r="T13" i="10" s="1"/>
  <c r="O14" i="10"/>
  <c r="R7" i="10"/>
  <c r="V7" i="10" s="1"/>
  <c r="R9" i="10"/>
  <c r="V9" i="10" s="1"/>
  <c r="V11" i="10"/>
  <c r="R13" i="10"/>
  <c r="V13" i="10" s="1"/>
  <c r="R15" i="10"/>
  <c r="V15" i="10" s="1"/>
  <c r="R17" i="10"/>
  <c r="V17" i="10" s="1"/>
  <c r="R19" i="10"/>
  <c r="V19" i="10" s="1"/>
  <c r="R21" i="10"/>
  <c r="V21" i="10" s="1"/>
  <c r="R23" i="10"/>
  <c r="V23" i="10" s="1"/>
  <c r="R25" i="10"/>
  <c r="V25" i="10" s="1"/>
  <c r="R27" i="10"/>
  <c r="V27" i="10" s="1"/>
  <c r="M28" i="10"/>
  <c r="O7" i="10"/>
  <c r="S8" i="10"/>
  <c r="T8" i="10" s="1"/>
  <c r="S14" i="10"/>
  <c r="T14" i="10" s="1"/>
  <c r="S16" i="10"/>
  <c r="T16" i="10" s="1"/>
  <c r="O17" i="10"/>
  <c r="S18" i="10"/>
  <c r="T18" i="10" s="1"/>
  <c r="O19" i="10"/>
  <c r="S20" i="10"/>
  <c r="T20" i="10" s="1"/>
  <c r="O21" i="10"/>
  <c r="S22" i="10"/>
  <c r="T22" i="10" s="1"/>
  <c r="O23" i="10"/>
  <c r="S24" i="10"/>
  <c r="T24" i="10" s="1"/>
  <c r="O25" i="10"/>
  <c r="S26" i="10"/>
  <c r="T26" i="10" s="1"/>
  <c r="O27" i="10"/>
  <c r="S10" i="10"/>
  <c r="T10" i="10" s="1"/>
  <c r="S12" i="10"/>
  <c r="T12" i="10" s="1"/>
  <c r="O15" i="10"/>
  <c r="R8" i="10"/>
  <c r="V8" i="10" s="1"/>
  <c r="R18" i="10"/>
  <c r="V18" i="10" s="1"/>
  <c r="R20" i="10"/>
  <c r="V20" i="10" s="1"/>
  <c r="R22" i="10"/>
  <c r="V22" i="10" s="1"/>
  <c r="T7" i="9"/>
  <c r="R7" i="9"/>
  <c r="R9" i="9"/>
  <c r="R11" i="9"/>
  <c r="R13" i="9"/>
  <c r="R15" i="9"/>
  <c r="R17" i="9"/>
  <c r="R19" i="9"/>
  <c r="R21" i="9"/>
  <c r="R23" i="9"/>
  <c r="R25" i="9"/>
  <c r="R27" i="9"/>
  <c r="M28" i="9"/>
  <c r="O7" i="9"/>
  <c r="S8" i="9"/>
  <c r="T8" i="9" s="1"/>
  <c r="O9" i="9"/>
  <c r="S10" i="9"/>
  <c r="T10" i="9" s="1"/>
  <c r="O11" i="9"/>
  <c r="S12" i="9"/>
  <c r="T12" i="9" s="1"/>
  <c r="O13" i="9"/>
  <c r="S14" i="9"/>
  <c r="T14" i="9" s="1"/>
  <c r="O15" i="9"/>
  <c r="S16" i="9"/>
  <c r="T16" i="9" s="1"/>
  <c r="O17" i="9"/>
  <c r="S18" i="9"/>
  <c r="T18" i="9" s="1"/>
  <c r="O19" i="9"/>
  <c r="S20" i="9"/>
  <c r="T20" i="9" s="1"/>
  <c r="O21" i="9"/>
  <c r="S22" i="9"/>
  <c r="T22" i="9" s="1"/>
  <c r="O23" i="9"/>
  <c r="S24" i="9"/>
  <c r="T24" i="9" s="1"/>
  <c r="O25" i="9"/>
  <c r="S26" i="9"/>
  <c r="T26" i="9" s="1"/>
  <c r="O27" i="9"/>
  <c r="R8" i="9"/>
  <c r="R10" i="9"/>
  <c r="R12" i="9"/>
  <c r="R14" i="9"/>
  <c r="T7" i="8"/>
  <c r="R7" i="8"/>
  <c r="R9" i="8"/>
  <c r="R11" i="8"/>
  <c r="R13" i="8"/>
  <c r="R15" i="8"/>
  <c r="R17" i="8"/>
  <c r="R19" i="8"/>
  <c r="R21" i="8"/>
  <c r="R23" i="8"/>
  <c r="R25" i="8"/>
  <c r="R27" i="8"/>
  <c r="M28" i="8"/>
  <c r="O7" i="8"/>
  <c r="S8" i="8"/>
  <c r="T8" i="8" s="1"/>
  <c r="O9" i="8"/>
  <c r="S10" i="8"/>
  <c r="T10" i="8" s="1"/>
  <c r="O11" i="8"/>
  <c r="S12" i="8"/>
  <c r="T12" i="8" s="1"/>
  <c r="O13" i="8"/>
  <c r="S14" i="8"/>
  <c r="T14" i="8" s="1"/>
  <c r="O15" i="8"/>
  <c r="S16" i="8"/>
  <c r="T16" i="8" s="1"/>
  <c r="O17" i="8"/>
  <c r="S18" i="8"/>
  <c r="T18" i="8" s="1"/>
  <c r="O19" i="8"/>
  <c r="S20" i="8"/>
  <c r="T20" i="8" s="1"/>
  <c r="O21" i="8"/>
  <c r="S22" i="8"/>
  <c r="T22" i="8" s="1"/>
  <c r="O23" i="8"/>
  <c r="S24" i="8"/>
  <c r="T24" i="8" s="1"/>
  <c r="O25" i="8"/>
  <c r="S26" i="8"/>
  <c r="T26" i="8" s="1"/>
  <c r="O27" i="8"/>
  <c r="R8" i="8"/>
  <c r="R10" i="8"/>
  <c r="R12" i="8"/>
  <c r="R16" i="8"/>
  <c r="R22" i="8"/>
  <c r="T7" i="7"/>
  <c r="S13" i="7"/>
  <c r="T13" i="7" s="1"/>
  <c r="O14" i="7"/>
  <c r="S15" i="7"/>
  <c r="T15" i="7" s="1"/>
  <c r="O16" i="7"/>
  <c r="S17" i="7"/>
  <c r="T17" i="7" s="1"/>
  <c r="S19" i="7"/>
  <c r="T19" i="7" s="1"/>
  <c r="O20" i="7"/>
  <c r="S21" i="7"/>
  <c r="T21" i="7" s="1"/>
  <c r="O22" i="7"/>
  <c r="S25" i="7"/>
  <c r="T25" i="7" s="1"/>
  <c r="O26" i="7"/>
  <c r="S27" i="7"/>
  <c r="T27" i="7" s="1"/>
  <c r="R7" i="7"/>
  <c r="R9" i="7"/>
  <c r="R11" i="7"/>
  <c r="R13" i="7"/>
  <c r="R15" i="7"/>
  <c r="R17" i="7"/>
  <c r="R19" i="7"/>
  <c r="R21" i="7"/>
  <c r="R25" i="7"/>
  <c r="R27" i="7"/>
  <c r="M28" i="7"/>
  <c r="O7" i="7"/>
  <c r="S8" i="7"/>
  <c r="T8" i="7" s="1"/>
  <c r="O9" i="7"/>
  <c r="S10" i="7"/>
  <c r="T10" i="7" s="1"/>
  <c r="O11" i="7"/>
  <c r="S12" i="7"/>
  <c r="T12" i="7" s="1"/>
  <c r="S14" i="7"/>
  <c r="T14" i="7" s="1"/>
  <c r="S22" i="7"/>
  <c r="T22" i="7" s="1"/>
  <c r="O23" i="7"/>
  <c r="S24" i="7"/>
  <c r="T24" i="7" s="1"/>
  <c r="S26" i="7"/>
  <c r="T26" i="7" s="1"/>
  <c r="S16" i="7"/>
  <c r="T16" i="7" s="1"/>
  <c r="S18" i="7"/>
  <c r="T18" i="7" s="1"/>
  <c r="S20" i="7"/>
  <c r="T20" i="7" s="1"/>
  <c r="R8" i="7"/>
  <c r="R10" i="7"/>
  <c r="R12" i="7"/>
  <c r="R18" i="7"/>
  <c r="R24" i="7"/>
  <c r="T7" i="6"/>
  <c r="S23" i="6"/>
  <c r="T23" i="6" s="1"/>
  <c r="S25" i="6"/>
  <c r="T25" i="6" s="1"/>
  <c r="O26" i="6"/>
  <c r="S27" i="6"/>
  <c r="T27" i="6" s="1"/>
  <c r="R7" i="6"/>
  <c r="R9" i="6"/>
  <c r="R11" i="6"/>
  <c r="R13" i="6"/>
  <c r="R15" i="6"/>
  <c r="R17" i="6"/>
  <c r="R19" i="6"/>
  <c r="R21" i="6"/>
  <c r="R23" i="6"/>
  <c r="R27" i="6"/>
  <c r="M28" i="6"/>
  <c r="S10" i="6"/>
  <c r="T10" i="6" s="1"/>
  <c r="O11" i="6"/>
  <c r="O15" i="6"/>
  <c r="S16" i="6"/>
  <c r="T16" i="6" s="1"/>
  <c r="O21" i="6"/>
  <c r="S8" i="6"/>
  <c r="T8" i="6" s="1"/>
  <c r="S12" i="6"/>
  <c r="T12" i="6" s="1"/>
  <c r="O13" i="6"/>
  <c r="S14" i="6"/>
  <c r="T14" i="6" s="1"/>
  <c r="O17" i="6"/>
  <c r="S18" i="6"/>
  <c r="T18" i="6" s="1"/>
  <c r="O19" i="6"/>
  <c r="S20" i="6"/>
  <c r="T20" i="6" s="1"/>
  <c r="S22" i="6"/>
  <c r="T22" i="6" s="1"/>
  <c r="S24" i="6"/>
  <c r="T24" i="6" s="1"/>
  <c r="S26" i="6"/>
  <c r="T26" i="6" s="1"/>
  <c r="R8" i="6"/>
  <c r="R10" i="6"/>
  <c r="R12" i="6"/>
  <c r="R14" i="6"/>
  <c r="R16" i="6"/>
  <c r="R18" i="6"/>
  <c r="R20" i="6"/>
  <c r="R22" i="6"/>
  <c r="R24" i="6"/>
  <c r="S7" i="5"/>
  <c r="O8" i="5"/>
  <c r="S9" i="5"/>
  <c r="T9" i="5" s="1"/>
  <c r="O10" i="5"/>
  <c r="S11" i="5"/>
  <c r="T11" i="5" s="1"/>
  <c r="O12" i="5"/>
  <c r="S13" i="5"/>
  <c r="T13" i="5" s="1"/>
  <c r="S15" i="5"/>
  <c r="T15" i="5" s="1"/>
  <c r="O16" i="5"/>
  <c r="S17" i="5"/>
  <c r="T17" i="5" s="1"/>
  <c r="O18" i="5"/>
  <c r="S19" i="5"/>
  <c r="T19" i="5" s="1"/>
  <c r="O22" i="5"/>
  <c r="S23" i="5"/>
  <c r="T23" i="5" s="1"/>
  <c r="O24" i="5"/>
  <c r="R7" i="5"/>
  <c r="R9" i="5"/>
  <c r="R11" i="5"/>
  <c r="R13" i="5"/>
  <c r="R15" i="5"/>
  <c r="R17" i="5"/>
  <c r="R19" i="5"/>
  <c r="R21" i="5"/>
  <c r="R23" i="5"/>
  <c r="R25" i="5"/>
  <c r="M28" i="5"/>
  <c r="O21" i="5"/>
  <c r="S22" i="5"/>
  <c r="T22" i="5" s="1"/>
  <c r="S24" i="5"/>
  <c r="T24" i="5" s="1"/>
  <c r="O25" i="5"/>
  <c r="S26" i="5"/>
  <c r="T26" i="5" s="1"/>
  <c r="S8" i="5"/>
  <c r="T8" i="5" s="1"/>
  <c r="S10" i="5"/>
  <c r="T10" i="5" s="1"/>
  <c r="S12" i="5"/>
  <c r="T12" i="5" s="1"/>
  <c r="S14" i="5"/>
  <c r="T14" i="5" s="1"/>
  <c r="S16" i="5"/>
  <c r="T16" i="5" s="1"/>
  <c r="S18" i="5"/>
  <c r="T18" i="5" s="1"/>
  <c r="S20" i="5"/>
  <c r="T20" i="5" s="1"/>
  <c r="R14" i="5"/>
  <c r="R20" i="5"/>
  <c r="S7" i="4"/>
  <c r="S9" i="4"/>
  <c r="T9" i="4" s="1"/>
  <c r="S21" i="4"/>
  <c r="T21" i="4" s="1"/>
  <c r="S23" i="4"/>
  <c r="T23" i="4" s="1"/>
  <c r="R7" i="4"/>
  <c r="R9" i="4"/>
  <c r="R11" i="4"/>
  <c r="R13" i="4"/>
  <c r="R15" i="4"/>
  <c r="R17" i="4"/>
  <c r="R19" i="4"/>
  <c r="R21" i="4"/>
  <c r="R23" i="4"/>
  <c r="R25" i="4"/>
  <c r="R27" i="4"/>
  <c r="M28" i="4"/>
  <c r="S11" i="4"/>
  <c r="T11" i="4" s="1"/>
  <c r="S15" i="4"/>
  <c r="T15" i="4" s="1"/>
  <c r="O13" i="4"/>
  <c r="O17" i="4"/>
  <c r="O19" i="4"/>
  <c r="O25" i="4"/>
  <c r="S7" i="3"/>
  <c r="S9" i="3"/>
  <c r="T9" i="3" s="1"/>
  <c r="S11" i="3"/>
  <c r="T11" i="3" s="1"/>
  <c r="S13" i="3"/>
  <c r="T13" i="3" s="1"/>
  <c r="S15" i="3"/>
  <c r="T15" i="3" s="1"/>
  <c r="S17" i="3"/>
  <c r="T17" i="3" s="1"/>
  <c r="S19" i="3"/>
  <c r="T19" i="3" s="1"/>
  <c r="S21" i="3"/>
  <c r="T21" i="3" s="1"/>
  <c r="S23" i="3"/>
  <c r="T23" i="3" s="1"/>
  <c r="S25" i="3"/>
  <c r="T25" i="3" s="1"/>
  <c r="S27" i="3"/>
  <c r="T27" i="3" s="1"/>
  <c r="R7" i="3"/>
  <c r="R9" i="3"/>
  <c r="R11" i="3"/>
  <c r="R13" i="3"/>
  <c r="R15" i="3"/>
  <c r="R17" i="3"/>
  <c r="R19" i="3"/>
  <c r="R21" i="3"/>
  <c r="R23" i="3"/>
  <c r="R25" i="3"/>
  <c r="R27" i="3"/>
  <c r="M28" i="3"/>
  <c r="S8" i="3"/>
  <c r="T8" i="3" s="1"/>
  <c r="S10" i="3"/>
  <c r="T10" i="3" s="1"/>
  <c r="S12" i="3"/>
  <c r="T12" i="3" s="1"/>
  <c r="S14" i="3"/>
  <c r="T14" i="3" s="1"/>
  <c r="S16" i="3"/>
  <c r="T16" i="3" s="1"/>
  <c r="S18" i="3"/>
  <c r="T18" i="3" s="1"/>
  <c r="S20" i="3"/>
  <c r="T20" i="3" s="1"/>
  <c r="S22" i="3"/>
  <c r="T22" i="3" s="1"/>
  <c r="S24" i="3"/>
  <c r="T24" i="3" s="1"/>
  <c r="S26" i="3"/>
  <c r="T26" i="3" s="1"/>
  <c r="T7" i="2"/>
  <c r="R7" i="2"/>
  <c r="R9" i="2"/>
  <c r="R11" i="2"/>
  <c r="R13" i="2"/>
  <c r="R15" i="2"/>
  <c r="R17" i="2"/>
  <c r="R19" i="2"/>
  <c r="R21" i="2"/>
  <c r="R23" i="2"/>
  <c r="R25" i="2"/>
  <c r="R27" i="2"/>
  <c r="M28" i="2"/>
  <c r="O7" i="2"/>
  <c r="S8" i="2"/>
  <c r="T8" i="2" s="1"/>
  <c r="O9" i="2"/>
  <c r="S10" i="2"/>
  <c r="T10" i="2" s="1"/>
  <c r="O11" i="2"/>
  <c r="S12" i="2"/>
  <c r="T12" i="2" s="1"/>
  <c r="O13" i="2"/>
  <c r="S14" i="2"/>
  <c r="T14" i="2" s="1"/>
  <c r="O15" i="2"/>
  <c r="S16" i="2"/>
  <c r="T16" i="2" s="1"/>
  <c r="O17" i="2"/>
  <c r="S18" i="2"/>
  <c r="T18" i="2" s="1"/>
  <c r="O19" i="2"/>
  <c r="S20" i="2"/>
  <c r="T20" i="2" s="1"/>
  <c r="O21" i="2"/>
  <c r="S22" i="2"/>
  <c r="T22" i="2" s="1"/>
  <c r="O23" i="2"/>
  <c r="S24" i="2"/>
  <c r="T24" i="2" s="1"/>
  <c r="O25" i="2"/>
  <c r="S26" i="2"/>
  <c r="T26" i="2" s="1"/>
  <c r="O27" i="2"/>
  <c r="R8" i="2"/>
  <c r="R10" i="2"/>
  <c r="R12" i="2"/>
  <c r="R14" i="2"/>
  <c r="R16" i="2"/>
  <c r="R18" i="2"/>
  <c r="R20" i="2"/>
  <c r="R22" i="2"/>
  <c r="S7" i="1"/>
  <c r="S9" i="1"/>
  <c r="T9" i="1" s="1"/>
  <c r="O10" i="1"/>
  <c r="S11" i="1"/>
  <c r="T11" i="1" s="1"/>
  <c r="O12" i="1"/>
  <c r="S15" i="1"/>
  <c r="T15" i="1" s="1"/>
  <c r="O16" i="1"/>
  <c r="S19" i="1"/>
  <c r="T19" i="1" s="1"/>
  <c r="O20" i="1"/>
  <c r="S21" i="1"/>
  <c r="T21" i="1" s="1"/>
  <c r="O22" i="1"/>
  <c r="S25" i="1"/>
  <c r="T25" i="1" s="1"/>
  <c r="O26" i="1"/>
  <c r="R7" i="1"/>
  <c r="R9" i="1"/>
  <c r="R11" i="1"/>
  <c r="R13" i="1"/>
  <c r="R15" i="1"/>
  <c r="R17" i="1"/>
  <c r="R19" i="1"/>
  <c r="R21" i="1"/>
  <c r="R23" i="1"/>
  <c r="R25" i="1"/>
  <c r="R27" i="1"/>
  <c r="M28" i="1"/>
  <c r="S10" i="1"/>
  <c r="T10" i="1" s="1"/>
  <c r="S12" i="1"/>
  <c r="T12" i="1" s="1"/>
  <c r="O13" i="1"/>
  <c r="S18" i="1"/>
  <c r="T18" i="1" s="1"/>
  <c r="S22" i="1"/>
  <c r="T22" i="1" s="1"/>
  <c r="O23" i="1"/>
  <c r="S26" i="1"/>
  <c r="T26" i="1" s="1"/>
  <c r="O27" i="1"/>
  <c r="S8" i="1"/>
  <c r="T8" i="1" s="1"/>
  <c r="S14" i="1"/>
  <c r="T14" i="1" s="1"/>
  <c r="S16" i="1"/>
  <c r="T16" i="1" s="1"/>
  <c r="O17" i="1"/>
  <c r="S20" i="1"/>
  <c r="T20" i="1" s="1"/>
  <c r="S24" i="1"/>
  <c r="T24" i="1" s="1"/>
  <c r="R8" i="1"/>
  <c r="R14" i="1"/>
  <c r="R18" i="1"/>
  <c r="R24" i="1"/>
  <c r="D20" i="34" l="1"/>
  <c r="E20" i="34"/>
  <c r="D14" i="34"/>
  <c r="E14" i="34"/>
  <c r="D17" i="34"/>
  <c r="E17" i="34"/>
  <c r="D13" i="34"/>
  <c r="E13" i="34"/>
  <c r="D8" i="34"/>
  <c r="E8" i="34"/>
  <c r="D6" i="34"/>
  <c r="E6" i="34"/>
  <c r="D9" i="34"/>
  <c r="E9" i="34"/>
  <c r="D4" i="34"/>
  <c r="E4" i="34"/>
  <c r="D18" i="34"/>
  <c r="E18" i="34"/>
  <c r="D15" i="34"/>
  <c r="E15" i="34"/>
  <c r="D12" i="34"/>
  <c r="E12" i="34"/>
  <c r="D21" i="34"/>
  <c r="E21" i="34"/>
  <c r="D5" i="34"/>
  <c r="E5" i="34"/>
  <c r="D3" i="34"/>
  <c r="E3" i="34"/>
  <c r="D22" i="34"/>
  <c r="E22" i="34"/>
  <c r="D10" i="34"/>
  <c r="E10" i="34"/>
  <c r="D11" i="34"/>
  <c r="E11" i="34"/>
  <c r="R26" i="33"/>
  <c r="V28" i="20"/>
  <c r="V28" i="19"/>
  <c r="O26" i="33"/>
  <c r="O28" i="16"/>
  <c r="R28" i="16"/>
  <c r="S8" i="33"/>
  <c r="T8" i="33" s="1"/>
  <c r="O18" i="33"/>
  <c r="R8" i="33"/>
  <c r="O23" i="33"/>
  <c r="R23" i="33"/>
  <c r="R9" i="33"/>
  <c r="O9" i="33"/>
  <c r="S18" i="33"/>
  <c r="T18" i="33" s="1"/>
  <c r="V28" i="10"/>
  <c r="R21" i="33"/>
  <c r="C24" i="34"/>
  <c r="E24" i="34" s="1"/>
  <c r="O24" i="33"/>
  <c r="R24" i="33"/>
  <c r="R15" i="33"/>
  <c r="O15" i="33"/>
  <c r="E31" i="33"/>
  <c r="R13" i="33"/>
  <c r="R27" i="33"/>
  <c r="O21" i="33"/>
  <c r="O28" i="5"/>
  <c r="R19" i="33"/>
  <c r="S10" i="33"/>
  <c r="T10" i="33" s="1"/>
  <c r="O10" i="33"/>
  <c r="O27" i="33"/>
  <c r="O11" i="33"/>
  <c r="S12" i="33"/>
  <c r="T12" i="33" s="1"/>
  <c r="O28" i="3"/>
  <c r="R11" i="33"/>
  <c r="O19" i="33"/>
  <c r="O12" i="33"/>
  <c r="S16" i="33"/>
  <c r="T16" i="33" s="1"/>
  <c r="R25" i="33"/>
  <c r="S20" i="33"/>
  <c r="T20" i="33" s="1"/>
  <c r="O16" i="33"/>
  <c r="R28" i="19"/>
  <c r="O28" i="4"/>
  <c r="R22" i="33"/>
  <c r="S22" i="33"/>
  <c r="T22" i="33" s="1"/>
  <c r="S14" i="33"/>
  <c r="T14" i="33" s="1"/>
  <c r="R17" i="33"/>
  <c r="O28" i="19"/>
  <c r="O28" i="1"/>
  <c r="O28" i="6"/>
  <c r="R20" i="33"/>
  <c r="O25" i="33"/>
  <c r="O17" i="33"/>
  <c r="O13" i="33"/>
  <c r="N28" i="33"/>
  <c r="O14" i="33"/>
  <c r="O7" i="33"/>
  <c r="R7" i="33"/>
  <c r="M28" i="33"/>
  <c r="S28" i="32"/>
  <c r="T28" i="32"/>
  <c r="O28" i="32"/>
  <c r="R28" i="32"/>
  <c r="S28" i="31"/>
  <c r="T28" i="31"/>
  <c r="O28" i="31"/>
  <c r="R28" i="31"/>
  <c r="S28" i="29"/>
  <c r="T28" i="29"/>
  <c r="O28" i="29"/>
  <c r="R28" i="29"/>
  <c r="S28" i="28"/>
  <c r="T28" i="28"/>
  <c r="O28" i="28"/>
  <c r="R28" i="28"/>
  <c r="S28" i="27"/>
  <c r="T28" i="27"/>
  <c r="O28" i="27"/>
  <c r="R28" i="27"/>
  <c r="S28" i="26"/>
  <c r="T28" i="26"/>
  <c r="O28" i="26"/>
  <c r="R28" i="26"/>
  <c r="S28" i="25"/>
  <c r="T28" i="25"/>
  <c r="O28" i="25"/>
  <c r="R28" i="25"/>
  <c r="S28" i="24"/>
  <c r="T28" i="24"/>
  <c r="O28" i="24"/>
  <c r="R28" i="24"/>
  <c r="S28" i="23"/>
  <c r="T28" i="23"/>
  <c r="O28" i="23"/>
  <c r="R28" i="23"/>
  <c r="S28" i="22"/>
  <c r="T28" i="22"/>
  <c r="O28" i="22"/>
  <c r="R28" i="22"/>
  <c r="S28" i="21"/>
  <c r="T28" i="21"/>
  <c r="O28" i="21"/>
  <c r="R28" i="21"/>
  <c r="S28" i="20"/>
  <c r="T28" i="20"/>
  <c r="O28" i="20"/>
  <c r="R28" i="20"/>
  <c r="S28" i="18"/>
  <c r="T28" i="18"/>
  <c r="O28" i="18"/>
  <c r="R28" i="18"/>
  <c r="S28" i="17"/>
  <c r="T28" i="17"/>
  <c r="O28" i="17"/>
  <c r="R28" i="17"/>
  <c r="T28" i="16"/>
  <c r="S28" i="16"/>
  <c r="S28" i="15"/>
  <c r="T28" i="15"/>
  <c r="O28" i="15"/>
  <c r="R28" i="15"/>
  <c r="S28" i="14"/>
  <c r="T28" i="14"/>
  <c r="O28" i="14"/>
  <c r="R28" i="14"/>
  <c r="S28" i="13"/>
  <c r="T28" i="13"/>
  <c r="O28" i="13"/>
  <c r="R28" i="13"/>
  <c r="S28" i="12"/>
  <c r="T28" i="12"/>
  <c r="O28" i="12"/>
  <c r="R28" i="12"/>
  <c r="S28" i="11"/>
  <c r="T28" i="11"/>
  <c r="O28" i="11"/>
  <c r="R28" i="11"/>
  <c r="O28" i="10"/>
  <c r="R28" i="10"/>
  <c r="S28" i="10"/>
  <c r="T28" i="10"/>
  <c r="S28" i="9"/>
  <c r="T28" i="9"/>
  <c r="O28" i="9"/>
  <c r="R28" i="9"/>
  <c r="S28" i="8"/>
  <c r="T28" i="8"/>
  <c r="O28" i="8"/>
  <c r="R28" i="8"/>
  <c r="S28" i="7"/>
  <c r="T28" i="7"/>
  <c r="O28" i="7"/>
  <c r="R28" i="7"/>
  <c r="R28" i="6"/>
  <c r="S28" i="6"/>
  <c r="T28" i="6"/>
  <c r="R28" i="5"/>
  <c r="S28" i="5"/>
  <c r="T7" i="5"/>
  <c r="T28" i="5" s="1"/>
  <c r="S28" i="4"/>
  <c r="T7" i="4"/>
  <c r="T28" i="4" s="1"/>
  <c r="R28" i="4"/>
  <c r="R28" i="3"/>
  <c r="S28" i="3"/>
  <c r="T7" i="3"/>
  <c r="T28" i="3" s="1"/>
  <c r="S28" i="2"/>
  <c r="T28" i="2"/>
  <c r="O28" i="2"/>
  <c r="R28" i="2"/>
  <c r="S28" i="1"/>
  <c r="T7" i="1"/>
  <c r="T28" i="1" s="1"/>
  <c r="R28" i="1"/>
  <c r="D24" i="34" l="1"/>
  <c r="O28" i="33"/>
  <c r="T28" i="33"/>
  <c r="S28" i="33"/>
  <c r="R28" i="33"/>
</calcChain>
</file>

<file path=xl/comments1.xml><?xml version="1.0" encoding="utf-8"?>
<comments xmlns="http://schemas.openxmlformats.org/spreadsheetml/2006/main">
  <authors>
    <author>Windows User</author>
  </authors>
  <commentList>
    <comment ref="K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Milton BP Sale 6</t>
        </r>
      </text>
    </comment>
    <comment ref="I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Jilani+Tuhin Mobile Sale 50</t>
        </r>
      </text>
    </comment>
    <comment ref="J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jilani Mobile Sale 25</t>
        </r>
      </text>
    </comment>
    <comment ref="K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Tuhin Mobile Sale 1</t>
        </r>
      </text>
    </comment>
    <comment ref="I2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Shown BP Sale 6</t>
        </r>
      </text>
    </comment>
    <comment ref="J2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Shown BP Sale 1</t>
        </r>
      </text>
    </comment>
    <comment ref="K2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Shown BP Sale 1</t>
        </r>
      </text>
    </comment>
  </commentList>
</comments>
</file>

<file path=xl/comments10.xml><?xml version="1.0" encoding="utf-8"?>
<comments xmlns="http://schemas.openxmlformats.org/spreadsheetml/2006/main">
  <authors>
    <author>Windows User</author>
  </authors>
  <commentList>
    <comment ref="I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Desh Mobile Sale 25</t>
        </r>
      </text>
    </comment>
    <comment ref="J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Desh Mobile Sale 10</t>
        </r>
      </text>
    </comment>
  </commentList>
</comments>
</file>

<file path=xl/comments11.xml><?xml version="1.0" encoding="utf-8"?>
<comments xmlns="http://schemas.openxmlformats.org/spreadsheetml/2006/main">
  <authors>
    <author>Windows User</author>
  </authors>
  <commentList>
    <comment ref="I2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Milton BP Sale 3</t>
        </r>
      </text>
    </comment>
  </commentList>
</comments>
</file>

<file path=xl/comments12.xml><?xml version="1.0" encoding="utf-8"?>
<comments xmlns="http://schemas.openxmlformats.org/spreadsheetml/2006/main">
  <authors>
    <author>Windows User</author>
  </authors>
  <commentList>
    <comment ref="I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Vul Babod Sale10+Milton BP Sale 11</t>
        </r>
      </text>
    </comment>
    <comment ref="J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Milton BP Sale 1</t>
        </r>
      </text>
    </comment>
    <comment ref="K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Milton BP Sale 1</t>
        </r>
      </text>
    </comment>
    <comment ref="I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Tuhin Mobile Sale 36</t>
        </r>
      </text>
    </comment>
    <comment ref="K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Tuhin Mobile Sale 5
Vul Babod Less 5</t>
        </r>
      </text>
    </comment>
    <comment ref="K2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Vul Babod Less 5</t>
        </r>
      </text>
    </comment>
  </commentList>
</comments>
</file>

<file path=xl/comments13.xml><?xml version="1.0" encoding="utf-8"?>
<comments xmlns="http://schemas.openxmlformats.org/spreadsheetml/2006/main">
  <authors>
    <author>Windows User</author>
  </authors>
  <commentList>
    <comment ref="I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Jilani Mobile Sale 25</t>
        </r>
      </text>
    </comment>
    <comment ref="J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Jilani Mobile Sale 25</t>
        </r>
      </text>
    </comment>
    <comment ref="K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Jilani Mobile Sale 2</t>
        </r>
      </text>
    </comment>
    <comment ref="I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Desh Mobile Sale 25</t>
        </r>
      </text>
    </comment>
  </commentList>
</comments>
</file>

<file path=xl/comments14.xml><?xml version="1.0" encoding="utf-8"?>
<comments xmlns="http://schemas.openxmlformats.org/spreadsheetml/2006/main">
  <authors>
    <author>Windows User</author>
  </authors>
  <commentList>
    <comment ref="I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Milton BP Sale 9</t>
        </r>
      </text>
    </comment>
  </commentList>
</comments>
</file>

<file path=xl/comments15.xml><?xml version="1.0" encoding="utf-8"?>
<comments xmlns="http://schemas.openxmlformats.org/spreadsheetml/2006/main">
  <authors>
    <author>Windows User</author>
  </authors>
  <commentList>
    <comment ref="I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Tuhin Mobile Sale 50</t>
        </r>
      </text>
    </comment>
  </commentList>
</comments>
</file>

<file path=xl/comments16.xml><?xml version="1.0" encoding="utf-8"?>
<comments xmlns="http://schemas.openxmlformats.org/spreadsheetml/2006/main">
  <authors>
    <author>Windows User</author>
  </authors>
  <commentList>
    <comment ref="I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Jilani Mobile Sale 25</t>
        </r>
      </text>
    </comment>
    <comment ref="J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Jilani Mobile Sale 25</t>
        </r>
      </text>
    </comment>
    <comment ref="I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Desh Mobile Sale 25</t>
        </r>
      </text>
    </comment>
    <comment ref="J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Desh Mobile Sale 25</t>
        </r>
      </text>
    </comment>
  </commentList>
</comments>
</file>

<file path=xl/comments17.xml><?xml version="1.0" encoding="utf-8"?>
<comments xmlns="http://schemas.openxmlformats.org/spreadsheetml/2006/main">
  <authors>
    <author>Windows User</author>
  </authors>
  <commentList>
    <comment ref="I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Jilami Mobile Sale 25</t>
        </r>
      </text>
    </comment>
    <comment ref="J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Jilani Mobile Sale 25</t>
        </r>
      </text>
    </comment>
    <comment ref="J13" authorId="0">
      <text>
        <r>
          <rPr>
            <sz val="9"/>
            <color indexed="81"/>
            <rFont val="Tahoma"/>
            <family val="2"/>
          </rPr>
          <t>Desh Mobile Sale 25</t>
        </r>
      </text>
    </comment>
  </commentList>
</comments>
</file>

<file path=xl/comments18.xml><?xml version="1.0" encoding="utf-8"?>
<comments xmlns="http://schemas.openxmlformats.org/spreadsheetml/2006/main">
  <authors>
    <author>Windows User</author>
  </authors>
  <commentList>
    <comment ref="I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Tuhin Mobile Sale 50</t>
        </r>
      </text>
    </comment>
  </commentList>
</comments>
</file>

<file path=xl/comments2.xml><?xml version="1.0" encoding="utf-8"?>
<comments xmlns="http://schemas.openxmlformats.org/spreadsheetml/2006/main">
  <authors>
    <author>Windows User</author>
  </authors>
  <commentList>
    <comment ref="I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ogrim Sale 3</t>
        </r>
      </text>
    </comment>
    <comment ref="I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Desh Mobile Sale 25 </t>
        </r>
      </text>
    </comment>
  </commentList>
</comments>
</file>

<file path=xl/comments3.xml><?xml version="1.0" encoding="utf-8"?>
<comments xmlns="http://schemas.openxmlformats.org/spreadsheetml/2006/main">
  <authors>
    <author>Windows User</author>
  </authors>
  <commentList>
    <comment ref="I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Jilani Mobile Sale 25</t>
        </r>
      </text>
    </comment>
    <comment ref="J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Jilani Mobile Sale 25</t>
        </r>
      </text>
    </comment>
    <comment ref="K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Jilani Mobile Sale 5</t>
        </r>
      </text>
    </comment>
  </commentList>
</comments>
</file>

<file path=xl/comments4.xml><?xml version="1.0" encoding="utf-8"?>
<comments xmlns="http://schemas.openxmlformats.org/spreadsheetml/2006/main">
  <authors>
    <author>Windows User</author>
  </authors>
  <commentList>
    <comment ref="I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Tuhin Mobile Sale 25</t>
        </r>
      </text>
    </comment>
    <comment ref="J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Tuhin Mobile Sale 25</t>
        </r>
      </text>
    </comment>
  </commentList>
</comments>
</file>

<file path=xl/comments5.xml><?xml version="1.0" encoding="utf-8"?>
<comments xmlns="http://schemas.openxmlformats.org/spreadsheetml/2006/main">
  <authors>
    <author>Windows User</author>
  </authors>
  <commentList>
    <comment ref="I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Desh Mobile Sale 50</t>
        </r>
      </text>
    </comment>
  </commentList>
</comments>
</file>

<file path=xl/comments6.xml><?xml version="1.0" encoding="utf-8"?>
<comments xmlns="http://schemas.openxmlformats.org/spreadsheetml/2006/main">
  <authors>
    <author>Windows User</author>
  </authors>
  <commentList>
    <comment ref="I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Tuhin mobile sale 50</t>
        </r>
      </text>
    </comment>
  </commentList>
</comments>
</file>

<file path=xl/comments7.xml><?xml version="1.0" encoding="utf-8"?>
<comments xmlns="http://schemas.openxmlformats.org/spreadsheetml/2006/main">
  <authors>
    <author>Windows User</author>
  </authors>
  <commentList>
    <comment ref="I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Jilani Mobile Sale 25</t>
        </r>
      </text>
    </comment>
  </commentList>
</comments>
</file>

<file path=xl/comments8.xml><?xml version="1.0" encoding="utf-8"?>
<comments xmlns="http://schemas.openxmlformats.org/spreadsheetml/2006/main">
  <authors>
    <author>Windows User</author>
  </authors>
  <commentList>
    <comment ref="I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Jilani Mobile Sale 8</t>
        </r>
      </text>
    </comment>
    <comment ref="J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Jilani Mobile Sale 13</t>
        </r>
      </text>
    </comment>
    <comment ref="K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Rokeya Trading Sale 10</t>
        </r>
      </text>
    </comment>
  </commentList>
</comments>
</file>

<file path=xl/comments9.xml><?xml version="1.0" encoding="utf-8"?>
<comments xmlns="http://schemas.openxmlformats.org/spreadsheetml/2006/main">
  <authors>
    <author>Windows User</author>
  </authors>
  <commentList>
    <comment ref="I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Jilani+Tuhin=50+25 Sale</t>
        </r>
      </text>
    </comment>
  </commentList>
</comments>
</file>

<file path=xl/sharedStrings.xml><?xml version="1.0" encoding="utf-8"?>
<sst xmlns="http://schemas.openxmlformats.org/spreadsheetml/2006/main" count="1514" uniqueCount="83">
  <si>
    <t>Hello Daffodils</t>
  </si>
  <si>
    <t>Opening Stock Card</t>
  </si>
  <si>
    <t>Lifting</t>
  </si>
  <si>
    <t>SL.No.</t>
  </si>
  <si>
    <t>RSO POS</t>
  </si>
  <si>
    <t>RSO Name</t>
  </si>
  <si>
    <t>i-Top up</t>
  </si>
  <si>
    <t>20 S.Card</t>
  </si>
  <si>
    <t>10 S.Card</t>
  </si>
  <si>
    <t>9 MB</t>
  </si>
  <si>
    <t>9 Voice</t>
  </si>
  <si>
    <t>Sim (M2M)</t>
  </si>
  <si>
    <t>D.D SIM</t>
  </si>
  <si>
    <t>SWAP SIM</t>
  </si>
  <si>
    <t>EV SWAP SIM</t>
  </si>
  <si>
    <t>Top up&amp;card Sell</t>
  </si>
  <si>
    <t>Sales Value</t>
  </si>
  <si>
    <t>Retail Commi</t>
  </si>
  <si>
    <t>Due</t>
  </si>
  <si>
    <t>Cost</t>
  </si>
  <si>
    <t>Act Value</t>
  </si>
  <si>
    <t>D. Total Comm</t>
  </si>
  <si>
    <t>Net Profit</t>
  </si>
  <si>
    <t>Iqbal</t>
  </si>
  <si>
    <t>Ramjan</t>
  </si>
  <si>
    <t>Rony</t>
  </si>
  <si>
    <t>Midul</t>
  </si>
  <si>
    <t>Nayeem</t>
  </si>
  <si>
    <t>Akram</t>
  </si>
  <si>
    <t>Robiul</t>
  </si>
  <si>
    <t>Koushik</t>
  </si>
  <si>
    <t>Ankur</t>
  </si>
  <si>
    <t>Imran</t>
  </si>
  <si>
    <t>Riko</t>
  </si>
  <si>
    <t>Mamun</t>
  </si>
  <si>
    <t>Bijoy</t>
  </si>
  <si>
    <t>Alomgir</t>
  </si>
  <si>
    <t>TOTAL Sales =</t>
  </si>
  <si>
    <t>Closing Sock Card</t>
  </si>
  <si>
    <t xml:space="preserve">Date: </t>
  </si>
  <si>
    <t>Date:</t>
  </si>
  <si>
    <t>Sojib</t>
  </si>
  <si>
    <t>Sajol</t>
  </si>
  <si>
    <t>Rocky</t>
  </si>
  <si>
    <t>Nayem(2)</t>
  </si>
  <si>
    <t>Hafijul</t>
  </si>
  <si>
    <t>Date:01.09.2021</t>
  </si>
  <si>
    <t>Azim</t>
  </si>
  <si>
    <t>Liton</t>
  </si>
  <si>
    <t>Date:02.10.2021</t>
  </si>
  <si>
    <t>Date:03.10.2021</t>
  </si>
  <si>
    <t>Date:04.10.2021</t>
  </si>
  <si>
    <t>Date:05.10.2021</t>
  </si>
  <si>
    <t>Date:06.10.2021</t>
  </si>
  <si>
    <t>Target</t>
  </si>
  <si>
    <t>Baki</t>
  </si>
  <si>
    <t>Sadek</t>
  </si>
  <si>
    <t>Total</t>
  </si>
  <si>
    <t>Card Stock</t>
  </si>
  <si>
    <t>Date:07.10.2021</t>
  </si>
  <si>
    <t>Date:09.10.2021</t>
  </si>
  <si>
    <t>1% Less</t>
  </si>
  <si>
    <t>ACT Value</t>
  </si>
  <si>
    <t>Date:10.10.2021</t>
  </si>
  <si>
    <t>Date:11.10.2021</t>
  </si>
  <si>
    <t>Date:12.10.2021</t>
  </si>
  <si>
    <t>Date:13.10.2021</t>
  </si>
  <si>
    <t>Date:14.10.2021</t>
  </si>
  <si>
    <t>Date:16.10.2021</t>
  </si>
  <si>
    <t>Month:October</t>
  </si>
  <si>
    <t>Date:17.10.2021</t>
  </si>
  <si>
    <t xml:space="preserve">Date:18.10.2021 </t>
  </si>
  <si>
    <t>Date:19.10.2021</t>
  </si>
  <si>
    <t>.8% Less</t>
  </si>
  <si>
    <t>Date:20.10.2021</t>
  </si>
  <si>
    <t>Date:21.10.2021</t>
  </si>
  <si>
    <t>Date:24.10.2021</t>
  </si>
  <si>
    <t>S.Card Target VS Achievement Oct'2021</t>
  </si>
  <si>
    <t>Ach%</t>
  </si>
  <si>
    <t>Till-23 Oct'21</t>
  </si>
  <si>
    <t>Date:25.10.2021</t>
  </si>
  <si>
    <t>Date:26.10.2021</t>
  </si>
  <si>
    <t>Date:27.10.2021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</si>
</sst>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sz val="25"/>
      <name val="Arial"/>
      <family val="2"/>
    </font>
    <font>
      <sz val="15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B0F0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19">
    <xf numFmtId="0" fontId="0" fillId="0" borderId="0" xfId="0"/>
    <xf numFmtId="0" fontId="4" fillId="0" borderId="5" xfId="0" applyFont="1" applyFill="1" applyBorder="1" applyAlignment="1">
      <alignment horizontal="center" vertical="center"/>
    </xf>
    <xf numFmtId="1" fontId="4" fillId="0" borderId="5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1" fontId="6" fillId="0" borderId="12" xfId="0" applyNumberFormat="1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2" fontId="6" fillId="0" borderId="5" xfId="0" applyNumberFormat="1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1" fontId="5" fillId="0" borderId="5" xfId="0" applyNumberFormat="1" applyFont="1" applyFill="1" applyBorder="1" applyAlignment="1">
      <alignment horizontal="center" vertical="center"/>
    </xf>
    <xf numFmtId="2" fontId="5" fillId="0" borderId="5" xfId="0" applyNumberFormat="1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1" fontId="6" fillId="0" borderId="5" xfId="0" applyNumberFormat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1" fontId="7" fillId="0" borderId="5" xfId="0" applyNumberFormat="1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7" fillId="0" borderId="10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1" fontId="6" fillId="0" borderId="14" xfId="0" applyNumberFormat="1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2" fontId="6" fillId="0" borderId="14" xfId="0" applyNumberFormat="1" applyFont="1" applyFill="1" applyBorder="1" applyAlignment="1">
      <alignment horizontal="center" vertical="center"/>
    </xf>
    <xf numFmtId="1" fontId="5" fillId="0" borderId="14" xfId="0" applyNumberFormat="1" applyFont="1" applyFill="1" applyBorder="1" applyAlignment="1">
      <alignment horizontal="center" vertical="center"/>
    </xf>
    <xf numFmtId="2" fontId="0" fillId="0" borderId="14" xfId="0" applyNumberFormat="1" applyFill="1" applyBorder="1" applyAlignment="1">
      <alignment horizontal="center" vertical="center"/>
    </xf>
    <xf numFmtId="2" fontId="5" fillId="0" borderId="14" xfId="0" applyNumberFormat="1" applyFont="1" applyFill="1" applyBorder="1" applyAlignment="1">
      <alignment horizontal="center" vertical="center"/>
    </xf>
    <xf numFmtId="1" fontId="7" fillId="9" borderId="15" xfId="0" applyNumberFormat="1" applyFont="1" applyFill="1" applyBorder="1" applyAlignment="1">
      <alignment horizontal="center" vertical="center" wrapText="1"/>
    </xf>
    <xf numFmtId="1" fontId="7" fillId="9" borderId="16" xfId="0" applyNumberFormat="1" applyFont="1" applyFill="1" applyBorder="1" applyAlignment="1">
      <alignment horizontal="center" vertical="center" wrapText="1"/>
    </xf>
    <xf numFmtId="2" fontId="7" fillId="9" borderId="16" xfId="0" applyNumberFormat="1" applyFont="1" applyFill="1" applyBorder="1" applyAlignment="1">
      <alignment horizontal="center" vertical="center" wrapText="1"/>
    </xf>
    <xf numFmtId="1" fontId="7" fillId="9" borderId="18" xfId="0" applyNumberFormat="1" applyFont="1" applyFill="1" applyBorder="1" applyAlignment="1">
      <alignment horizontal="center" vertical="center" wrapText="1"/>
    </xf>
    <xf numFmtId="1" fontId="3" fillId="2" borderId="16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0" fontId="14" fillId="0" borderId="0" xfId="0" applyFont="1" applyFill="1" applyBorder="1" applyAlignment="1"/>
    <xf numFmtId="0" fontId="15" fillId="2" borderId="5" xfId="0" applyFont="1" applyFill="1" applyBorder="1" applyAlignment="1">
      <alignment horizontal="center"/>
    </xf>
    <xf numFmtId="0" fontId="0" fillId="0" borderId="0" xfId="0" applyBorder="1"/>
    <xf numFmtId="0" fontId="0" fillId="0" borderId="0" xfId="0" applyFill="1"/>
    <xf numFmtId="0" fontId="11" fillId="12" borderId="5" xfId="0" applyFont="1" applyFill="1" applyBorder="1" applyAlignment="1">
      <alignment horizontal="center" vertical="center"/>
    </xf>
    <xf numFmtId="0" fontId="3" fillId="7" borderId="23" xfId="0" applyFont="1" applyFill="1" applyBorder="1" applyAlignment="1">
      <alignment horizontal="center" vertical="center" wrapText="1"/>
    </xf>
    <xf numFmtId="2" fontId="5" fillId="0" borderId="23" xfId="0" applyNumberFormat="1" applyFont="1" applyFill="1" applyBorder="1" applyAlignment="1">
      <alignment horizontal="center" vertical="center"/>
    </xf>
    <xf numFmtId="2" fontId="5" fillId="0" borderId="26" xfId="0" applyNumberFormat="1" applyFont="1" applyFill="1" applyBorder="1" applyAlignment="1">
      <alignment horizontal="center" vertical="center"/>
    </xf>
    <xf numFmtId="1" fontId="7" fillId="9" borderId="27" xfId="0" applyNumberFormat="1" applyFont="1" applyFill="1" applyBorder="1" applyAlignment="1">
      <alignment horizontal="center" vertical="center" wrapText="1"/>
    </xf>
    <xf numFmtId="2" fontId="7" fillId="9" borderId="27" xfId="0" applyNumberFormat="1" applyFont="1" applyFill="1" applyBorder="1" applyAlignment="1">
      <alignment horizontal="center" vertical="center" wrapText="1"/>
    </xf>
    <xf numFmtId="1" fontId="7" fillId="9" borderId="28" xfId="0" applyNumberFormat="1" applyFont="1" applyFill="1" applyBorder="1" applyAlignment="1">
      <alignment horizontal="center" vertical="center" wrapText="1"/>
    </xf>
    <xf numFmtId="1" fontId="7" fillId="9" borderId="5" xfId="0" applyNumberFormat="1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1" fontId="0" fillId="0" borderId="5" xfId="0" applyNumberFormat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 wrapText="1"/>
    </xf>
    <xf numFmtId="1" fontId="0" fillId="0" borderId="5" xfId="0" applyNumberFormat="1" applyFont="1" applyFill="1" applyBorder="1" applyAlignment="1">
      <alignment horizontal="center" vertical="center"/>
    </xf>
    <xf numFmtId="1" fontId="16" fillId="0" borderId="5" xfId="0" applyNumberFormat="1" applyFont="1" applyFill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 vertical="center"/>
    </xf>
    <xf numFmtId="2" fontId="16" fillId="0" borderId="5" xfId="0" applyNumberFormat="1" applyFont="1" applyFill="1" applyBorder="1" applyAlignment="1">
      <alignment horizontal="center" vertical="center"/>
    </xf>
    <xf numFmtId="1" fontId="16" fillId="0" borderId="14" xfId="0" applyNumberFormat="1" applyFont="1" applyFill="1" applyBorder="1" applyAlignment="1">
      <alignment horizontal="center" vertical="center"/>
    </xf>
    <xf numFmtId="2" fontId="0" fillId="0" borderId="14" xfId="0" applyNumberFormat="1" applyFont="1" applyFill="1" applyBorder="1" applyAlignment="1">
      <alignment horizontal="center" vertical="center"/>
    </xf>
    <xf numFmtId="2" fontId="16" fillId="0" borderId="14" xfId="0" applyNumberFormat="1" applyFont="1" applyFill="1" applyBorder="1" applyAlignment="1">
      <alignment horizontal="center" vertical="center"/>
    </xf>
    <xf numFmtId="0" fontId="6" fillId="0" borderId="29" xfId="0" applyFont="1" applyFill="1" applyBorder="1" applyAlignment="1">
      <alignment horizontal="center" vertical="center"/>
    </xf>
    <xf numFmtId="1" fontId="0" fillId="0" borderId="14" xfId="0" applyNumberFormat="1" applyBorder="1" applyAlignment="1">
      <alignment horizontal="center" vertical="center"/>
    </xf>
    <xf numFmtId="1" fontId="3" fillId="2" borderId="9" xfId="0" applyNumberFormat="1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 wrapText="1"/>
    </xf>
    <xf numFmtId="2" fontId="7" fillId="9" borderId="5" xfId="0" applyNumberFormat="1" applyFont="1" applyFill="1" applyBorder="1" applyAlignment="1">
      <alignment horizontal="center" vertical="center" wrapText="1"/>
    </xf>
    <xf numFmtId="0" fontId="19" fillId="4" borderId="5" xfId="0" applyFont="1" applyFill="1" applyBorder="1" applyAlignment="1">
      <alignment horizontal="center"/>
    </xf>
    <xf numFmtId="9" fontId="19" fillId="4" borderId="5" xfId="0" applyNumberFormat="1" applyFont="1" applyFill="1" applyBorder="1" applyAlignment="1">
      <alignment horizontal="center"/>
    </xf>
    <xf numFmtId="0" fontId="15" fillId="0" borderId="5" xfId="0" applyFont="1" applyFill="1" applyBorder="1" applyAlignment="1">
      <alignment horizontal="center"/>
    </xf>
    <xf numFmtId="0" fontId="15" fillId="11" borderId="5" xfId="0" applyFont="1" applyFill="1" applyBorder="1" applyAlignment="1">
      <alignment horizontal="center"/>
    </xf>
    <xf numFmtId="0" fontId="15" fillId="10" borderId="5" xfId="0" applyFont="1" applyFill="1" applyBorder="1" applyAlignment="1">
      <alignment horizontal="center"/>
    </xf>
    <xf numFmtId="9" fontId="15" fillId="0" borderId="5" xfId="0" applyNumberFormat="1" applyFont="1" applyFill="1" applyBorder="1" applyAlignment="1">
      <alignment horizontal="center"/>
    </xf>
    <xf numFmtId="9" fontId="15" fillId="4" borderId="5" xfId="0" applyNumberFormat="1" applyFont="1" applyFill="1" applyBorder="1" applyAlignment="1">
      <alignment horizontal="center"/>
    </xf>
    <xf numFmtId="9" fontId="20" fillId="6" borderId="5" xfId="0" applyNumberFormat="1" applyFont="1" applyFill="1" applyBorder="1" applyAlignment="1">
      <alignment horizontal="center"/>
    </xf>
    <xf numFmtId="0" fontId="17" fillId="2" borderId="5" xfId="0" applyFont="1" applyFill="1" applyBorder="1" applyAlignment="1">
      <alignment horizontal="center"/>
    </xf>
    <xf numFmtId="9" fontId="15" fillId="10" borderId="5" xfId="0" applyNumberFormat="1" applyFont="1" applyFill="1" applyBorder="1" applyAlignment="1">
      <alignment horizontal="center"/>
    </xf>
    <xf numFmtId="0" fontId="7" fillId="8" borderId="15" xfId="0" applyFont="1" applyFill="1" applyBorder="1" applyAlignment="1">
      <alignment horizontal="center" vertical="center" wrapText="1"/>
    </xf>
    <xf numFmtId="0" fontId="7" fillId="8" borderId="16" xfId="0" applyFont="1" applyFill="1" applyBorder="1" applyAlignment="1">
      <alignment horizontal="center" vertical="center" wrapText="1"/>
    </xf>
    <xf numFmtId="0" fontId="7" fillId="8" borderId="17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1" fontId="3" fillId="4" borderId="17" xfId="0" applyNumberFormat="1" applyFont="1" applyFill="1" applyBorder="1" applyAlignment="1">
      <alignment horizontal="center" vertical="center"/>
    </xf>
    <xf numFmtId="1" fontId="3" fillId="4" borderId="20" xfId="0" applyNumberFormat="1" applyFont="1" applyFill="1" applyBorder="1" applyAlignment="1">
      <alignment horizontal="center" vertical="center"/>
    </xf>
    <xf numFmtId="1" fontId="3" fillId="4" borderId="22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23" xfId="0" applyFont="1" applyFill="1" applyBorder="1" applyAlignment="1">
      <alignment horizontal="center" vertical="center"/>
    </xf>
    <xf numFmtId="0" fontId="4" fillId="4" borderId="24" xfId="0" applyFont="1" applyFill="1" applyBorder="1" applyAlignment="1">
      <alignment horizontal="center" vertical="center"/>
    </xf>
    <xf numFmtId="0" fontId="4" fillId="4" borderId="25" xfId="0" applyFont="1" applyFill="1" applyBorder="1" applyAlignment="1">
      <alignment horizontal="center" vertical="center"/>
    </xf>
    <xf numFmtId="1" fontId="3" fillId="4" borderId="5" xfId="0" applyNumberFormat="1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3" fillId="2" borderId="31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1" fontId="3" fillId="4" borderId="12" xfId="0" applyNumberFormat="1" applyFont="1" applyFill="1" applyBorder="1" applyAlignment="1">
      <alignment horizontal="center" vertical="center"/>
    </xf>
    <xf numFmtId="0" fontId="18" fillId="4" borderId="23" xfId="0" applyFont="1" applyFill="1" applyBorder="1" applyAlignment="1">
      <alignment horizontal="center"/>
    </xf>
    <xf numFmtId="0" fontId="18" fillId="4" borderId="24" xfId="0" applyFont="1" applyFill="1" applyBorder="1" applyAlignment="1">
      <alignment horizontal="center"/>
    </xf>
    <xf numFmtId="0" fontId="18" fillId="4" borderId="25" xfId="0" applyFont="1" applyFill="1" applyBorder="1" applyAlignment="1">
      <alignment horizontal="center"/>
    </xf>
  </cellXfs>
  <cellStyles count="1">
    <cellStyle name="Normal" xfId="0" builtinId="0"/>
  </cellStyles>
  <dxfs count="1389"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A7" workbookViewId="0">
      <selection activeCell="G11" sqref="G1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0" ht="15.75" thickBo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20" ht="18.75" x14ac:dyDescent="0.25">
      <c r="A3" s="102" t="s">
        <v>46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0" x14ac:dyDescent="0.25">
      <c r="A4" s="106" t="s">
        <v>1</v>
      </c>
      <c r="B4" s="106"/>
      <c r="C4" s="1"/>
      <c r="D4" s="2">
        <v>767546</v>
      </c>
      <c r="E4" s="2">
        <v>4550</v>
      </c>
      <c r="F4" s="2">
        <v>13160</v>
      </c>
      <c r="G4" s="2">
        <v>0</v>
      </c>
      <c r="H4" s="2">
        <v>11470</v>
      </c>
      <c r="I4" s="2">
        <v>546</v>
      </c>
      <c r="J4" s="2">
        <v>180</v>
      </c>
      <c r="K4" s="2">
        <v>203</v>
      </c>
      <c r="L4" s="3">
        <v>39</v>
      </c>
      <c r="M4" s="3"/>
      <c r="N4" s="107"/>
      <c r="O4" s="107"/>
      <c r="P4" s="107"/>
      <c r="Q4" s="107"/>
      <c r="R4" s="107"/>
      <c r="S4" s="107"/>
      <c r="T4" s="107"/>
    </row>
    <row r="5" spans="1:20" x14ac:dyDescent="0.25">
      <c r="A5" s="106" t="s">
        <v>2</v>
      </c>
      <c r="B5" s="10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7"/>
      <c r="O5" s="107"/>
      <c r="P5" s="107"/>
      <c r="Q5" s="107"/>
      <c r="R5" s="107"/>
      <c r="S5" s="107"/>
      <c r="T5" s="10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2" t="s">
        <v>37</v>
      </c>
      <c r="B28" s="93"/>
      <c r="C28" s="94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95" t="s">
        <v>38</v>
      </c>
      <c r="B29" s="96"/>
      <c r="C29" s="97"/>
      <c r="D29" s="48">
        <f>D4+D5-D28</f>
        <v>767546</v>
      </c>
      <c r="E29" s="48">
        <f t="shared" ref="E29:L29" si="7">E4+E5-E28</f>
        <v>4550</v>
      </c>
      <c r="F29" s="48">
        <f t="shared" si="7"/>
        <v>13160</v>
      </c>
      <c r="G29" s="48">
        <f t="shared" si="7"/>
        <v>0</v>
      </c>
      <c r="H29" s="48">
        <f t="shared" si="7"/>
        <v>11470</v>
      </c>
      <c r="I29" s="48">
        <f t="shared" si="7"/>
        <v>546</v>
      </c>
      <c r="J29" s="48">
        <f t="shared" si="7"/>
        <v>180</v>
      </c>
      <c r="K29" s="48">
        <f t="shared" si="7"/>
        <v>203</v>
      </c>
      <c r="L29" s="48">
        <f t="shared" si="7"/>
        <v>39</v>
      </c>
      <c r="M29" s="98"/>
      <c r="N29" s="99"/>
      <c r="O29" s="99"/>
      <c r="P29" s="99"/>
      <c r="Q29" s="99"/>
      <c r="R29" s="99"/>
      <c r="S29" s="99"/>
      <c r="T29" s="10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1388" priority="44" operator="equal">
      <formula>212030016606640</formula>
    </cfRule>
  </conditionalFormatting>
  <conditionalFormatting sqref="D29 E28:K29 E4 E6">
    <cfRule type="cellIs" dxfId="1387" priority="42" operator="equal">
      <formula>$E$4</formula>
    </cfRule>
    <cfRule type="cellIs" dxfId="1386" priority="43" operator="equal">
      <formula>2120</formula>
    </cfRule>
  </conditionalFormatting>
  <conditionalFormatting sqref="D29:E29 F28:F29 F4 F6">
    <cfRule type="cellIs" dxfId="1385" priority="40" operator="equal">
      <formula>$F$4</formula>
    </cfRule>
    <cfRule type="cellIs" dxfId="1384" priority="41" operator="equal">
      <formula>300</formula>
    </cfRule>
  </conditionalFormatting>
  <conditionalFormatting sqref="G28:G29 G4 G6">
    <cfRule type="cellIs" dxfId="1383" priority="38" operator="equal">
      <formula>$G$4</formula>
    </cfRule>
    <cfRule type="cellIs" dxfId="1382" priority="39" operator="equal">
      <formula>1660</formula>
    </cfRule>
  </conditionalFormatting>
  <conditionalFormatting sqref="H28:H29 H4 H6">
    <cfRule type="cellIs" dxfId="1381" priority="36" operator="equal">
      <formula>$H$4</formula>
    </cfRule>
    <cfRule type="cellIs" dxfId="1380" priority="37" operator="equal">
      <formula>6640</formula>
    </cfRule>
  </conditionalFormatting>
  <conditionalFormatting sqref="T6:T28">
    <cfRule type="cellIs" dxfId="1379" priority="35" operator="lessThan">
      <formula>0</formula>
    </cfRule>
  </conditionalFormatting>
  <conditionalFormatting sqref="T7:T27">
    <cfRule type="cellIs" dxfId="1378" priority="32" operator="lessThan">
      <formula>0</formula>
    </cfRule>
    <cfRule type="cellIs" dxfId="1377" priority="33" operator="lessThan">
      <formula>0</formula>
    </cfRule>
    <cfRule type="cellIs" dxfId="1376" priority="34" operator="lessThan">
      <formula>0</formula>
    </cfRule>
  </conditionalFormatting>
  <conditionalFormatting sqref="E28:K28 E4 E6">
    <cfRule type="cellIs" dxfId="1375" priority="31" operator="equal">
      <formula>$E$4</formula>
    </cfRule>
  </conditionalFormatting>
  <conditionalFormatting sqref="D28:D29 D4:K4 M4 D6">
    <cfRule type="cellIs" dxfId="1374" priority="30" operator="equal">
      <formula>$D$4</formula>
    </cfRule>
  </conditionalFormatting>
  <conditionalFormatting sqref="I28:I29 I4 I6">
    <cfRule type="cellIs" dxfId="1373" priority="29" operator="equal">
      <formula>$I$4</formula>
    </cfRule>
  </conditionalFormatting>
  <conditionalFormatting sqref="J28:J29 J4 J6">
    <cfRule type="cellIs" dxfId="1372" priority="28" operator="equal">
      <formula>$J$4</formula>
    </cfRule>
  </conditionalFormatting>
  <conditionalFormatting sqref="K28:K29 K4 K6">
    <cfRule type="cellIs" dxfId="1371" priority="27" operator="equal">
      <formula>$K$4</formula>
    </cfRule>
  </conditionalFormatting>
  <conditionalFormatting sqref="M4:M6">
    <cfRule type="cellIs" dxfId="1370" priority="26" operator="equal">
      <formula>$L$4</formula>
    </cfRule>
  </conditionalFormatting>
  <conditionalFormatting sqref="T7:T28">
    <cfRule type="cellIs" dxfId="1369" priority="23" operator="lessThan">
      <formula>0</formula>
    </cfRule>
    <cfRule type="cellIs" dxfId="1368" priority="24" operator="lessThan">
      <formula>0</formula>
    </cfRule>
    <cfRule type="cellIs" dxfId="1367" priority="25" operator="lessThan">
      <formula>0</formula>
    </cfRule>
  </conditionalFormatting>
  <conditionalFormatting sqref="T6:T28">
    <cfRule type="cellIs" dxfId="1366" priority="21" operator="lessThan">
      <formula>0</formula>
    </cfRule>
  </conditionalFormatting>
  <conditionalFormatting sqref="T7:T27">
    <cfRule type="cellIs" dxfId="1365" priority="18" operator="lessThan">
      <formula>0</formula>
    </cfRule>
    <cfRule type="cellIs" dxfId="1364" priority="19" operator="lessThan">
      <formula>0</formula>
    </cfRule>
    <cfRule type="cellIs" dxfId="1363" priority="20" operator="lessThan">
      <formula>0</formula>
    </cfRule>
  </conditionalFormatting>
  <conditionalFormatting sqref="T7:T28">
    <cfRule type="cellIs" dxfId="1362" priority="15" operator="lessThan">
      <formula>0</formula>
    </cfRule>
    <cfRule type="cellIs" dxfId="1361" priority="16" operator="lessThan">
      <formula>0</formula>
    </cfRule>
    <cfRule type="cellIs" dxfId="1360" priority="17" operator="lessThan">
      <formula>0</formula>
    </cfRule>
  </conditionalFormatting>
  <conditionalFormatting sqref="L4 L6 L28:L29">
    <cfRule type="cellIs" dxfId="1359" priority="13" operator="equal">
      <formula>$L$4</formula>
    </cfRule>
  </conditionalFormatting>
  <conditionalFormatting sqref="D7:S7">
    <cfRule type="cellIs" dxfId="1358" priority="12" operator="greaterThan">
      <formula>0</formula>
    </cfRule>
  </conditionalFormatting>
  <conditionalFormatting sqref="D9:S9">
    <cfRule type="cellIs" dxfId="1357" priority="11" operator="greaterThan">
      <formula>0</formula>
    </cfRule>
  </conditionalFormatting>
  <conditionalFormatting sqref="D11:S11">
    <cfRule type="cellIs" dxfId="1356" priority="10" operator="greaterThan">
      <formula>0</formula>
    </cfRule>
  </conditionalFormatting>
  <conditionalFormatting sqref="D13:S13">
    <cfRule type="cellIs" dxfId="1355" priority="9" operator="greaterThan">
      <formula>0</formula>
    </cfRule>
  </conditionalFormatting>
  <conditionalFormatting sqref="D15:S15">
    <cfRule type="cellIs" dxfId="1354" priority="8" operator="greaterThan">
      <formula>0</formula>
    </cfRule>
  </conditionalFormatting>
  <conditionalFormatting sqref="D17:S17">
    <cfRule type="cellIs" dxfId="1353" priority="7" operator="greaterThan">
      <formula>0</formula>
    </cfRule>
  </conditionalFormatting>
  <conditionalFormatting sqref="D19:S19">
    <cfRule type="cellIs" dxfId="1352" priority="6" operator="greaterThan">
      <formula>0</formula>
    </cfRule>
  </conditionalFormatting>
  <conditionalFormatting sqref="D21:S21">
    <cfRule type="cellIs" dxfId="1351" priority="5" operator="greaterThan">
      <formula>0</formula>
    </cfRule>
  </conditionalFormatting>
  <conditionalFormatting sqref="D23:S23">
    <cfRule type="cellIs" dxfId="1350" priority="4" operator="greaterThan">
      <formula>0</formula>
    </cfRule>
  </conditionalFormatting>
  <conditionalFormatting sqref="D25:S25">
    <cfRule type="cellIs" dxfId="1349" priority="3" operator="greaterThan">
      <formula>0</formula>
    </cfRule>
  </conditionalFormatting>
  <conditionalFormatting sqref="D27:S27">
    <cfRule type="cellIs" dxfId="1348" priority="2" operator="greaterThan">
      <formula>0</formula>
    </cfRule>
  </conditionalFormatting>
  <conditionalFormatting sqref="D5:L5">
    <cfRule type="cellIs" dxfId="1347" priority="1" operator="greaterThan">
      <formula>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30"/>
  <sheetViews>
    <sheetView topLeftCell="B1" workbookViewId="0">
      <pane ySplit="6" topLeftCell="A13" activePane="bottomLeft" state="frozen"/>
      <selection pane="bottomLeft" activeCell="Q24" sqref="Q2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7.5703125" customWidth="1"/>
    <col min="10" max="10" width="7.140625" customWidth="1"/>
    <col min="11" max="11" width="6.7109375" bestFit="1" customWidth="1"/>
    <col min="12" max="12" width="6.7109375" hidden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2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2" ht="15.75" thickBo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22" ht="18.75" x14ac:dyDescent="0.25">
      <c r="A3" s="102" t="s">
        <v>63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2" x14ac:dyDescent="0.25">
      <c r="A4" s="106" t="s">
        <v>1</v>
      </c>
      <c r="B4" s="106"/>
      <c r="C4" s="1"/>
      <c r="D4" s="2">
        <f>'9'!D29</f>
        <v>502163</v>
      </c>
      <c r="E4" s="2">
        <f>'9'!E29</f>
        <v>3840</v>
      </c>
      <c r="F4" s="2">
        <f>'9'!F29</f>
        <v>12120</v>
      </c>
      <c r="G4" s="2">
        <f>'9'!G29</f>
        <v>5000</v>
      </c>
      <c r="H4" s="2">
        <f>'9'!H29</f>
        <v>18460</v>
      </c>
      <c r="I4" s="2">
        <f>'9'!I29</f>
        <v>355</v>
      </c>
      <c r="J4" s="2">
        <f>'9'!J29</f>
        <v>73</v>
      </c>
      <c r="K4" s="2">
        <f>'9'!K29</f>
        <v>532</v>
      </c>
      <c r="L4" s="2">
        <f>'9'!L29</f>
        <v>37</v>
      </c>
      <c r="M4" s="3"/>
      <c r="N4" s="108"/>
      <c r="O4" s="109"/>
      <c r="P4" s="109"/>
      <c r="Q4" s="109"/>
      <c r="R4" s="109"/>
      <c r="S4" s="109"/>
      <c r="T4" s="109"/>
      <c r="U4" s="109"/>
      <c r="V4" s="110"/>
    </row>
    <row r="5" spans="1:22" x14ac:dyDescent="0.25">
      <c r="A5" s="106" t="s">
        <v>2</v>
      </c>
      <c r="B5" s="106"/>
      <c r="C5" s="1"/>
      <c r="D5" s="1">
        <v>779220</v>
      </c>
      <c r="E5" s="4"/>
      <c r="F5" s="4"/>
      <c r="G5" s="4"/>
      <c r="H5" s="4"/>
      <c r="I5" s="1"/>
      <c r="J5" s="1"/>
      <c r="K5" s="1"/>
      <c r="L5" s="1"/>
      <c r="M5" s="5"/>
      <c r="N5" s="108"/>
      <c r="O5" s="109"/>
      <c r="P5" s="109"/>
      <c r="Q5" s="109"/>
      <c r="R5" s="109"/>
      <c r="S5" s="109"/>
      <c r="T5" s="109"/>
      <c r="U5" s="109"/>
      <c r="V5" s="110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67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58" t="s">
        <v>22</v>
      </c>
      <c r="U6" s="58" t="s">
        <v>61</v>
      </c>
      <c r="V6" s="18" t="s">
        <v>62</v>
      </c>
    </row>
    <row r="7" spans="1:22" ht="15.75" x14ac:dyDescent="0.25">
      <c r="A7" s="19">
        <v>1</v>
      </c>
      <c r="B7" s="20">
        <v>1908446134</v>
      </c>
      <c r="C7" s="20">
        <v>14470</v>
      </c>
      <c r="D7" s="21">
        <v>42117</v>
      </c>
      <c r="E7" s="22"/>
      <c r="F7" s="22"/>
      <c r="G7" s="22">
        <v>20</v>
      </c>
      <c r="H7" s="22">
        <v>20</v>
      </c>
      <c r="I7" s="23">
        <v>1</v>
      </c>
      <c r="J7" s="23"/>
      <c r="K7" s="23"/>
      <c r="L7" s="23"/>
      <c r="M7" s="20">
        <f>D7+E7*20+F7*10+G7*9+H7*9</f>
        <v>42477</v>
      </c>
      <c r="N7" s="24">
        <f>D7+E7*20+F7*10+G7*9+H7*9+I7*191+J7*191+K7*182+L7*100</f>
        <v>42668</v>
      </c>
      <c r="O7" s="25">
        <f>M7*2.75%</f>
        <v>1168.1175000000001</v>
      </c>
      <c r="P7" s="26"/>
      <c r="Q7" s="26">
        <v>149</v>
      </c>
      <c r="R7" s="29">
        <f>M7-(M7*2.75%)+I7*191+J7*191+K7*182+L7*100-Q7</f>
        <v>41350.8825</v>
      </c>
      <c r="S7" s="25">
        <f>M7*0.95%</f>
        <v>403.53149999999999</v>
      </c>
      <c r="T7" s="59">
        <f>S7-Q7</f>
        <v>254.53149999999999</v>
      </c>
      <c r="U7" s="65">
        <v>261</v>
      </c>
      <c r="V7" s="66">
        <f>R7-U7</f>
        <v>41089.8825</v>
      </c>
    </row>
    <row r="8" spans="1:22" ht="15.75" x14ac:dyDescent="0.25">
      <c r="A8" s="28">
        <v>2</v>
      </c>
      <c r="B8" s="20">
        <v>1908446135</v>
      </c>
      <c r="C8" s="23">
        <v>6755</v>
      </c>
      <c r="D8" s="29">
        <v>22406</v>
      </c>
      <c r="E8" s="30"/>
      <c r="F8" s="30"/>
      <c r="G8" s="30"/>
      <c r="H8" s="30"/>
      <c r="I8" s="20">
        <v>3</v>
      </c>
      <c r="J8" s="20"/>
      <c r="K8" s="20"/>
      <c r="L8" s="20"/>
      <c r="M8" s="20">
        <f t="shared" ref="M8:M27" si="0">D8+E8*20+F8*10+G8*9+H8*9</f>
        <v>22406</v>
      </c>
      <c r="N8" s="24">
        <f t="shared" ref="N8:N27" si="1">D8+E8*20+F8*10+G8*9+H8*9+I8*191+J8*191+K8*182+L8*100</f>
        <v>22979</v>
      </c>
      <c r="O8" s="25">
        <f t="shared" ref="O8:O27" si="2">M8*2.75%</f>
        <v>616.16499999999996</v>
      </c>
      <c r="P8" s="26"/>
      <c r="Q8" s="26">
        <v>260</v>
      </c>
      <c r="R8" s="29">
        <f t="shared" ref="R8:R27" si="3">M8-(M8*2.75%)+I8*191+J8*191+K8*182+L8*100-Q8</f>
        <v>22102.834999999999</v>
      </c>
      <c r="S8" s="25">
        <f t="shared" ref="S8:S27" si="4">M8*0.95%</f>
        <v>212.857</v>
      </c>
      <c r="T8" s="59">
        <f t="shared" ref="T8:T27" si="5">S8-Q8</f>
        <v>-47.143000000000001</v>
      </c>
      <c r="U8" s="65">
        <v>171</v>
      </c>
      <c r="V8" s="66">
        <f t="shared" ref="V8:V27" si="6">R8-U8</f>
        <v>21931.834999999999</v>
      </c>
    </row>
    <row r="9" spans="1:22" ht="15.75" x14ac:dyDescent="0.25">
      <c r="A9" s="28">
        <v>3</v>
      </c>
      <c r="B9" s="20">
        <v>1908446136</v>
      </c>
      <c r="C9" s="20">
        <v>23987</v>
      </c>
      <c r="D9" s="29">
        <v>58136</v>
      </c>
      <c r="E9" s="30"/>
      <c r="F9" s="30"/>
      <c r="G9" s="30">
        <v>100</v>
      </c>
      <c r="H9" s="30">
        <v>210</v>
      </c>
      <c r="I9" s="20">
        <v>13</v>
      </c>
      <c r="J9" s="20"/>
      <c r="K9" s="20">
        <v>3</v>
      </c>
      <c r="L9" s="20"/>
      <c r="M9" s="20">
        <f t="shared" si="0"/>
        <v>60926</v>
      </c>
      <c r="N9" s="24">
        <f t="shared" si="1"/>
        <v>63955</v>
      </c>
      <c r="O9" s="25">
        <f t="shared" si="2"/>
        <v>1675.4649999999999</v>
      </c>
      <c r="P9" s="26"/>
      <c r="Q9" s="26">
        <v>151</v>
      </c>
      <c r="R9" s="29">
        <f t="shared" si="3"/>
        <v>62128.535000000003</v>
      </c>
      <c r="S9" s="25">
        <f t="shared" si="4"/>
        <v>578.79700000000003</v>
      </c>
      <c r="T9" s="59">
        <f t="shared" si="5"/>
        <v>427.79700000000003</v>
      </c>
      <c r="U9" s="65">
        <v>441</v>
      </c>
      <c r="V9" s="66">
        <f t="shared" si="6"/>
        <v>61687.535000000003</v>
      </c>
    </row>
    <row r="10" spans="1:22" ht="15.75" x14ac:dyDescent="0.25">
      <c r="A10" s="28">
        <v>4</v>
      </c>
      <c r="B10" s="20">
        <v>1908446137</v>
      </c>
      <c r="C10" s="20">
        <v>4827</v>
      </c>
      <c r="D10" s="29">
        <v>15393</v>
      </c>
      <c r="E10" s="30">
        <v>10</v>
      </c>
      <c r="F10" s="30"/>
      <c r="G10" s="30"/>
      <c r="H10" s="30"/>
      <c r="I10" s="20"/>
      <c r="J10" s="20"/>
      <c r="K10" s="20"/>
      <c r="L10" s="20"/>
      <c r="M10" s="20">
        <f t="shared" si="0"/>
        <v>15593</v>
      </c>
      <c r="N10" s="24">
        <f t="shared" si="1"/>
        <v>15593</v>
      </c>
      <c r="O10" s="25">
        <f t="shared" si="2"/>
        <v>428.8075</v>
      </c>
      <c r="P10" s="26"/>
      <c r="Q10" s="26">
        <v>27</v>
      </c>
      <c r="R10" s="29">
        <f t="shared" si="3"/>
        <v>15137.192499999999</v>
      </c>
      <c r="S10" s="25">
        <f t="shared" si="4"/>
        <v>148.1335</v>
      </c>
      <c r="T10" s="59">
        <f t="shared" si="5"/>
        <v>121.1335</v>
      </c>
      <c r="U10" s="65">
        <v>81</v>
      </c>
      <c r="V10" s="66">
        <f t="shared" si="6"/>
        <v>15056.192499999999</v>
      </c>
    </row>
    <row r="11" spans="1:22" ht="15.75" x14ac:dyDescent="0.25">
      <c r="A11" s="28">
        <v>5</v>
      </c>
      <c r="B11" s="20">
        <v>1908446138</v>
      </c>
      <c r="C11" s="31">
        <v>10018</v>
      </c>
      <c r="D11" s="29">
        <v>31495</v>
      </c>
      <c r="E11" s="30"/>
      <c r="F11" s="30"/>
      <c r="G11" s="32"/>
      <c r="H11" s="30"/>
      <c r="I11" s="20">
        <v>2</v>
      </c>
      <c r="J11" s="20"/>
      <c r="K11" s="20"/>
      <c r="L11" s="20"/>
      <c r="M11" s="20">
        <f t="shared" si="0"/>
        <v>31495</v>
      </c>
      <c r="N11" s="24">
        <f t="shared" si="1"/>
        <v>31877</v>
      </c>
      <c r="O11" s="25">
        <f t="shared" si="2"/>
        <v>866.11249999999995</v>
      </c>
      <c r="P11" s="26"/>
      <c r="Q11" s="26">
        <v>147</v>
      </c>
      <c r="R11" s="29">
        <f>M11-(M11*2.75%)+I11*191+J11*191+K11*182+L11*100-Q11</f>
        <v>30863.887500000001</v>
      </c>
      <c r="S11" s="25">
        <f t="shared" si="4"/>
        <v>299.20249999999999</v>
      </c>
      <c r="T11" s="59">
        <f t="shared" si="5"/>
        <v>152.20249999999999</v>
      </c>
      <c r="U11" s="65">
        <v>261</v>
      </c>
      <c r="V11" s="66">
        <f t="shared" si="6"/>
        <v>30602.887500000001</v>
      </c>
    </row>
    <row r="12" spans="1:22" ht="15.75" x14ac:dyDescent="0.25">
      <c r="A12" s="28">
        <v>6</v>
      </c>
      <c r="B12" s="20">
        <v>1908446139</v>
      </c>
      <c r="C12" s="20">
        <v>4818</v>
      </c>
      <c r="D12" s="29">
        <v>19136</v>
      </c>
      <c r="E12" s="30"/>
      <c r="F12" s="30"/>
      <c r="G12" s="30"/>
      <c r="H12" s="30">
        <v>50</v>
      </c>
      <c r="I12" s="20">
        <v>27</v>
      </c>
      <c r="J12" s="20"/>
      <c r="K12" s="20">
        <v>5</v>
      </c>
      <c r="L12" s="20"/>
      <c r="M12" s="20">
        <f t="shared" si="0"/>
        <v>19586</v>
      </c>
      <c r="N12" s="24">
        <f t="shared" si="1"/>
        <v>25653</v>
      </c>
      <c r="O12" s="25">
        <f t="shared" si="2"/>
        <v>538.61500000000001</v>
      </c>
      <c r="P12" s="26"/>
      <c r="Q12" s="26">
        <v>39</v>
      </c>
      <c r="R12" s="29">
        <f t="shared" si="3"/>
        <v>25075.384999999998</v>
      </c>
      <c r="S12" s="25">
        <f t="shared" si="4"/>
        <v>186.06700000000001</v>
      </c>
      <c r="T12" s="59">
        <f t="shared" si="5"/>
        <v>147.06700000000001</v>
      </c>
      <c r="U12" s="65">
        <v>153</v>
      </c>
      <c r="V12" s="66">
        <f t="shared" si="6"/>
        <v>24922.384999999998</v>
      </c>
    </row>
    <row r="13" spans="1:22" ht="15.75" x14ac:dyDescent="0.25">
      <c r="A13" s="28">
        <v>7</v>
      </c>
      <c r="B13" s="20">
        <v>1908446140</v>
      </c>
      <c r="C13" s="20">
        <v>4845</v>
      </c>
      <c r="D13" s="29">
        <v>16710</v>
      </c>
      <c r="E13" s="30">
        <v>20</v>
      </c>
      <c r="F13" s="30">
        <v>40</v>
      </c>
      <c r="G13" s="30">
        <v>140</v>
      </c>
      <c r="H13" s="30">
        <v>10</v>
      </c>
      <c r="I13" s="20"/>
      <c r="J13" s="20"/>
      <c r="K13" s="20"/>
      <c r="L13" s="20"/>
      <c r="M13" s="20">
        <f t="shared" si="0"/>
        <v>18860</v>
      </c>
      <c r="N13" s="24">
        <f t="shared" si="1"/>
        <v>18860</v>
      </c>
      <c r="O13" s="25">
        <f t="shared" si="2"/>
        <v>518.65</v>
      </c>
      <c r="P13" s="26"/>
      <c r="Q13" s="26">
        <v>5</v>
      </c>
      <c r="R13" s="29">
        <f t="shared" si="3"/>
        <v>18336.349999999999</v>
      </c>
      <c r="S13" s="25">
        <f t="shared" si="4"/>
        <v>179.17</v>
      </c>
      <c r="T13" s="59">
        <f t="shared" si="5"/>
        <v>174.17</v>
      </c>
      <c r="U13" s="65">
        <v>82</v>
      </c>
      <c r="V13" s="66">
        <f t="shared" si="6"/>
        <v>18254.349999999999</v>
      </c>
    </row>
    <row r="14" spans="1:22" ht="15.75" x14ac:dyDescent="0.25">
      <c r="A14" s="28">
        <v>8</v>
      </c>
      <c r="B14" s="20">
        <v>1908446141</v>
      </c>
      <c r="C14" s="20">
        <v>14462</v>
      </c>
      <c r="D14" s="29">
        <v>54125</v>
      </c>
      <c r="E14" s="30"/>
      <c r="F14" s="30"/>
      <c r="G14" s="30">
        <v>320</v>
      </c>
      <c r="H14" s="30"/>
      <c r="I14" s="20"/>
      <c r="J14" s="20"/>
      <c r="K14" s="20"/>
      <c r="L14" s="20"/>
      <c r="M14" s="20">
        <f t="shared" si="0"/>
        <v>57005</v>
      </c>
      <c r="N14" s="24">
        <f t="shared" si="1"/>
        <v>57005</v>
      </c>
      <c r="O14" s="25">
        <f t="shared" si="2"/>
        <v>1567.6375</v>
      </c>
      <c r="P14" s="26"/>
      <c r="Q14" s="26">
        <v>560</v>
      </c>
      <c r="R14" s="29">
        <f t="shared" si="3"/>
        <v>54877.362500000003</v>
      </c>
      <c r="S14" s="25">
        <f t="shared" si="4"/>
        <v>541.54750000000001</v>
      </c>
      <c r="T14" s="59">
        <f t="shared" si="5"/>
        <v>-18.452499999999986</v>
      </c>
      <c r="U14" s="65">
        <v>405</v>
      </c>
      <c r="V14" s="66">
        <f t="shared" si="6"/>
        <v>54472.362500000003</v>
      </c>
    </row>
    <row r="15" spans="1:22" ht="15.75" x14ac:dyDescent="0.25">
      <c r="A15" s="28">
        <v>9</v>
      </c>
      <c r="B15" s="20">
        <v>1908446142</v>
      </c>
      <c r="C15" s="33">
        <v>19280</v>
      </c>
      <c r="D15" s="29">
        <v>61889</v>
      </c>
      <c r="E15" s="30">
        <v>10</v>
      </c>
      <c r="F15" s="30"/>
      <c r="G15" s="30">
        <v>90</v>
      </c>
      <c r="H15" s="30">
        <v>20</v>
      </c>
      <c r="I15" s="20"/>
      <c r="J15" s="20"/>
      <c r="K15" s="20"/>
      <c r="L15" s="20"/>
      <c r="M15" s="20">
        <f t="shared" si="0"/>
        <v>63079</v>
      </c>
      <c r="N15" s="24">
        <f t="shared" si="1"/>
        <v>63079</v>
      </c>
      <c r="O15" s="25">
        <f t="shared" si="2"/>
        <v>1734.6724999999999</v>
      </c>
      <c r="P15" s="26"/>
      <c r="Q15" s="26">
        <v>195</v>
      </c>
      <c r="R15" s="29">
        <f t="shared" si="3"/>
        <v>61149.327499999999</v>
      </c>
      <c r="S15" s="25">
        <f t="shared" si="4"/>
        <v>599.25049999999999</v>
      </c>
      <c r="T15" s="59">
        <f t="shared" si="5"/>
        <v>404.25049999999999</v>
      </c>
      <c r="U15" s="65">
        <v>441</v>
      </c>
      <c r="V15" s="66">
        <f t="shared" si="6"/>
        <v>60708.327499999999</v>
      </c>
    </row>
    <row r="16" spans="1:22" ht="15.75" x14ac:dyDescent="0.25">
      <c r="A16" s="28">
        <v>10</v>
      </c>
      <c r="B16" s="20">
        <v>1908446143</v>
      </c>
      <c r="C16" s="20">
        <v>14966</v>
      </c>
      <c r="D16" s="29">
        <v>63885</v>
      </c>
      <c r="E16" s="30"/>
      <c r="F16" s="30">
        <v>60</v>
      </c>
      <c r="G16" s="30">
        <v>360</v>
      </c>
      <c r="H16" s="30">
        <v>50</v>
      </c>
      <c r="I16" s="20">
        <v>5</v>
      </c>
      <c r="J16" s="20">
        <v>5</v>
      </c>
      <c r="K16" s="20"/>
      <c r="L16" s="20"/>
      <c r="M16" s="20">
        <f t="shared" si="0"/>
        <v>68175</v>
      </c>
      <c r="N16" s="24">
        <f t="shared" si="1"/>
        <v>70085</v>
      </c>
      <c r="O16" s="25">
        <f t="shared" si="2"/>
        <v>1874.8125</v>
      </c>
      <c r="P16" s="26"/>
      <c r="Q16" s="26">
        <v>122</v>
      </c>
      <c r="R16" s="29">
        <f t="shared" si="3"/>
        <v>68088.1875</v>
      </c>
      <c r="S16" s="25">
        <f t="shared" si="4"/>
        <v>647.66250000000002</v>
      </c>
      <c r="T16" s="59">
        <f t="shared" si="5"/>
        <v>525.66250000000002</v>
      </c>
      <c r="U16" s="65">
        <v>432</v>
      </c>
      <c r="V16" s="66">
        <f t="shared" si="6"/>
        <v>67656.1875</v>
      </c>
    </row>
    <row r="17" spans="1:22" ht="15.75" x14ac:dyDescent="0.25">
      <c r="A17" s="28">
        <v>11</v>
      </c>
      <c r="B17" s="20">
        <v>1908446144</v>
      </c>
      <c r="C17" s="33">
        <v>14462</v>
      </c>
      <c r="D17" s="29">
        <v>55000</v>
      </c>
      <c r="E17" s="30"/>
      <c r="F17" s="30"/>
      <c r="G17" s="30"/>
      <c r="H17" s="30"/>
      <c r="I17" s="20">
        <v>22</v>
      </c>
      <c r="J17" s="20"/>
      <c r="K17" s="20"/>
      <c r="L17" s="20"/>
      <c r="M17" s="20">
        <f t="shared" si="0"/>
        <v>55000</v>
      </c>
      <c r="N17" s="24">
        <f t="shared" si="1"/>
        <v>59202</v>
      </c>
      <c r="O17" s="25">
        <f t="shared" si="2"/>
        <v>1512.5</v>
      </c>
      <c r="P17" s="26">
        <v>-2172</v>
      </c>
      <c r="Q17" s="26">
        <v>120</v>
      </c>
      <c r="R17" s="29">
        <f t="shared" si="3"/>
        <v>57569.5</v>
      </c>
      <c r="S17" s="25">
        <f t="shared" si="4"/>
        <v>522.5</v>
      </c>
      <c r="T17" s="59">
        <f t="shared" si="5"/>
        <v>402.5</v>
      </c>
      <c r="U17" s="65">
        <v>486</v>
      </c>
      <c r="V17" s="66">
        <f t="shared" si="6"/>
        <v>57083.5</v>
      </c>
    </row>
    <row r="18" spans="1:22" ht="15.75" x14ac:dyDescent="0.25">
      <c r="A18" s="28">
        <v>12</v>
      </c>
      <c r="B18" s="20">
        <v>1908446145</v>
      </c>
      <c r="C18" s="31">
        <v>9635</v>
      </c>
      <c r="D18" s="29">
        <v>32047</v>
      </c>
      <c r="E18" s="30"/>
      <c r="F18" s="30"/>
      <c r="G18" s="30"/>
      <c r="H18" s="30"/>
      <c r="I18" s="20">
        <v>25</v>
      </c>
      <c r="J18" s="20"/>
      <c r="K18" s="20"/>
      <c r="L18" s="20"/>
      <c r="M18" s="20">
        <f t="shared" si="0"/>
        <v>32047</v>
      </c>
      <c r="N18" s="24">
        <f t="shared" si="1"/>
        <v>36822</v>
      </c>
      <c r="O18" s="25">
        <f t="shared" si="2"/>
        <v>881.29250000000002</v>
      </c>
      <c r="P18" s="26"/>
      <c r="Q18" s="26">
        <v>152</v>
      </c>
      <c r="R18" s="29">
        <f t="shared" si="3"/>
        <v>35788.707500000004</v>
      </c>
      <c r="S18" s="25">
        <f t="shared" si="4"/>
        <v>304.44650000000001</v>
      </c>
      <c r="T18" s="59">
        <f t="shared" si="5"/>
        <v>152.44650000000001</v>
      </c>
      <c r="U18" s="65">
        <v>234</v>
      </c>
      <c r="V18" s="66">
        <f t="shared" si="6"/>
        <v>35554.707500000004</v>
      </c>
    </row>
    <row r="19" spans="1:22" ht="15.75" x14ac:dyDescent="0.25">
      <c r="A19" s="28">
        <v>13</v>
      </c>
      <c r="B19" s="20">
        <v>1908446146</v>
      </c>
      <c r="C19" s="20" t="s">
        <v>42</v>
      </c>
      <c r="D19" s="29">
        <v>15683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15683</v>
      </c>
      <c r="N19" s="24">
        <f t="shared" si="1"/>
        <v>15683</v>
      </c>
      <c r="O19" s="25">
        <f t="shared" si="2"/>
        <v>431.28250000000003</v>
      </c>
      <c r="P19" s="26"/>
      <c r="Q19" s="26">
        <v>162</v>
      </c>
      <c r="R19" s="29">
        <f t="shared" si="3"/>
        <v>15089.717500000001</v>
      </c>
      <c r="S19" s="25">
        <f t="shared" si="4"/>
        <v>148.98849999999999</v>
      </c>
      <c r="T19" s="59">
        <f t="shared" si="5"/>
        <v>-13.011500000000012</v>
      </c>
      <c r="U19" s="65">
        <v>90</v>
      </c>
      <c r="V19" s="66">
        <f t="shared" si="6"/>
        <v>14999.717500000001</v>
      </c>
    </row>
    <row r="20" spans="1:22" ht="15.75" x14ac:dyDescent="0.25">
      <c r="A20" s="28">
        <v>14</v>
      </c>
      <c r="B20" s="20">
        <v>1908446147</v>
      </c>
      <c r="C20" s="20" t="s">
        <v>48</v>
      </c>
      <c r="D20" s="29">
        <v>8167</v>
      </c>
      <c r="E20" s="30"/>
      <c r="F20" s="30"/>
      <c r="G20" s="30"/>
      <c r="H20" s="30"/>
      <c r="I20" s="20">
        <v>5</v>
      </c>
      <c r="J20" s="20"/>
      <c r="K20" s="20"/>
      <c r="L20" s="20"/>
      <c r="M20" s="20">
        <f t="shared" si="0"/>
        <v>8167</v>
      </c>
      <c r="N20" s="24">
        <f t="shared" si="1"/>
        <v>9122</v>
      </c>
      <c r="O20" s="25">
        <f t="shared" si="2"/>
        <v>224.5925</v>
      </c>
      <c r="P20" s="26"/>
      <c r="Q20" s="26">
        <v>120</v>
      </c>
      <c r="R20" s="29">
        <f t="shared" si="3"/>
        <v>8777.4075000000012</v>
      </c>
      <c r="S20" s="25">
        <f t="shared" si="4"/>
        <v>77.586500000000001</v>
      </c>
      <c r="T20" s="59">
        <f t="shared" si="5"/>
        <v>-42.413499999999999</v>
      </c>
      <c r="U20" s="65">
        <v>54</v>
      </c>
      <c r="V20" s="66">
        <f t="shared" si="6"/>
        <v>8723.4075000000012</v>
      </c>
    </row>
    <row r="21" spans="1:22" ht="15.75" x14ac:dyDescent="0.25">
      <c r="A21" s="28">
        <v>15</v>
      </c>
      <c r="B21" s="20">
        <v>1908446148</v>
      </c>
      <c r="C21" s="20">
        <v>4827</v>
      </c>
      <c r="D21" s="29">
        <v>17157</v>
      </c>
      <c r="E21" s="30"/>
      <c r="F21" s="30">
        <v>30</v>
      </c>
      <c r="G21" s="30"/>
      <c r="H21" s="30"/>
      <c r="I21" s="20">
        <v>7</v>
      </c>
      <c r="J21" s="20"/>
      <c r="K21" s="20">
        <v>1</v>
      </c>
      <c r="L21" s="20"/>
      <c r="M21" s="20">
        <f t="shared" si="0"/>
        <v>17457</v>
      </c>
      <c r="N21" s="24">
        <f t="shared" si="1"/>
        <v>18976</v>
      </c>
      <c r="O21" s="25">
        <f t="shared" si="2"/>
        <v>480.0675</v>
      </c>
      <c r="P21" s="26"/>
      <c r="Q21" s="26">
        <v>20</v>
      </c>
      <c r="R21" s="29">
        <f t="shared" si="3"/>
        <v>18475.932499999999</v>
      </c>
      <c r="S21" s="25">
        <f t="shared" si="4"/>
        <v>165.8415</v>
      </c>
      <c r="T21" s="59">
        <f t="shared" si="5"/>
        <v>145.8415</v>
      </c>
      <c r="U21" s="65">
        <v>108</v>
      </c>
      <c r="V21" s="66">
        <f t="shared" si="6"/>
        <v>18367.932499999999</v>
      </c>
    </row>
    <row r="22" spans="1:22" ht="15.75" x14ac:dyDescent="0.25">
      <c r="A22" s="28">
        <v>16</v>
      </c>
      <c r="B22" s="20">
        <v>1908446149</v>
      </c>
      <c r="C22" s="34">
        <v>19280</v>
      </c>
      <c r="D22" s="29">
        <v>69833</v>
      </c>
      <c r="E22" s="30"/>
      <c r="F22" s="30"/>
      <c r="G22" s="20">
        <v>250</v>
      </c>
      <c r="H22" s="30"/>
      <c r="I22" s="20"/>
      <c r="J22" s="20"/>
      <c r="K22" s="20"/>
      <c r="L22" s="20"/>
      <c r="M22" s="20">
        <f t="shared" si="0"/>
        <v>72083</v>
      </c>
      <c r="N22" s="24">
        <f t="shared" si="1"/>
        <v>72083</v>
      </c>
      <c r="O22" s="25">
        <f t="shared" si="2"/>
        <v>1982.2825</v>
      </c>
      <c r="P22" s="26"/>
      <c r="Q22" s="26">
        <v>150</v>
      </c>
      <c r="R22" s="29">
        <f t="shared" si="3"/>
        <v>69950.717499999999</v>
      </c>
      <c r="S22" s="25">
        <f t="shared" si="4"/>
        <v>684.7885</v>
      </c>
      <c r="T22" s="59">
        <f t="shared" si="5"/>
        <v>534.7885</v>
      </c>
      <c r="U22" s="65">
        <v>521</v>
      </c>
      <c r="V22" s="66">
        <f t="shared" si="6"/>
        <v>69429.717499999999</v>
      </c>
    </row>
    <row r="23" spans="1:22" ht="15.75" x14ac:dyDescent="0.25">
      <c r="A23" s="28">
        <v>17</v>
      </c>
      <c r="B23" s="20">
        <v>1908446150</v>
      </c>
      <c r="C23" s="20" t="s">
        <v>33</v>
      </c>
      <c r="D23" s="35">
        <v>20173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20173</v>
      </c>
      <c r="N23" s="24">
        <f t="shared" si="1"/>
        <v>20173</v>
      </c>
      <c r="O23" s="25">
        <f t="shared" si="2"/>
        <v>554.75750000000005</v>
      </c>
      <c r="P23" s="26"/>
      <c r="Q23" s="26">
        <v>120</v>
      </c>
      <c r="R23" s="29">
        <f t="shared" si="3"/>
        <v>19498.2425</v>
      </c>
      <c r="S23" s="25">
        <f t="shared" si="4"/>
        <v>191.64349999999999</v>
      </c>
      <c r="T23" s="59">
        <f t="shared" si="5"/>
        <v>71.643499999999989</v>
      </c>
      <c r="U23" s="65">
        <v>135</v>
      </c>
      <c r="V23" s="66">
        <f t="shared" si="6"/>
        <v>19363.2425</v>
      </c>
    </row>
    <row r="24" spans="1:22" ht="15.75" x14ac:dyDescent="0.25">
      <c r="A24" s="28">
        <v>18</v>
      </c>
      <c r="B24" s="20">
        <v>1908446151</v>
      </c>
      <c r="C24" s="20">
        <v>29280</v>
      </c>
      <c r="D24" s="29">
        <v>91566</v>
      </c>
      <c r="E24" s="30"/>
      <c r="F24" s="30"/>
      <c r="G24" s="30"/>
      <c r="H24" s="30"/>
      <c r="I24" s="20">
        <v>12</v>
      </c>
      <c r="J24" s="20"/>
      <c r="K24" s="20"/>
      <c r="L24" s="20"/>
      <c r="M24" s="20">
        <f t="shared" si="0"/>
        <v>91566</v>
      </c>
      <c r="N24" s="24">
        <f t="shared" si="1"/>
        <v>93858</v>
      </c>
      <c r="O24" s="25">
        <f t="shared" si="2"/>
        <v>2518.0650000000001</v>
      </c>
      <c r="P24" s="26"/>
      <c r="Q24" s="26"/>
      <c r="R24" s="29">
        <f t="shared" si="3"/>
        <v>91339.934999999998</v>
      </c>
      <c r="S24" s="25">
        <f t="shared" si="4"/>
        <v>869.87699999999995</v>
      </c>
      <c r="T24" s="59">
        <f t="shared" si="5"/>
        <v>869.87699999999995</v>
      </c>
      <c r="U24" s="65">
        <v>774</v>
      </c>
      <c r="V24" s="66">
        <f t="shared" si="6"/>
        <v>90565.934999999998</v>
      </c>
    </row>
    <row r="25" spans="1:22" ht="15.75" x14ac:dyDescent="0.25">
      <c r="A25" s="28">
        <v>19</v>
      </c>
      <c r="B25" s="20">
        <v>1908446152</v>
      </c>
      <c r="C25" s="20" t="s">
        <v>35</v>
      </c>
      <c r="D25" s="29">
        <v>29128</v>
      </c>
      <c r="E25" s="30"/>
      <c r="F25" s="30"/>
      <c r="G25" s="30"/>
      <c r="H25" s="30"/>
      <c r="I25" s="20">
        <v>3</v>
      </c>
      <c r="J25" s="20"/>
      <c r="K25" s="20"/>
      <c r="L25" s="20"/>
      <c r="M25" s="20">
        <f t="shared" si="0"/>
        <v>29128</v>
      </c>
      <c r="N25" s="24">
        <f t="shared" si="1"/>
        <v>29701</v>
      </c>
      <c r="O25" s="25">
        <f t="shared" si="2"/>
        <v>801.02</v>
      </c>
      <c r="P25" s="26"/>
      <c r="Q25" s="26">
        <v>109</v>
      </c>
      <c r="R25" s="29">
        <f t="shared" si="3"/>
        <v>28790.98</v>
      </c>
      <c r="S25" s="25">
        <f t="shared" si="4"/>
        <v>276.71600000000001</v>
      </c>
      <c r="T25" s="59">
        <f t="shared" si="5"/>
        <v>167.71600000000001</v>
      </c>
      <c r="U25" s="65">
        <v>198</v>
      </c>
      <c r="V25" s="66">
        <f t="shared" si="6"/>
        <v>28592.98</v>
      </c>
    </row>
    <row r="26" spans="1:22" ht="15.75" x14ac:dyDescent="0.25">
      <c r="A26" s="28">
        <v>70</v>
      </c>
      <c r="B26" s="20">
        <v>1908446153</v>
      </c>
      <c r="C26" s="36">
        <v>10000</v>
      </c>
      <c r="D26" s="29">
        <v>26617</v>
      </c>
      <c r="E26" s="29"/>
      <c r="F26" s="30"/>
      <c r="G26" s="30">
        <v>100</v>
      </c>
      <c r="H26" s="30"/>
      <c r="I26" s="20">
        <v>5</v>
      </c>
      <c r="J26" s="20"/>
      <c r="K26" s="20"/>
      <c r="L26" s="20"/>
      <c r="M26" s="20">
        <f t="shared" si="0"/>
        <v>27517</v>
      </c>
      <c r="N26" s="24">
        <f t="shared" si="1"/>
        <v>28472</v>
      </c>
      <c r="O26" s="25">
        <f t="shared" si="2"/>
        <v>756.71749999999997</v>
      </c>
      <c r="P26" s="26"/>
      <c r="Q26" s="26">
        <v>91</v>
      </c>
      <c r="R26" s="29">
        <f t="shared" si="3"/>
        <v>27624.282500000001</v>
      </c>
      <c r="S26" s="25">
        <f t="shared" si="4"/>
        <v>261.41149999999999</v>
      </c>
      <c r="T26" s="59">
        <f t="shared" si="5"/>
        <v>170.41149999999999</v>
      </c>
      <c r="U26" s="65">
        <v>180</v>
      </c>
      <c r="V26" s="66">
        <f t="shared" si="6"/>
        <v>27444.282500000001</v>
      </c>
    </row>
    <row r="27" spans="1:22" ht="19.5" thickBot="1" x14ac:dyDescent="0.35">
      <c r="A27" s="28">
        <v>21</v>
      </c>
      <c r="B27" s="20">
        <v>1908446154</v>
      </c>
      <c r="C27" s="20" t="s">
        <v>36</v>
      </c>
      <c r="D27" s="37">
        <v>26637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26637</v>
      </c>
      <c r="N27" s="40">
        <f t="shared" si="1"/>
        <v>26637</v>
      </c>
      <c r="O27" s="25">
        <f t="shared" si="2"/>
        <v>732.51750000000004</v>
      </c>
      <c r="P27" s="41"/>
      <c r="Q27" s="41">
        <v>100</v>
      </c>
      <c r="R27" s="29">
        <f t="shared" si="3"/>
        <v>25804.482499999998</v>
      </c>
      <c r="S27" s="42">
        <f t="shared" si="4"/>
        <v>253.0515</v>
      </c>
      <c r="T27" s="60">
        <f t="shared" si="5"/>
        <v>153.0515</v>
      </c>
      <c r="U27" s="65">
        <v>198</v>
      </c>
      <c r="V27" s="66">
        <f t="shared" si="6"/>
        <v>25606.482499999998</v>
      </c>
    </row>
    <row r="28" spans="1:22" ht="16.5" thickBot="1" x14ac:dyDescent="0.3">
      <c r="A28" s="92" t="s">
        <v>37</v>
      </c>
      <c r="B28" s="93"/>
      <c r="C28" s="94"/>
      <c r="D28" s="44">
        <f>SUM(D7:D27)</f>
        <v>777300</v>
      </c>
      <c r="E28" s="45">
        <f>SUM(E7:E27)</f>
        <v>40</v>
      </c>
      <c r="F28" s="45">
        <f t="shared" ref="F28:V28" si="7">SUM(F7:F27)</f>
        <v>130</v>
      </c>
      <c r="G28" s="45">
        <f t="shared" si="7"/>
        <v>1380</v>
      </c>
      <c r="H28" s="45">
        <f t="shared" si="7"/>
        <v>360</v>
      </c>
      <c r="I28" s="45">
        <f t="shared" si="7"/>
        <v>130</v>
      </c>
      <c r="J28" s="45">
        <f t="shared" si="7"/>
        <v>5</v>
      </c>
      <c r="K28" s="45">
        <f t="shared" si="7"/>
        <v>9</v>
      </c>
      <c r="L28" s="45">
        <f t="shared" si="7"/>
        <v>0</v>
      </c>
      <c r="M28" s="61">
        <f t="shared" si="7"/>
        <v>795060</v>
      </c>
      <c r="N28" s="61">
        <f t="shared" si="7"/>
        <v>822483</v>
      </c>
      <c r="O28" s="62">
        <f t="shared" si="7"/>
        <v>21864.149999999998</v>
      </c>
      <c r="P28" s="61">
        <f t="shared" si="7"/>
        <v>-2172</v>
      </c>
      <c r="Q28" s="61">
        <f t="shared" si="7"/>
        <v>2799</v>
      </c>
      <c r="R28" s="61">
        <f t="shared" si="7"/>
        <v>797819.85000000021</v>
      </c>
      <c r="S28" s="61">
        <f t="shared" si="7"/>
        <v>7553.07</v>
      </c>
      <c r="T28" s="63">
        <f t="shared" si="7"/>
        <v>4754.07</v>
      </c>
      <c r="U28" s="63">
        <f t="shared" si="7"/>
        <v>5706</v>
      </c>
      <c r="V28" s="64">
        <f t="shared" si="7"/>
        <v>792113.85000000021</v>
      </c>
    </row>
    <row r="29" spans="1:22" ht="15.75" thickBot="1" x14ac:dyDescent="0.3">
      <c r="A29" s="95" t="s">
        <v>38</v>
      </c>
      <c r="B29" s="96"/>
      <c r="C29" s="97"/>
      <c r="D29" s="48">
        <f>D4+D5-D28</f>
        <v>504083</v>
      </c>
      <c r="E29" s="48">
        <f t="shared" ref="E29:L29" si="8">E4+E5-E28</f>
        <v>3800</v>
      </c>
      <c r="F29" s="48">
        <f t="shared" si="8"/>
        <v>11990</v>
      </c>
      <c r="G29" s="48">
        <f t="shared" si="8"/>
        <v>3620</v>
      </c>
      <c r="H29" s="48">
        <f t="shared" si="8"/>
        <v>18100</v>
      </c>
      <c r="I29" s="48">
        <f t="shared" si="8"/>
        <v>225</v>
      </c>
      <c r="J29" s="48">
        <f t="shared" si="8"/>
        <v>68</v>
      </c>
      <c r="K29" s="48">
        <f t="shared" si="8"/>
        <v>523</v>
      </c>
      <c r="L29" s="48">
        <f t="shared" si="8"/>
        <v>37</v>
      </c>
      <c r="M29" s="111"/>
      <c r="N29" s="111"/>
      <c r="O29" s="111"/>
      <c r="P29" s="111"/>
      <c r="Q29" s="111"/>
      <c r="R29" s="111"/>
      <c r="S29" s="111"/>
      <c r="T29" s="111"/>
      <c r="U29" s="111"/>
      <c r="V29" s="111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1002" priority="63" operator="equal">
      <formula>212030016606640</formula>
    </cfRule>
  </conditionalFormatting>
  <conditionalFormatting sqref="D29 E4:E6 E28:K29">
    <cfRule type="cellIs" dxfId="1001" priority="61" operator="equal">
      <formula>$E$4</formula>
    </cfRule>
    <cfRule type="cellIs" dxfId="1000" priority="62" operator="equal">
      <formula>2120</formula>
    </cfRule>
  </conditionalFormatting>
  <conditionalFormatting sqref="D29:E29 F4:F6 F28:F29">
    <cfRule type="cellIs" dxfId="999" priority="59" operator="equal">
      <formula>$F$4</formula>
    </cfRule>
    <cfRule type="cellIs" dxfId="998" priority="60" operator="equal">
      <formula>300</formula>
    </cfRule>
  </conditionalFormatting>
  <conditionalFormatting sqref="G4:G6 G28:G29">
    <cfRule type="cellIs" dxfId="997" priority="57" operator="equal">
      <formula>$G$4</formula>
    </cfRule>
    <cfRule type="cellIs" dxfId="996" priority="58" operator="equal">
      <formula>1660</formula>
    </cfRule>
  </conditionalFormatting>
  <conditionalFormatting sqref="H4:H6 H28:H29">
    <cfRule type="cellIs" dxfId="995" priority="55" operator="equal">
      <formula>$H$4</formula>
    </cfRule>
    <cfRule type="cellIs" dxfId="994" priority="56" operator="equal">
      <formula>6640</formula>
    </cfRule>
  </conditionalFormatting>
  <conditionalFormatting sqref="T6:T28 U28:V28">
    <cfRule type="cellIs" dxfId="993" priority="54" operator="lessThan">
      <formula>0</formula>
    </cfRule>
  </conditionalFormatting>
  <conditionalFormatting sqref="T7:T27">
    <cfRule type="cellIs" dxfId="992" priority="51" operator="lessThan">
      <formula>0</formula>
    </cfRule>
    <cfRule type="cellIs" dxfId="991" priority="52" operator="lessThan">
      <formula>0</formula>
    </cfRule>
    <cfRule type="cellIs" dxfId="990" priority="53" operator="lessThan">
      <formula>0</formula>
    </cfRule>
  </conditionalFormatting>
  <conditionalFormatting sqref="E4:E6 E28:K28">
    <cfRule type="cellIs" dxfId="989" priority="50" operator="equal">
      <formula>$E$4</formula>
    </cfRule>
  </conditionalFormatting>
  <conditionalFormatting sqref="D28:D29 D6 D4:M4">
    <cfRule type="cellIs" dxfId="988" priority="49" operator="equal">
      <formula>$D$4</formula>
    </cfRule>
  </conditionalFormatting>
  <conditionalFormatting sqref="I4:I6 I28:I29">
    <cfRule type="cellIs" dxfId="987" priority="48" operator="equal">
      <formula>$I$4</formula>
    </cfRule>
  </conditionalFormatting>
  <conditionalFormatting sqref="J4:J6 J28:J29">
    <cfRule type="cellIs" dxfId="986" priority="47" operator="equal">
      <formula>$J$4</formula>
    </cfRule>
  </conditionalFormatting>
  <conditionalFormatting sqref="K4:K6 K28:K29">
    <cfRule type="cellIs" dxfId="985" priority="46" operator="equal">
      <formula>$K$4</formula>
    </cfRule>
  </conditionalFormatting>
  <conditionalFormatting sqref="M4:M6">
    <cfRule type="cellIs" dxfId="984" priority="45" operator="equal">
      <formula>$L$4</formula>
    </cfRule>
  </conditionalFormatting>
  <conditionalFormatting sqref="T7:T28 U28:V28">
    <cfRule type="cellIs" dxfId="983" priority="42" operator="lessThan">
      <formula>0</formula>
    </cfRule>
    <cfRule type="cellIs" dxfId="982" priority="43" operator="lessThan">
      <formula>0</formula>
    </cfRule>
    <cfRule type="cellIs" dxfId="981" priority="44" operator="lessThan">
      <formula>0</formula>
    </cfRule>
  </conditionalFormatting>
  <conditionalFormatting sqref="D5:K5">
    <cfRule type="cellIs" dxfId="980" priority="41" operator="greaterThan">
      <formula>0</formula>
    </cfRule>
  </conditionalFormatting>
  <conditionalFormatting sqref="T6:T28 U28:V28">
    <cfRule type="cellIs" dxfId="979" priority="40" operator="lessThan">
      <formula>0</formula>
    </cfRule>
  </conditionalFormatting>
  <conditionalFormatting sqref="T7:T27">
    <cfRule type="cellIs" dxfId="978" priority="37" operator="lessThan">
      <formula>0</formula>
    </cfRule>
    <cfRule type="cellIs" dxfId="977" priority="38" operator="lessThan">
      <formula>0</formula>
    </cfRule>
    <cfRule type="cellIs" dxfId="976" priority="39" operator="lessThan">
      <formula>0</formula>
    </cfRule>
  </conditionalFormatting>
  <conditionalFormatting sqref="T7:T28 U28:V28">
    <cfRule type="cellIs" dxfId="975" priority="34" operator="lessThan">
      <formula>0</formula>
    </cfRule>
    <cfRule type="cellIs" dxfId="974" priority="35" operator="lessThan">
      <formula>0</formula>
    </cfRule>
    <cfRule type="cellIs" dxfId="973" priority="36" operator="lessThan">
      <formula>0</formula>
    </cfRule>
  </conditionalFormatting>
  <conditionalFormatting sqref="D5:K5">
    <cfRule type="cellIs" dxfId="972" priority="33" operator="greaterThan">
      <formula>0</formula>
    </cfRule>
  </conditionalFormatting>
  <conditionalFormatting sqref="L4 L6 L28:L29">
    <cfRule type="cellIs" dxfId="971" priority="32" operator="equal">
      <formula>$L$4</formula>
    </cfRule>
  </conditionalFormatting>
  <conditionalFormatting sqref="D7:S7">
    <cfRule type="cellIs" dxfId="970" priority="31" operator="greaterThan">
      <formula>0</formula>
    </cfRule>
  </conditionalFormatting>
  <conditionalFormatting sqref="D9:S9">
    <cfRule type="cellIs" dxfId="969" priority="30" operator="greaterThan">
      <formula>0</formula>
    </cfRule>
  </conditionalFormatting>
  <conditionalFormatting sqref="D11:S11">
    <cfRule type="cellIs" dxfId="968" priority="29" operator="greaterThan">
      <formula>0</formula>
    </cfRule>
  </conditionalFormatting>
  <conditionalFormatting sqref="D13:S13">
    <cfRule type="cellIs" dxfId="967" priority="28" operator="greaterThan">
      <formula>0</formula>
    </cfRule>
  </conditionalFormatting>
  <conditionalFormatting sqref="D15:S15">
    <cfRule type="cellIs" dxfId="966" priority="27" operator="greaterThan">
      <formula>0</formula>
    </cfRule>
  </conditionalFormatting>
  <conditionalFormatting sqref="D17:S17">
    <cfRule type="cellIs" dxfId="965" priority="26" operator="greaterThan">
      <formula>0</formula>
    </cfRule>
  </conditionalFormatting>
  <conditionalFormatting sqref="D19:S19">
    <cfRule type="cellIs" dxfId="964" priority="25" operator="greaterThan">
      <formula>0</formula>
    </cfRule>
  </conditionalFormatting>
  <conditionalFormatting sqref="D21:S21">
    <cfRule type="cellIs" dxfId="963" priority="24" operator="greaterThan">
      <formula>0</formula>
    </cfRule>
  </conditionalFormatting>
  <conditionalFormatting sqref="D23:S23">
    <cfRule type="cellIs" dxfId="962" priority="23" operator="greaterThan">
      <formula>0</formula>
    </cfRule>
  </conditionalFormatting>
  <conditionalFormatting sqref="D25:S25">
    <cfRule type="cellIs" dxfId="961" priority="22" operator="greaterThan">
      <formula>0</formula>
    </cfRule>
  </conditionalFormatting>
  <conditionalFormatting sqref="D27:S27">
    <cfRule type="cellIs" dxfId="960" priority="21" operator="greaterThan">
      <formula>0</formula>
    </cfRule>
  </conditionalFormatting>
  <conditionalFormatting sqref="U6">
    <cfRule type="cellIs" dxfId="959" priority="20" operator="lessThan">
      <formula>0</formula>
    </cfRule>
  </conditionalFormatting>
  <conditionalFormatting sqref="U6">
    <cfRule type="cellIs" dxfId="958" priority="19" operator="lessThan">
      <formula>0</formula>
    </cfRule>
  </conditionalFormatting>
  <conditionalFormatting sqref="V6">
    <cfRule type="cellIs" dxfId="957" priority="18" operator="lessThan">
      <formula>0</formula>
    </cfRule>
  </conditionalFormatting>
  <conditionalFormatting sqref="V6">
    <cfRule type="cellIs" dxfId="956" priority="17" operator="lessThan">
      <formula>0</formula>
    </cfRule>
  </conditionalFormatting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Q24" sqref="Q2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9.5703125" bestFit="1" customWidth="1"/>
    <col min="16" max="16" width="9.140625" customWidth="1"/>
    <col min="18" max="18" width="10.85546875" bestFit="1" customWidth="1"/>
  </cols>
  <sheetData>
    <row r="1" spans="1:20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0" ht="15.75" thickBo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20" ht="18.75" x14ac:dyDescent="0.25">
      <c r="A3" s="102" t="s">
        <v>64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0" x14ac:dyDescent="0.25">
      <c r="A4" s="106" t="s">
        <v>1</v>
      </c>
      <c r="B4" s="106"/>
      <c r="C4" s="1"/>
      <c r="D4" s="2">
        <f>'10'!D29</f>
        <v>504083</v>
      </c>
      <c r="E4" s="2">
        <f>'10'!E29</f>
        <v>3800</v>
      </c>
      <c r="F4" s="2">
        <f>'10'!F29</f>
        <v>11990</v>
      </c>
      <c r="G4" s="2">
        <f>'10'!G29</f>
        <v>3620</v>
      </c>
      <c r="H4" s="2">
        <f>'10'!H29</f>
        <v>18100</v>
      </c>
      <c r="I4" s="2">
        <f>'10'!I29</f>
        <v>225</v>
      </c>
      <c r="J4" s="2">
        <f>'10'!J29</f>
        <v>68</v>
      </c>
      <c r="K4" s="2">
        <f>'10'!K29</f>
        <v>523</v>
      </c>
      <c r="L4" s="2">
        <f>'10'!L29</f>
        <v>37</v>
      </c>
      <c r="M4" s="3"/>
      <c r="N4" s="107"/>
      <c r="O4" s="107"/>
      <c r="P4" s="107"/>
      <c r="Q4" s="107"/>
      <c r="R4" s="107"/>
      <c r="S4" s="107"/>
      <c r="T4" s="107"/>
    </row>
    <row r="5" spans="1:20" x14ac:dyDescent="0.25">
      <c r="A5" s="106" t="s">
        <v>2</v>
      </c>
      <c r="B5" s="106"/>
      <c r="C5" s="1"/>
      <c r="D5" s="1">
        <v>172779</v>
      </c>
      <c r="E5" s="4"/>
      <c r="F5" s="4"/>
      <c r="G5" s="4"/>
      <c r="H5" s="4"/>
      <c r="I5" s="1"/>
      <c r="J5" s="1"/>
      <c r="K5" s="1"/>
      <c r="L5" s="1"/>
      <c r="M5" s="5"/>
      <c r="N5" s="107"/>
      <c r="O5" s="107"/>
      <c r="P5" s="107"/>
      <c r="Q5" s="107"/>
      <c r="R5" s="107"/>
      <c r="S5" s="107"/>
      <c r="T5" s="10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4043</v>
      </c>
      <c r="E7" s="22"/>
      <c r="F7" s="22"/>
      <c r="G7" s="22"/>
      <c r="H7" s="22"/>
      <c r="I7" s="23">
        <v>4</v>
      </c>
      <c r="J7" s="23">
        <v>1</v>
      </c>
      <c r="K7" s="23">
        <v>1</v>
      </c>
      <c r="L7" s="23"/>
      <c r="M7" s="20">
        <f>D7+E7*20+F7*10+G7*9+H7*9</f>
        <v>4043</v>
      </c>
      <c r="N7" s="24">
        <f>D7+E7*20+F7*10+G7*9+H7*9+I7*191+J7*191+K7*182+L7*100</f>
        <v>5180</v>
      </c>
      <c r="O7" s="25">
        <f>M7*2.75%</f>
        <v>111.1825</v>
      </c>
      <c r="P7" s="26">
        <v>4370</v>
      </c>
      <c r="Q7" s="26">
        <v>39</v>
      </c>
      <c r="R7" s="29">
        <f>M7-(M7*2.75%)+I7*191+J7*191+K7*182+L7*100-Q7</f>
        <v>5029.8175000000001</v>
      </c>
      <c r="S7" s="25">
        <f>M7*0.95%</f>
        <v>38.408499999999997</v>
      </c>
      <c r="T7" s="27">
        <f>S7-Q7</f>
        <v>-0.59150000000000347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>
        <v>2783</v>
      </c>
      <c r="E8" s="30"/>
      <c r="F8" s="30">
        <v>50</v>
      </c>
      <c r="G8" s="30">
        <v>20</v>
      </c>
      <c r="H8" s="30">
        <v>100</v>
      </c>
      <c r="I8" s="20"/>
      <c r="J8" s="20"/>
      <c r="K8" s="20"/>
      <c r="L8" s="20"/>
      <c r="M8" s="20">
        <f t="shared" ref="M8:M27" si="0">D8+E8*20+F8*10+G8*9+H8*9</f>
        <v>4363</v>
      </c>
      <c r="N8" s="24">
        <f t="shared" ref="N8:N27" si="1">D8+E8*20+F8*10+G8*9+H8*9+I8*191+J8*191+K8*182+L8*100</f>
        <v>4363</v>
      </c>
      <c r="O8" s="25">
        <f t="shared" ref="O8:O27" si="2">M8*2.75%</f>
        <v>119.9825</v>
      </c>
      <c r="P8" s="26">
        <v>2000</v>
      </c>
      <c r="Q8" s="26"/>
      <c r="R8" s="29">
        <f t="shared" ref="R8:R27" si="3">M8-(M8*2.75%)+I8*191+J8*191+K8*182+L8*100-Q8</f>
        <v>4243.0174999999999</v>
      </c>
      <c r="S8" s="25">
        <f t="shared" ref="S8:S27" si="4">M8*0.95%</f>
        <v>41.448499999999996</v>
      </c>
      <c r="T8" s="27">
        <f t="shared" ref="T8:T27" si="5">S8-Q8</f>
        <v>41.448499999999996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5948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5948</v>
      </c>
      <c r="N9" s="24">
        <f t="shared" si="1"/>
        <v>5948</v>
      </c>
      <c r="O9" s="25">
        <f t="shared" si="2"/>
        <v>163.57</v>
      </c>
      <c r="P9" s="26">
        <v>13000</v>
      </c>
      <c r="Q9" s="26">
        <v>104</v>
      </c>
      <c r="R9" s="29">
        <f t="shared" si="3"/>
        <v>5680.43</v>
      </c>
      <c r="S9" s="25">
        <f t="shared" si="4"/>
        <v>56.506</v>
      </c>
      <c r="T9" s="27">
        <f t="shared" si="5"/>
        <v>-47.494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3641</v>
      </c>
      <c r="E10" s="30"/>
      <c r="F10" s="30"/>
      <c r="G10" s="30">
        <v>20</v>
      </c>
      <c r="H10" s="30"/>
      <c r="I10" s="20">
        <v>4</v>
      </c>
      <c r="J10" s="20"/>
      <c r="K10" s="20"/>
      <c r="L10" s="20"/>
      <c r="M10" s="20">
        <f t="shared" si="0"/>
        <v>3821</v>
      </c>
      <c r="N10" s="24">
        <f t="shared" si="1"/>
        <v>4585</v>
      </c>
      <c r="O10" s="25">
        <f t="shared" si="2"/>
        <v>105.0775</v>
      </c>
      <c r="P10" s="26"/>
      <c r="Q10" s="26">
        <v>30</v>
      </c>
      <c r="R10" s="29">
        <f t="shared" si="3"/>
        <v>4449.9225000000006</v>
      </c>
      <c r="S10" s="25">
        <f t="shared" si="4"/>
        <v>36.299500000000002</v>
      </c>
      <c r="T10" s="27">
        <f t="shared" si="5"/>
        <v>6.2995000000000019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3086</v>
      </c>
      <c r="E11" s="30"/>
      <c r="F11" s="30"/>
      <c r="G11" s="32"/>
      <c r="H11" s="30">
        <v>300</v>
      </c>
      <c r="I11" s="20"/>
      <c r="J11" s="20"/>
      <c r="K11" s="20">
        <v>15</v>
      </c>
      <c r="L11" s="20">
        <v>2</v>
      </c>
      <c r="M11" s="20">
        <f t="shared" si="0"/>
        <v>5786</v>
      </c>
      <c r="N11" s="24">
        <f t="shared" si="1"/>
        <v>8716</v>
      </c>
      <c r="O11" s="25">
        <f t="shared" si="2"/>
        <v>159.11500000000001</v>
      </c>
      <c r="P11" s="26">
        <v>8000</v>
      </c>
      <c r="Q11" s="26">
        <v>32</v>
      </c>
      <c r="R11" s="29">
        <f t="shared" si="3"/>
        <v>8524.8850000000002</v>
      </c>
      <c r="S11" s="25">
        <f t="shared" si="4"/>
        <v>54.966999999999999</v>
      </c>
      <c r="T11" s="27">
        <f t="shared" si="5"/>
        <v>22.966999999999999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4421</v>
      </c>
      <c r="E12" s="30"/>
      <c r="F12" s="30"/>
      <c r="G12" s="30"/>
      <c r="H12" s="30"/>
      <c r="I12" s="20">
        <v>8</v>
      </c>
      <c r="J12" s="20">
        <v>13</v>
      </c>
      <c r="K12" s="20">
        <v>10</v>
      </c>
      <c r="L12" s="20"/>
      <c r="M12" s="20">
        <f t="shared" si="0"/>
        <v>4421</v>
      </c>
      <c r="N12" s="24">
        <f t="shared" si="1"/>
        <v>10252</v>
      </c>
      <c r="O12" s="25">
        <f t="shared" si="2"/>
        <v>121.5775</v>
      </c>
      <c r="P12" s="26">
        <v>2000</v>
      </c>
      <c r="Q12" s="26">
        <v>29</v>
      </c>
      <c r="R12" s="29">
        <f t="shared" si="3"/>
        <v>10101.422500000001</v>
      </c>
      <c r="S12" s="25">
        <f t="shared" si="4"/>
        <v>41.999499999999998</v>
      </c>
      <c r="T12" s="27">
        <f t="shared" si="5"/>
        <v>12.999499999999998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3502</v>
      </c>
      <c r="E13" s="30"/>
      <c r="F13" s="30"/>
      <c r="G13" s="30">
        <v>20</v>
      </c>
      <c r="H13" s="30"/>
      <c r="I13" s="20">
        <v>4</v>
      </c>
      <c r="J13" s="20"/>
      <c r="K13" s="20"/>
      <c r="L13" s="20"/>
      <c r="M13" s="20">
        <f t="shared" si="0"/>
        <v>3682</v>
      </c>
      <c r="N13" s="24">
        <f t="shared" si="1"/>
        <v>4446</v>
      </c>
      <c r="O13" s="25">
        <f t="shared" si="2"/>
        <v>101.255</v>
      </c>
      <c r="P13" s="26">
        <v>2000</v>
      </c>
      <c r="Q13" s="26"/>
      <c r="R13" s="29">
        <f t="shared" si="3"/>
        <v>4344.7449999999999</v>
      </c>
      <c r="S13" s="25">
        <f t="shared" si="4"/>
        <v>34.978999999999999</v>
      </c>
      <c r="T13" s="27">
        <f t="shared" si="5"/>
        <v>34.978999999999999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>
        <v>11670</v>
      </c>
      <c r="E14" s="30"/>
      <c r="F14" s="30"/>
      <c r="G14" s="30">
        <v>80</v>
      </c>
      <c r="H14" s="30">
        <v>100</v>
      </c>
      <c r="I14" s="20">
        <v>2</v>
      </c>
      <c r="J14" s="20"/>
      <c r="K14" s="20">
        <v>10</v>
      </c>
      <c r="L14" s="20"/>
      <c r="M14" s="20">
        <f t="shared" si="0"/>
        <v>13290</v>
      </c>
      <c r="N14" s="24">
        <f t="shared" si="1"/>
        <v>15492</v>
      </c>
      <c r="O14" s="25">
        <f t="shared" si="2"/>
        <v>365.47500000000002</v>
      </c>
      <c r="P14" s="26"/>
      <c r="Q14" s="26"/>
      <c r="R14" s="29">
        <f t="shared" si="3"/>
        <v>15126.525</v>
      </c>
      <c r="S14" s="25">
        <f t="shared" si="4"/>
        <v>126.255</v>
      </c>
      <c r="T14" s="27">
        <f t="shared" si="5"/>
        <v>126.255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>
        <v>7962</v>
      </c>
      <c r="E15" s="30"/>
      <c r="F15" s="30"/>
      <c r="G15" s="30">
        <v>50</v>
      </c>
      <c r="H15" s="30">
        <v>60</v>
      </c>
      <c r="I15" s="20">
        <v>3</v>
      </c>
      <c r="J15" s="20"/>
      <c r="K15" s="20"/>
      <c r="L15" s="20"/>
      <c r="M15" s="20">
        <f t="shared" si="0"/>
        <v>8952</v>
      </c>
      <c r="N15" s="24">
        <f t="shared" si="1"/>
        <v>9525</v>
      </c>
      <c r="O15" s="25">
        <f t="shared" si="2"/>
        <v>246.18</v>
      </c>
      <c r="P15" s="26">
        <v>28430</v>
      </c>
      <c r="Q15" s="26">
        <v>129</v>
      </c>
      <c r="R15" s="29">
        <f t="shared" si="3"/>
        <v>9149.82</v>
      </c>
      <c r="S15" s="25">
        <f t="shared" si="4"/>
        <v>85.043999999999997</v>
      </c>
      <c r="T15" s="27">
        <f t="shared" si="5"/>
        <v>-43.956000000000003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8784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8784</v>
      </c>
      <c r="N16" s="24">
        <f t="shared" si="1"/>
        <v>8784</v>
      </c>
      <c r="O16" s="25">
        <f t="shared" si="2"/>
        <v>241.56</v>
      </c>
      <c r="P16" s="26">
        <v>6500</v>
      </c>
      <c r="Q16" s="26">
        <v>122</v>
      </c>
      <c r="R16" s="29">
        <f t="shared" si="3"/>
        <v>8420.44</v>
      </c>
      <c r="S16" s="25">
        <f t="shared" si="4"/>
        <v>83.447999999999993</v>
      </c>
      <c r="T16" s="27">
        <f t="shared" si="5"/>
        <v>-38.552000000000007</v>
      </c>
    </row>
    <row r="17" spans="1:20" ht="15.75" x14ac:dyDescent="0.25">
      <c r="A17" s="28">
        <v>11</v>
      </c>
      <c r="B17" s="20">
        <v>1908446144</v>
      </c>
      <c r="C17" s="33">
        <v>-573</v>
      </c>
      <c r="D17" s="29">
        <v>7534</v>
      </c>
      <c r="E17" s="30"/>
      <c r="F17" s="30"/>
      <c r="G17" s="30"/>
      <c r="H17" s="30">
        <v>100</v>
      </c>
      <c r="I17" s="20">
        <v>3</v>
      </c>
      <c r="J17" s="20"/>
      <c r="K17" s="20"/>
      <c r="L17" s="20"/>
      <c r="M17" s="20">
        <f t="shared" si="0"/>
        <v>8434</v>
      </c>
      <c r="N17" s="24">
        <f t="shared" si="1"/>
        <v>9007</v>
      </c>
      <c r="O17" s="25">
        <f t="shared" si="2"/>
        <v>231.935</v>
      </c>
      <c r="P17" s="26">
        <v>9500</v>
      </c>
      <c r="Q17" s="26">
        <v>82</v>
      </c>
      <c r="R17" s="29">
        <f t="shared" si="3"/>
        <v>8693.0650000000005</v>
      </c>
      <c r="S17" s="25">
        <f t="shared" si="4"/>
        <v>80.123000000000005</v>
      </c>
      <c r="T17" s="27">
        <f t="shared" si="5"/>
        <v>-1.8769999999999953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>
        <v>8226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8226</v>
      </c>
      <c r="N18" s="24">
        <f t="shared" si="1"/>
        <v>8226</v>
      </c>
      <c r="O18" s="25">
        <f t="shared" si="2"/>
        <v>226.215</v>
      </c>
      <c r="P18" s="26"/>
      <c r="Q18" s="26">
        <v>150</v>
      </c>
      <c r="R18" s="29">
        <f t="shared" si="3"/>
        <v>7849.7849999999999</v>
      </c>
      <c r="S18" s="25">
        <f t="shared" si="4"/>
        <v>78.146999999999991</v>
      </c>
      <c r="T18" s="27">
        <f t="shared" si="5"/>
        <v>-71.853000000000009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>
        <v>13877</v>
      </c>
      <c r="E19" s="30">
        <v>20</v>
      </c>
      <c r="F19" s="30">
        <v>90</v>
      </c>
      <c r="G19" s="30">
        <v>40</v>
      </c>
      <c r="H19" s="30">
        <v>240</v>
      </c>
      <c r="I19" s="20">
        <v>9</v>
      </c>
      <c r="J19" s="20"/>
      <c r="K19" s="20">
        <v>1</v>
      </c>
      <c r="L19" s="20"/>
      <c r="M19" s="20">
        <f t="shared" si="0"/>
        <v>17697</v>
      </c>
      <c r="N19" s="24">
        <f t="shared" si="1"/>
        <v>19598</v>
      </c>
      <c r="O19" s="25">
        <f t="shared" si="2"/>
        <v>486.66750000000002</v>
      </c>
      <c r="P19" s="26"/>
      <c r="Q19" s="26">
        <v>121</v>
      </c>
      <c r="R19" s="29">
        <f t="shared" si="3"/>
        <v>18990.3325</v>
      </c>
      <c r="S19" s="25">
        <f t="shared" si="4"/>
        <v>168.1215</v>
      </c>
      <c r="T19" s="27">
        <f t="shared" si="5"/>
        <v>47.121499999999997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2466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2466</v>
      </c>
      <c r="N20" s="24">
        <f t="shared" si="1"/>
        <v>2466</v>
      </c>
      <c r="O20" s="25">
        <f t="shared" si="2"/>
        <v>67.814999999999998</v>
      </c>
      <c r="P20" s="26"/>
      <c r="Q20" s="26">
        <v>58</v>
      </c>
      <c r="R20" s="29">
        <f t="shared" si="3"/>
        <v>2340.1849999999999</v>
      </c>
      <c r="S20" s="25">
        <f t="shared" si="4"/>
        <v>23.427</v>
      </c>
      <c r="T20" s="27">
        <f t="shared" si="5"/>
        <v>-34.573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>
        <v>2787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2787</v>
      </c>
      <c r="N21" s="24">
        <f t="shared" si="1"/>
        <v>2787</v>
      </c>
      <c r="O21" s="25">
        <f t="shared" si="2"/>
        <v>76.642499999999998</v>
      </c>
      <c r="P21" s="26">
        <v>4827</v>
      </c>
      <c r="Q21" s="26">
        <v>20</v>
      </c>
      <c r="R21" s="29">
        <f t="shared" si="3"/>
        <v>2690.3575000000001</v>
      </c>
      <c r="S21" s="25">
        <f t="shared" si="4"/>
        <v>26.476499999999998</v>
      </c>
      <c r="T21" s="27">
        <f t="shared" si="5"/>
        <v>6.4764999999999979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11079</v>
      </c>
      <c r="E22" s="30"/>
      <c r="F22" s="30"/>
      <c r="G22" s="20">
        <v>450</v>
      </c>
      <c r="H22" s="30"/>
      <c r="I22" s="20"/>
      <c r="J22" s="20"/>
      <c r="K22" s="20"/>
      <c r="L22" s="20"/>
      <c r="M22" s="20">
        <f t="shared" si="0"/>
        <v>15129</v>
      </c>
      <c r="N22" s="24">
        <f t="shared" si="1"/>
        <v>15129</v>
      </c>
      <c r="O22" s="25">
        <f t="shared" si="2"/>
        <v>416.04750000000001</v>
      </c>
      <c r="P22" s="26"/>
      <c r="Q22" s="26">
        <v>100</v>
      </c>
      <c r="R22" s="29">
        <f t="shared" si="3"/>
        <v>14612.952499999999</v>
      </c>
      <c r="S22" s="25">
        <f t="shared" si="4"/>
        <v>143.72549999999998</v>
      </c>
      <c r="T22" s="27">
        <f t="shared" si="5"/>
        <v>43.725499999999982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>
        <v>4083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4083</v>
      </c>
      <c r="N23" s="24">
        <f t="shared" si="1"/>
        <v>4083</v>
      </c>
      <c r="O23" s="25">
        <f t="shared" si="2"/>
        <v>112.2825</v>
      </c>
      <c r="P23" s="26">
        <v>22250</v>
      </c>
      <c r="Q23" s="26">
        <v>40</v>
      </c>
      <c r="R23" s="29">
        <f t="shared" si="3"/>
        <v>3930.7175000000002</v>
      </c>
      <c r="S23" s="25">
        <f t="shared" si="4"/>
        <v>38.788499999999999</v>
      </c>
      <c r="T23" s="27">
        <f t="shared" si="5"/>
        <v>-1.2115000000000009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>
        <v>9354</v>
      </c>
      <c r="E24" s="30"/>
      <c r="F24" s="30"/>
      <c r="G24" s="30">
        <v>100</v>
      </c>
      <c r="H24" s="30">
        <v>100</v>
      </c>
      <c r="I24" s="20"/>
      <c r="J24" s="20"/>
      <c r="K24" s="20"/>
      <c r="L24" s="20"/>
      <c r="M24" s="20">
        <f t="shared" si="0"/>
        <v>11154</v>
      </c>
      <c r="N24" s="24">
        <f t="shared" si="1"/>
        <v>11154</v>
      </c>
      <c r="O24" s="25">
        <f t="shared" si="2"/>
        <v>306.73500000000001</v>
      </c>
      <c r="P24" s="26"/>
      <c r="Q24" s="26"/>
      <c r="R24" s="29">
        <f t="shared" si="3"/>
        <v>10847.264999999999</v>
      </c>
      <c r="S24" s="25">
        <f t="shared" si="4"/>
        <v>105.96299999999999</v>
      </c>
      <c r="T24" s="27">
        <f t="shared" si="5"/>
        <v>105.96299999999999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>
        <v>4993</v>
      </c>
      <c r="E25" s="30"/>
      <c r="F25" s="30">
        <v>10</v>
      </c>
      <c r="G25" s="30"/>
      <c r="H25" s="30">
        <v>60</v>
      </c>
      <c r="I25" s="20"/>
      <c r="J25" s="20"/>
      <c r="K25" s="20"/>
      <c r="L25" s="20"/>
      <c r="M25" s="20">
        <f t="shared" si="0"/>
        <v>5633</v>
      </c>
      <c r="N25" s="24">
        <f t="shared" si="1"/>
        <v>5633</v>
      </c>
      <c r="O25" s="25">
        <f t="shared" si="2"/>
        <v>154.9075</v>
      </c>
      <c r="P25" s="26">
        <v>22100</v>
      </c>
      <c r="Q25" s="26">
        <v>81</v>
      </c>
      <c r="R25" s="29">
        <f t="shared" si="3"/>
        <v>5397.0924999999997</v>
      </c>
      <c r="S25" s="25">
        <f t="shared" si="4"/>
        <v>53.513500000000001</v>
      </c>
      <c r="T25" s="27">
        <f t="shared" si="5"/>
        <v>-27.486499999999999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>
        <v>8402</v>
      </c>
      <c r="E26" s="29">
        <v>30</v>
      </c>
      <c r="F26" s="30"/>
      <c r="G26" s="30"/>
      <c r="H26" s="30">
        <v>60</v>
      </c>
      <c r="I26" s="20">
        <v>10</v>
      </c>
      <c r="J26" s="20"/>
      <c r="K26" s="20"/>
      <c r="L26" s="20"/>
      <c r="M26" s="20">
        <f t="shared" si="0"/>
        <v>9542</v>
      </c>
      <c r="N26" s="24">
        <f t="shared" si="1"/>
        <v>11452</v>
      </c>
      <c r="O26" s="25">
        <f t="shared" si="2"/>
        <v>262.40500000000003</v>
      </c>
      <c r="P26" s="26">
        <v>10000</v>
      </c>
      <c r="Q26" s="26">
        <v>110</v>
      </c>
      <c r="R26" s="29">
        <f t="shared" si="3"/>
        <v>11079.594999999999</v>
      </c>
      <c r="S26" s="25">
        <f t="shared" si="4"/>
        <v>90.649000000000001</v>
      </c>
      <c r="T26" s="27">
        <f t="shared" si="5"/>
        <v>-19.350999999999999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>
        <v>5565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5565</v>
      </c>
      <c r="N27" s="40">
        <f t="shared" si="1"/>
        <v>5565</v>
      </c>
      <c r="O27" s="25">
        <f t="shared" si="2"/>
        <v>153.03749999999999</v>
      </c>
      <c r="P27" s="41">
        <v>26500</v>
      </c>
      <c r="Q27" s="41">
        <v>100</v>
      </c>
      <c r="R27" s="29">
        <f t="shared" si="3"/>
        <v>5311.9624999999996</v>
      </c>
      <c r="S27" s="42">
        <f t="shared" si="4"/>
        <v>52.8675</v>
      </c>
      <c r="T27" s="43">
        <f t="shared" si="5"/>
        <v>-47.1325</v>
      </c>
    </row>
    <row r="28" spans="1:20" ht="16.5" thickBot="1" x14ac:dyDescent="0.3">
      <c r="A28" s="92" t="s">
        <v>37</v>
      </c>
      <c r="B28" s="93"/>
      <c r="C28" s="94"/>
      <c r="D28" s="44">
        <f>SUM(D7:D27)</f>
        <v>134206</v>
      </c>
      <c r="E28" s="45">
        <f>SUM(E7:E27)</f>
        <v>50</v>
      </c>
      <c r="F28" s="45">
        <f t="shared" ref="F28:T28" si="6">SUM(F7:F27)</f>
        <v>150</v>
      </c>
      <c r="G28" s="45">
        <f t="shared" si="6"/>
        <v>780</v>
      </c>
      <c r="H28" s="45">
        <f t="shared" si="6"/>
        <v>1120</v>
      </c>
      <c r="I28" s="45">
        <f t="shared" si="6"/>
        <v>47</v>
      </c>
      <c r="J28" s="45">
        <f t="shared" si="6"/>
        <v>14</v>
      </c>
      <c r="K28" s="45">
        <f t="shared" si="6"/>
        <v>37</v>
      </c>
      <c r="L28" s="45">
        <f t="shared" si="6"/>
        <v>2</v>
      </c>
      <c r="M28" s="45">
        <f t="shared" si="6"/>
        <v>153806</v>
      </c>
      <c r="N28" s="45">
        <f t="shared" si="6"/>
        <v>172391</v>
      </c>
      <c r="O28" s="46">
        <f t="shared" si="6"/>
        <v>4229.665</v>
      </c>
      <c r="P28" s="45">
        <f t="shared" si="6"/>
        <v>161477</v>
      </c>
      <c r="Q28" s="45">
        <f t="shared" si="6"/>
        <v>1347</v>
      </c>
      <c r="R28" s="45">
        <f t="shared" si="6"/>
        <v>166814.33499999999</v>
      </c>
      <c r="S28" s="45">
        <f t="shared" si="6"/>
        <v>1461.1569999999999</v>
      </c>
      <c r="T28" s="47">
        <f t="shared" si="6"/>
        <v>114.15699999999995</v>
      </c>
    </row>
    <row r="29" spans="1:20" ht="15.75" thickBot="1" x14ac:dyDescent="0.3">
      <c r="A29" s="95" t="s">
        <v>38</v>
      </c>
      <c r="B29" s="96"/>
      <c r="C29" s="97"/>
      <c r="D29" s="48">
        <f>D4+D5-D28</f>
        <v>542656</v>
      </c>
      <c r="E29" s="48">
        <f t="shared" ref="E29:L29" si="7">E4+E5-E28</f>
        <v>3750</v>
      </c>
      <c r="F29" s="48">
        <f t="shared" si="7"/>
        <v>11840</v>
      </c>
      <c r="G29" s="48">
        <f t="shared" si="7"/>
        <v>2840</v>
      </c>
      <c r="H29" s="48">
        <f t="shared" si="7"/>
        <v>16980</v>
      </c>
      <c r="I29" s="48">
        <f t="shared" si="7"/>
        <v>178</v>
      </c>
      <c r="J29" s="48">
        <f t="shared" si="7"/>
        <v>54</v>
      </c>
      <c r="K29" s="48">
        <f t="shared" si="7"/>
        <v>486</v>
      </c>
      <c r="L29" s="48">
        <f t="shared" si="7"/>
        <v>35</v>
      </c>
      <c r="M29" s="98"/>
      <c r="N29" s="99"/>
      <c r="O29" s="99"/>
      <c r="P29" s="99"/>
      <c r="Q29" s="99"/>
      <c r="R29" s="99"/>
      <c r="S29" s="99"/>
      <c r="T29" s="10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55" priority="43" operator="equal">
      <formula>212030016606640</formula>
    </cfRule>
  </conditionalFormatting>
  <conditionalFormatting sqref="D29 E4:E6 E28:K29">
    <cfRule type="cellIs" dxfId="954" priority="41" operator="equal">
      <formula>$E$4</formula>
    </cfRule>
    <cfRule type="cellIs" dxfId="953" priority="42" operator="equal">
      <formula>2120</formula>
    </cfRule>
  </conditionalFormatting>
  <conditionalFormatting sqref="D29:E29 F4:F6 F28:F29">
    <cfRule type="cellIs" dxfId="952" priority="39" operator="equal">
      <formula>$F$4</formula>
    </cfRule>
    <cfRule type="cellIs" dxfId="951" priority="40" operator="equal">
      <formula>300</formula>
    </cfRule>
  </conditionalFormatting>
  <conditionalFormatting sqref="G4:G6 G28:G29">
    <cfRule type="cellIs" dxfId="950" priority="37" operator="equal">
      <formula>$G$4</formula>
    </cfRule>
    <cfRule type="cellIs" dxfId="949" priority="38" operator="equal">
      <formula>1660</formula>
    </cfRule>
  </conditionalFormatting>
  <conditionalFormatting sqref="H4:H6 H28:H29">
    <cfRule type="cellIs" dxfId="948" priority="35" operator="equal">
      <formula>$H$4</formula>
    </cfRule>
    <cfRule type="cellIs" dxfId="947" priority="36" operator="equal">
      <formula>6640</formula>
    </cfRule>
  </conditionalFormatting>
  <conditionalFormatting sqref="T6:T28">
    <cfRule type="cellIs" dxfId="946" priority="34" operator="lessThan">
      <formula>0</formula>
    </cfRule>
  </conditionalFormatting>
  <conditionalFormatting sqref="T7:T27">
    <cfRule type="cellIs" dxfId="945" priority="31" operator="lessThan">
      <formula>0</formula>
    </cfRule>
    <cfRule type="cellIs" dxfId="944" priority="32" operator="lessThan">
      <formula>0</formula>
    </cfRule>
    <cfRule type="cellIs" dxfId="943" priority="33" operator="lessThan">
      <formula>0</formula>
    </cfRule>
  </conditionalFormatting>
  <conditionalFormatting sqref="E4:E6 E28:K28">
    <cfRule type="cellIs" dxfId="942" priority="30" operator="equal">
      <formula>$E$4</formula>
    </cfRule>
  </conditionalFormatting>
  <conditionalFormatting sqref="D28:D29 D6 D4:M4">
    <cfRule type="cellIs" dxfId="941" priority="29" operator="equal">
      <formula>$D$4</formula>
    </cfRule>
  </conditionalFormatting>
  <conditionalFormatting sqref="I4:I6 I28:I29">
    <cfRule type="cellIs" dxfId="940" priority="28" operator="equal">
      <formula>$I$4</formula>
    </cfRule>
  </conditionalFormatting>
  <conditionalFormatting sqref="J4:J6 J28:J29">
    <cfRule type="cellIs" dxfId="939" priority="27" operator="equal">
      <formula>$J$4</formula>
    </cfRule>
  </conditionalFormatting>
  <conditionalFormatting sqref="K4:K6 K28:K29">
    <cfRule type="cellIs" dxfId="938" priority="26" operator="equal">
      <formula>$K$4</formula>
    </cfRule>
  </conditionalFormatting>
  <conditionalFormatting sqref="M4:M6">
    <cfRule type="cellIs" dxfId="937" priority="25" operator="equal">
      <formula>$L$4</formula>
    </cfRule>
  </conditionalFormatting>
  <conditionalFormatting sqref="T7:T28">
    <cfRule type="cellIs" dxfId="936" priority="22" operator="lessThan">
      <formula>0</formula>
    </cfRule>
    <cfRule type="cellIs" dxfId="935" priority="23" operator="lessThan">
      <formula>0</formula>
    </cfRule>
    <cfRule type="cellIs" dxfId="934" priority="24" operator="lessThan">
      <formula>0</formula>
    </cfRule>
  </conditionalFormatting>
  <conditionalFormatting sqref="D5:K5">
    <cfRule type="cellIs" dxfId="933" priority="21" operator="greaterThan">
      <formula>0</formula>
    </cfRule>
  </conditionalFormatting>
  <conditionalFormatting sqref="T6:T28">
    <cfRule type="cellIs" dxfId="932" priority="20" operator="lessThan">
      <formula>0</formula>
    </cfRule>
  </conditionalFormatting>
  <conditionalFormatting sqref="T7:T27">
    <cfRule type="cellIs" dxfId="931" priority="17" operator="lessThan">
      <formula>0</formula>
    </cfRule>
    <cfRule type="cellIs" dxfId="930" priority="18" operator="lessThan">
      <formula>0</formula>
    </cfRule>
    <cfRule type="cellIs" dxfId="929" priority="19" operator="lessThan">
      <formula>0</formula>
    </cfRule>
  </conditionalFormatting>
  <conditionalFormatting sqref="T7:T28">
    <cfRule type="cellIs" dxfId="928" priority="14" operator="lessThan">
      <formula>0</formula>
    </cfRule>
    <cfRule type="cellIs" dxfId="927" priority="15" operator="lessThan">
      <formula>0</formula>
    </cfRule>
    <cfRule type="cellIs" dxfId="926" priority="16" operator="lessThan">
      <formula>0</formula>
    </cfRule>
  </conditionalFormatting>
  <conditionalFormatting sqref="D5:K5">
    <cfRule type="cellIs" dxfId="925" priority="13" operator="greaterThan">
      <formula>0</formula>
    </cfRule>
  </conditionalFormatting>
  <conditionalFormatting sqref="L4 L6 L28:L29">
    <cfRule type="cellIs" dxfId="924" priority="12" operator="equal">
      <formula>$L$4</formula>
    </cfRule>
  </conditionalFormatting>
  <conditionalFormatting sqref="D7:S7">
    <cfRule type="cellIs" dxfId="923" priority="11" operator="greaterThan">
      <formula>0</formula>
    </cfRule>
  </conditionalFormatting>
  <conditionalFormatting sqref="D9:S9">
    <cfRule type="cellIs" dxfId="922" priority="10" operator="greaterThan">
      <formula>0</formula>
    </cfRule>
  </conditionalFormatting>
  <conditionalFormatting sqref="D11:S11">
    <cfRule type="cellIs" dxfId="921" priority="9" operator="greaterThan">
      <formula>0</formula>
    </cfRule>
  </conditionalFormatting>
  <conditionalFormatting sqref="D13:S13">
    <cfRule type="cellIs" dxfId="920" priority="8" operator="greaterThan">
      <formula>0</formula>
    </cfRule>
  </conditionalFormatting>
  <conditionalFormatting sqref="D15:S15">
    <cfRule type="cellIs" dxfId="919" priority="7" operator="greaterThan">
      <formula>0</formula>
    </cfRule>
  </conditionalFormatting>
  <conditionalFormatting sqref="D17:S17">
    <cfRule type="cellIs" dxfId="918" priority="6" operator="greaterThan">
      <formula>0</formula>
    </cfRule>
  </conditionalFormatting>
  <conditionalFormatting sqref="D19:S19">
    <cfRule type="cellIs" dxfId="917" priority="5" operator="greaterThan">
      <formula>0</formula>
    </cfRule>
  </conditionalFormatting>
  <conditionalFormatting sqref="D21:S21">
    <cfRule type="cellIs" dxfId="916" priority="4" operator="greaterThan">
      <formula>0</formula>
    </cfRule>
  </conditionalFormatting>
  <conditionalFormatting sqref="D23:S23">
    <cfRule type="cellIs" dxfId="915" priority="3" operator="greaterThan">
      <formula>0</formula>
    </cfRule>
  </conditionalFormatting>
  <conditionalFormatting sqref="D25:S25">
    <cfRule type="cellIs" dxfId="914" priority="2" operator="greaterThan">
      <formula>0</formula>
    </cfRule>
  </conditionalFormatting>
  <conditionalFormatting sqref="D27:S27">
    <cfRule type="cellIs" dxfId="913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14" activePane="bottomLeft" state="frozen"/>
      <selection pane="bottomLeft" activeCell="P24" sqref="P2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0" ht="15.75" thickBo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20" ht="18.75" x14ac:dyDescent="0.25">
      <c r="A3" s="102" t="s">
        <v>65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0" x14ac:dyDescent="0.25">
      <c r="A4" s="106" t="s">
        <v>1</v>
      </c>
      <c r="B4" s="106"/>
      <c r="C4" s="1"/>
      <c r="D4" s="2">
        <f>'11'!D29</f>
        <v>542656</v>
      </c>
      <c r="E4" s="2">
        <f>'11'!E29</f>
        <v>3750</v>
      </c>
      <c r="F4" s="2">
        <f>'11'!F29</f>
        <v>11840</v>
      </c>
      <c r="G4" s="2">
        <f>'11'!G29</f>
        <v>2840</v>
      </c>
      <c r="H4" s="2">
        <f>'11'!H29</f>
        <v>16980</v>
      </c>
      <c r="I4" s="2">
        <f>'11'!I29</f>
        <v>178</v>
      </c>
      <c r="J4" s="2">
        <f>'11'!J29</f>
        <v>54</v>
      </c>
      <c r="K4" s="2">
        <f>'11'!K29</f>
        <v>486</v>
      </c>
      <c r="L4" s="2">
        <f>'11'!L29</f>
        <v>35</v>
      </c>
      <c r="M4" s="3"/>
      <c r="N4" s="107"/>
      <c r="O4" s="107"/>
      <c r="P4" s="107"/>
      <c r="Q4" s="107"/>
      <c r="R4" s="107"/>
      <c r="S4" s="107"/>
      <c r="T4" s="107"/>
    </row>
    <row r="5" spans="1:20" x14ac:dyDescent="0.25">
      <c r="A5" s="106" t="s">
        <v>2</v>
      </c>
      <c r="B5" s="106"/>
      <c r="C5" s="1"/>
      <c r="D5" s="1">
        <v>207792</v>
      </c>
      <c r="E5" s="4"/>
      <c r="F5" s="4"/>
      <c r="G5" s="4"/>
      <c r="H5" s="4"/>
      <c r="I5" s="1">
        <v>500</v>
      </c>
      <c r="J5" s="1">
        <v>200</v>
      </c>
      <c r="K5" s="1"/>
      <c r="L5" s="1"/>
      <c r="M5" s="5"/>
      <c r="N5" s="107"/>
      <c r="O5" s="107"/>
      <c r="P5" s="107"/>
      <c r="Q5" s="107"/>
      <c r="R5" s="107"/>
      <c r="S5" s="107"/>
      <c r="T5" s="10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5823</v>
      </c>
      <c r="E7" s="22">
        <v>20</v>
      </c>
      <c r="F7" s="22">
        <v>10</v>
      </c>
      <c r="G7" s="22">
        <v>50</v>
      </c>
      <c r="H7" s="22">
        <v>30</v>
      </c>
      <c r="I7" s="23"/>
      <c r="J7" s="23"/>
      <c r="K7" s="23"/>
      <c r="L7" s="23"/>
      <c r="M7" s="20">
        <f>D7+E7*20+F7*10+G7*9+H7*9</f>
        <v>7043</v>
      </c>
      <c r="N7" s="24">
        <f>D7+E7*20+F7*10+G7*9+H7*9+I7*191+J7*191+K7*182+L7*100</f>
        <v>7043</v>
      </c>
      <c r="O7" s="25">
        <f>M7*2.75%</f>
        <v>193.6825</v>
      </c>
      <c r="P7" s="26">
        <v>6000</v>
      </c>
      <c r="Q7" s="26">
        <v>74</v>
      </c>
      <c r="R7" s="24">
        <f>M7-(M7*2.75%)+I7*191+J7*191+K7*182+L7*100-Q7</f>
        <v>6775.3175000000001</v>
      </c>
      <c r="S7" s="25">
        <f>M7*0.95%</f>
        <v>66.908500000000004</v>
      </c>
      <c r="T7" s="27">
        <f>S7-Q7</f>
        <v>-7.0914999999999964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>
        <v>3560</v>
      </c>
      <c r="E8" s="30">
        <v>200</v>
      </c>
      <c r="F8" s="30"/>
      <c r="G8" s="30"/>
      <c r="H8" s="30"/>
      <c r="I8" s="20">
        <v>1</v>
      </c>
      <c r="J8" s="20"/>
      <c r="K8" s="20"/>
      <c r="L8" s="20"/>
      <c r="M8" s="20">
        <f t="shared" ref="M8:M27" si="0">D8+E8*20+F8*10+G8*9+H8*9</f>
        <v>7560</v>
      </c>
      <c r="N8" s="24">
        <f t="shared" ref="N8:N27" si="1">D8+E8*20+F8*10+G8*9+H8*9+I8*191+J8*191+K8*182+L8*100</f>
        <v>7751</v>
      </c>
      <c r="O8" s="25">
        <f t="shared" ref="O8:O27" si="2">M8*2.75%</f>
        <v>207.9</v>
      </c>
      <c r="P8" s="26">
        <v>4000</v>
      </c>
      <c r="Q8" s="26"/>
      <c r="R8" s="24">
        <f t="shared" ref="R8:R27" si="3">M8-(M8*2.75%)+I8*191+J8*191+K8*182+L8*100-Q8</f>
        <v>7543.1</v>
      </c>
      <c r="S8" s="25">
        <f t="shared" ref="S8:S27" si="4">M8*0.95%</f>
        <v>71.819999999999993</v>
      </c>
      <c r="T8" s="27">
        <f t="shared" ref="T8:T27" si="5">S8-Q8</f>
        <v>71.819999999999993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10476</v>
      </c>
      <c r="E9" s="30">
        <v>20</v>
      </c>
      <c r="F9" s="30">
        <v>10</v>
      </c>
      <c r="G9" s="30">
        <v>30</v>
      </c>
      <c r="H9" s="30">
        <v>100</v>
      </c>
      <c r="I9" s="20">
        <v>16</v>
      </c>
      <c r="J9" s="20"/>
      <c r="K9" s="20"/>
      <c r="L9" s="20"/>
      <c r="M9" s="20">
        <f t="shared" si="0"/>
        <v>12146</v>
      </c>
      <c r="N9" s="24">
        <f t="shared" si="1"/>
        <v>15202</v>
      </c>
      <c r="O9" s="25">
        <f t="shared" si="2"/>
        <v>334.01499999999999</v>
      </c>
      <c r="P9" s="26">
        <v>4000</v>
      </c>
      <c r="Q9" s="26">
        <v>115</v>
      </c>
      <c r="R9" s="24">
        <f t="shared" si="3"/>
        <v>14752.985000000001</v>
      </c>
      <c r="S9" s="25">
        <f t="shared" si="4"/>
        <v>115.387</v>
      </c>
      <c r="T9" s="27">
        <f t="shared" si="5"/>
        <v>0.38700000000000045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3717</v>
      </c>
      <c r="E10" s="30"/>
      <c r="F10" s="30"/>
      <c r="G10" s="30"/>
      <c r="H10" s="30">
        <v>40</v>
      </c>
      <c r="I10" s="20"/>
      <c r="J10" s="20"/>
      <c r="K10" s="20"/>
      <c r="L10" s="20"/>
      <c r="M10" s="20">
        <f t="shared" si="0"/>
        <v>4077</v>
      </c>
      <c r="N10" s="24">
        <f t="shared" si="1"/>
        <v>4077</v>
      </c>
      <c r="O10" s="25">
        <f t="shared" si="2"/>
        <v>112.11750000000001</v>
      </c>
      <c r="P10" s="26">
        <v>2826</v>
      </c>
      <c r="Q10" s="26">
        <v>30</v>
      </c>
      <c r="R10" s="24">
        <f t="shared" si="3"/>
        <v>3934.8825000000002</v>
      </c>
      <c r="S10" s="25">
        <f t="shared" si="4"/>
        <v>38.731499999999997</v>
      </c>
      <c r="T10" s="27">
        <f t="shared" si="5"/>
        <v>8.7314999999999969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4409</v>
      </c>
      <c r="E11" s="30"/>
      <c r="F11" s="30"/>
      <c r="G11" s="32">
        <v>100</v>
      </c>
      <c r="H11" s="30">
        <v>150</v>
      </c>
      <c r="I11" s="20"/>
      <c r="J11" s="20"/>
      <c r="K11" s="20"/>
      <c r="L11" s="20"/>
      <c r="M11" s="20">
        <f t="shared" si="0"/>
        <v>6659</v>
      </c>
      <c r="N11" s="24">
        <f t="shared" si="1"/>
        <v>6659</v>
      </c>
      <c r="O11" s="25">
        <f t="shared" si="2"/>
        <v>183.1225</v>
      </c>
      <c r="P11" s="26"/>
      <c r="Q11" s="26">
        <v>35</v>
      </c>
      <c r="R11" s="24">
        <f t="shared" si="3"/>
        <v>6440.8774999999996</v>
      </c>
      <c r="S11" s="25">
        <f t="shared" si="4"/>
        <v>63.2605</v>
      </c>
      <c r="T11" s="27">
        <f t="shared" si="5"/>
        <v>28.2605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5037</v>
      </c>
      <c r="E12" s="30"/>
      <c r="F12" s="30"/>
      <c r="G12" s="30"/>
      <c r="H12" s="30"/>
      <c r="I12" s="20">
        <v>75</v>
      </c>
      <c r="J12" s="20"/>
      <c r="K12" s="20"/>
      <c r="L12" s="20"/>
      <c r="M12" s="20">
        <f t="shared" si="0"/>
        <v>5037</v>
      </c>
      <c r="N12" s="24">
        <f t="shared" si="1"/>
        <v>19362</v>
      </c>
      <c r="O12" s="25">
        <f t="shared" si="2"/>
        <v>138.51750000000001</v>
      </c>
      <c r="P12" s="26"/>
      <c r="Q12" s="26">
        <v>28</v>
      </c>
      <c r="R12" s="24">
        <f t="shared" si="3"/>
        <v>19195.482499999998</v>
      </c>
      <c r="S12" s="25">
        <f t="shared" si="4"/>
        <v>47.851500000000001</v>
      </c>
      <c r="T12" s="27">
        <f t="shared" si="5"/>
        <v>19.851500000000001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3828</v>
      </c>
      <c r="E13" s="30"/>
      <c r="F13" s="30"/>
      <c r="G13" s="30"/>
      <c r="H13" s="30">
        <v>30</v>
      </c>
      <c r="I13" s="20"/>
      <c r="J13" s="20"/>
      <c r="K13" s="20"/>
      <c r="L13" s="20"/>
      <c r="M13" s="20">
        <f t="shared" si="0"/>
        <v>4098</v>
      </c>
      <c r="N13" s="24">
        <f t="shared" si="1"/>
        <v>4098</v>
      </c>
      <c r="O13" s="25">
        <f t="shared" si="2"/>
        <v>112.69500000000001</v>
      </c>
      <c r="P13" s="26">
        <v>1500</v>
      </c>
      <c r="Q13" s="26"/>
      <c r="R13" s="24">
        <f t="shared" si="3"/>
        <v>3985.3049999999998</v>
      </c>
      <c r="S13" s="25">
        <f t="shared" si="4"/>
        <v>38.930999999999997</v>
      </c>
      <c r="T13" s="27">
        <f t="shared" si="5"/>
        <v>38.930999999999997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>
        <v>8089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8089</v>
      </c>
      <c r="N14" s="24">
        <f t="shared" si="1"/>
        <v>8089</v>
      </c>
      <c r="O14" s="25">
        <f t="shared" si="2"/>
        <v>222.44749999999999</v>
      </c>
      <c r="P14" s="26">
        <v>12461</v>
      </c>
      <c r="Q14" s="26"/>
      <c r="R14" s="24">
        <f t="shared" si="3"/>
        <v>7866.5524999999998</v>
      </c>
      <c r="S14" s="25">
        <f t="shared" si="4"/>
        <v>76.845500000000001</v>
      </c>
      <c r="T14" s="27">
        <f t="shared" si="5"/>
        <v>76.845500000000001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>
        <v>6911</v>
      </c>
      <c r="E15" s="30"/>
      <c r="F15" s="30"/>
      <c r="G15" s="30"/>
      <c r="H15" s="30">
        <v>40</v>
      </c>
      <c r="I15" s="20"/>
      <c r="J15" s="20"/>
      <c r="K15" s="20"/>
      <c r="L15" s="20"/>
      <c r="M15" s="20">
        <f t="shared" si="0"/>
        <v>7271</v>
      </c>
      <c r="N15" s="24">
        <f t="shared" si="1"/>
        <v>7271</v>
      </c>
      <c r="O15" s="25">
        <f t="shared" si="2"/>
        <v>199.95250000000001</v>
      </c>
      <c r="P15" s="26">
        <v>1000</v>
      </c>
      <c r="Q15" s="26">
        <v>121</v>
      </c>
      <c r="R15" s="24">
        <f t="shared" si="3"/>
        <v>6950.0474999999997</v>
      </c>
      <c r="S15" s="25">
        <f t="shared" si="4"/>
        <v>69.0745</v>
      </c>
      <c r="T15" s="27">
        <f t="shared" si="5"/>
        <v>-51.9255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7354</v>
      </c>
      <c r="E16" s="30"/>
      <c r="F16" s="30"/>
      <c r="G16" s="30"/>
      <c r="H16" s="30">
        <v>60</v>
      </c>
      <c r="I16" s="20"/>
      <c r="J16" s="20"/>
      <c r="K16" s="20">
        <v>2</v>
      </c>
      <c r="L16" s="20"/>
      <c r="M16" s="20">
        <f t="shared" si="0"/>
        <v>7894</v>
      </c>
      <c r="N16" s="24">
        <f t="shared" si="1"/>
        <v>8258</v>
      </c>
      <c r="O16" s="25">
        <f t="shared" si="2"/>
        <v>217.08500000000001</v>
      </c>
      <c r="P16" s="26">
        <v>6766</v>
      </c>
      <c r="Q16" s="26">
        <v>100</v>
      </c>
      <c r="R16" s="24">
        <f t="shared" si="3"/>
        <v>7940.915</v>
      </c>
      <c r="S16" s="25">
        <f t="shared" si="4"/>
        <v>74.992999999999995</v>
      </c>
      <c r="T16" s="27">
        <f t="shared" si="5"/>
        <v>-25.007000000000005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>
        <v>1749</v>
      </c>
      <c r="E17" s="30"/>
      <c r="F17" s="30">
        <v>100</v>
      </c>
      <c r="G17" s="30"/>
      <c r="H17" s="30">
        <v>100</v>
      </c>
      <c r="I17" s="20"/>
      <c r="J17" s="20"/>
      <c r="K17" s="20">
        <v>2</v>
      </c>
      <c r="L17" s="20"/>
      <c r="M17" s="20">
        <f t="shared" si="0"/>
        <v>3649</v>
      </c>
      <c r="N17" s="24">
        <f t="shared" si="1"/>
        <v>4013</v>
      </c>
      <c r="O17" s="25">
        <f t="shared" si="2"/>
        <v>100.3475</v>
      </c>
      <c r="P17" s="26"/>
      <c r="Q17" s="26">
        <v>52</v>
      </c>
      <c r="R17" s="24">
        <f t="shared" si="3"/>
        <v>3860.6525000000001</v>
      </c>
      <c r="S17" s="25">
        <f t="shared" si="4"/>
        <v>34.665500000000002</v>
      </c>
      <c r="T17" s="27">
        <f t="shared" si="5"/>
        <v>-17.334499999999998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>
        <v>8000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8000</v>
      </c>
      <c r="N18" s="24">
        <f t="shared" si="1"/>
        <v>8000</v>
      </c>
      <c r="O18" s="25">
        <f t="shared" si="2"/>
        <v>220</v>
      </c>
      <c r="P18" s="26"/>
      <c r="Q18" s="26">
        <v>100</v>
      </c>
      <c r="R18" s="24">
        <f t="shared" si="3"/>
        <v>7680</v>
      </c>
      <c r="S18" s="25">
        <f t="shared" si="4"/>
        <v>76</v>
      </c>
      <c r="T18" s="27">
        <f t="shared" si="5"/>
        <v>-24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>
        <v>7813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7813</v>
      </c>
      <c r="N19" s="24">
        <f t="shared" si="1"/>
        <v>7813</v>
      </c>
      <c r="O19" s="25">
        <f t="shared" si="2"/>
        <v>214.85749999999999</v>
      </c>
      <c r="P19" s="26"/>
      <c r="Q19" s="26">
        <v>128</v>
      </c>
      <c r="R19" s="24">
        <f t="shared" si="3"/>
        <v>7470.1424999999999</v>
      </c>
      <c r="S19" s="25">
        <f t="shared" si="4"/>
        <v>74.223500000000001</v>
      </c>
      <c r="T19" s="27">
        <f t="shared" si="5"/>
        <v>-53.776499999999999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2056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2056</v>
      </c>
      <c r="N20" s="24">
        <f t="shared" si="1"/>
        <v>2056</v>
      </c>
      <c r="O20" s="25">
        <f t="shared" si="2"/>
        <v>56.54</v>
      </c>
      <c r="P20" s="26"/>
      <c r="Q20" s="26">
        <v>27</v>
      </c>
      <c r="R20" s="24">
        <f t="shared" si="3"/>
        <v>1972.46</v>
      </c>
      <c r="S20" s="25">
        <f t="shared" si="4"/>
        <v>19.532</v>
      </c>
      <c r="T20" s="27">
        <f t="shared" si="5"/>
        <v>-7.468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>
        <v>4525</v>
      </c>
      <c r="E21" s="30"/>
      <c r="F21" s="30">
        <v>20</v>
      </c>
      <c r="G21" s="30"/>
      <c r="H21" s="30"/>
      <c r="I21" s="20"/>
      <c r="J21" s="20"/>
      <c r="K21" s="20">
        <v>15</v>
      </c>
      <c r="L21" s="20"/>
      <c r="M21" s="20">
        <f t="shared" si="0"/>
        <v>4725</v>
      </c>
      <c r="N21" s="24">
        <f t="shared" si="1"/>
        <v>7455</v>
      </c>
      <c r="O21" s="25">
        <f t="shared" si="2"/>
        <v>129.9375</v>
      </c>
      <c r="P21" s="26"/>
      <c r="Q21" s="26">
        <v>20</v>
      </c>
      <c r="R21" s="24">
        <f t="shared" si="3"/>
        <v>7305.0625</v>
      </c>
      <c r="S21" s="25">
        <f t="shared" si="4"/>
        <v>44.887499999999996</v>
      </c>
      <c r="T21" s="27">
        <f t="shared" si="5"/>
        <v>24.887499999999996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13677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13677</v>
      </c>
      <c r="N22" s="24">
        <f t="shared" si="1"/>
        <v>13677</v>
      </c>
      <c r="O22" s="25">
        <f t="shared" si="2"/>
        <v>376.11750000000001</v>
      </c>
      <c r="P22" s="26">
        <v>15200</v>
      </c>
      <c r="Q22" s="26">
        <v>150</v>
      </c>
      <c r="R22" s="24">
        <f t="shared" si="3"/>
        <v>13150.8825</v>
      </c>
      <c r="S22" s="25">
        <f t="shared" si="4"/>
        <v>129.9315</v>
      </c>
      <c r="T22" s="27">
        <f t="shared" si="5"/>
        <v>-20.0685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>
        <v>6158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6158</v>
      </c>
      <c r="N23" s="24">
        <f t="shared" si="1"/>
        <v>6158</v>
      </c>
      <c r="O23" s="25">
        <f t="shared" si="2"/>
        <v>169.345</v>
      </c>
      <c r="P23" s="26"/>
      <c r="Q23" s="26">
        <v>60</v>
      </c>
      <c r="R23" s="24">
        <f t="shared" si="3"/>
        <v>5928.6549999999997</v>
      </c>
      <c r="S23" s="25">
        <f t="shared" si="4"/>
        <v>58.500999999999998</v>
      </c>
      <c r="T23" s="27">
        <f t="shared" si="5"/>
        <v>-1.4990000000000023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>
        <v>23470</v>
      </c>
      <c r="E24" s="30">
        <v>30</v>
      </c>
      <c r="F24" s="30">
        <v>50</v>
      </c>
      <c r="G24" s="30">
        <v>250</v>
      </c>
      <c r="H24" s="30">
        <v>180</v>
      </c>
      <c r="I24" s="20"/>
      <c r="J24" s="20"/>
      <c r="K24" s="20">
        <v>5</v>
      </c>
      <c r="L24" s="20"/>
      <c r="M24" s="20">
        <f t="shared" si="0"/>
        <v>28440</v>
      </c>
      <c r="N24" s="24">
        <f t="shared" si="1"/>
        <v>29350</v>
      </c>
      <c r="O24" s="25">
        <f t="shared" si="2"/>
        <v>782.1</v>
      </c>
      <c r="P24" s="26">
        <v>14000</v>
      </c>
      <c r="Q24" s="26"/>
      <c r="R24" s="24">
        <f t="shared" si="3"/>
        <v>28567.9</v>
      </c>
      <c r="S24" s="25">
        <f t="shared" si="4"/>
        <v>270.18</v>
      </c>
      <c r="T24" s="27">
        <f t="shared" si="5"/>
        <v>270.18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>
        <v>4303</v>
      </c>
      <c r="E25" s="30">
        <v>100</v>
      </c>
      <c r="F25" s="30">
        <v>100</v>
      </c>
      <c r="G25" s="30"/>
      <c r="H25" s="30">
        <v>130</v>
      </c>
      <c r="I25" s="20">
        <v>3</v>
      </c>
      <c r="J25" s="20"/>
      <c r="K25" s="20"/>
      <c r="L25" s="20"/>
      <c r="M25" s="20">
        <f t="shared" si="0"/>
        <v>8473</v>
      </c>
      <c r="N25" s="24">
        <f t="shared" si="1"/>
        <v>9046</v>
      </c>
      <c r="O25" s="25">
        <f t="shared" si="2"/>
        <v>233.00749999999999</v>
      </c>
      <c r="P25" s="26"/>
      <c r="Q25" s="26">
        <v>67</v>
      </c>
      <c r="R25" s="24">
        <f t="shared" si="3"/>
        <v>8745.9925000000003</v>
      </c>
      <c r="S25" s="25">
        <f t="shared" si="4"/>
        <v>80.493499999999997</v>
      </c>
      <c r="T25" s="27">
        <f t="shared" si="5"/>
        <v>13.493499999999997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>
        <v>4787</v>
      </c>
      <c r="E26" s="29"/>
      <c r="F26" s="30"/>
      <c r="G26" s="30">
        <v>250</v>
      </c>
      <c r="H26" s="30"/>
      <c r="I26" s="20"/>
      <c r="J26" s="20"/>
      <c r="K26" s="20">
        <v>7</v>
      </c>
      <c r="L26" s="20"/>
      <c r="M26" s="20">
        <f t="shared" si="0"/>
        <v>7037</v>
      </c>
      <c r="N26" s="24">
        <f t="shared" si="1"/>
        <v>8311</v>
      </c>
      <c r="O26" s="25">
        <f t="shared" si="2"/>
        <v>193.51750000000001</v>
      </c>
      <c r="P26" s="26"/>
      <c r="Q26" s="26">
        <v>82</v>
      </c>
      <c r="R26" s="24">
        <f t="shared" si="3"/>
        <v>8035.4825000000001</v>
      </c>
      <c r="S26" s="25">
        <f t="shared" si="4"/>
        <v>66.851500000000001</v>
      </c>
      <c r="T26" s="27">
        <f t="shared" si="5"/>
        <v>-15.148499999999999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>
        <v>6687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6687</v>
      </c>
      <c r="N27" s="40">
        <f t="shared" si="1"/>
        <v>6687</v>
      </c>
      <c r="O27" s="25">
        <f t="shared" si="2"/>
        <v>183.89250000000001</v>
      </c>
      <c r="P27" s="41"/>
      <c r="Q27" s="41">
        <v>100</v>
      </c>
      <c r="R27" s="24">
        <f t="shared" si="3"/>
        <v>6403.1075000000001</v>
      </c>
      <c r="S27" s="42">
        <f t="shared" si="4"/>
        <v>63.526499999999999</v>
      </c>
      <c r="T27" s="43">
        <f t="shared" si="5"/>
        <v>-36.473500000000001</v>
      </c>
    </row>
    <row r="28" spans="1:20" ht="16.5" thickBot="1" x14ac:dyDescent="0.3">
      <c r="A28" s="92" t="s">
        <v>37</v>
      </c>
      <c r="B28" s="93"/>
      <c r="C28" s="94"/>
      <c r="D28" s="44">
        <f>SUM(D7:D27)</f>
        <v>142429</v>
      </c>
      <c r="E28" s="45">
        <f>SUM(E7:E27)</f>
        <v>370</v>
      </c>
      <c r="F28" s="45">
        <f t="shared" ref="F28:T28" si="6">SUM(F7:F27)</f>
        <v>290</v>
      </c>
      <c r="G28" s="45">
        <f t="shared" si="6"/>
        <v>680</v>
      </c>
      <c r="H28" s="45">
        <f t="shared" si="6"/>
        <v>860</v>
      </c>
      <c r="I28" s="45">
        <f t="shared" si="6"/>
        <v>95</v>
      </c>
      <c r="J28" s="45">
        <f t="shared" si="6"/>
        <v>0</v>
      </c>
      <c r="K28" s="45">
        <f t="shared" si="6"/>
        <v>31</v>
      </c>
      <c r="L28" s="45">
        <f t="shared" si="6"/>
        <v>0</v>
      </c>
      <c r="M28" s="45">
        <f t="shared" si="6"/>
        <v>166589</v>
      </c>
      <c r="N28" s="45">
        <f t="shared" si="6"/>
        <v>190376</v>
      </c>
      <c r="O28" s="46">
        <f t="shared" si="6"/>
        <v>4581.1974999999993</v>
      </c>
      <c r="P28" s="45">
        <f t="shared" si="6"/>
        <v>67753</v>
      </c>
      <c r="Q28" s="45">
        <f t="shared" si="6"/>
        <v>1289</v>
      </c>
      <c r="R28" s="45">
        <f t="shared" si="6"/>
        <v>184505.80250000002</v>
      </c>
      <c r="S28" s="45">
        <f t="shared" si="6"/>
        <v>1582.5954999999999</v>
      </c>
      <c r="T28" s="47">
        <f t="shared" si="6"/>
        <v>293.59549999999996</v>
      </c>
    </row>
    <row r="29" spans="1:20" ht="15.75" thickBot="1" x14ac:dyDescent="0.3">
      <c r="A29" s="95" t="s">
        <v>38</v>
      </c>
      <c r="B29" s="96"/>
      <c r="C29" s="97"/>
      <c r="D29" s="48">
        <f>D4+D5-D28</f>
        <v>608019</v>
      </c>
      <c r="E29" s="48">
        <f t="shared" ref="E29:L29" si="7">E4+E5-E28</f>
        <v>3380</v>
      </c>
      <c r="F29" s="48">
        <f t="shared" si="7"/>
        <v>11550</v>
      </c>
      <c r="G29" s="48">
        <f t="shared" si="7"/>
        <v>2160</v>
      </c>
      <c r="H29" s="48">
        <f t="shared" si="7"/>
        <v>16120</v>
      </c>
      <c r="I29" s="48">
        <f t="shared" si="7"/>
        <v>583</v>
      </c>
      <c r="J29" s="48">
        <f t="shared" si="7"/>
        <v>254</v>
      </c>
      <c r="K29" s="48">
        <f t="shared" si="7"/>
        <v>455</v>
      </c>
      <c r="L29" s="48">
        <f t="shared" si="7"/>
        <v>35</v>
      </c>
      <c r="M29" s="98"/>
      <c r="N29" s="99"/>
      <c r="O29" s="99"/>
      <c r="P29" s="99"/>
      <c r="Q29" s="99"/>
      <c r="R29" s="99"/>
      <c r="S29" s="99"/>
      <c r="T29" s="10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12" priority="43" operator="equal">
      <formula>212030016606640</formula>
    </cfRule>
  </conditionalFormatting>
  <conditionalFormatting sqref="D29 E4:E6 E28:K29">
    <cfRule type="cellIs" dxfId="911" priority="41" operator="equal">
      <formula>$E$4</formula>
    </cfRule>
    <cfRule type="cellIs" dxfId="910" priority="42" operator="equal">
      <formula>2120</formula>
    </cfRule>
  </conditionalFormatting>
  <conditionalFormatting sqref="D29:E29 F4:F6 F28:F29">
    <cfRule type="cellIs" dxfId="909" priority="39" operator="equal">
      <formula>$F$4</formula>
    </cfRule>
    <cfRule type="cellIs" dxfId="908" priority="40" operator="equal">
      <formula>300</formula>
    </cfRule>
  </conditionalFormatting>
  <conditionalFormatting sqref="G4:G6 G28:G29">
    <cfRule type="cellIs" dxfId="907" priority="37" operator="equal">
      <formula>$G$4</formula>
    </cfRule>
    <cfRule type="cellIs" dxfId="906" priority="38" operator="equal">
      <formula>1660</formula>
    </cfRule>
  </conditionalFormatting>
  <conditionalFormatting sqref="H4:H6 H28:H29">
    <cfRule type="cellIs" dxfId="905" priority="35" operator="equal">
      <formula>$H$4</formula>
    </cfRule>
    <cfRule type="cellIs" dxfId="904" priority="36" operator="equal">
      <formula>6640</formula>
    </cfRule>
  </conditionalFormatting>
  <conditionalFormatting sqref="T6:T28">
    <cfRule type="cellIs" dxfId="903" priority="34" operator="lessThan">
      <formula>0</formula>
    </cfRule>
  </conditionalFormatting>
  <conditionalFormatting sqref="T7:T27">
    <cfRule type="cellIs" dxfId="902" priority="31" operator="lessThan">
      <formula>0</formula>
    </cfRule>
    <cfRule type="cellIs" dxfId="901" priority="32" operator="lessThan">
      <formula>0</formula>
    </cfRule>
    <cfRule type="cellIs" dxfId="900" priority="33" operator="lessThan">
      <formula>0</formula>
    </cfRule>
  </conditionalFormatting>
  <conditionalFormatting sqref="E4:E6 E28:K28">
    <cfRule type="cellIs" dxfId="899" priority="30" operator="equal">
      <formula>$E$4</formula>
    </cfRule>
  </conditionalFormatting>
  <conditionalFormatting sqref="D28:D29 D6 D4:M4">
    <cfRule type="cellIs" dxfId="898" priority="29" operator="equal">
      <formula>$D$4</formula>
    </cfRule>
  </conditionalFormatting>
  <conditionalFormatting sqref="I4:I6 I28:I29">
    <cfRule type="cellIs" dxfId="897" priority="28" operator="equal">
      <formula>$I$4</formula>
    </cfRule>
  </conditionalFormatting>
  <conditionalFormatting sqref="J4:J6 J28:J29">
    <cfRule type="cellIs" dxfId="896" priority="27" operator="equal">
      <formula>$J$4</formula>
    </cfRule>
  </conditionalFormatting>
  <conditionalFormatting sqref="K4:K6 K28:K29">
    <cfRule type="cellIs" dxfId="895" priority="26" operator="equal">
      <formula>$K$4</formula>
    </cfRule>
  </conditionalFormatting>
  <conditionalFormatting sqref="M4:M6">
    <cfRule type="cellIs" dxfId="894" priority="25" operator="equal">
      <formula>$L$4</formula>
    </cfRule>
  </conditionalFormatting>
  <conditionalFormatting sqref="T7:T28">
    <cfRule type="cellIs" dxfId="893" priority="22" operator="lessThan">
      <formula>0</formula>
    </cfRule>
    <cfRule type="cellIs" dxfId="892" priority="23" operator="lessThan">
      <formula>0</formula>
    </cfRule>
    <cfRule type="cellIs" dxfId="891" priority="24" operator="lessThan">
      <formula>0</formula>
    </cfRule>
  </conditionalFormatting>
  <conditionalFormatting sqref="D5:K5">
    <cfRule type="cellIs" dxfId="890" priority="21" operator="greaterThan">
      <formula>0</formula>
    </cfRule>
  </conditionalFormatting>
  <conditionalFormatting sqref="T6:T28">
    <cfRule type="cellIs" dxfId="889" priority="20" operator="lessThan">
      <formula>0</formula>
    </cfRule>
  </conditionalFormatting>
  <conditionalFormatting sqref="T7:T27">
    <cfRule type="cellIs" dxfId="888" priority="17" operator="lessThan">
      <formula>0</formula>
    </cfRule>
    <cfRule type="cellIs" dxfId="887" priority="18" operator="lessThan">
      <formula>0</formula>
    </cfRule>
    <cfRule type="cellIs" dxfId="886" priority="19" operator="lessThan">
      <formula>0</formula>
    </cfRule>
  </conditionalFormatting>
  <conditionalFormatting sqref="T7:T28">
    <cfRule type="cellIs" dxfId="885" priority="14" operator="lessThan">
      <formula>0</formula>
    </cfRule>
    <cfRule type="cellIs" dxfId="884" priority="15" operator="lessThan">
      <formula>0</formula>
    </cfRule>
    <cfRule type="cellIs" dxfId="883" priority="16" operator="lessThan">
      <formula>0</formula>
    </cfRule>
  </conditionalFormatting>
  <conditionalFormatting sqref="D5:K5">
    <cfRule type="cellIs" dxfId="882" priority="13" operator="greaterThan">
      <formula>0</formula>
    </cfRule>
  </conditionalFormatting>
  <conditionalFormatting sqref="L4 L6 L28:L29">
    <cfRule type="cellIs" dxfId="881" priority="12" operator="equal">
      <formula>$L$4</formula>
    </cfRule>
  </conditionalFormatting>
  <conditionalFormatting sqref="D7:S7">
    <cfRule type="cellIs" dxfId="880" priority="11" operator="greaterThan">
      <formula>0</formula>
    </cfRule>
  </conditionalFormatting>
  <conditionalFormatting sqref="D9:S9">
    <cfRule type="cellIs" dxfId="879" priority="10" operator="greaterThan">
      <formula>0</formula>
    </cfRule>
  </conditionalFormatting>
  <conditionalFormatting sqref="D11:S11">
    <cfRule type="cellIs" dxfId="878" priority="9" operator="greaterThan">
      <formula>0</formula>
    </cfRule>
  </conditionalFormatting>
  <conditionalFormatting sqref="D13:S13">
    <cfRule type="cellIs" dxfId="877" priority="8" operator="greaterThan">
      <formula>0</formula>
    </cfRule>
  </conditionalFormatting>
  <conditionalFormatting sqref="D15:S15">
    <cfRule type="cellIs" dxfId="876" priority="7" operator="greaterThan">
      <formula>0</formula>
    </cfRule>
  </conditionalFormatting>
  <conditionalFormatting sqref="D17:S17">
    <cfRule type="cellIs" dxfId="875" priority="6" operator="greaterThan">
      <formula>0</formula>
    </cfRule>
  </conditionalFormatting>
  <conditionalFormatting sqref="D19:S19">
    <cfRule type="cellIs" dxfId="874" priority="5" operator="greaterThan">
      <formula>0</formula>
    </cfRule>
  </conditionalFormatting>
  <conditionalFormatting sqref="D21:S21">
    <cfRule type="cellIs" dxfId="873" priority="4" operator="greaterThan">
      <formula>0</formula>
    </cfRule>
  </conditionalFormatting>
  <conditionalFormatting sqref="D23:S23">
    <cfRule type="cellIs" dxfId="872" priority="3" operator="greaterThan">
      <formula>0</formula>
    </cfRule>
  </conditionalFormatting>
  <conditionalFormatting sqref="D25:S25">
    <cfRule type="cellIs" dxfId="871" priority="2" operator="greaterThan">
      <formula>0</formula>
    </cfRule>
  </conditionalFormatting>
  <conditionalFormatting sqref="D27:S27">
    <cfRule type="cellIs" dxfId="870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19" activePane="bottomLeft" state="frozen"/>
      <selection pane="bottomLeft" activeCell="I32" sqref="I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0" ht="15.75" thickBo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20" ht="18.75" x14ac:dyDescent="0.25">
      <c r="A3" s="102" t="s">
        <v>66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0" x14ac:dyDescent="0.25">
      <c r="A4" s="106" t="s">
        <v>1</v>
      </c>
      <c r="B4" s="106"/>
      <c r="C4" s="1"/>
      <c r="D4" s="2">
        <f>'12'!D29</f>
        <v>608019</v>
      </c>
      <c r="E4" s="2">
        <f>'12'!E29</f>
        <v>3380</v>
      </c>
      <c r="F4" s="2">
        <f>'12'!F29</f>
        <v>11550</v>
      </c>
      <c r="G4" s="2">
        <f>'12'!G29</f>
        <v>2160</v>
      </c>
      <c r="H4" s="2">
        <f>'12'!H29</f>
        <v>16120</v>
      </c>
      <c r="I4" s="2">
        <f>'12'!I29</f>
        <v>583</v>
      </c>
      <c r="J4" s="2">
        <f>'12'!J29</f>
        <v>254</v>
      </c>
      <c r="K4" s="2">
        <f>'12'!K29</f>
        <v>455</v>
      </c>
      <c r="L4" s="2">
        <f>'12'!L29</f>
        <v>35</v>
      </c>
      <c r="M4" s="3"/>
      <c r="N4" s="107"/>
      <c r="O4" s="107"/>
      <c r="P4" s="107"/>
      <c r="Q4" s="107"/>
      <c r="R4" s="107"/>
      <c r="S4" s="107"/>
      <c r="T4" s="107"/>
    </row>
    <row r="5" spans="1:20" x14ac:dyDescent="0.25">
      <c r="A5" s="106" t="s">
        <v>2</v>
      </c>
      <c r="B5" s="106"/>
      <c r="C5" s="1"/>
      <c r="D5" s="1">
        <v>207792</v>
      </c>
      <c r="E5" s="4"/>
      <c r="F5" s="4"/>
      <c r="G5" s="4"/>
      <c r="H5" s="4"/>
      <c r="I5" s="1"/>
      <c r="J5" s="1"/>
      <c r="K5" s="1"/>
      <c r="L5" s="1"/>
      <c r="M5" s="5"/>
      <c r="N5" s="107"/>
      <c r="O5" s="107"/>
      <c r="P5" s="107"/>
      <c r="Q5" s="107"/>
      <c r="R5" s="107"/>
      <c r="S5" s="107"/>
      <c r="T5" s="10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13000</v>
      </c>
      <c r="E7" s="22">
        <v>20</v>
      </c>
      <c r="F7" s="22">
        <v>40</v>
      </c>
      <c r="G7" s="22">
        <v>20</v>
      </c>
      <c r="H7" s="22"/>
      <c r="I7" s="23">
        <v>11</v>
      </c>
      <c r="J7" s="23"/>
      <c r="K7" s="23"/>
      <c r="L7" s="23"/>
      <c r="M7" s="20">
        <f>D7+E7*20+F7*10+G7*9+H7*9</f>
        <v>13980</v>
      </c>
      <c r="N7" s="24">
        <f>D7+E7*20+F7*10+G7*9+H7*9+I7*191+J7*191+K7*182+L7*100</f>
        <v>16081</v>
      </c>
      <c r="O7" s="25">
        <f>M7*2.75%</f>
        <v>384.45</v>
      </c>
      <c r="P7" s="26">
        <v>1100</v>
      </c>
      <c r="Q7" s="26">
        <v>96</v>
      </c>
      <c r="R7" s="29">
        <f>M7-(M7*2.75%)+I7*191+J7*191+K7*182+L7*100-Q7</f>
        <v>15600.55</v>
      </c>
      <c r="S7" s="25">
        <f>M7*0.95%</f>
        <v>132.81</v>
      </c>
      <c r="T7" s="27">
        <f>S7-Q7</f>
        <v>36.81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>
        <v>7023</v>
      </c>
      <c r="E8" s="30">
        <v>20</v>
      </c>
      <c r="F8" s="30"/>
      <c r="G8" s="30"/>
      <c r="H8" s="30">
        <v>60</v>
      </c>
      <c r="I8" s="20"/>
      <c r="J8" s="20"/>
      <c r="K8" s="20"/>
      <c r="L8" s="20"/>
      <c r="M8" s="20">
        <f t="shared" ref="M8:M27" si="0">D8+E8*20+F8*10+G8*9+H8*9</f>
        <v>7963</v>
      </c>
      <c r="N8" s="24">
        <f t="shared" ref="N8:N27" si="1">D8+E8*20+F8*10+G8*9+H8*9+I8*191+J8*191+K8*182+L8*100</f>
        <v>7963</v>
      </c>
      <c r="O8" s="25">
        <f t="shared" ref="O8:O27" si="2">M8*2.75%</f>
        <v>218.98249999999999</v>
      </c>
      <c r="P8" s="26">
        <v>755</v>
      </c>
      <c r="Q8" s="26"/>
      <c r="R8" s="29">
        <f t="shared" ref="R8:R27" si="3">M8-(M8*2.75%)+I8*191+J8*191+K8*182+L8*100-Q8</f>
        <v>7744.0174999999999</v>
      </c>
      <c r="S8" s="25">
        <f t="shared" ref="S8:S27" si="4">M8*0.95%</f>
        <v>75.648499999999999</v>
      </c>
      <c r="T8" s="27">
        <f t="shared" ref="T8:T27" si="5">S8-Q8</f>
        <v>75.648499999999999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16858</v>
      </c>
      <c r="E9" s="30">
        <v>20</v>
      </c>
      <c r="F9" s="30">
        <v>50</v>
      </c>
      <c r="G9" s="30"/>
      <c r="H9" s="30">
        <v>250</v>
      </c>
      <c r="I9" s="20">
        <v>10</v>
      </c>
      <c r="J9" s="20"/>
      <c r="K9" s="20"/>
      <c r="L9" s="20"/>
      <c r="M9" s="20">
        <f t="shared" si="0"/>
        <v>20008</v>
      </c>
      <c r="N9" s="24">
        <f t="shared" si="1"/>
        <v>21918</v>
      </c>
      <c r="O9" s="25">
        <f t="shared" si="2"/>
        <v>550.22</v>
      </c>
      <c r="P9" s="26">
        <v>4000</v>
      </c>
      <c r="Q9" s="26">
        <v>122</v>
      </c>
      <c r="R9" s="29">
        <f t="shared" si="3"/>
        <v>21245.78</v>
      </c>
      <c r="S9" s="25">
        <f t="shared" si="4"/>
        <v>190.07599999999999</v>
      </c>
      <c r="T9" s="27">
        <f t="shared" si="5"/>
        <v>68.075999999999993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5154</v>
      </c>
      <c r="E10" s="30"/>
      <c r="F10" s="30"/>
      <c r="G10" s="30"/>
      <c r="H10" s="30">
        <v>20</v>
      </c>
      <c r="I10" s="20">
        <v>1</v>
      </c>
      <c r="J10" s="20"/>
      <c r="K10" s="20"/>
      <c r="L10" s="20"/>
      <c r="M10" s="20">
        <f t="shared" si="0"/>
        <v>5334</v>
      </c>
      <c r="N10" s="24">
        <f t="shared" si="1"/>
        <v>5525</v>
      </c>
      <c r="O10" s="25">
        <f t="shared" si="2"/>
        <v>146.685</v>
      </c>
      <c r="P10" s="26">
        <v>2000</v>
      </c>
      <c r="Q10" s="26">
        <v>28</v>
      </c>
      <c r="R10" s="29">
        <f t="shared" si="3"/>
        <v>5350.3149999999996</v>
      </c>
      <c r="S10" s="25">
        <f t="shared" si="4"/>
        <v>50.673000000000002</v>
      </c>
      <c r="T10" s="27">
        <f t="shared" si="5"/>
        <v>22.673000000000002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2984</v>
      </c>
      <c r="E11" s="30"/>
      <c r="F11" s="30"/>
      <c r="G11" s="32"/>
      <c r="H11" s="30"/>
      <c r="I11" s="20">
        <v>20</v>
      </c>
      <c r="J11" s="20"/>
      <c r="K11" s="20"/>
      <c r="L11" s="20"/>
      <c r="M11" s="20">
        <f t="shared" si="0"/>
        <v>2984</v>
      </c>
      <c r="N11" s="24">
        <f t="shared" si="1"/>
        <v>6804</v>
      </c>
      <c r="O11" s="25">
        <f t="shared" si="2"/>
        <v>82.06</v>
      </c>
      <c r="P11" s="26"/>
      <c r="Q11" s="26">
        <v>27</v>
      </c>
      <c r="R11" s="29">
        <f t="shared" si="3"/>
        <v>6694.9400000000005</v>
      </c>
      <c r="S11" s="25">
        <f t="shared" si="4"/>
        <v>28.347999999999999</v>
      </c>
      <c r="T11" s="27">
        <f t="shared" si="5"/>
        <v>1.347999999999999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8760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8760</v>
      </c>
      <c r="N12" s="24">
        <f t="shared" si="1"/>
        <v>8760</v>
      </c>
      <c r="O12" s="25">
        <f t="shared" si="2"/>
        <v>240.9</v>
      </c>
      <c r="P12" s="26"/>
      <c r="Q12" s="26">
        <v>30</v>
      </c>
      <c r="R12" s="29">
        <f t="shared" si="3"/>
        <v>8489.1</v>
      </c>
      <c r="S12" s="25">
        <f t="shared" si="4"/>
        <v>83.22</v>
      </c>
      <c r="T12" s="27">
        <f t="shared" si="5"/>
        <v>53.22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5810</v>
      </c>
      <c r="E13" s="30"/>
      <c r="F13" s="30"/>
      <c r="G13" s="30"/>
      <c r="H13" s="30"/>
      <c r="I13" s="20">
        <v>25</v>
      </c>
      <c r="J13" s="20">
        <v>10</v>
      </c>
      <c r="K13" s="20"/>
      <c r="L13" s="20"/>
      <c r="M13" s="20">
        <f t="shared" si="0"/>
        <v>5810</v>
      </c>
      <c r="N13" s="24">
        <f t="shared" si="1"/>
        <v>12495</v>
      </c>
      <c r="O13" s="25">
        <f t="shared" si="2"/>
        <v>159.77500000000001</v>
      </c>
      <c r="P13" s="26">
        <v>1000</v>
      </c>
      <c r="Q13" s="26">
        <v>1</v>
      </c>
      <c r="R13" s="29">
        <f t="shared" si="3"/>
        <v>12334.225</v>
      </c>
      <c r="S13" s="25">
        <f t="shared" si="4"/>
        <v>55.195</v>
      </c>
      <c r="T13" s="27">
        <f t="shared" si="5"/>
        <v>54.195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>
        <v>21440</v>
      </c>
      <c r="E14" s="30">
        <v>20</v>
      </c>
      <c r="F14" s="30">
        <v>50</v>
      </c>
      <c r="G14" s="30"/>
      <c r="H14" s="30">
        <v>100</v>
      </c>
      <c r="I14" s="20"/>
      <c r="J14" s="20"/>
      <c r="K14" s="20"/>
      <c r="L14" s="20"/>
      <c r="M14" s="20">
        <f t="shared" si="0"/>
        <v>23240</v>
      </c>
      <c r="N14" s="24">
        <f t="shared" si="1"/>
        <v>23240</v>
      </c>
      <c r="O14" s="25">
        <f t="shared" si="2"/>
        <v>639.1</v>
      </c>
      <c r="P14" s="26">
        <v>1000</v>
      </c>
      <c r="Q14" s="26"/>
      <c r="R14" s="29">
        <f t="shared" si="3"/>
        <v>22600.9</v>
      </c>
      <c r="S14" s="25">
        <f t="shared" si="4"/>
        <v>220.78</v>
      </c>
      <c r="T14" s="27">
        <f t="shared" si="5"/>
        <v>220.78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>
        <v>12267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12267</v>
      </c>
      <c r="N15" s="24">
        <f t="shared" si="1"/>
        <v>12267</v>
      </c>
      <c r="O15" s="25">
        <f t="shared" si="2"/>
        <v>337.34250000000003</v>
      </c>
      <c r="P15" s="26"/>
      <c r="Q15" s="26">
        <v>130</v>
      </c>
      <c r="R15" s="29">
        <f t="shared" si="3"/>
        <v>11799.657499999999</v>
      </c>
      <c r="S15" s="25">
        <f t="shared" si="4"/>
        <v>116.5365</v>
      </c>
      <c r="T15" s="27">
        <f t="shared" si="5"/>
        <v>-13.463499999999996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13191</v>
      </c>
      <c r="E16" s="30">
        <v>30</v>
      </c>
      <c r="F16" s="30">
        <v>60</v>
      </c>
      <c r="G16" s="30"/>
      <c r="H16" s="30">
        <v>20</v>
      </c>
      <c r="I16" s="20">
        <v>2</v>
      </c>
      <c r="J16" s="20"/>
      <c r="K16" s="20">
        <v>2</v>
      </c>
      <c r="L16" s="20"/>
      <c r="M16" s="20">
        <f t="shared" si="0"/>
        <v>14571</v>
      </c>
      <c r="N16" s="24">
        <f t="shared" si="1"/>
        <v>15317</v>
      </c>
      <c r="O16" s="25">
        <f t="shared" si="2"/>
        <v>400.70249999999999</v>
      </c>
      <c r="P16" s="26">
        <v>1700</v>
      </c>
      <c r="Q16" s="26">
        <v>122</v>
      </c>
      <c r="R16" s="29">
        <f t="shared" si="3"/>
        <v>14794.297500000001</v>
      </c>
      <c r="S16" s="25">
        <f t="shared" si="4"/>
        <v>138.42449999999999</v>
      </c>
      <c r="T16" s="27">
        <f t="shared" si="5"/>
        <v>16.424499999999995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>
        <v>10413</v>
      </c>
      <c r="E17" s="30"/>
      <c r="F17" s="30">
        <v>20</v>
      </c>
      <c r="G17" s="30"/>
      <c r="H17" s="30"/>
      <c r="I17" s="20"/>
      <c r="J17" s="20"/>
      <c r="K17" s="20"/>
      <c r="L17" s="20"/>
      <c r="M17" s="20">
        <f t="shared" si="0"/>
        <v>10613</v>
      </c>
      <c r="N17" s="24">
        <f t="shared" si="1"/>
        <v>10613</v>
      </c>
      <c r="O17" s="25">
        <f t="shared" si="2"/>
        <v>291.85750000000002</v>
      </c>
      <c r="P17" s="26">
        <v>6000</v>
      </c>
      <c r="Q17" s="26">
        <v>80</v>
      </c>
      <c r="R17" s="29">
        <f t="shared" si="3"/>
        <v>10241.1425</v>
      </c>
      <c r="S17" s="25">
        <f t="shared" si="4"/>
        <v>100.8235</v>
      </c>
      <c r="T17" s="27">
        <f t="shared" si="5"/>
        <v>20.823499999999996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>
        <v>12542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12542</v>
      </c>
      <c r="N18" s="24">
        <f t="shared" si="1"/>
        <v>12542</v>
      </c>
      <c r="O18" s="25">
        <f t="shared" si="2"/>
        <v>344.90500000000003</v>
      </c>
      <c r="P18" s="26"/>
      <c r="Q18" s="26">
        <v>145</v>
      </c>
      <c r="R18" s="29">
        <f t="shared" si="3"/>
        <v>12052.094999999999</v>
      </c>
      <c r="S18" s="25">
        <f t="shared" si="4"/>
        <v>119.149</v>
      </c>
      <c r="T18" s="27">
        <f t="shared" si="5"/>
        <v>-25.850999999999999</v>
      </c>
    </row>
    <row r="19" spans="1:20" ht="15.75" x14ac:dyDescent="0.25">
      <c r="A19" s="28">
        <v>13</v>
      </c>
      <c r="B19" s="20">
        <v>1908446146</v>
      </c>
      <c r="C19" s="20">
        <v>8170</v>
      </c>
      <c r="D19" s="29">
        <v>10441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10441</v>
      </c>
      <c r="N19" s="24">
        <f t="shared" si="1"/>
        <v>10441</v>
      </c>
      <c r="O19" s="25">
        <f t="shared" si="2"/>
        <v>287.1275</v>
      </c>
      <c r="P19" s="26">
        <v>5470</v>
      </c>
      <c r="Q19" s="26">
        <v>127</v>
      </c>
      <c r="R19" s="29">
        <f t="shared" si="3"/>
        <v>10026.872499999999</v>
      </c>
      <c r="S19" s="25">
        <f t="shared" si="4"/>
        <v>99.189499999999995</v>
      </c>
      <c r="T19" s="27">
        <f t="shared" si="5"/>
        <v>-27.810500000000005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5140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5140</v>
      </c>
      <c r="N20" s="24">
        <f t="shared" si="1"/>
        <v>5140</v>
      </c>
      <c r="O20" s="25">
        <f t="shared" si="2"/>
        <v>141.35</v>
      </c>
      <c r="P20" s="26"/>
      <c r="Q20" s="26"/>
      <c r="R20" s="29">
        <f t="shared" si="3"/>
        <v>4998.6499999999996</v>
      </c>
      <c r="S20" s="25">
        <f t="shared" si="4"/>
        <v>48.83</v>
      </c>
      <c r="T20" s="27">
        <f t="shared" si="5"/>
        <v>48.83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>
        <v>6427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6427</v>
      </c>
      <c r="N21" s="24">
        <f t="shared" si="1"/>
        <v>6427</v>
      </c>
      <c r="O21" s="25">
        <f t="shared" si="2"/>
        <v>176.74250000000001</v>
      </c>
      <c r="P21" s="26"/>
      <c r="Q21" s="26">
        <v>21</v>
      </c>
      <c r="R21" s="29">
        <f t="shared" si="3"/>
        <v>6229.2574999999997</v>
      </c>
      <c r="S21" s="25">
        <f t="shared" si="4"/>
        <v>61.0565</v>
      </c>
      <c r="T21" s="27">
        <f t="shared" si="5"/>
        <v>40.0565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14702</v>
      </c>
      <c r="E22" s="30"/>
      <c r="F22" s="30"/>
      <c r="G22" s="20">
        <v>50</v>
      </c>
      <c r="H22" s="30">
        <v>30</v>
      </c>
      <c r="I22" s="20"/>
      <c r="J22" s="20"/>
      <c r="K22" s="20"/>
      <c r="L22" s="20"/>
      <c r="M22" s="20">
        <f t="shared" si="0"/>
        <v>15422</v>
      </c>
      <c r="N22" s="24">
        <f t="shared" si="1"/>
        <v>15422</v>
      </c>
      <c r="O22" s="25">
        <f t="shared" si="2"/>
        <v>424.10500000000002</v>
      </c>
      <c r="P22" s="26"/>
      <c r="Q22" s="26">
        <v>100</v>
      </c>
      <c r="R22" s="29">
        <f t="shared" si="3"/>
        <v>14897.895</v>
      </c>
      <c r="S22" s="25">
        <f t="shared" si="4"/>
        <v>146.50899999999999</v>
      </c>
      <c r="T22" s="27">
        <f t="shared" si="5"/>
        <v>46.508999999999986</v>
      </c>
    </row>
    <row r="23" spans="1:20" ht="15.75" x14ac:dyDescent="0.25">
      <c r="A23" s="28">
        <v>17</v>
      </c>
      <c r="B23" s="20">
        <v>1908446150</v>
      </c>
      <c r="C23" s="20">
        <v>5990</v>
      </c>
      <c r="D23" s="35">
        <v>6700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6700</v>
      </c>
      <c r="N23" s="24">
        <f t="shared" si="1"/>
        <v>6700</v>
      </c>
      <c r="O23" s="25">
        <f t="shared" si="2"/>
        <v>184.25</v>
      </c>
      <c r="P23" s="26"/>
      <c r="Q23" s="26">
        <v>60</v>
      </c>
      <c r="R23" s="29">
        <f t="shared" si="3"/>
        <v>6455.75</v>
      </c>
      <c r="S23" s="25">
        <f t="shared" si="4"/>
        <v>63.65</v>
      </c>
      <c r="T23" s="27">
        <f t="shared" si="5"/>
        <v>3.6499999999999986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>
        <v>20053</v>
      </c>
      <c r="E24" s="30">
        <v>20</v>
      </c>
      <c r="F24" s="30">
        <v>20</v>
      </c>
      <c r="G24" s="30">
        <v>50</v>
      </c>
      <c r="H24" s="30">
        <v>50</v>
      </c>
      <c r="I24" s="20">
        <v>10</v>
      </c>
      <c r="J24" s="20"/>
      <c r="K24" s="20"/>
      <c r="L24" s="20"/>
      <c r="M24" s="20">
        <f t="shared" si="0"/>
        <v>21553</v>
      </c>
      <c r="N24" s="24">
        <f t="shared" si="1"/>
        <v>23463</v>
      </c>
      <c r="O24" s="25">
        <f t="shared" si="2"/>
        <v>592.70749999999998</v>
      </c>
      <c r="P24" s="26"/>
      <c r="Q24" s="26">
        <v>481</v>
      </c>
      <c r="R24" s="29">
        <f t="shared" si="3"/>
        <v>22389.2925</v>
      </c>
      <c r="S24" s="25">
        <f t="shared" si="4"/>
        <v>204.7535</v>
      </c>
      <c r="T24" s="27">
        <f t="shared" si="5"/>
        <v>-276.24649999999997</v>
      </c>
    </row>
    <row r="25" spans="1:20" ht="15.75" x14ac:dyDescent="0.25">
      <c r="A25" s="28">
        <v>19</v>
      </c>
      <c r="B25" s="20">
        <v>1908446152</v>
      </c>
      <c r="C25" s="20">
        <v>7820</v>
      </c>
      <c r="D25" s="29">
        <v>9668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9668</v>
      </c>
      <c r="N25" s="24">
        <f t="shared" si="1"/>
        <v>9668</v>
      </c>
      <c r="O25" s="25">
        <f t="shared" si="2"/>
        <v>265.87</v>
      </c>
      <c r="P25" s="26">
        <v>26600</v>
      </c>
      <c r="Q25" s="26">
        <v>83</v>
      </c>
      <c r="R25" s="29">
        <f t="shared" si="3"/>
        <v>9319.1299999999992</v>
      </c>
      <c r="S25" s="25">
        <f t="shared" si="4"/>
        <v>91.846000000000004</v>
      </c>
      <c r="T25" s="27">
        <f t="shared" si="5"/>
        <v>8.8460000000000036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>
        <v>11835</v>
      </c>
      <c r="E26" s="29"/>
      <c r="F26" s="30"/>
      <c r="G26" s="30"/>
      <c r="H26" s="30"/>
      <c r="I26" s="20">
        <v>10</v>
      </c>
      <c r="J26" s="20"/>
      <c r="K26" s="20"/>
      <c r="L26" s="20"/>
      <c r="M26" s="20">
        <f t="shared" si="0"/>
        <v>11835</v>
      </c>
      <c r="N26" s="24">
        <f t="shared" si="1"/>
        <v>13745</v>
      </c>
      <c r="O26" s="25">
        <f t="shared" si="2"/>
        <v>325.46249999999998</v>
      </c>
      <c r="P26" s="26">
        <v>-1000</v>
      </c>
      <c r="Q26" s="26">
        <v>115</v>
      </c>
      <c r="R26" s="29">
        <f t="shared" si="3"/>
        <v>13304.5375</v>
      </c>
      <c r="S26" s="25">
        <f t="shared" si="4"/>
        <v>112.43249999999999</v>
      </c>
      <c r="T26" s="27">
        <f t="shared" si="5"/>
        <v>-2.5675000000000097</v>
      </c>
    </row>
    <row r="27" spans="1:20" ht="19.5" thickBot="1" x14ac:dyDescent="0.35">
      <c r="A27" s="28">
        <v>21</v>
      </c>
      <c r="B27" s="20">
        <v>1908446154</v>
      </c>
      <c r="C27" s="20">
        <v>3396</v>
      </c>
      <c r="D27" s="37">
        <v>4726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4726</v>
      </c>
      <c r="N27" s="40">
        <f t="shared" si="1"/>
        <v>4726</v>
      </c>
      <c r="O27" s="25">
        <f t="shared" si="2"/>
        <v>129.965</v>
      </c>
      <c r="P27" s="41">
        <v>11000</v>
      </c>
      <c r="Q27" s="41">
        <v>100</v>
      </c>
      <c r="R27" s="29">
        <f t="shared" si="3"/>
        <v>4496.0349999999999</v>
      </c>
      <c r="S27" s="42">
        <f t="shared" si="4"/>
        <v>44.896999999999998</v>
      </c>
      <c r="T27" s="43">
        <f t="shared" si="5"/>
        <v>-55.103000000000002</v>
      </c>
    </row>
    <row r="28" spans="1:20" ht="16.5" thickBot="1" x14ac:dyDescent="0.3">
      <c r="A28" s="92" t="s">
        <v>37</v>
      </c>
      <c r="B28" s="93"/>
      <c r="C28" s="94"/>
      <c r="D28" s="44">
        <f>SUM(D7:D27)</f>
        <v>219134</v>
      </c>
      <c r="E28" s="45">
        <f>SUM(E7:E27)</f>
        <v>130</v>
      </c>
      <c r="F28" s="45">
        <f t="shared" ref="F28:T28" si="6">SUM(F7:F27)</f>
        <v>240</v>
      </c>
      <c r="G28" s="45">
        <f t="shared" si="6"/>
        <v>120</v>
      </c>
      <c r="H28" s="45">
        <f t="shared" si="6"/>
        <v>530</v>
      </c>
      <c r="I28" s="45">
        <f t="shared" si="6"/>
        <v>89</v>
      </c>
      <c r="J28" s="45">
        <f t="shared" si="6"/>
        <v>10</v>
      </c>
      <c r="K28" s="45">
        <f t="shared" si="6"/>
        <v>2</v>
      </c>
      <c r="L28" s="45">
        <f t="shared" si="6"/>
        <v>0</v>
      </c>
      <c r="M28" s="45">
        <f t="shared" si="6"/>
        <v>229984</v>
      </c>
      <c r="N28" s="45">
        <f t="shared" si="6"/>
        <v>249257</v>
      </c>
      <c r="O28" s="46">
        <f t="shared" si="6"/>
        <v>6324.56</v>
      </c>
      <c r="P28" s="45">
        <f t="shared" si="6"/>
        <v>59625</v>
      </c>
      <c r="Q28" s="45">
        <f t="shared" si="6"/>
        <v>1868</v>
      </c>
      <c r="R28" s="45">
        <f t="shared" si="6"/>
        <v>241064.44000000003</v>
      </c>
      <c r="S28" s="45">
        <f t="shared" si="6"/>
        <v>2184.848</v>
      </c>
      <c r="T28" s="47">
        <f t="shared" si="6"/>
        <v>316.84800000000001</v>
      </c>
    </row>
    <row r="29" spans="1:20" ht="15.75" thickBot="1" x14ac:dyDescent="0.3">
      <c r="A29" s="95" t="s">
        <v>38</v>
      </c>
      <c r="B29" s="96"/>
      <c r="C29" s="97"/>
      <c r="D29" s="48">
        <f>D4+D5-D28</f>
        <v>596677</v>
      </c>
      <c r="E29" s="48">
        <f t="shared" ref="E29:L29" si="7">E4+E5-E28</f>
        <v>3250</v>
      </c>
      <c r="F29" s="48">
        <f t="shared" si="7"/>
        <v>11310</v>
      </c>
      <c r="G29" s="48">
        <f t="shared" si="7"/>
        <v>2040</v>
      </c>
      <c r="H29" s="48">
        <f t="shared" si="7"/>
        <v>15590</v>
      </c>
      <c r="I29" s="48">
        <f t="shared" si="7"/>
        <v>494</v>
      </c>
      <c r="J29" s="48">
        <f t="shared" si="7"/>
        <v>244</v>
      </c>
      <c r="K29" s="48">
        <f t="shared" si="7"/>
        <v>453</v>
      </c>
      <c r="L29" s="48">
        <f t="shared" si="7"/>
        <v>35</v>
      </c>
      <c r="M29" s="98"/>
      <c r="N29" s="99"/>
      <c r="O29" s="99"/>
      <c r="P29" s="99"/>
      <c r="Q29" s="99"/>
      <c r="R29" s="99"/>
      <c r="S29" s="99"/>
      <c r="T29" s="10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69" priority="43" operator="equal">
      <formula>212030016606640</formula>
    </cfRule>
  </conditionalFormatting>
  <conditionalFormatting sqref="D29 E4:E6 E28:K29">
    <cfRule type="cellIs" dxfId="868" priority="41" operator="equal">
      <formula>$E$4</formula>
    </cfRule>
    <cfRule type="cellIs" dxfId="867" priority="42" operator="equal">
      <formula>2120</formula>
    </cfRule>
  </conditionalFormatting>
  <conditionalFormatting sqref="D29:E29 F4:F6 F28:F29">
    <cfRule type="cellIs" dxfId="866" priority="39" operator="equal">
      <formula>$F$4</formula>
    </cfRule>
    <cfRule type="cellIs" dxfId="865" priority="40" operator="equal">
      <formula>300</formula>
    </cfRule>
  </conditionalFormatting>
  <conditionalFormatting sqref="G4:G6 G28:G29">
    <cfRule type="cellIs" dxfId="864" priority="37" operator="equal">
      <formula>$G$4</formula>
    </cfRule>
    <cfRule type="cellIs" dxfId="863" priority="38" operator="equal">
      <formula>1660</formula>
    </cfRule>
  </conditionalFormatting>
  <conditionalFormatting sqref="H4:H6 H28:H29">
    <cfRule type="cellIs" dxfId="862" priority="35" operator="equal">
      <formula>$H$4</formula>
    </cfRule>
    <cfRule type="cellIs" dxfId="861" priority="36" operator="equal">
      <formula>6640</formula>
    </cfRule>
  </conditionalFormatting>
  <conditionalFormatting sqref="T6:T28">
    <cfRule type="cellIs" dxfId="860" priority="34" operator="lessThan">
      <formula>0</formula>
    </cfRule>
  </conditionalFormatting>
  <conditionalFormatting sqref="T7:T27">
    <cfRule type="cellIs" dxfId="859" priority="31" operator="lessThan">
      <formula>0</formula>
    </cfRule>
    <cfRule type="cellIs" dxfId="858" priority="32" operator="lessThan">
      <formula>0</formula>
    </cfRule>
    <cfRule type="cellIs" dxfId="857" priority="33" operator="lessThan">
      <formula>0</formula>
    </cfRule>
  </conditionalFormatting>
  <conditionalFormatting sqref="E4:E6 E28:K28">
    <cfRule type="cellIs" dxfId="856" priority="30" operator="equal">
      <formula>$E$4</formula>
    </cfRule>
  </conditionalFormatting>
  <conditionalFormatting sqref="D28:D29 D6 D4:M4">
    <cfRule type="cellIs" dxfId="855" priority="29" operator="equal">
      <formula>$D$4</formula>
    </cfRule>
  </conditionalFormatting>
  <conditionalFormatting sqref="I4:I6 I28:I29">
    <cfRule type="cellIs" dxfId="854" priority="28" operator="equal">
      <formula>$I$4</formula>
    </cfRule>
  </conditionalFormatting>
  <conditionalFormatting sqref="J4:J6 J28:J29">
    <cfRule type="cellIs" dxfId="853" priority="27" operator="equal">
      <formula>$J$4</formula>
    </cfRule>
  </conditionalFormatting>
  <conditionalFormatting sqref="K4:K6 K28:K29">
    <cfRule type="cellIs" dxfId="852" priority="26" operator="equal">
      <formula>$K$4</formula>
    </cfRule>
  </conditionalFormatting>
  <conditionalFormatting sqref="M4:M6">
    <cfRule type="cellIs" dxfId="851" priority="25" operator="equal">
      <formula>$L$4</formula>
    </cfRule>
  </conditionalFormatting>
  <conditionalFormatting sqref="T7:T28">
    <cfRule type="cellIs" dxfId="850" priority="22" operator="lessThan">
      <formula>0</formula>
    </cfRule>
    <cfRule type="cellIs" dxfId="849" priority="23" operator="lessThan">
      <formula>0</formula>
    </cfRule>
    <cfRule type="cellIs" dxfId="848" priority="24" operator="lessThan">
      <formula>0</formula>
    </cfRule>
  </conditionalFormatting>
  <conditionalFormatting sqref="D5:K5">
    <cfRule type="cellIs" dxfId="847" priority="21" operator="greaterThan">
      <formula>0</formula>
    </cfRule>
  </conditionalFormatting>
  <conditionalFormatting sqref="T6:T28">
    <cfRule type="cellIs" dxfId="846" priority="20" operator="lessThan">
      <formula>0</formula>
    </cfRule>
  </conditionalFormatting>
  <conditionalFormatting sqref="T7:T27">
    <cfRule type="cellIs" dxfId="845" priority="17" operator="lessThan">
      <formula>0</formula>
    </cfRule>
    <cfRule type="cellIs" dxfId="844" priority="18" operator="lessThan">
      <formula>0</formula>
    </cfRule>
    <cfRule type="cellIs" dxfId="843" priority="19" operator="lessThan">
      <formula>0</formula>
    </cfRule>
  </conditionalFormatting>
  <conditionalFormatting sqref="T7:T28">
    <cfRule type="cellIs" dxfId="842" priority="14" operator="lessThan">
      <formula>0</formula>
    </cfRule>
    <cfRule type="cellIs" dxfId="841" priority="15" operator="lessThan">
      <formula>0</formula>
    </cfRule>
    <cfRule type="cellIs" dxfId="840" priority="16" operator="lessThan">
      <formula>0</formula>
    </cfRule>
  </conditionalFormatting>
  <conditionalFormatting sqref="D5:K5">
    <cfRule type="cellIs" dxfId="839" priority="13" operator="greaterThan">
      <formula>0</formula>
    </cfRule>
  </conditionalFormatting>
  <conditionalFormatting sqref="L4 L6 L28:L29">
    <cfRule type="cellIs" dxfId="838" priority="12" operator="equal">
      <formula>$L$4</formula>
    </cfRule>
  </conditionalFormatting>
  <conditionalFormatting sqref="D7:S7">
    <cfRule type="cellIs" dxfId="837" priority="11" operator="greaterThan">
      <formula>0</formula>
    </cfRule>
  </conditionalFormatting>
  <conditionalFormatting sqref="D9:S9">
    <cfRule type="cellIs" dxfId="836" priority="10" operator="greaterThan">
      <formula>0</formula>
    </cfRule>
  </conditionalFormatting>
  <conditionalFormatting sqref="D11:S11">
    <cfRule type="cellIs" dxfId="835" priority="9" operator="greaterThan">
      <formula>0</formula>
    </cfRule>
  </conditionalFormatting>
  <conditionalFormatting sqref="D13:S13">
    <cfRule type="cellIs" dxfId="834" priority="8" operator="greaterThan">
      <formula>0</formula>
    </cfRule>
  </conditionalFormatting>
  <conditionalFormatting sqref="D15:S15">
    <cfRule type="cellIs" dxfId="833" priority="7" operator="greaterThan">
      <formula>0</formula>
    </cfRule>
  </conditionalFormatting>
  <conditionalFormatting sqref="D17:S17">
    <cfRule type="cellIs" dxfId="832" priority="6" operator="greaterThan">
      <formula>0</formula>
    </cfRule>
  </conditionalFormatting>
  <conditionalFormatting sqref="D19:S19">
    <cfRule type="cellIs" dxfId="831" priority="5" operator="greaterThan">
      <formula>0</formula>
    </cfRule>
  </conditionalFormatting>
  <conditionalFormatting sqref="D21:S21">
    <cfRule type="cellIs" dxfId="830" priority="4" operator="greaterThan">
      <formula>0</formula>
    </cfRule>
  </conditionalFormatting>
  <conditionalFormatting sqref="D23:S23">
    <cfRule type="cellIs" dxfId="829" priority="3" operator="greaterThan">
      <formula>0</formula>
    </cfRule>
  </conditionalFormatting>
  <conditionalFormatting sqref="D25:S25">
    <cfRule type="cellIs" dxfId="828" priority="2" operator="greaterThan">
      <formula>0</formula>
    </cfRule>
  </conditionalFormatting>
  <conditionalFormatting sqref="D27:S27">
    <cfRule type="cellIs" dxfId="827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7" activePane="bottomLeft" state="frozen"/>
      <selection pane="bottomLeft" activeCell="Q18" sqref="Q1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0" ht="15.75" thickBo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20" ht="18.75" x14ac:dyDescent="0.25">
      <c r="A3" s="102" t="s">
        <v>67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0" x14ac:dyDescent="0.25">
      <c r="A4" s="106" t="s">
        <v>1</v>
      </c>
      <c r="B4" s="106"/>
      <c r="C4" s="1"/>
      <c r="D4" s="2">
        <f>'13'!D29</f>
        <v>596677</v>
      </c>
      <c r="E4" s="2">
        <f>'13'!E29</f>
        <v>3250</v>
      </c>
      <c r="F4" s="2">
        <f>'13'!F29</f>
        <v>11310</v>
      </c>
      <c r="G4" s="2">
        <f>'13'!G29</f>
        <v>2040</v>
      </c>
      <c r="H4" s="2">
        <f>'13'!H29</f>
        <v>15590</v>
      </c>
      <c r="I4" s="2">
        <f>'13'!I29</f>
        <v>494</v>
      </c>
      <c r="J4" s="2">
        <f>'13'!J29</f>
        <v>244</v>
      </c>
      <c r="K4" s="2">
        <f>'13'!K29</f>
        <v>453</v>
      </c>
      <c r="L4" s="2">
        <f>'13'!L29</f>
        <v>35</v>
      </c>
      <c r="M4" s="3"/>
      <c r="N4" s="107"/>
      <c r="O4" s="107"/>
      <c r="P4" s="107"/>
      <c r="Q4" s="107"/>
      <c r="R4" s="107"/>
      <c r="S4" s="107"/>
      <c r="T4" s="107"/>
    </row>
    <row r="5" spans="1:20" x14ac:dyDescent="0.25">
      <c r="A5" s="106" t="s">
        <v>2</v>
      </c>
      <c r="B5" s="106"/>
      <c r="C5" s="1"/>
      <c r="D5" s="1">
        <v>415584</v>
      </c>
      <c r="E5" s="4"/>
      <c r="F5" s="4"/>
      <c r="G5" s="4"/>
      <c r="H5" s="4"/>
      <c r="I5" s="1"/>
      <c r="J5" s="1"/>
      <c r="K5" s="1"/>
      <c r="L5" s="1"/>
      <c r="M5" s="5"/>
      <c r="N5" s="107"/>
      <c r="O5" s="107"/>
      <c r="P5" s="107"/>
      <c r="Q5" s="107"/>
      <c r="R5" s="107"/>
      <c r="S5" s="107"/>
      <c r="T5" s="10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6399</v>
      </c>
      <c r="E7" s="22"/>
      <c r="F7" s="22"/>
      <c r="G7" s="22"/>
      <c r="H7" s="22"/>
      <c r="I7" s="23"/>
      <c r="J7" s="23"/>
      <c r="K7" s="23">
        <v>1</v>
      </c>
      <c r="L7" s="23"/>
      <c r="M7" s="20">
        <f>D7+E7*20+F7*10+G7*9+H7*9</f>
        <v>6399</v>
      </c>
      <c r="N7" s="24">
        <f>D7+E7*20+F7*10+G7*9+H7*9+I7*191+J7*191+K7*182+L7*100</f>
        <v>6581</v>
      </c>
      <c r="O7" s="25">
        <f>M7*2.75%</f>
        <v>175.9725</v>
      </c>
      <c r="P7" s="26"/>
      <c r="Q7" s="26">
        <v>75</v>
      </c>
      <c r="R7" s="24">
        <f>M7-(M7*2.75%)+I7*191+J7*191+K7*182+L7*100-Q7</f>
        <v>6330.0275000000001</v>
      </c>
      <c r="S7" s="25">
        <f>M7*0.95%</f>
        <v>60.790500000000002</v>
      </c>
      <c r="T7" s="27">
        <f>S7-Q7</f>
        <v>-14.209499999999998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>
        <v>6030</v>
      </c>
      <c r="E8" s="30"/>
      <c r="F8" s="30"/>
      <c r="G8" s="30"/>
      <c r="H8" s="30">
        <v>100</v>
      </c>
      <c r="I8" s="20">
        <v>3</v>
      </c>
      <c r="J8" s="20"/>
      <c r="K8" s="20"/>
      <c r="L8" s="20"/>
      <c r="M8" s="20">
        <f t="shared" ref="M8:M27" si="0">D8+E8*20+F8*10+G8*9+H8*9</f>
        <v>6930</v>
      </c>
      <c r="N8" s="24">
        <f t="shared" ref="N8:N27" si="1">D8+E8*20+F8*10+G8*9+H8*9+I8*191+J8*191+K8*182+L8*100</f>
        <v>7503</v>
      </c>
      <c r="O8" s="25">
        <f t="shared" ref="O8:O27" si="2">M8*2.75%</f>
        <v>190.57499999999999</v>
      </c>
      <c r="P8" s="26"/>
      <c r="Q8" s="26">
        <v>260</v>
      </c>
      <c r="R8" s="24">
        <f t="shared" ref="R8:R27" si="3">M8-(M8*2.75%)+I8*191+J8*191+K8*182+L8*100-Q8</f>
        <v>7052.4250000000002</v>
      </c>
      <c r="S8" s="25">
        <f t="shared" ref="S8:S27" si="4">M8*0.95%</f>
        <v>65.834999999999994</v>
      </c>
      <c r="T8" s="27">
        <f t="shared" ref="T8:T27" si="5">S8-Q8</f>
        <v>-194.16500000000002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12239</v>
      </c>
      <c r="E9" s="30">
        <v>50</v>
      </c>
      <c r="F9" s="30">
        <v>10</v>
      </c>
      <c r="G9" s="30"/>
      <c r="H9" s="30">
        <v>60</v>
      </c>
      <c r="I9" s="20">
        <v>4</v>
      </c>
      <c r="J9" s="20"/>
      <c r="K9" s="20">
        <v>5</v>
      </c>
      <c r="L9" s="20"/>
      <c r="M9" s="20">
        <f t="shared" si="0"/>
        <v>13879</v>
      </c>
      <c r="N9" s="24">
        <f t="shared" si="1"/>
        <v>15553</v>
      </c>
      <c r="O9" s="25">
        <f t="shared" si="2"/>
        <v>381.67250000000001</v>
      </c>
      <c r="P9" s="26">
        <v>2000</v>
      </c>
      <c r="Q9" s="26">
        <v>111</v>
      </c>
      <c r="R9" s="24">
        <f t="shared" si="3"/>
        <v>15060.327499999999</v>
      </c>
      <c r="S9" s="25">
        <f t="shared" si="4"/>
        <v>131.85050000000001</v>
      </c>
      <c r="T9" s="27">
        <f t="shared" si="5"/>
        <v>20.850500000000011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6491</v>
      </c>
      <c r="E10" s="30"/>
      <c r="F10" s="30"/>
      <c r="G10" s="30"/>
      <c r="H10" s="30"/>
      <c r="I10" s="20">
        <v>2</v>
      </c>
      <c r="J10" s="20"/>
      <c r="K10" s="20"/>
      <c r="L10" s="20"/>
      <c r="M10" s="20">
        <f t="shared" si="0"/>
        <v>6491</v>
      </c>
      <c r="N10" s="24">
        <f t="shared" si="1"/>
        <v>6873</v>
      </c>
      <c r="O10" s="25">
        <f t="shared" si="2"/>
        <v>178.5025</v>
      </c>
      <c r="P10" s="26"/>
      <c r="Q10" s="26">
        <v>29</v>
      </c>
      <c r="R10" s="24">
        <f t="shared" si="3"/>
        <v>6665.4975000000004</v>
      </c>
      <c r="S10" s="25">
        <f t="shared" si="4"/>
        <v>61.664499999999997</v>
      </c>
      <c r="T10" s="27">
        <f t="shared" si="5"/>
        <v>32.664499999999997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7043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7043</v>
      </c>
      <c r="N11" s="24">
        <f t="shared" si="1"/>
        <v>7043</v>
      </c>
      <c r="O11" s="25">
        <f t="shared" si="2"/>
        <v>193.6825</v>
      </c>
      <c r="P11" s="26">
        <v>2000</v>
      </c>
      <c r="Q11" s="26">
        <v>39</v>
      </c>
      <c r="R11" s="24">
        <f t="shared" si="3"/>
        <v>6810.3175000000001</v>
      </c>
      <c r="S11" s="25">
        <f t="shared" si="4"/>
        <v>66.908500000000004</v>
      </c>
      <c r="T11" s="27">
        <f t="shared" si="5"/>
        <v>27.908500000000004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5811</v>
      </c>
      <c r="E12" s="30"/>
      <c r="F12" s="30">
        <v>10</v>
      </c>
      <c r="G12" s="30"/>
      <c r="H12" s="30">
        <v>50</v>
      </c>
      <c r="I12" s="20">
        <v>5</v>
      </c>
      <c r="J12" s="20"/>
      <c r="K12" s="20"/>
      <c r="L12" s="20"/>
      <c r="M12" s="20">
        <f t="shared" si="0"/>
        <v>6361</v>
      </c>
      <c r="N12" s="24">
        <f t="shared" si="1"/>
        <v>7316</v>
      </c>
      <c r="O12" s="25">
        <f t="shared" si="2"/>
        <v>174.92750000000001</v>
      </c>
      <c r="P12" s="26">
        <v>2818</v>
      </c>
      <c r="Q12" s="26">
        <v>31</v>
      </c>
      <c r="R12" s="24">
        <f t="shared" si="3"/>
        <v>7110.0725000000002</v>
      </c>
      <c r="S12" s="25">
        <f t="shared" si="4"/>
        <v>60.429499999999997</v>
      </c>
      <c r="T12" s="27">
        <f t="shared" si="5"/>
        <v>29.429499999999997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5160</v>
      </c>
      <c r="E13" s="30"/>
      <c r="F13" s="30"/>
      <c r="G13" s="30"/>
      <c r="H13" s="30">
        <v>50</v>
      </c>
      <c r="I13" s="20"/>
      <c r="J13" s="20"/>
      <c r="K13" s="20"/>
      <c r="L13" s="20"/>
      <c r="M13" s="20">
        <f t="shared" si="0"/>
        <v>5610</v>
      </c>
      <c r="N13" s="24">
        <f t="shared" si="1"/>
        <v>5610</v>
      </c>
      <c r="O13" s="25">
        <f t="shared" si="2"/>
        <v>154.27500000000001</v>
      </c>
      <c r="P13" s="26">
        <v>345</v>
      </c>
      <c r="Q13" s="26"/>
      <c r="R13" s="24">
        <f t="shared" si="3"/>
        <v>5455.7250000000004</v>
      </c>
      <c r="S13" s="25">
        <f t="shared" si="4"/>
        <v>53.295000000000002</v>
      </c>
      <c r="T13" s="27">
        <f t="shared" si="5"/>
        <v>53.295000000000002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>
        <v>11142</v>
      </c>
      <c r="E14" s="30"/>
      <c r="F14" s="30"/>
      <c r="G14" s="30"/>
      <c r="H14" s="30">
        <v>60</v>
      </c>
      <c r="I14" s="20">
        <v>3</v>
      </c>
      <c r="J14" s="20"/>
      <c r="K14" s="20"/>
      <c r="L14" s="20"/>
      <c r="M14" s="20">
        <f t="shared" si="0"/>
        <v>11682</v>
      </c>
      <c r="N14" s="24">
        <f t="shared" si="1"/>
        <v>12255</v>
      </c>
      <c r="O14" s="25">
        <f t="shared" si="2"/>
        <v>321.255</v>
      </c>
      <c r="P14" s="26">
        <v>1000</v>
      </c>
      <c r="Q14" s="26"/>
      <c r="R14" s="24">
        <f t="shared" si="3"/>
        <v>11933.745000000001</v>
      </c>
      <c r="S14" s="25">
        <f t="shared" si="4"/>
        <v>110.979</v>
      </c>
      <c r="T14" s="27">
        <f t="shared" si="5"/>
        <v>110.979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>
        <v>11424</v>
      </c>
      <c r="E15" s="30">
        <v>10</v>
      </c>
      <c r="F15" s="30">
        <v>10</v>
      </c>
      <c r="G15" s="30"/>
      <c r="H15" s="30"/>
      <c r="I15" s="20">
        <v>5</v>
      </c>
      <c r="J15" s="20"/>
      <c r="K15" s="20">
        <v>3</v>
      </c>
      <c r="L15" s="20"/>
      <c r="M15" s="20">
        <f t="shared" si="0"/>
        <v>11724</v>
      </c>
      <c r="N15" s="24">
        <f t="shared" si="1"/>
        <v>13225</v>
      </c>
      <c r="O15" s="25">
        <f t="shared" si="2"/>
        <v>322.41000000000003</v>
      </c>
      <c r="P15" s="26"/>
      <c r="Q15" s="26">
        <v>122</v>
      </c>
      <c r="R15" s="24">
        <f t="shared" si="3"/>
        <v>12780.59</v>
      </c>
      <c r="S15" s="25">
        <f t="shared" si="4"/>
        <v>111.378</v>
      </c>
      <c r="T15" s="27">
        <f t="shared" si="5"/>
        <v>-10.622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13303</v>
      </c>
      <c r="E16" s="30"/>
      <c r="F16" s="30"/>
      <c r="G16" s="30"/>
      <c r="H16" s="30">
        <v>40</v>
      </c>
      <c r="I16" s="20">
        <v>10</v>
      </c>
      <c r="J16" s="20"/>
      <c r="K16" s="20"/>
      <c r="L16" s="20"/>
      <c r="M16" s="20">
        <f t="shared" si="0"/>
        <v>13663</v>
      </c>
      <c r="N16" s="24">
        <f t="shared" si="1"/>
        <v>15573</v>
      </c>
      <c r="O16" s="25">
        <f t="shared" si="2"/>
        <v>375.73250000000002</v>
      </c>
      <c r="P16" s="26"/>
      <c r="Q16" s="26">
        <v>500</v>
      </c>
      <c r="R16" s="24">
        <f t="shared" si="3"/>
        <v>14697.2675</v>
      </c>
      <c r="S16" s="25">
        <f t="shared" si="4"/>
        <v>129.79849999999999</v>
      </c>
      <c r="T16" s="27">
        <f t="shared" si="5"/>
        <v>-370.20150000000001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>
        <v>2527</v>
      </c>
      <c r="E17" s="30"/>
      <c r="F17" s="30"/>
      <c r="G17" s="30"/>
      <c r="H17" s="30">
        <v>100</v>
      </c>
      <c r="I17" s="20">
        <v>5</v>
      </c>
      <c r="J17" s="20"/>
      <c r="K17" s="20"/>
      <c r="L17" s="20"/>
      <c r="M17" s="20">
        <f t="shared" si="0"/>
        <v>3427</v>
      </c>
      <c r="N17" s="24">
        <f t="shared" si="1"/>
        <v>4382</v>
      </c>
      <c r="O17" s="25">
        <f t="shared" si="2"/>
        <v>94.242500000000007</v>
      </c>
      <c r="P17" s="26"/>
      <c r="Q17" s="26">
        <v>47</v>
      </c>
      <c r="R17" s="24">
        <f t="shared" si="3"/>
        <v>4240.7574999999997</v>
      </c>
      <c r="S17" s="25">
        <f t="shared" si="4"/>
        <v>32.5565</v>
      </c>
      <c r="T17" s="27">
        <f t="shared" si="5"/>
        <v>-14.4435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>
        <v>23671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23671</v>
      </c>
      <c r="N18" s="24">
        <f t="shared" si="1"/>
        <v>23671</v>
      </c>
      <c r="O18" s="25">
        <f t="shared" si="2"/>
        <v>650.95249999999999</v>
      </c>
      <c r="P18" s="26">
        <v>9635</v>
      </c>
      <c r="Q18" s="26">
        <v>150</v>
      </c>
      <c r="R18" s="24">
        <f t="shared" si="3"/>
        <v>22870.047500000001</v>
      </c>
      <c r="S18" s="25">
        <f t="shared" si="4"/>
        <v>224.87449999999998</v>
      </c>
      <c r="T18" s="27">
        <f t="shared" si="5"/>
        <v>74.874499999999983</v>
      </c>
    </row>
    <row r="19" spans="1:20" ht="15.75" x14ac:dyDescent="0.25">
      <c r="A19" s="28">
        <v>13</v>
      </c>
      <c r="B19" s="20">
        <v>1908446146</v>
      </c>
      <c r="C19" s="20">
        <v>7570</v>
      </c>
      <c r="D19" s="29">
        <v>9971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9971</v>
      </c>
      <c r="N19" s="24">
        <f t="shared" si="1"/>
        <v>9971</v>
      </c>
      <c r="O19" s="25">
        <f t="shared" si="2"/>
        <v>274.20249999999999</v>
      </c>
      <c r="P19" s="26">
        <v>8170</v>
      </c>
      <c r="Q19" s="26">
        <v>127</v>
      </c>
      <c r="R19" s="24">
        <f t="shared" si="3"/>
        <v>9569.7975000000006</v>
      </c>
      <c r="S19" s="25">
        <f t="shared" si="4"/>
        <v>94.724499999999992</v>
      </c>
      <c r="T19" s="27">
        <f t="shared" si="5"/>
        <v>-32.275500000000008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4421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4421</v>
      </c>
      <c r="N20" s="24">
        <f t="shared" si="1"/>
        <v>4421</v>
      </c>
      <c r="O20" s="25">
        <f t="shared" si="2"/>
        <v>121.5775</v>
      </c>
      <c r="P20" s="26"/>
      <c r="Q20" s="26">
        <v>80</v>
      </c>
      <c r="R20" s="24">
        <f t="shared" si="3"/>
        <v>4219.4224999999997</v>
      </c>
      <c r="S20" s="25">
        <f t="shared" si="4"/>
        <v>41.999499999999998</v>
      </c>
      <c r="T20" s="27">
        <f t="shared" si="5"/>
        <v>-38.000500000000002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>
        <v>8688</v>
      </c>
      <c r="E21" s="30">
        <v>50</v>
      </c>
      <c r="F21" s="30">
        <v>60</v>
      </c>
      <c r="G21" s="30"/>
      <c r="H21" s="30">
        <v>200</v>
      </c>
      <c r="I21" s="20">
        <v>1</v>
      </c>
      <c r="J21" s="20"/>
      <c r="K21" s="20"/>
      <c r="L21" s="20"/>
      <c r="M21" s="20">
        <f t="shared" si="0"/>
        <v>12088</v>
      </c>
      <c r="N21" s="24">
        <f t="shared" si="1"/>
        <v>12279</v>
      </c>
      <c r="O21" s="25">
        <f t="shared" si="2"/>
        <v>332.42</v>
      </c>
      <c r="P21" s="26"/>
      <c r="Q21" s="26">
        <v>20</v>
      </c>
      <c r="R21" s="24">
        <f t="shared" si="3"/>
        <v>11926.58</v>
      </c>
      <c r="S21" s="25">
        <f t="shared" si="4"/>
        <v>114.836</v>
      </c>
      <c r="T21" s="27">
        <f t="shared" si="5"/>
        <v>94.835999999999999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16247</v>
      </c>
      <c r="E22" s="30"/>
      <c r="F22" s="30"/>
      <c r="G22" s="20"/>
      <c r="H22" s="30"/>
      <c r="I22" s="20">
        <v>1</v>
      </c>
      <c r="J22" s="20"/>
      <c r="K22" s="20"/>
      <c r="L22" s="20"/>
      <c r="M22" s="20">
        <f t="shared" si="0"/>
        <v>16247</v>
      </c>
      <c r="N22" s="24">
        <f t="shared" si="1"/>
        <v>16438</v>
      </c>
      <c r="O22" s="25">
        <f t="shared" si="2"/>
        <v>446.79250000000002</v>
      </c>
      <c r="P22" s="26">
        <v>5080</v>
      </c>
      <c r="Q22" s="26">
        <v>150</v>
      </c>
      <c r="R22" s="24">
        <f t="shared" si="3"/>
        <v>15841.2075</v>
      </c>
      <c r="S22" s="25">
        <f t="shared" si="4"/>
        <v>154.34649999999999</v>
      </c>
      <c r="T22" s="27">
        <f t="shared" si="5"/>
        <v>4.3464999999999918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>
        <v>6671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6671</v>
      </c>
      <c r="N23" s="24">
        <f t="shared" si="1"/>
        <v>6671</v>
      </c>
      <c r="O23" s="25">
        <f t="shared" si="2"/>
        <v>183.45250000000001</v>
      </c>
      <c r="P23" s="26">
        <v>11920</v>
      </c>
      <c r="Q23" s="26">
        <v>60</v>
      </c>
      <c r="R23" s="24">
        <f t="shared" si="3"/>
        <v>6427.5474999999997</v>
      </c>
      <c r="S23" s="25">
        <f t="shared" si="4"/>
        <v>63.374499999999998</v>
      </c>
      <c r="T23" s="27">
        <f t="shared" si="5"/>
        <v>3.3744999999999976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>
        <v>25002</v>
      </c>
      <c r="E24" s="30"/>
      <c r="F24" s="30"/>
      <c r="G24" s="30"/>
      <c r="H24" s="30">
        <v>100</v>
      </c>
      <c r="I24" s="20"/>
      <c r="J24" s="20"/>
      <c r="K24" s="20">
        <v>8</v>
      </c>
      <c r="L24" s="20"/>
      <c r="M24" s="20">
        <f t="shared" si="0"/>
        <v>25902</v>
      </c>
      <c r="N24" s="24">
        <f t="shared" si="1"/>
        <v>27358</v>
      </c>
      <c r="O24" s="25">
        <f t="shared" si="2"/>
        <v>712.30499999999995</v>
      </c>
      <c r="P24" s="26">
        <v>5000</v>
      </c>
      <c r="Q24" s="26"/>
      <c r="R24" s="24">
        <f t="shared" si="3"/>
        <v>26645.695</v>
      </c>
      <c r="S24" s="25">
        <f t="shared" si="4"/>
        <v>246.06899999999999</v>
      </c>
      <c r="T24" s="27">
        <f t="shared" si="5"/>
        <v>246.06899999999999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>
        <v>11720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11720</v>
      </c>
      <c r="N25" s="24">
        <f t="shared" si="1"/>
        <v>11720</v>
      </c>
      <c r="O25" s="25">
        <f t="shared" si="2"/>
        <v>322.3</v>
      </c>
      <c r="P25" s="26"/>
      <c r="Q25" s="26">
        <v>104</v>
      </c>
      <c r="R25" s="24">
        <f t="shared" si="3"/>
        <v>11293.7</v>
      </c>
      <c r="S25" s="25">
        <f t="shared" si="4"/>
        <v>111.34</v>
      </c>
      <c r="T25" s="27">
        <f t="shared" si="5"/>
        <v>7.3400000000000034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>
        <v>6856</v>
      </c>
      <c r="E26" s="29">
        <v>10</v>
      </c>
      <c r="F26" s="30">
        <v>10</v>
      </c>
      <c r="G26" s="30">
        <v>100</v>
      </c>
      <c r="H26" s="30">
        <v>70</v>
      </c>
      <c r="I26" s="20"/>
      <c r="J26" s="20"/>
      <c r="K26" s="20"/>
      <c r="L26" s="20"/>
      <c r="M26" s="20">
        <f t="shared" si="0"/>
        <v>8686</v>
      </c>
      <c r="N26" s="24">
        <f t="shared" si="1"/>
        <v>8686</v>
      </c>
      <c r="O26" s="25">
        <f t="shared" si="2"/>
        <v>238.86500000000001</v>
      </c>
      <c r="P26" s="26">
        <v>1000</v>
      </c>
      <c r="Q26" s="26">
        <v>77</v>
      </c>
      <c r="R26" s="24">
        <f t="shared" si="3"/>
        <v>8370.1350000000002</v>
      </c>
      <c r="S26" s="25">
        <f t="shared" si="4"/>
        <v>82.516999999999996</v>
      </c>
      <c r="T26" s="27">
        <f t="shared" si="5"/>
        <v>5.5169999999999959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>
        <v>8296</v>
      </c>
      <c r="E27" s="38"/>
      <c r="F27" s="39"/>
      <c r="G27" s="39"/>
      <c r="H27" s="39"/>
      <c r="I27" s="31">
        <v>3</v>
      </c>
      <c r="J27" s="31"/>
      <c r="K27" s="31"/>
      <c r="L27" s="31"/>
      <c r="M27" s="31">
        <f t="shared" si="0"/>
        <v>8296</v>
      </c>
      <c r="N27" s="40">
        <f t="shared" si="1"/>
        <v>8869</v>
      </c>
      <c r="O27" s="25">
        <f t="shared" si="2"/>
        <v>228.14000000000001</v>
      </c>
      <c r="P27" s="41">
        <v>9000</v>
      </c>
      <c r="Q27" s="41">
        <v>100</v>
      </c>
      <c r="R27" s="24">
        <f t="shared" si="3"/>
        <v>8540.86</v>
      </c>
      <c r="S27" s="42">
        <f t="shared" si="4"/>
        <v>78.811999999999998</v>
      </c>
      <c r="T27" s="43">
        <f t="shared" si="5"/>
        <v>-21.188000000000002</v>
      </c>
    </row>
    <row r="28" spans="1:20" ht="16.5" thickBot="1" x14ac:dyDescent="0.3">
      <c r="A28" s="92" t="s">
        <v>37</v>
      </c>
      <c r="B28" s="93"/>
      <c r="C28" s="94"/>
      <c r="D28" s="44">
        <f>SUM(D7:D27)</f>
        <v>209112</v>
      </c>
      <c r="E28" s="45">
        <f>SUM(E7:E27)</f>
        <v>120</v>
      </c>
      <c r="F28" s="45">
        <f t="shared" ref="F28:T28" si="6">SUM(F7:F27)</f>
        <v>100</v>
      </c>
      <c r="G28" s="45">
        <f t="shared" si="6"/>
        <v>100</v>
      </c>
      <c r="H28" s="45">
        <f t="shared" si="6"/>
        <v>830</v>
      </c>
      <c r="I28" s="45">
        <f t="shared" si="6"/>
        <v>42</v>
      </c>
      <c r="J28" s="45">
        <f t="shared" si="6"/>
        <v>0</v>
      </c>
      <c r="K28" s="45">
        <f t="shared" si="6"/>
        <v>17</v>
      </c>
      <c r="L28" s="45">
        <f t="shared" si="6"/>
        <v>0</v>
      </c>
      <c r="M28" s="45">
        <f t="shared" si="6"/>
        <v>220882</v>
      </c>
      <c r="N28" s="45">
        <f t="shared" si="6"/>
        <v>231998</v>
      </c>
      <c r="O28" s="46">
        <f t="shared" si="6"/>
        <v>6074.2550000000001</v>
      </c>
      <c r="P28" s="45">
        <f t="shared" si="6"/>
        <v>57968</v>
      </c>
      <c r="Q28" s="45">
        <f t="shared" si="6"/>
        <v>2082</v>
      </c>
      <c r="R28" s="45">
        <f t="shared" si="6"/>
        <v>223841.745</v>
      </c>
      <c r="S28" s="45">
        <f t="shared" si="6"/>
        <v>2098.3789999999999</v>
      </c>
      <c r="T28" s="47">
        <f t="shared" si="6"/>
        <v>16.379000000000005</v>
      </c>
    </row>
    <row r="29" spans="1:20" ht="15.75" thickBot="1" x14ac:dyDescent="0.3">
      <c r="A29" s="95" t="s">
        <v>38</v>
      </c>
      <c r="B29" s="96"/>
      <c r="C29" s="97"/>
      <c r="D29" s="48">
        <f>D4+D5-D28</f>
        <v>803149</v>
      </c>
      <c r="E29" s="48">
        <f t="shared" ref="E29:L29" si="7">E4+E5-E28</f>
        <v>3130</v>
      </c>
      <c r="F29" s="48">
        <f t="shared" si="7"/>
        <v>11210</v>
      </c>
      <c r="G29" s="48">
        <f t="shared" si="7"/>
        <v>1940</v>
      </c>
      <c r="H29" s="48">
        <f t="shared" si="7"/>
        <v>14760</v>
      </c>
      <c r="I29" s="48">
        <f t="shared" si="7"/>
        <v>452</v>
      </c>
      <c r="J29" s="48">
        <f t="shared" si="7"/>
        <v>244</v>
      </c>
      <c r="K29" s="48">
        <f t="shared" si="7"/>
        <v>436</v>
      </c>
      <c r="L29" s="48">
        <f t="shared" si="7"/>
        <v>35</v>
      </c>
      <c r="M29" s="98"/>
      <c r="N29" s="99"/>
      <c r="O29" s="99"/>
      <c r="P29" s="99"/>
      <c r="Q29" s="99"/>
      <c r="R29" s="99"/>
      <c r="S29" s="99"/>
      <c r="T29" s="10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26" priority="43" operator="equal">
      <formula>212030016606640</formula>
    </cfRule>
  </conditionalFormatting>
  <conditionalFormatting sqref="D29 E4:E6 E28:K29">
    <cfRule type="cellIs" dxfId="825" priority="41" operator="equal">
      <formula>$E$4</formula>
    </cfRule>
    <cfRule type="cellIs" dxfId="824" priority="42" operator="equal">
      <formula>2120</formula>
    </cfRule>
  </conditionalFormatting>
  <conditionalFormatting sqref="D29:E29 F4:F6 F28:F29">
    <cfRule type="cellIs" dxfId="823" priority="39" operator="equal">
      <formula>$F$4</formula>
    </cfRule>
    <cfRule type="cellIs" dxfId="822" priority="40" operator="equal">
      <formula>300</formula>
    </cfRule>
  </conditionalFormatting>
  <conditionalFormatting sqref="G4:G6 G28:G29">
    <cfRule type="cellIs" dxfId="821" priority="37" operator="equal">
      <formula>$G$4</formula>
    </cfRule>
    <cfRule type="cellIs" dxfId="820" priority="38" operator="equal">
      <formula>1660</formula>
    </cfRule>
  </conditionalFormatting>
  <conditionalFormatting sqref="H4:H6 H28:H29">
    <cfRule type="cellIs" dxfId="819" priority="35" operator="equal">
      <formula>$H$4</formula>
    </cfRule>
    <cfRule type="cellIs" dxfId="818" priority="36" operator="equal">
      <formula>6640</formula>
    </cfRule>
  </conditionalFormatting>
  <conditionalFormatting sqref="T6:T28">
    <cfRule type="cellIs" dxfId="817" priority="34" operator="lessThan">
      <formula>0</formula>
    </cfRule>
  </conditionalFormatting>
  <conditionalFormatting sqref="T7:T27">
    <cfRule type="cellIs" dxfId="816" priority="31" operator="lessThan">
      <formula>0</formula>
    </cfRule>
    <cfRule type="cellIs" dxfId="815" priority="32" operator="lessThan">
      <formula>0</formula>
    </cfRule>
    <cfRule type="cellIs" dxfId="814" priority="33" operator="lessThan">
      <formula>0</formula>
    </cfRule>
  </conditionalFormatting>
  <conditionalFormatting sqref="E4:E6 E28:K28">
    <cfRule type="cellIs" dxfId="813" priority="30" operator="equal">
      <formula>$E$4</formula>
    </cfRule>
  </conditionalFormatting>
  <conditionalFormatting sqref="D28:D29 D6 D4:M4">
    <cfRule type="cellIs" dxfId="812" priority="29" operator="equal">
      <formula>$D$4</formula>
    </cfRule>
  </conditionalFormatting>
  <conditionalFormatting sqref="I4:I6 I28:I29">
    <cfRule type="cellIs" dxfId="811" priority="28" operator="equal">
      <formula>$I$4</formula>
    </cfRule>
  </conditionalFormatting>
  <conditionalFormatting sqref="J4:J6 J28:J29">
    <cfRule type="cellIs" dxfId="810" priority="27" operator="equal">
      <formula>$J$4</formula>
    </cfRule>
  </conditionalFormatting>
  <conditionalFormatting sqref="K4:K6 K28:K29">
    <cfRule type="cellIs" dxfId="809" priority="26" operator="equal">
      <formula>$K$4</formula>
    </cfRule>
  </conditionalFormatting>
  <conditionalFormatting sqref="M4:M6">
    <cfRule type="cellIs" dxfId="808" priority="25" operator="equal">
      <formula>$L$4</formula>
    </cfRule>
  </conditionalFormatting>
  <conditionalFormatting sqref="T7:T28">
    <cfRule type="cellIs" dxfId="807" priority="22" operator="lessThan">
      <formula>0</formula>
    </cfRule>
    <cfRule type="cellIs" dxfId="806" priority="23" operator="lessThan">
      <formula>0</formula>
    </cfRule>
    <cfRule type="cellIs" dxfId="805" priority="24" operator="lessThan">
      <formula>0</formula>
    </cfRule>
  </conditionalFormatting>
  <conditionalFormatting sqref="D5:K5">
    <cfRule type="cellIs" dxfId="804" priority="21" operator="greaterThan">
      <formula>0</formula>
    </cfRule>
  </conditionalFormatting>
  <conditionalFormatting sqref="T6:T28">
    <cfRule type="cellIs" dxfId="803" priority="20" operator="lessThan">
      <formula>0</formula>
    </cfRule>
  </conditionalFormatting>
  <conditionalFormatting sqref="T7:T27">
    <cfRule type="cellIs" dxfId="802" priority="17" operator="lessThan">
      <formula>0</formula>
    </cfRule>
    <cfRule type="cellIs" dxfId="801" priority="18" operator="lessThan">
      <formula>0</formula>
    </cfRule>
    <cfRule type="cellIs" dxfId="800" priority="19" operator="lessThan">
      <formula>0</formula>
    </cfRule>
  </conditionalFormatting>
  <conditionalFormatting sqref="T7:T28">
    <cfRule type="cellIs" dxfId="799" priority="14" operator="lessThan">
      <formula>0</formula>
    </cfRule>
    <cfRule type="cellIs" dxfId="798" priority="15" operator="lessThan">
      <formula>0</formula>
    </cfRule>
    <cfRule type="cellIs" dxfId="797" priority="16" operator="lessThan">
      <formula>0</formula>
    </cfRule>
  </conditionalFormatting>
  <conditionalFormatting sqref="D5:K5">
    <cfRule type="cellIs" dxfId="796" priority="13" operator="greaterThan">
      <formula>0</formula>
    </cfRule>
  </conditionalFormatting>
  <conditionalFormatting sqref="L4 L6 L28:L29">
    <cfRule type="cellIs" dxfId="795" priority="12" operator="equal">
      <formula>$L$4</formula>
    </cfRule>
  </conditionalFormatting>
  <conditionalFormatting sqref="D7:S7">
    <cfRule type="cellIs" dxfId="794" priority="11" operator="greaterThan">
      <formula>0</formula>
    </cfRule>
  </conditionalFormatting>
  <conditionalFormatting sqref="D9:S9">
    <cfRule type="cellIs" dxfId="793" priority="10" operator="greaterThan">
      <formula>0</formula>
    </cfRule>
  </conditionalFormatting>
  <conditionalFormatting sqref="D11:S11">
    <cfRule type="cellIs" dxfId="792" priority="9" operator="greaterThan">
      <formula>0</formula>
    </cfRule>
  </conditionalFormatting>
  <conditionalFormatting sqref="D13:S13">
    <cfRule type="cellIs" dxfId="791" priority="8" operator="greaterThan">
      <formula>0</formula>
    </cfRule>
  </conditionalFormatting>
  <conditionalFormatting sqref="D15:S15">
    <cfRule type="cellIs" dxfId="790" priority="7" operator="greaterThan">
      <formula>0</formula>
    </cfRule>
  </conditionalFormatting>
  <conditionalFormatting sqref="D17:S17">
    <cfRule type="cellIs" dxfId="789" priority="6" operator="greaterThan">
      <formula>0</formula>
    </cfRule>
  </conditionalFormatting>
  <conditionalFormatting sqref="D19:S19">
    <cfRule type="cellIs" dxfId="788" priority="5" operator="greaterThan">
      <formula>0</formula>
    </cfRule>
  </conditionalFormatting>
  <conditionalFormatting sqref="D21:S21">
    <cfRule type="cellIs" dxfId="787" priority="4" operator="greaterThan">
      <formula>0</formula>
    </cfRule>
  </conditionalFormatting>
  <conditionalFormatting sqref="D23:S23">
    <cfRule type="cellIs" dxfId="786" priority="3" operator="greaterThan">
      <formula>0</formula>
    </cfRule>
  </conditionalFormatting>
  <conditionalFormatting sqref="D25:S25">
    <cfRule type="cellIs" dxfId="785" priority="2" operator="greaterThan">
      <formula>0</formula>
    </cfRule>
  </conditionalFormatting>
  <conditionalFormatting sqref="D27:S27">
    <cfRule type="cellIs" dxfId="784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I32" sqref="I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0" ht="15.75" thickBo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20" ht="18.75" x14ac:dyDescent="0.25">
      <c r="A3" s="102" t="s">
        <v>39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0" x14ac:dyDescent="0.25">
      <c r="A4" s="106" t="s">
        <v>1</v>
      </c>
      <c r="B4" s="106"/>
      <c r="C4" s="1"/>
      <c r="D4" s="2">
        <f>'14'!D29</f>
        <v>803149</v>
      </c>
      <c r="E4" s="2">
        <f>'14'!E29</f>
        <v>3130</v>
      </c>
      <c r="F4" s="2">
        <f>'14'!F29</f>
        <v>11210</v>
      </c>
      <c r="G4" s="2">
        <f>'14'!G29</f>
        <v>1940</v>
      </c>
      <c r="H4" s="2">
        <f>'14'!H29</f>
        <v>14760</v>
      </c>
      <c r="I4" s="2">
        <f>'14'!I29</f>
        <v>452</v>
      </c>
      <c r="J4" s="2">
        <f>'14'!J29</f>
        <v>244</v>
      </c>
      <c r="K4" s="2">
        <f>'14'!K29</f>
        <v>436</v>
      </c>
      <c r="L4" s="2">
        <f>'14'!L29</f>
        <v>35</v>
      </c>
      <c r="M4" s="3"/>
      <c r="N4" s="107"/>
      <c r="O4" s="107"/>
      <c r="P4" s="107"/>
      <c r="Q4" s="107"/>
      <c r="R4" s="107"/>
      <c r="S4" s="107"/>
      <c r="T4" s="107"/>
    </row>
    <row r="5" spans="1:20" x14ac:dyDescent="0.25">
      <c r="A5" s="106" t="s">
        <v>2</v>
      </c>
      <c r="B5" s="10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7"/>
      <c r="O5" s="107"/>
      <c r="P5" s="107"/>
      <c r="Q5" s="107"/>
      <c r="R5" s="107"/>
      <c r="S5" s="107"/>
      <c r="T5" s="10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2" t="s">
        <v>37</v>
      </c>
      <c r="B28" s="93"/>
      <c r="C28" s="94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/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95" t="s">
        <v>38</v>
      </c>
      <c r="B29" s="96"/>
      <c r="C29" s="97"/>
      <c r="D29" s="48">
        <f>D4+D5-D28</f>
        <v>803149</v>
      </c>
      <c r="E29" s="48">
        <f t="shared" ref="E29:L29" si="7">E4+E5-E28</f>
        <v>3130</v>
      </c>
      <c r="F29" s="48">
        <f t="shared" si="7"/>
        <v>11210</v>
      </c>
      <c r="G29" s="48">
        <f t="shared" si="7"/>
        <v>1940</v>
      </c>
      <c r="H29" s="48">
        <f t="shared" si="7"/>
        <v>14760</v>
      </c>
      <c r="I29" s="48">
        <f t="shared" si="7"/>
        <v>452</v>
      </c>
      <c r="J29" s="48">
        <f t="shared" si="7"/>
        <v>244</v>
      </c>
      <c r="K29" s="48">
        <f t="shared" si="7"/>
        <v>436</v>
      </c>
      <c r="L29" s="48">
        <f t="shared" si="7"/>
        <v>35</v>
      </c>
      <c r="M29" s="98"/>
      <c r="N29" s="99"/>
      <c r="O29" s="99"/>
      <c r="P29" s="99"/>
      <c r="Q29" s="99"/>
      <c r="R29" s="99"/>
      <c r="S29" s="99"/>
      <c r="T29" s="10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>
        <v>154</v>
      </c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83" priority="43" operator="equal">
      <formula>212030016606640</formula>
    </cfRule>
  </conditionalFormatting>
  <conditionalFormatting sqref="D29 E4:E6 E28:K29">
    <cfRule type="cellIs" dxfId="782" priority="41" operator="equal">
      <formula>$E$4</formula>
    </cfRule>
    <cfRule type="cellIs" dxfId="781" priority="42" operator="equal">
      <formula>2120</formula>
    </cfRule>
  </conditionalFormatting>
  <conditionalFormatting sqref="D29:E29 F4:F6 F28:F29">
    <cfRule type="cellIs" dxfId="780" priority="39" operator="equal">
      <formula>$F$4</formula>
    </cfRule>
    <cfRule type="cellIs" dxfId="779" priority="40" operator="equal">
      <formula>300</formula>
    </cfRule>
  </conditionalFormatting>
  <conditionalFormatting sqref="G4:G6 G28:G29">
    <cfRule type="cellIs" dxfId="778" priority="37" operator="equal">
      <formula>$G$4</formula>
    </cfRule>
    <cfRule type="cellIs" dxfId="777" priority="38" operator="equal">
      <formula>1660</formula>
    </cfRule>
  </conditionalFormatting>
  <conditionalFormatting sqref="H4:H6 H28:H29">
    <cfRule type="cellIs" dxfId="776" priority="35" operator="equal">
      <formula>$H$4</formula>
    </cfRule>
    <cfRule type="cellIs" dxfId="775" priority="36" operator="equal">
      <formula>6640</formula>
    </cfRule>
  </conditionalFormatting>
  <conditionalFormatting sqref="T6:T28">
    <cfRule type="cellIs" dxfId="774" priority="34" operator="lessThan">
      <formula>0</formula>
    </cfRule>
  </conditionalFormatting>
  <conditionalFormatting sqref="T7:T27">
    <cfRule type="cellIs" dxfId="773" priority="31" operator="lessThan">
      <formula>0</formula>
    </cfRule>
    <cfRule type="cellIs" dxfId="772" priority="32" operator="lessThan">
      <formula>0</formula>
    </cfRule>
    <cfRule type="cellIs" dxfId="771" priority="33" operator="lessThan">
      <formula>0</formula>
    </cfRule>
  </conditionalFormatting>
  <conditionalFormatting sqref="E4:E6 E28:K28">
    <cfRule type="cellIs" dxfId="770" priority="30" operator="equal">
      <formula>$E$4</formula>
    </cfRule>
  </conditionalFormatting>
  <conditionalFormatting sqref="D28:D29 D6 D4:M4">
    <cfRule type="cellIs" dxfId="769" priority="29" operator="equal">
      <formula>$D$4</formula>
    </cfRule>
  </conditionalFormatting>
  <conditionalFormatting sqref="I4:I6 I28:I29">
    <cfRule type="cellIs" dxfId="768" priority="28" operator="equal">
      <formula>$I$4</formula>
    </cfRule>
  </conditionalFormatting>
  <conditionalFormatting sqref="J4:J6 J28:J29">
    <cfRule type="cellIs" dxfId="767" priority="27" operator="equal">
      <formula>$J$4</formula>
    </cfRule>
  </conditionalFormatting>
  <conditionalFormatting sqref="K4:K6 K28:K29">
    <cfRule type="cellIs" dxfId="766" priority="26" operator="equal">
      <formula>$K$4</formula>
    </cfRule>
  </conditionalFormatting>
  <conditionalFormatting sqref="M4:M6">
    <cfRule type="cellIs" dxfId="765" priority="25" operator="equal">
      <formula>$L$4</formula>
    </cfRule>
  </conditionalFormatting>
  <conditionalFormatting sqref="T7:T28">
    <cfRule type="cellIs" dxfId="764" priority="22" operator="lessThan">
      <formula>0</formula>
    </cfRule>
    <cfRule type="cellIs" dxfId="763" priority="23" operator="lessThan">
      <formula>0</formula>
    </cfRule>
    <cfRule type="cellIs" dxfId="762" priority="24" operator="lessThan">
      <formula>0</formula>
    </cfRule>
  </conditionalFormatting>
  <conditionalFormatting sqref="D5:K5">
    <cfRule type="cellIs" dxfId="761" priority="21" operator="greaterThan">
      <formula>0</formula>
    </cfRule>
  </conditionalFormatting>
  <conditionalFormatting sqref="T6:T28">
    <cfRule type="cellIs" dxfId="760" priority="20" operator="lessThan">
      <formula>0</formula>
    </cfRule>
  </conditionalFormatting>
  <conditionalFormatting sqref="T7:T27">
    <cfRule type="cellIs" dxfId="759" priority="17" operator="lessThan">
      <formula>0</formula>
    </cfRule>
    <cfRule type="cellIs" dxfId="758" priority="18" operator="lessThan">
      <formula>0</formula>
    </cfRule>
    <cfRule type="cellIs" dxfId="757" priority="19" operator="lessThan">
      <formula>0</formula>
    </cfRule>
  </conditionalFormatting>
  <conditionalFormatting sqref="T7:T28">
    <cfRule type="cellIs" dxfId="756" priority="14" operator="lessThan">
      <formula>0</formula>
    </cfRule>
    <cfRule type="cellIs" dxfId="755" priority="15" operator="lessThan">
      <formula>0</formula>
    </cfRule>
    <cfRule type="cellIs" dxfId="754" priority="16" operator="lessThan">
      <formula>0</formula>
    </cfRule>
  </conditionalFormatting>
  <conditionalFormatting sqref="D5:K5">
    <cfRule type="cellIs" dxfId="753" priority="13" operator="greaterThan">
      <formula>0</formula>
    </cfRule>
  </conditionalFormatting>
  <conditionalFormatting sqref="L4 L6 L28:L29">
    <cfRule type="cellIs" dxfId="752" priority="12" operator="equal">
      <formula>$L$4</formula>
    </cfRule>
  </conditionalFormatting>
  <conditionalFormatting sqref="D7:S7">
    <cfRule type="cellIs" dxfId="751" priority="11" operator="greaterThan">
      <formula>0</formula>
    </cfRule>
  </conditionalFormatting>
  <conditionalFormatting sqref="D9:S9">
    <cfRule type="cellIs" dxfId="750" priority="10" operator="greaterThan">
      <formula>0</formula>
    </cfRule>
  </conditionalFormatting>
  <conditionalFormatting sqref="D11:S11">
    <cfRule type="cellIs" dxfId="749" priority="9" operator="greaterThan">
      <formula>0</formula>
    </cfRule>
  </conditionalFormatting>
  <conditionalFormatting sqref="D13:S13">
    <cfRule type="cellIs" dxfId="748" priority="8" operator="greaterThan">
      <formula>0</formula>
    </cfRule>
  </conditionalFormatting>
  <conditionalFormatting sqref="D15:S15">
    <cfRule type="cellIs" dxfId="747" priority="7" operator="greaterThan">
      <formula>0</formula>
    </cfRule>
  </conditionalFormatting>
  <conditionalFormatting sqref="D17:S17">
    <cfRule type="cellIs" dxfId="746" priority="6" operator="greaterThan">
      <formula>0</formula>
    </cfRule>
  </conditionalFormatting>
  <conditionalFormatting sqref="D19:S19">
    <cfRule type="cellIs" dxfId="745" priority="5" operator="greaterThan">
      <formula>0</formula>
    </cfRule>
  </conditionalFormatting>
  <conditionalFormatting sqref="D21:S21">
    <cfRule type="cellIs" dxfId="744" priority="4" operator="greaterThan">
      <formula>0</formula>
    </cfRule>
  </conditionalFormatting>
  <conditionalFormatting sqref="D23:S23">
    <cfRule type="cellIs" dxfId="743" priority="3" operator="greaterThan">
      <formula>0</formula>
    </cfRule>
  </conditionalFormatting>
  <conditionalFormatting sqref="D25:S25">
    <cfRule type="cellIs" dxfId="742" priority="2" operator="greaterThan">
      <formula>0</formula>
    </cfRule>
  </conditionalFormatting>
  <conditionalFormatting sqref="D27:S27">
    <cfRule type="cellIs" dxfId="741" priority="1" operator="greaterThan">
      <formula>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7" activePane="bottomLeft" state="frozen"/>
      <selection pane="bottomLeft" activeCell="B11" sqref="A11:XFD1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0" ht="15.75" thickBo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20" ht="18.75" x14ac:dyDescent="0.25">
      <c r="A3" s="102" t="s">
        <v>68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0" x14ac:dyDescent="0.25">
      <c r="A4" s="106" t="s">
        <v>1</v>
      </c>
      <c r="B4" s="106"/>
      <c r="C4" s="1"/>
      <c r="D4" s="2">
        <f>'15'!D29</f>
        <v>803149</v>
      </c>
      <c r="E4" s="2">
        <f>'15'!E29</f>
        <v>3130</v>
      </c>
      <c r="F4" s="2">
        <f>'15'!F29</f>
        <v>11210</v>
      </c>
      <c r="G4" s="2">
        <f>'15'!G29</f>
        <v>1940</v>
      </c>
      <c r="H4" s="2">
        <f>'15'!H29</f>
        <v>14760</v>
      </c>
      <c r="I4" s="2">
        <f>'15'!I29</f>
        <v>452</v>
      </c>
      <c r="J4" s="2">
        <f>'15'!J29</f>
        <v>244</v>
      </c>
      <c r="K4" s="2">
        <f>'15'!K29</f>
        <v>436</v>
      </c>
      <c r="L4" s="2">
        <f>'15'!L29</f>
        <v>35</v>
      </c>
      <c r="M4" s="3"/>
      <c r="N4" s="107"/>
      <c r="O4" s="107"/>
      <c r="P4" s="107"/>
      <c r="Q4" s="107"/>
      <c r="R4" s="107"/>
      <c r="S4" s="107"/>
      <c r="T4" s="107"/>
    </row>
    <row r="5" spans="1:20" x14ac:dyDescent="0.25">
      <c r="A5" s="106" t="s">
        <v>2</v>
      </c>
      <c r="B5" s="10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7"/>
      <c r="O5" s="107"/>
      <c r="P5" s="107"/>
      <c r="Q5" s="107"/>
      <c r="R5" s="107"/>
      <c r="S5" s="107"/>
      <c r="T5" s="10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11208</v>
      </c>
      <c r="E7" s="22"/>
      <c r="F7" s="22"/>
      <c r="G7" s="22"/>
      <c r="H7" s="22"/>
      <c r="I7" s="23">
        <v>1</v>
      </c>
      <c r="J7" s="23"/>
      <c r="K7" s="23"/>
      <c r="L7" s="23"/>
      <c r="M7" s="20">
        <f>D7+E7*20+F7*10+G7*9+H7*9</f>
        <v>11208</v>
      </c>
      <c r="N7" s="24">
        <f>D7+E7*20+F7*10+G7*9+H7*9+I7*191+J7*191+K7*182+L7*100</f>
        <v>11399</v>
      </c>
      <c r="O7" s="25">
        <f>M7*2.75%</f>
        <v>308.22000000000003</v>
      </c>
      <c r="P7" s="26">
        <v>1000</v>
      </c>
      <c r="Q7" s="26">
        <v>101</v>
      </c>
      <c r="R7" s="24">
        <f>M7-(M7*2.75%)+I7*191+J7*191+K7*182+L7*100-Q7</f>
        <v>10989.78</v>
      </c>
      <c r="S7" s="25">
        <f>M7*0.95%</f>
        <v>106.476</v>
      </c>
      <c r="T7" s="27">
        <f>S7-Q7</f>
        <v>5.4759999999999991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>
        <v>4850</v>
      </c>
      <c r="E8" s="30"/>
      <c r="F8" s="30"/>
      <c r="G8" s="30"/>
      <c r="H8" s="30">
        <v>20</v>
      </c>
      <c r="I8" s="20">
        <v>1</v>
      </c>
      <c r="J8" s="20"/>
      <c r="K8" s="20"/>
      <c r="L8" s="20"/>
      <c r="M8" s="20">
        <f t="shared" ref="M8:M27" si="0">D8+E8*20+F8*10+G8*9+H8*9</f>
        <v>5030</v>
      </c>
      <c r="N8" s="24">
        <f t="shared" ref="N8:N27" si="1">D8+E8*20+F8*10+G8*9+H8*9+I8*191+J8*191+K8*182+L8*100</f>
        <v>5221</v>
      </c>
      <c r="O8" s="25">
        <f t="shared" ref="O8:O27" si="2">M8*2.75%</f>
        <v>138.32499999999999</v>
      </c>
      <c r="P8" s="26"/>
      <c r="Q8" s="26"/>
      <c r="R8" s="24">
        <f t="shared" ref="R8:R27" si="3">M8-(M8*2.75%)+I8*191+J8*191+K8*182+L8*100-Q8</f>
        <v>5082.6750000000002</v>
      </c>
      <c r="S8" s="25">
        <f t="shared" ref="S8:S27" si="4">M8*0.95%</f>
        <v>47.784999999999997</v>
      </c>
      <c r="T8" s="27">
        <f t="shared" ref="T8:T27" si="5">S8-Q8</f>
        <v>47.784999999999997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14692</v>
      </c>
      <c r="E9" s="30"/>
      <c r="F9" s="30">
        <v>50</v>
      </c>
      <c r="G9" s="30"/>
      <c r="H9" s="30">
        <v>210</v>
      </c>
      <c r="I9" s="20">
        <v>15</v>
      </c>
      <c r="J9" s="20"/>
      <c r="K9" s="20"/>
      <c r="L9" s="20"/>
      <c r="M9" s="20">
        <f t="shared" si="0"/>
        <v>17082</v>
      </c>
      <c r="N9" s="24">
        <f t="shared" si="1"/>
        <v>19947</v>
      </c>
      <c r="O9" s="25">
        <f t="shared" si="2"/>
        <v>469.755</v>
      </c>
      <c r="P9" s="26"/>
      <c r="Q9" s="26">
        <v>109</v>
      </c>
      <c r="R9" s="24">
        <f t="shared" si="3"/>
        <v>19368.244999999999</v>
      </c>
      <c r="S9" s="25">
        <f t="shared" si="4"/>
        <v>162.279</v>
      </c>
      <c r="T9" s="27">
        <f t="shared" si="5"/>
        <v>53.278999999999996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4409</v>
      </c>
      <c r="E10" s="30"/>
      <c r="F10" s="30"/>
      <c r="G10" s="30"/>
      <c r="H10" s="30">
        <v>20</v>
      </c>
      <c r="I10" s="20"/>
      <c r="J10" s="20"/>
      <c r="K10" s="20"/>
      <c r="L10" s="20"/>
      <c r="M10" s="20">
        <f t="shared" si="0"/>
        <v>4589</v>
      </c>
      <c r="N10" s="24">
        <f t="shared" si="1"/>
        <v>4589</v>
      </c>
      <c r="O10" s="25">
        <f t="shared" si="2"/>
        <v>126.19750000000001</v>
      </c>
      <c r="P10" s="26"/>
      <c r="Q10" s="26">
        <v>27</v>
      </c>
      <c r="R10" s="24">
        <f t="shared" si="3"/>
        <v>4435.8024999999998</v>
      </c>
      <c r="S10" s="25">
        <f t="shared" si="4"/>
        <v>43.595500000000001</v>
      </c>
      <c r="T10" s="27">
        <f t="shared" si="5"/>
        <v>16.595500000000001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5633</v>
      </c>
      <c r="E11" s="30"/>
      <c r="F11" s="30"/>
      <c r="G11" s="32"/>
      <c r="H11" s="30"/>
      <c r="I11" s="20">
        <v>21</v>
      </c>
      <c r="J11" s="20">
        <v>1</v>
      </c>
      <c r="K11" s="20">
        <v>1</v>
      </c>
      <c r="L11" s="20"/>
      <c r="M11" s="20">
        <f t="shared" si="0"/>
        <v>5633</v>
      </c>
      <c r="N11" s="24">
        <f t="shared" si="1"/>
        <v>10017</v>
      </c>
      <c r="O11" s="25">
        <f t="shared" si="2"/>
        <v>154.9075</v>
      </c>
      <c r="P11" s="26"/>
      <c r="Q11" s="26">
        <v>36</v>
      </c>
      <c r="R11" s="24">
        <f t="shared" si="3"/>
        <v>9826.0924999999988</v>
      </c>
      <c r="S11" s="25">
        <f t="shared" si="4"/>
        <v>53.513500000000001</v>
      </c>
      <c r="T11" s="27">
        <f t="shared" si="5"/>
        <v>17.513500000000001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5873</v>
      </c>
      <c r="E12" s="30"/>
      <c r="F12" s="30"/>
      <c r="G12" s="30"/>
      <c r="H12" s="30"/>
      <c r="I12" s="20">
        <v>36</v>
      </c>
      <c r="J12" s="20"/>
      <c r="K12" s="20"/>
      <c r="L12" s="20"/>
      <c r="M12" s="20">
        <f t="shared" si="0"/>
        <v>5873</v>
      </c>
      <c r="N12" s="24">
        <f t="shared" si="1"/>
        <v>12749</v>
      </c>
      <c r="O12" s="25">
        <f t="shared" si="2"/>
        <v>161.50749999999999</v>
      </c>
      <c r="P12" s="26"/>
      <c r="Q12" s="26">
        <v>31</v>
      </c>
      <c r="R12" s="24">
        <f t="shared" si="3"/>
        <v>12556.4925</v>
      </c>
      <c r="S12" s="25">
        <f t="shared" si="4"/>
        <v>55.793500000000002</v>
      </c>
      <c r="T12" s="27">
        <f t="shared" si="5"/>
        <v>24.793500000000002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8671</v>
      </c>
      <c r="E13" s="30"/>
      <c r="F13" s="30"/>
      <c r="G13" s="30"/>
      <c r="H13" s="30">
        <v>30</v>
      </c>
      <c r="I13" s="20"/>
      <c r="J13" s="20"/>
      <c r="K13" s="20"/>
      <c r="L13" s="20"/>
      <c r="M13" s="20">
        <f t="shared" si="0"/>
        <v>8941</v>
      </c>
      <c r="N13" s="24">
        <f t="shared" si="1"/>
        <v>8941</v>
      </c>
      <c r="O13" s="25">
        <f t="shared" si="2"/>
        <v>245.8775</v>
      </c>
      <c r="P13" s="26"/>
      <c r="Q13" s="26"/>
      <c r="R13" s="24">
        <f t="shared" si="3"/>
        <v>8695.1224999999995</v>
      </c>
      <c r="S13" s="25">
        <f t="shared" si="4"/>
        <v>84.939499999999995</v>
      </c>
      <c r="T13" s="27">
        <f t="shared" si="5"/>
        <v>84.939499999999995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>
        <v>8761</v>
      </c>
      <c r="E14" s="30"/>
      <c r="F14" s="30"/>
      <c r="G14" s="30"/>
      <c r="H14" s="30">
        <v>60</v>
      </c>
      <c r="I14" s="20"/>
      <c r="J14" s="20"/>
      <c r="K14" s="20"/>
      <c r="L14" s="20"/>
      <c r="M14" s="20">
        <f t="shared" si="0"/>
        <v>9301</v>
      </c>
      <c r="N14" s="24">
        <f t="shared" si="1"/>
        <v>9301</v>
      </c>
      <c r="O14" s="25">
        <f t="shared" si="2"/>
        <v>255.7775</v>
      </c>
      <c r="P14" s="26"/>
      <c r="Q14" s="26">
        <v>85</v>
      </c>
      <c r="R14" s="24">
        <f t="shared" si="3"/>
        <v>8960.2224999999999</v>
      </c>
      <c r="S14" s="25">
        <f t="shared" si="4"/>
        <v>88.359499999999997</v>
      </c>
      <c r="T14" s="27">
        <f t="shared" si="5"/>
        <v>3.359499999999997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>
        <v>12608</v>
      </c>
      <c r="E15" s="30">
        <v>10</v>
      </c>
      <c r="F15" s="30"/>
      <c r="G15" s="30"/>
      <c r="H15" s="30">
        <v>10</v>
      </c>
      <c r="I15" s="20"/>
      <c r="J15" s="20"/>
      <c r="K15" s="20"/>
      <c r="L15" s="20"/>
      <c r="M15" s="20">
        <f t="shared" si="0"/>
        <v>12898</v>
      </c>
      <c r="N15" s="24">
        <f t="shared" si="1"/>
        <v>12898</v>
      </c>
      <c r="O15" s="25">
        <f t="shared" si="2"/>
        <v>354.69499999999999</v>
      </c>
      <c r="P15" s="26"/>
      <c r="Q15" s="26">
        <v>139</v>
      </c>
      <c r="R15" s="24">
        <f t="shared" si="3"/>
        <v>12404.305</v>
      </c>
      <c r="S15" s="25">
        <f t="shared" si="4"/>
        <v>122.53099999999999</v>
      </c>
      <c r="T15" s="27">
        <f t="shared" si="5"/>
        <v>-16.469000000000008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10994</v>
      </c>
      <c r="E16" s="30"/>
      <c r="F16" s="30"/>
      <c r="G16" s="30"/>
      <c r="H16" s="30"/>
      <c r="I16" s="20">
        <v>3</v>
      </c>
      <c r="J16" s="20"/>
      <c r="K16" s="20"/>
      <c r="L16" s="20"/>
      <c r="M16" s="20">
        <f t="shared" si="0"/>
        <v>10994</v>
      </c>
      <c r="N16" s="24">
        <f t="shared" si="1"/>
        <v>11567</v>
      </c>
      <c r="O16" s="25">
        <f t="shared" si="2"/>
        <v>302.33499999999998</v>
      </c>
      <c r="P16" s="26"/>
      <c r="Q16" s="26">
        <v>120</v>
      </c>
      <c r="R16" s="24">
        <f>M16-(M16*2.75%)+I16*191+J16*191+K16*182+L16*100-Q16</f>
        <v>11144.665000000001</v>
      </c>
      <c r="S16" s="25">
        <f t="shared" si="4"/>
        <v>104.443</v>
      </c>
      <c r="T16" s="27">
        <f t="shared" si="5"/>
        <v>-15.557000000000002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>
        <v>3703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3703</v>
      </c>
      <c r="N17" s="24">
        <f t="shared" si="1"/>
        <v>3703</v>
      </c>
      <c r="O17" s="25">
        <f t="shared" si="2"/>
        <v>101.8325</v>
      </c>
      <c r="P17" s="26"/>
      <c r="Q17" s="26">
        <v>62</v>
      </c>
      <c r="R17" s="24">
        <f t="shared" si="3"/>
        <v>3539.1675</v>
      </c>
      <c r="S17" s="25">
        <f t="shared" si="4"/>
        <v>35.1785</v>
      </c>
      <c r="T17" s="27">
        <f t="shared" si="5"/>
        <v>-26.8215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>
        <v>9009</v>
      </c>
      <c r="E18" s="30">
        <v>200</v>
      </c>
      <c r="F18" s="30"/>
      <c r="G18" s="30"/>
      <c r="H18" s="30">
        <v>200</v>
      </c>
      <c r="I18" s="20"/>
      <c r="J18" s="20"/>
      <c r="K18" s="20"/>
      <c r="L18" s="20"/>
      <c r="M18" s="20">
        <f t="shared" si="0"/>
        <v>14809</v>
      </c>
      <c r="N18" s="24">
        <f t="shared" si="1"/>
        <v>14809</v>
      </c>
      <c r="O18" s="25">
        <f t="shared" si="2"/>
        <v>407.2475</v>
      </c>
      <c r="P18" s="26"/>
      <c r="Q18" s="26">
        <v>151</v>
      </c>
      <c r="R18" s="24">
        <f t="shared" si="3"/>
        <v>14250.752500000001</v>
      </c>
      <c r="S18" s="25">
        <f t="shared" si="4"/>
        <v>140.68549999999999</v>
      </c>
      <c r="T18" s="27">
        <f t="shared" si="5"/>
        <v>-10.31450000000001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>
        <v>14804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14804</v>
      </c>
      <c r="N19" s="24">
        <f t="shared" si="1"/>
        <v>14804</v>
      </c>
      <c r="O19" s="25">
        <f t="shared" si="2"/>
        <v>407.11</v>
      </c>
      <c r="P19" s="26"/>
      <c r="Q19" s="26">
        <v>127</v>
      </c>
      <c r="R19" s="24">
        <f t="shared" si="3"/>
        <v>14269.89</v>
      </c>
      <c r="S19" s="25">
        <f t="shared" si="4"/>
        <v>140.63800000000001</v>
      </c>
      <c r="T19" s="27">
        <f t="shared" si="5"/>
        <v>13.638000000000005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3751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3751</v>
      </c>
      <c r="N20" s="24">
        <f t="shared" si="1"/>
        <v>3751</v>
      </c>
      <c r="O20" s="25">
        <f t="shared" si="2"/>
        <v>103.1525</v>
      </c>
      <c r="P20" s="26"/>
      <c r="Q20" s="26">
        <v>88</v>
      </c>
      <c r="R20" s="24">
        <f t="shared" si="3"/>
        <v>3559.8474999999999</v>
      </c>
      <c r="S20" s="25">
        <f t="shared" si="4"/>
        <v>35.634499999999996</v>
      </c>
      <c r="T20" s="27">
        <f t="shared" si="5"/>
        <v>-52.365500000000004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>
        <v>5761</v>
      </c>
      <c r="E21" s="30"/>
      <c r="F21" s="30"/>
      <c r="G21" s="30"/>
      <c r="H21" s="30"/>
      <c r="I21" s="20">
        <v>7</v>
      </c>
      <c r="J21" s="20"/>
      <c r="K21" s="20"/>
      <c r="L21" s="20"/>
      <c r="M21" s="20">
        <f t="shared" si="0"/>
        <v>5761</v>
      </c>
      <c r="N21" s="24">
        <f t="shared" si="1"/>
        <v>7098</v>
      </c>
      <c r="O21" s="25">
        <f t="shared" si="2"/>
        <v>158.42750000000001</v>
      </c>
      <c r="P21" s="26"/>
      <c r="Q21" s="26">
        <v>20</v>
      </c>
      <c r="R21" s="24">
        <f t="shared" si="3"/>
        <v>6919.5725000000002</v>
      </c>
      <c r="S21" s="25">
        <f t="shared" si="4"/>
        <v>54.729500000000002</v>
      </c>
      <c r="T21" s="27">
        <f t="shared" si="5"/>
        <v>34.729500000000002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12101</v>
      </c>
      <c r="E22" s="30">
        <v>30</v>
      </c>
      <c r="F22" s="30">
        <v>20</v>
      </c>
      <c r="G22" s="20"/>
      <c r="H22" s="30">
        <v>20</v>
      </c>
      <c r="I22" s="20">
        <v>25</v>
      </c>
      <c r="J22" s="20"/>
      <c r="K22" s="20"/>
      <c r="L22" s="20"/>
      <c r="M22" s="20">
        <f t="shared" si="0"/>
        <v>13081</v>
      </c>
      <c r="N22" s="24">
        <f t="shared" si="1"/>
        <v>17856</v>
      </c>
      <c r="O22" s="25">
        <f t="shared" si="2"/>
        <v>359.72750000000002</v>
      </c>
      <c r="P22" s="26"/>
      <c r="Q22" s="26">
        <v>100</v>
      </c>
      <c r="R22" s="24">
        <f t="shared" si="3"/>
        <v>17396.272499999999</v>
      </c>
      <c r="S22" s="25">
        <f t="shared" si="4"/>
        <v>124.26949999999999</v>
      </c>
      <c r="T22" s="27">
        <f t="shared" si="5"/>
        <v>24.269499999999994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>
        <v>8124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8124</v>
      </c>
      <c r="N23" s="24">
        <f t="shared" si="1"/>
        <v>8124</v>
      </c>
      <c r="O23" s="25">
        <f t="shared" si="2"/>
        <v>223.41</v>
      </c>
      <c r="P23" s="26">
        <v>7340</v>
      </c>
      <c r="Q23" s="26">
        <v>80</v>
      </c>
      <c r="R23" s="24">
        <f t="shared" si="3"/>
        <v>7820.59</v>
      </c>
      <c r="S23" s="25">
        <f t="shared" si="4"/>
        <v>77.177999999999997</v>
      </c>
      <c r="T23" s="27">
        <f t="shared" si="5"/>
        <v>-2.8220000000000027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>
        <v>16702</v>
      </c>
      <c r="E24" s="30"/>
      <c r="F24" s="30"/>
      <c r="G24" s="30"/>
      <c r="H24" s="30">
        <v>100</v>
      </c>
      <c r="I24" s="20"/>
      <c r="J24" s="20"/>
      <c r="K24" s="20"/>
      <c r="L24" s="20"/>
      <c r="M24" s="20">
        <f t="shared" si="0"/>
        <v>17602</v>
      </c>
      <c r="N24" s="24">
        <f t="shared" si="1"/>
        <v>17602</v>
      </c>
      <c r="O24" s="25">
        <f t="shared" si="2"/>
        <v>484.05500000000001</v>
      </c>
      <c r="P24" s="26"/>
      <c r="Q24" s="26"/>
      <c r="R24" s="24">
        <f t="shared" si="3"/>
        <v>17117.945</v>
      </c>
      <c r="S24" s="25">
        <f t="shared" si="4"/>
        <v>167.21899999999999</v>
      </c>
      <c r="T24" s="27">
        <f t="shared" si="5"/>
        <v>167.21899999999999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>
        <v>8347</v>
      </c>
      <c r="E25" s="30"/>
      <c r="F25" s="30"/>
      <c r="G25" s="30"/>
      <c r="H25" s="30"/>
      <c r="I25" s="20">
        <v>1</v>
      </c>
      <c r="J25" s="20">
        <v>2</v>
      </c>
      <c r="K25" s="20"/>
      <c r="L25" s="20"/>
      <c r="M25" s="20">
        <f t="shared" si="0"/>
        <v>8347</v>
      </c>
      <c r="N25" s="24">
        <f t="shared" si="1"/>
        <v>8920</v>
      </c>
      <c r="O25" s="25">
        <f t="shared" si="2"/>
        <v>229.54249999999999</v>
      </c>
      <c r="P25" s="26">
        <v>16130</v>
      </c>
      <c r="Q25" s="26">
        <v>91</v>
      </c>
      <c r="R25" s="24">
        <f t="shared" si="3"/>
        <v>8599.4575000000004</v>
      </c>
      <c r="S25" s="25">
        <f t="shared" si="4"/>
        <v>79.296499999999995</v>
      </c>
      <c r="T25" s="27">
        <f t="shared" si="5"/>
        <v>-11.703500000000005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>
        <v>10774</v>
      </c>
      <c r="E26" s="29">
        <v>30</v>
      </c>
      <c r="F26" s="30">
        <v>50</v>
      </c>
      <c r="G26" s="30"/>
      <c r="H26" s="30">
        <v>60</v>
      </c>
      <c r="I26" s="20">
        <v>10</v>
      </c>
      <c r="J26" s="20"/>
      <c r="K26" s="20"/>
      <c r="L26" s="20"/>
      <c r="M26" s="20">
        <f t="shared" si="0"/>
        <v>12414</v>
      </c>
      <c r="N26" s="24">
        <f t="shared" si="1"/>
        <v>14324</v>
      </c>
      <c r="O26" s="25">
        <f t="shared" si="2"/>
        <v>341.38499999999999</v>
      </c>
      <c r="P26" s="26"/>
      <c r="Q26" s="26">
        <v>102</v>
      </c>
      <c r="R26" s="24">
        <f t="shared" si="3"/>
        <v>13880.615</v>
      </c>
      <c r="S26" s="25">
        <f t="shared" si="4"/>
        <v>117.93299999999999</v>
      </c>
      <c r="T26" s="27">
        <f t="shared" si="5"/>
        <v>15.932999999999993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>
        <v>6443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6443</v>
      </c>
      <c r="N27" s="40">
        <f t="shared" si="1"/>
        <v>6443</v>
      </c>
      <c r="O27" s="25">
        <f t="shared" si="2"/>
        <v>177.1825</v>
      </c>
      <c r="P27" s="41"/>
      <c r="Q27" s="41">
        <v>100</v>
      </c>
      <c r="R27" s="24">
        <f t="shared" si="3"/>
        <v>6165.8175000000001</v>
      </c>
      <c r="S27" s="42">
        <f t="shared" si="4"/>
        <v>61.208500000000001</v>
      </c>
      <c r="T27" s="43">
        <f t="shared" si="5"/>
        <v>-38.791499999999999</v>
      </c>
    </row>
    <row r="28" spans="1:20" ht="16.5" thickBot="1" x14ac:dyDescent="0.3">
      <c r="A28" s="92" t="s">
        <v>37</v>
      </c>
      <c r="B28" s="93"/>
      <c r="C28" s="94"/>
      <c r="D28" s="44">
        <f>SUM(D7:D27)</f>
        <v>187218</v>
      </c>
      <c r="E28" s="45">
        <f>SUM(E7:E27)</f>
        <v>270</v>
      </c>
      <c r="F28" s="45">
        <f t="shared" ref="F28:T28" si="6">SUM(F7:F27)</f>
        <v>120</v>
      </c>
      <c r="G28" s="45">
        <f t="shared" si="6"/>
        <v>0</v>
      </c>
      <c r="H28" s="45">
        <f t="shared" si="6"/>
        <v>730</v>
      </c>
      <c r="I28" s="45">
        <f t="shared" si="6"/>
        <v>120</v>
      </c>
      <c r="J28" s="45">
        <f t="shared" si="6"/>
        <v>3</v>
      </c>
      <c r="K28" s="45">
        <f t="shared" si="6"/>
        <v>1</v>
      </c>
      <c r="L28" s="45">
        <f t="shared" si="6"/>
        <v>0</v>
      </c>
      <c r="M28" s="45">
        <f t="shared" si="6"/>
        <v>200388</v>
      </c>
      <c r="N28" s="45">
        <f t="shared" si="6"/>
        <v>224063</v>
      </c>
      <c r="O28" s="46">
        <f t="shared" si="6"/>
        <v>5510.67</v>
      </c>
      <c r="P28" s="45">
        <f t="shared" si="6"/>
        <v>24470</v>
      </c>
      <c r="Q28" s="45">
        <f t="shared" si="6"/>
        <v>1569</v>
      </c>
      <c r="R28" s="45">
        <f t="shared" si="6"/>
        <v>216983.33</v>
      </c>
      <c r="S28" s="45">
        <f t="shared" si="6"/>
        <v>1903.6859999999995</v>
      </c>
      <c r="T28" s="47">
        <f t="shared" si="6"/>
        <v>334.68599999999992</v>
      </c>
    </row>
    <row r="29" spans="1:20" ht="15.75" thickBot="1" x14ac:dyDescent="0.3">
      <c r="A29" s="95" t="s">
        <v>38</v>
      </c>
      <c r="B29" s="96"/>
      <c r="C29" s="97"/>
      <c r="D29" s="48">
        <f>D4+D5-D28</f>
        <v>615931</v>
      </c>
      <c r="E29" s="48">
        <f t="shared" ref="E29:L29" si="7">E4+E5-E28</f>
        <v>2860</v>
      </c>
      <c r="F29" s="48">
        <f t="shared" si="7"/>
        <v>11090</v>
      </c>
      <c r="G29" s="48">
        <f t="shared" si="7"/>
        <v>1940</v>
      </c>
      <c r="H29" s="48">
        <f t="shared" si="7"/>
        <v>14030</v>
      </c>
      <c r="I29" s="48">
        <f t="shared" si="7"/>
        <v>332</v>
      </c>
      <c r="J29" s="48">
        <f t="shared" si="7"/>
        <v>241</v>
      </c>
      <c r="K29" s="48">
        <f t="shared" si="7"/>
        <v>435</v>
      </c>
      <c r="L29" s="48">
        <f t="shared" si="7"/>
        <v>35</v>
      </c>
      <c r="M29" s="98"/>
      <c r="N29" s="99"/>
      <c r="O29" s="99"/>
      <c r="P29" s="99"/>
      <c r="Q29" s="99"/>
      <c r="R29" s="99"/>
      <c r="S29" s="99"/>
      <c r="T29" s="10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40" priority="43" operator="equal">
      <formula>212030016606640</formula>
    </cfRule>
  </conditionalFormatting>
  <conditionalFormatting sqref="D29 E4:E6 E28:K29">
    <cfRule type="cellIs" dxfId="739" priority="41" operator="equal">
      <formula>$E$4</formula>
    </cfRule>
    <cfRule type="cellIs" dxfId="738" priority="42" operator="equal">
      <formula>2120</formula>
    </cfRule>
  </conditionalFormatting>
  <conditionalFormatting sqref="D29:E29 F4:F6 F28:F29">
    <cfRule type="cellIs" dxfId="737" priority="39" operator="equal">
      <formula>$F$4</formula>
    </cfRule>
    <cfRule type="cellIs" dxfId="736" priority="40" operator="equal">
      <formula>300</formula>
    </cfRule>
  </conditionalFormatting>
  <conditionalFormatting sqref="G4:G6 G28:G29">
    <cfRule type="cellIs" dxfId="735" priority="37" operator="equal">
      <formula>$G$4</formula>
    </cfRule>
    <cfRule type="cellIs" dxfId="734" priority="38" operator="equal">
      <formula>1660</formula>
    </cfRule>
  </conditionalFormatting>
  <conditionalFormatting sqref="H4:H6 H28:H29">
    <cfRule type="cellIs" dxfId="733" priority="35" operator="equal">
      <formula>$H$4</formula>
    </cfRule>
    <cfRule type="cellIs" dxfId="732" priority="36" operator="equal">
      <formula>6640</formula>
    </cfRule>
  </conditionalFormatting>
  <conditionalFormatting sqref="T6:T28">
    <cfRule type="cellIs" dxfId="731" priority="34" operator="lessThan">
      <formula>0</formula>
    </cfRule>
  </conditionalFormatting>
  <conditionalFormatting sqref="T7:T27">
    <cfRule type="cellIs" dxfId="730" priority="31" operator="lessThan">
      <formula>0</formula>
    </cfRule>
    <cfRule type="cellIs" dxfId="729" priority="32" operator="lessThan">
      <formula>0</formula>
    </cfRule>
    <cfRule type="cellIs" dxfId="728" priority="33" operator="lessThan">
      <formula>0</formula>
    </cfRule>
  </conditionalFormatting>
  <conditionalFormatting sqref="E4:E6 E28:K28">
    <cfRule type="cellIs" dxfId="727" priority="30" operator="equal">
      <formula>$E$4</formula>
    </cfRule>
  </conditionalFormatting>
  <conditionalFormatting sqref="D28:D29 D6 D4:M4">
    <cfRule type="cellIs" dxfId="726" priority="29" operator="equal">
      <formula>$D$4</formula>
    </cfRule>
  </conditionalFormatting>
  <conditionalFormatting sqref="I4:I6 I28:I29">
    <cfRule type="cellIs" dxfId="725" priority="28" operator="equal">
      <formula>$I$4</formula>
    </cfRule>
  </conditionalFormatting>
  <conditionalFormatting sqref="J4:J6 J28:J29">
    <cfRule type="cellIs" dxfId="724" priority="27" operator="equal">
      <formula>$J$4</formula>
    </cfRule>
  </conditionalFormatting>
  <conditionalFormatting sqref="K4:K6 K28:K29">
    <cfRule type="cellIs" dxfId="723" priority="26" operator="equal">
      <formula>$K$4</formula>
    </cfRule>
  </conditionalFormatting>
  <conditionalFormatting sqref="M4:M6">
    <cfRule type="cellIs" dxfId="722" priority="25" operator="equal">
      <formula>$L$4</formula>
    </cfRule>
  </conditionalFormatting>
  <conditionalFormatting sqref="T7:T28">
    <cfRule type="cellIs" dxfId="721" priority="22" operator="lessThan">
      <formula>0</formula>
    </cfRule>
    <cfRule type="cellIs" dxfId="720" priority="23" operator="lessThan">
      <formula>0</formula>
    </cfRule>
    <cfRule type="cellIs" dxfId="719" priority="24" operator="lessThan">
      <formula>0</formula>
    </cfRule>
  </conditionalFormatting>
  <conditionalFormatting sqref="D5:K5">
    <cfRule type="cellIs" dxfId="718" priority="21" operator="greaterThan">
      <formula>0</formula>
    </cfRule>
  </conditionalFormatting>
  <conditionalFormatting sqref="T6:T28">
    <cfRule type="cellIs" dxfId="717" priority="20" operator="lessThan">
      <formula>0</formula>
    </cfRule>
  </conditionalFormatting>
  <conditionalFormatting sqref="T7:T27">
    <cfRule type="cellIs" dxfId="716" priority="17" operator="lessThan">
      <formula>0</formula>
    </cfRule>
    <cfRule type="cellIs" dxfId="715" priority="18" operator="lessThan">
      <formula>0</formula>
    </cfRule>
    <cfRule type="cellIs" dxfId="714" priority="19" operator="lessThan">
      <formula>0</formula>
    </cfRule>
  </conditionalFormatting>
  <conditionalFormatting sqref="T7:T28">
    <cfRule type="cellIs" dxfId="713" priority="14" operator="lessThan">
      <formula>0</formula>
    </cfRule>
    <cfRule type="cellIs" dxfId="712" priority="15" operator="lessThan">
      <formula>0</formula>
    </cfRule>
    <cfRule type="cellIs" dxfId="711" priority="16" operator="lessThan">
      <formula>0</formula>
    </cfRule>
  </conditionalFormatting>
  <conditionalFormatting sqref="D5:K5">
    <cfRule type="cellIs" dxfId="710" priority="13" operator="greaterThan">
      <formula>0</formula>
    </cfRule>
  </conditionalFormatting>
  <conditionalFormatting sqref="L4 L6 L28:L29">
    <cfRule type="cellIs" dxfId="709" priority="12" operator="equal">
      <formula>$L$4</formula>
    </cfRule>
  </conditionalFormatting>
  <conditionalFormatting sqref="D7:S7">
    <cfRule type="cellIs" dxfId="708" priority="11" operator="greaterThan">
      <formula>0</formula>
    </cfRule>
  </conditionalFormatting>
  <conditionalFormatting sqref="D9:S9">
    <cfRule type="cellIs" dxfId="707" priority="10" operator="greaterThan">
      <formula>0</formula>
    </cfRule>
  </conditionalFormatting>
  <conditionalFormatting sqref="D11:S11">
    <cfRule type="cellIs" dxfId="706" priority="9" operator="greaterThan">
      <formula>0</formula>
    </cfRule>
  </conditionalFormatting>
  <conditionalFormatting sqref="D13:S13">
    <cfRule type="cellIs" dxfId="705" priority="8" operator="greaterThan">
      <formula>0</formula>
    </cfRule>
  </conditionalFormatting>
  <conditionalFormatting sqref="D15:S15">
    <cfRule type="cellIs" dxfId="704" priority="7" operator="greaterThan">
      <formula>0</formula>
    </cfRule>
  </conditionalFormatting>
  <conditionalFormatting sqref="D17:S17">
    <cfRule type="cellIs" dxfId="703" priority="6" operator="greaterThan">
      <formula>0</formula>
    </cfRule>
  </conditionalFormatting>
  <conditionalFormatting sqref="D19:S19">
    <cfRule type="cellIs" dxfId="702" priority="5" operator="greaterThan">
      <formula>0</formula>
    </cfRule>
  </conditionalFormatting>
  <conditionalFormatting sqref="D21:S21">
    <cfRule type="cellIs" dxfId="701" priority="4" operator="greaterThan">
      <formula>0</formula>
    </cfRule>
  </conditionalFormatting>
  <conditionalFormatting sqref="D23:S23">
    <cfRule type="cellIs" dxfId="700" priority="3" operator="greaterThan">
      <formula>0</formula>
    </cfRule>
  </conditionalFormatting>
  <conditionalFormatting sqref="D25:S25">
    <cfRule type="cellIs" dxfId="699" priority="2" operator="greaterThan">
      <formula>0</formula>
    </cfRule>
  </conditionalFormatting>
  <conditionalFormatting sqref="D27:S27">
    <cfRule type="cellIs" dxfId="698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30"/>
  <sheetViews>
    <sheetView topLeftCell="B1" workbookViewId="0">
      <pane ySplit="6" topLeftCell="A7" activePane="bottomLeft" state="frozen"/>
      <selection pane="bottomLeft" activeCell="B24" sqref="A24:XFD2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1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1" ht="15.75" thickBo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21" ht="18.75" x14ac:dyDescent="0.25">
      <c r="A3" s="102" t="s">
        <v>70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1" x14ac:dyDescent="0.25">
      <c r="A4" s="106" t="s">
        <v>1</v>
      </c>
      <c r="B4" s="106"/>
      <c r="C4" s="1"/>
      <c r="D4" s="2">
        <f>'16'!D29</f>
        <v>615931</v>
      </c>
      <c r="E4" s="2">
        <f>'16'!E29</f>
        <v>2860</v>
      </c>
      <c r="F4" s="2">
        <f>'16'!F29</f>
        <v>11090</v>
      </c>
      <c r="G4" s="2">
        <f>'16'!G29</f>
        <v>1940</v>
      </c>
      <c r="H4" s="2">
        <f>'16'!H29</f>
        <v>14030</v>
      </c>
      <c r="I4" s="2">
        <f>'16'!I29</f>
        <v>332</v>
      </c>
      <c r="J4" s="2">
        <f>'16'!J29</f>
        <v>241</v>
      </c>
      <c r="K4" s="2">
        <f>'16'!K29</f>
        <v>435</v>
      </c>
      <c r="L4" s="2">
        <f>'16'!L29</f>
        <v>35</v>
      </c>
      <c r="M4" s="3"/>
      <c r="N4" s="107"/>
      <c r="O4" s="107"/>
      <c r="P4" s="107"/>
      <c r="Q4" s="107"/>
      <c r="R4" s="107"/>
      <c r="S4" s="107"/>
      <c r="T4" s="107"/>
    </row>
    <row r="5" spans="1:21" x14ac:dyDescent="0.25">
      <c r="A5" s="106" t="s">
        <v>2</v>
      </c>
      <c r="B5" s="106"/>
      <c r="C5" s="1"/>
      <c r="D5" s="1">
        <v>212468</v>
      </c>
      <c r="E5" s="4"/>
      <c r="F5" s="4"/>
      <c r="G5" s="4"/>
      <c r="H5" s="4"/>
      <c r="I5" s="1"/>
      <c r="J5" s="1"/>
      <c r="K5" s="1"/>
      <c r="L5" s="1"/>
      <c r="M5" s="5"/>
      <c r="N5" s="107"/>
      <c r="O5" s="107"/>
      <c r="P5" s="107"/>
      <c r="Q5" s="107"/>
      <c r="R5" s="107"/>
      <c r="S5" s="107"/>
      <c r="T5" s="107"/>
    </row>
    <row r="6" spans="1:21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1" ht="15.75" x14ac:dyDescent="0.25">
      <c r="A7" s="19">
        <v>1</v>
      </c>
      <c r="B7" s="20">
        <v>1908446134</v>
      </c>
      <c r="C7" s="20" t="s">
        <v>23</v>
      </c>
      <c r="D7" s="21">
        <v>9689</v>
      </c>
      <c r="E7" s="22"/>
      <c r="F7" s="22"/>
      <c r="G7" s="22"/>
      <c r="H7" s="22">
        <v>60</v>
      </c>
      <c r="I7" s="22">
        <v>6</v>
      </c>
      <c r="J7" s="22"/>
      <c r="K7" s="22"/>
      <c r="L7" s="22"/>
      <c r="M7" s="30">
        <f>D7+E7*20+F7*10+G7*9+H7*9</f>
        <v>10229</v>
      </c>
      <c r="N7" s="24">
        <f>D7+E7*20+F7*10+G7*9+H7*9+I7*191+J7*191+K7*182+L7*100</f>
        <v>11375</v>
      </c>
      <c r="O7" s="68">
        <f>M7*2.75%</f>
        <v>281.29750000000001</v>
      </c>
      <c r="P7" s="69"/>
      <c r="Q7" s="69">
        <v>99</v>
      </c>
      <c r="R7" s="29">
        <f>M7-(M7*2.75%)+I7*191+J7*191+K7*182+L7*100-Q7</f>
        <v>10994.702499999999</v>
      </c>
      <c r="S7" s="70">
        <f>M7*0.95%</f>
        <v>97.1755</v>
      </c>
      <c r="T7" s="71">
        <f>S7-Q7</f>
        <v>-1.8245000000000005</v>
      </c>
    </row>
    <row r="8" spans="1:21" ht="15.75" x14ac:dyDescent="0.25">
      <c r="A8" s="28">
        <v>2</v>
      </c>
      <c r="B8" s="20">
        <v>1908446135</v>
      </c>
      <c r="C8" s="23" t="s">
        <v>31</v>
      </c>
      <c r="D8" s="29">
        <v>4835</v>
      </c>
      <c r="E8" s="30"/>
      <c r="F8" s="30"/>
      <c r="G8" s="30"/>
      <c r="H8" s="30">
        <v>60</v>
      </c>
      <c r="I8" s="30">
        <v>9</v>
      </c>
      <c r="J8" s="30"/>
      <c r="K8" s="30">
        <v>1</v>
      </c>
      <c r="L8" s="30"/>
      <c r="M8" s="30">
        <f t="shared" ref="M8:M27" si="0">D8+E8*20+F8*10+G8*9+H8*9</f>
        <v>5375</v>
      </c>
      <c r="N8" s="24">
        <f t="shared" ref="N8:N27" si="1">D8+E8*20+F8*10+G8*9+H8*9+I8*191+J8*191+K8*182+L8*100</f>
        <v>7276</v>
      </c>
      <c r="O8" s="68">
        <f t="shared" ref="O8:O27" si="2">M8*2.75%</f>
        <v>147.8125</v>
      </c>
      <c r="P8" s="69"/>
      <c r="Q8" s="69">
        <v>400</v>
      </c>
      <c r="R8" s="29">
        <f t="shared" ref="R8:R27" si="3">M8-(M8*2.75%)+I8*191+J8*191+K8*182+L8*100-Q8</f>
        <v>6728.1875</v>
      </c>
      <c r="S8" s="70">
        <f t="shared" ref="S8:S27" si="4">M8*0.95%</f>
        <v>51.0625</v>
      </c>
      <c r="T8" s="71">
        <f t="shared" ref="T8:T27" si="5">S8-Q8</f>
        <v>-348.9375</v>
      </c>
    </row>
    <row r="9" spans="1:21" ht="15.75" x14ac:dyDescent="0.25">
      <c r="A9" s="28">
        <v>3</v>
      </c>
      <c r="B9" s="20">
        <v>1908446136</v>
      </c>
      <c r="C9" s="20" t="s">
        <v>24</v>
      </c>
      <c r="D9" s="29">
        <v>10808</v>
      </c>
      <c r="E9" s="30"/>
      <c r="F9" s="30"/>
      <c r="G9" s="30"/>
      <c r="H9" s="30">
        <v>100</v>
      </c>
      <c r="I9" s="30"/>
      <c r="J9" s="30">
        <v>2</v>
      </c>
      <c r="K9" s="30"/>
      <c r="L9" s="30"/>
      <c r="M9" s="30">
        <f t="shared" si="0"/>
        <v>11708</v>
      </c>
      <c r="N9" s="24">
        <f t="shared" si="1"/>
        <v>12090</v>
      </c>
      <c r="O9" s="68">
        <f t="shared" si="2"/>
        <v>321.97000000000003</v>
      </c>
      <c r="P9" s="69">
        <v>987</v>
      </c>
      <c r="Q9" s="69">
        <v>110</v>
      </c>
      <c r="R9" s="29">
        <f t="shared" si="3"/>
        <v>11658.03</v>
      </c>
      <c r="S9" s="70">
        <f t="shared" si="4"/>
        <v>111.226</v>
      </c>
      <c r="T9" s="71">
        <f t="shared" si="5"/>
        <v>1.2259999999999991</v>
      </c>
    </row>
    <row r="10" spans="1:21" ht="15.75" x14ac:dyDescent="0.25">
      <c r="A10" s="28">
        <v>4</v>
      </c>
      <c r="B10" s="20">
        <v>1908446137</v>
      </c>
      <c r="C10" s="20" t="s">
        <v>25</v>
      </c>
      <c r="D10" s="29">
        <v>3191</v>
      </c>
      <c r="E10" s="30"/>
      <c r="F10" s="30"/>
      <c r="G10" s="30"/>
      <c r="H10" s="30"/>
      <c r="I10" s="30"/>
      <c r="J10" s="30"/>
      <c r="K10" s="30"/>
      <c r="L10" s="30"/>
      <c r="M10" s="30">
        <f t="shared" si="0"/>
        <v>3191</v>
      </c>
      <c r="N10" s="24">
        <f t="shared" si="1"/>
        <v>3191</v>
      </c>
      <c r="O10" s="68">
        <f t="shared" si="2"/>
        <v>87.752499999999998</v>
      </c>
      <c r="P10" s="69"/>
      <c r="Q10" s="69">
        <v>23</v>
      </c>
      <c r="R10" s="29">
        <f t="shared" si="3"/>
        <v>3080.2474999999999</v>
      </c>
      <c r="S10" s="70">
        <f t="shared" si="4"/>
        <v>30.314499999999999</v>
      </c>
      <c r="T10" s="71">
        <f t="shared" si="5"/>
        <v>7.3144999999999989</v>
      </c>
    </row>
    <row r="11" spans="1:21" ht="15.75" x14ac:dyDescent="0.25">
      <c r="A11" s="28">
        <v>5</v>
      </c>
      <c r="B11" s="20">
        <v>1908446138</v>
      </c>
      <c r="C11" s="31" t="s">
        <v>26</v>
      </c>
      <c r="D11" s="29">
        <v>8565</v>
      </c>
      <c r="E11" s="30">
        <v>50</v>
      </c>
      <c r="F11" s="30">
        <v>150</v>
      </c>
      <c r="G11" s="32"/>
      <c r="H11" s="30">
        <v>600</v>
      </c>
      <c r="I11" s="30"/>
      <c r="J11" s="30"/>
      <c r="K11" s="30"/>
      <c r="L11" s="30"/>
      <c r="M11" s="30">
        <f t="shared" si="0"/>
        <v>16465</v>
      </c>
      <c r="N11" s="24">
        <f t="shared" si="1"/>
        <v>16465</v>
      </c>
      <c r="O11" s="68">
        <f t="shared" si="2"/>
        <v>452.78750000000002</v>
      </c>
      <c r="P11" s="69"/>
      <c r="Q11" s="69">
        <v>33</v>
      </c>
      <c r="R11" s="29">
        <f t="shared" si="3"/>
        <v>15979.2125</v>
      </c>
      <c r="S11" s="70">
        <f t="shared" si="4"/>
        <v>156.41749999999999</v>
      </c>
      <c r="T11" s="71">
        <f t="shared" si="5"/>
        <v>123.41749999999999</v>
      </c>
      <c r="U11">
        <v>67</v>
      </c>
    </row>
    <row r="12" spans="1:21" ht="15.75" x14ac:dyDescent="0.25">
      <c r="A12" s="28">
        <v>6</v>
      </c>
      <c r="B12" s="20">
        <v>1908446139</v>
      </c>
      <c r="C12" s="20" t="s">
        <v>27</v>
      </c>
      <c r="D12" s="29">
        <v>4265</v>
      </c>
      <c r="E12" s="30"/>
      <c r="F12" s="30"/>
      <c r="G12" s="30"/>
      <c r="H12" s="30">
        <v>50</v>
      </c>
      <c r="I12" s="30">
        <v>30</v>
      </c>
      <c r="J12" s="30">
        <v>25</v>
      </c>
      <c r="K12" s="30">
        <v>2</v>
      </c>
      <c r="L12" s="30"/>
      <c r="M12" s="30">
        <f t="shared" si="0"/>
        <v>4715</v>
      </c>
      <c r="N12" s="24">
        <f t="shared" si="1"/>
        <v>15584</v>
      </c>
      <c r="O12" s="68">
        <f t="shared" si="2"/>
        <v>129.66249999999999</v>
      </c>
      <c r="P12" s="69"/>
      <c r="Q12" s="69">
        <v>30</v>
      </c>
      <c r="R12" s="29">
        <f t="shared" si="3"/>
        <v>15424.3375</v>
      </c>
      <c r="S12" s="70">
        <f t="shared" si="4"/>
        <v>44.792499999999997</v>
      </c>
      <c r="T12" s="71">
        <f t="shared" si="5"/>
        <v>14.792499999999997</v>
      </c>
    </row>
    <row r="13" spans="1:21" ht="15.75" x14ac:dyDescent="0.25">
      <c r="A13" s="28">
        <v>7</v>
      </c>
      <c r="B13" s="20">
        <v>1908446140</v>
      </c>
      <c r="C13" s="20" t="s">
        <v>41</v>
      </c>
      <c r="D13" s="29">
        <v>5890</v>
      </c>
      <c r="E13" s="30"/>
      <c r="F13" s="30">
        <v>20</v>
      </c>
      <c r="G13" s="30">
        <v>40</v>
      </c>
      <c r="H13" s="30">
        <v>20</v>
      </c>
      <c r="I13" s="30">
        <v>28</v>
      </c>
      <c r="J13" s="30"/>
      <c r="K13" s="30"/>
      <c r="L13" s="30"/>
      <c r="M13" s="30">
        <f t="shared" si="0"/>
        <v>6630</v>
      </c>
      <c r="N13" s="24">
        <f t="shared" si="1"/>
        <v>11978</v>
      </c>
      <c r="O13" s="68">
        <f t="shared" si="2"/>
        <v>182.32499999999999</v>
      </c>
      <c r="P13" s="69"/>
      <c r="Q13" s="69">
        <v>1</v>
      </c>
      <c r="R13" s="29">
        <f t="shared" si="3"/>
        <v>11794.674999999999</v>
      </c>
      <c r="S13" s="70">
        <f t="shared" si="4"/>
        <v>62.984999999999999</v>
      </c>
      <c r="T13" s="71">
        <f t="shared" si="5"/>
        <v>61.984999999999999</v>
      </c>
    </row>
    <row r="14" spans="1:21" ht="15.75" x14ac:dyDescent="0.25">
      <c r="A14" s="28">
        <v>8</v>
      </c>
      <c r="B14" s="20">
        <v>1908446141</v>
      </c>
      <c r="C14" s="20" t="s">
        <v>43</v>
      </c>
      <c r="D14" s="29">
        <v>8842</v>
      </c>
      <c r="E14" s="30"/>
      <c r="F14" s="30"/>
      <c r="G14" s="30">
        <v>10</v>
      </c>
      <c r="H14" s="30">
        <v>80</v>
      </c>
      <c r="I14" s="30"/>
      <c r="J14" s="30"/>
      <c r="K14" s="30"/>
      <c r="L14" s="30"/>
      <c r="M14" s="30">
        <f t="shared" si="0"/>
        <v>9652</v>
      </c>
      <c r="N14" s="24">
        <f t="shared" si="1"/>
        <v>9652</v>
      </c>
      <c r="O14" s="68">
        <f t="shared" si="2"/>
        <v>265.43</v>
      </c>
      <c r="P14" s="69"/>
      <c r="Q14" s="69">
        <v>102</v>
      </c>
      <c r="R14" s="29">
        <f t="shared" si="3"/>
        <v>9284.57</v>
      </c>
      <c r="S14" s="70">
        <f t="shared" si="4"/>
        <v>91.694000000000003</v>
      </c>
      <c r="T14" s="71">
        <f t="shared" si="5"/>
        <v>-10.305999999999997</v>
      </c>
    </row>
    <row r="15" spans="1:21" ht="15.75" x14ac:dyDescent="0.25">
      <c r="A15" s="28">
        <v>9</v>
      </c>
      <c r="B15" s="20">
        <v>1908446142</v>
      </c>
      <c r="C15" s="33" t="s">
        <v>28</v>
      </c>
      <c r="D15" s="29">
        <v>12021</v>
      </c>
      <c r="E15" s="30">
        <v>60</v>
      </c>
      <c r="F15" s="30">
        <v>50</v>
      </c>
      <c r="G15" s="30"/>
      <c r="H15" s="30">
        <v>70</v>
      </c>
      <c r="I15" s="30">
        <v>15</v>
      </c>
      <c r="J15" s="30"/>
      <c r="K15" s="30">
        <v>10</v>
      </c>
      <c r="L15" s="30"/>
      <c r="M15" s="30">
        <f t="shared" si="0"/>
        <v>14351</v>
      </c>
      <c r="N15" s="24">
        <f t="shared" si="1"/>
        <v>19036</v>
      </c>
      <c r="O15" s="68">
        <f t="shared" si="2"/>
        <v>394.65249999999997</v>
      </c>
      <c r="P15" s="69"/>
      <c r="Q15" s="69">
        <v>141</v>
      </c>
      <c r="R15" s="29">
        <f t="shared" si="3"/>
        <v>18500.3475</v>
      </c>
      <c r="S15" s="70">
        <f t="shared" si="4"/>
        <v>136.33449999999999</v>
      </c>
      <c r="T15" s="71">
        <f t="shared" si="5"/>
        <v>-4.6655000000000086</v>
      </c>
    </row>
    <row r="16" spans="1:21" ht="15.75" x14ac:dyDescent="0.25">
      <c r="A16" s="28">
        <v>10</v>
      </c>
      <c r="B16" s="20">
        <v>1908446143</v>
      </c>
      <c r="C16" s="20" t="s">
        <v>29</v>
      </c>
      <c r="D16" s="29">
        <v>10703</v>
      </c>
      <c r="E16" s="30"/>
      <c r="F16" s="30"/>
      <c r="G16" s="30"/>
      <c r="H16" s="30">
        <v>100</v>
      </c>
      <c r="I16" s="30"/>
      <c r="J16" s="30"/>
      <c r="K16" s="30"/>
      <c r="L16" s="30"/>
      <c r="M16" s="30">
        <f t="shared" si="0"/>
        <v>11603</v>
      </c>
      <c r="N16" s="24">
        <f t="shared" si="1"/>
        <v>11603</v>
      </c>
      <c r="O16" s="68">
        <f t="shared" si="2"/>
        <v>319.08249999999998</v>
      </c>
      <c r="P16" s="69"/>
      <c r="Q16" s="69">
        <v>99</v>
      </c>
      <c r="R16" s="29">
        <f t="shared" si="3"/>
        <v>11184.9175</v>
      </c>
      <c r="S16" s="70">
        <f t="shared" si="4"/>
        <v>110.2285</v>
      </c>
      <c r="T16" s="71">
        <f t="shared" si="5"/>
        <v>11.228499999999997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>
        <v>11696</v>
      </c>
      <c r="E17" s="30"/>
      <c r="F17" s="30">
        <v>100</v>
      </c>
      <c r="G17" s="30"/>
      <c r="H17" s="30">
        <v>100</v>
      </c>
      <c r="I17" s="30">
        <v>5</v>
      </c>
      <c r="J17" s="30"/>
      <c r="K17" s="30">
        <v>2</v>
      </c>
      <c r="L17" s="30"/>
      <c r="M17" s="30">
        <f t="shared" si="0"/>
        <v>13596</v>
      </c>
      <c r="N17" s="24">
        <f t="shared" si="1"/>
        <v>14915</v>
      </c>
      <c r="O17" s="68">
        <f t="shared" si="2"/>
        <v>373.89</v>
      </c>
      <c r="P17" s="69">
        <v>1707</v>
      </c>
      <c r="Q17" s="69">
        <v>101</v>
      </c>
      <c r="R17" s="29">
        <f t="shared" si="3"/>
        <v>14440.11</v>
      </c>
      <c r="S17" s="70">
        <f t="shared" si="4"/>
        <v>129.16200000000001</v>
      </c>
      <c r="T17" s="71">
        <f t="shared" si="5"/>
        <v>28.162000000000006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>
        <v>10580</v>
      </c>
      <c r="E18" s="30"/>
      <c r="F18" s="30"/>
      <c r="G18" s="30"/>
      <c r="H18" s="30"/>
      <c r="I18" s="30">
        <v>20</v>
      </c>
      <c r="J18" s="30"/>
      <c r="K18" s="30"/>
      <c r="L18" s="30"/>
      <c r="M18" s="30">
        <f t="shared" si="0"/>
        <v>10580</v>
      </c>
      <c r="N18" s="24">
        <f t="shared" si="1"/>
        <v>14400</v>
      </c>
      <c r="O18" s="68">
        <f t="shared" si="2"/>
        <v>290.95</v>
      </c>
      <c r="P18" s="69"/>
      <c r="Q18" s="69">
        <v>109</v>
      </c>
      <c r="R18" s="29">
        <f t="shared" si="3"/>
        <v>14000.05</v>
      </c>
      <c r="S18" s="70">
        <f t="shared" si="4"/>
        <v>100.50999999999999</v>
      </c>
      <c r="T18" s="71">
        <f t="shared" si="5"/>
        <v>-8.4900000000000091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>
        <v>10997</v>
      </c>
      <c r="E19" s="30"/>
      <c r="F19" s="30"/>
      <c r="G19" s="30"/>
      <c r="H19" s="30"/>
      <c r="I19" s="30"/>
      <c r="J19" s="30"/>
      <c r="K19" s="30"/>
      <c r="L19" s="30"/>
      <c r="M19" s="30">
        <f t="shared" si="0"/>
        <v>10997</v>
      </c>
      <c r="N19" s="24">
        <f t="shared" si="1"/>
        <v>10997</v>
      </c>
      <c r="O19" s="68">
        <f t="shared" si="2"/>
        <v>302.41750000000002</v>
      </c>
      <c r="P19" s="69"/>
      <c r="Q19" s="69">
        <v>135</v>
      </c>
      <c r="R19" s="29">
        <f t="shared" si="3"/>
        <v>10559.5825</v>
      </c>
      <c r="S19" s="70">
        <f t="shared" si="4"/>
        <v>104.47149999999999</v>
      </c>
      <c r="T19" s="71">
        <f t="shared" si="5"/>
        <v>-30.528500000000008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3386</v>
      </c>
      <c r="E20" s="30"/>
      <c r="F20" s="30"/>
      <c r="G20" s="30"/>
      <c r="H20" s="30"/>
      <c r="I20" s="30"/>
      <c r="J20" s="30"/>
      <c r="K20" s="30"/>
      <c r="L20" s="30"/>
      <c r="M20" s="30">
        <f t="shared" si="0"/>
        <v>3386</v>
      </c>
      <c r="N20" s="24">
        <f t="shared" si="1"/>
        <v>3386</v>
      </c>
      <c r="O20" s="68">
        <f t="shared" si="2"/>
        <v>93.114999999999995</v>
      </c>
      <c r="P20" s="69"/>
      <c r="Q20" s="69">
        <v>120</v>
      </c>
      <c r="R20" s="29">
        <f t="shared" si="3"/>
        <v>3172.8850000000002</v>
      </c>
      <c r="S20" s="70">
        <f t="shared" si="4"/>
        <v>32.167000000000002</v>
      </c>
      <c r="T20" s="71">
        <f t="shared" si="5"/>
        <v>-87.832999999999998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>
        <v>5927</v>
      </c>
      <c r="E21" s="30"/>
      <c r="F21" s="30"/>
      <c r="G21" s="30"/>
      <c r="H21" s="30"/>
      <c r="I21" s="30">
        <v>5</v>
      </c>
      <c r="J21" s="30"/>
      <c r="K21" s="30"/>
      <c r="L21" s="30"/>
      <c r="M21" s="30">
        <f t="shared" si="0"/>
        <v>5927</v>
      </c>
      <c r="N21" s="24">
        <f t="shared" si="1"/>
        <v>6882</v>
      </c>
      <c r="O21" s="68">
        <f t="shared" si="2"/>
        <v>162.99250000000001</v>
      </c>
      <c r="P21" s="69"/>
      <c r="Q21" s="69">
        <v>19</v>
      </c>
      <c r="R21" s="29">
        <f t="shared" si="3"/>
        <v>6700.0074999999997</v>
      </c>
      <c r="S21" s="70">
        <f t="shared" si="4"/>
        <v>56.3065</v>
      </c>
      <c r="T21" s="71">
        <f t="shared" si="5"/>
        <v>37.3065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17276</v>
      </c>
      <c r="E22" s="30"/>
      <c r="F22" s="30"/>
      <c r="G22" s="30">
        <v>60</v>
      </c>
      <c r="H22" s="30">
        <v>100</v>
      </c>
      <c r="I22" s="30"/>
      <c r="J22" s="30"/>
      <c r="K22" s="30">
        <v>5</v>
      </c>
      <c r="L22" s="30"/>
      <c r="M22" s="30">
        <f t="shared" si="0"/>
        <v>18716</v>
      </c>
      <c r="N22" s="24">
        <f t="shared" si="1"/>
        <v>19626</v>
      </c>
      <c r="O22" s="68">
        <f t="shared" si="2"/>
        <v>514.69000000000005</v>
      </c>
      <c r="P22" s="69"/>
      <c r="Q22" s="69">
        <v>150</v>
      </c>
      <c r="R22" s="29">
        <f t="shared" si="3"/>
        <v>18961.310000000001</v>
      </c>
      <c r="S22" s="70">
        <f t="shared" si="4"/>
        <v>177.80199999999999</v>
      </c>
      <c r="T22" s="71">
        <f t="shared" si="5"/>
        <v>27.801999999999992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>
        <v>6075</v>
      </c>
      <c r="E23" s="30"/>
      <c r="F23" s="30"/>
      <c r="G23" s="30"/>
      <c r="H23" s="30"/>
      <c r="I23" s="30"/>
      <c r="J23" s="30"/>
      <c r="K23" s="30"/>
      <c r="L23" s="30"/>
      <c r="M23" s="30">
        <f t="shared" si="0"/>
        <v>6075</v>
      </c>
      <c r="N23" s="24">
        <f t="shared" si="1"/>
        <v>6075</v>
      </c>
      <c r="O23" s="68">
        <f t="shared" si="2"/>
        <v>167.0625</v>
      </c>
      <c r="P23" s="69"/>
      <c r="Q23" s="69">
        <v>60</v>
      </c>
      <c r="R23" s="29">
        <f t="shared" si="3"/>
        <v>5847.9375</v>
      </c>
      <c r="S23" s="70">
        <f t="shared" si="4"/>
        <v>57.712499999999999</v>
      </c>
      <c r="T23" s="71">
        <f t="shared" si="5"/>
        <v>-2.2875000000000014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>
        <v>20610</v>
      </c>
      <c r="E24" s="30"/>
      <c r="F24" s="30">
        <v>50</v>
      </c>
      <c r="G24" s="30"/>
      <c r="H24" s="30">
        <v>200</v>
      </c>
      <c r="I24" s="30"/>
      <c r="J24" s="30"/>
      <c r="K24" s="30"/>
      <c r="L24" s="30"/>
      <c r="M24" s="30">
        <f t="shared" si="0"/>
        <v>22910</v>
      </c>
      <c r="N24" s="24">
        <f t="shared" si="1"/>
        <v>22910</v>
      </c>
      <c r="O24" s="68">
        <f t="shared" si="2"/>
        <v>630.02499999999998</v>
      </c>
      <c r="P24" s="69">
        <v>7500</v>
      </c>
      <c r="Q24" s="69"/>
      <c r="R24" s="29">
        <f t="shared" si="3"/>
        <v>22279.974999999999</v>
      </c>
      <c r="S24" s="70">
        <f t="shared" si="4"/>
        <v>217.64499999999998</v>
      </c>
      <c r="T24" s="71">
        <f t="shared" si="5"/>
        <v>217.64499999999998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>
        <v>7506</v>
      </c>
      <c r="E25" s="30"/>
      <c r="F25" s="30"/>
      <c r="G25" s="30"/>
      <c r="H25" s="30"/>
      <c r="I25" s="30"/>
      <c r="J25" s="30"/>
      <c r="K25" s="30"/>
      <c r="L25" s="30"/>
      <c r="M25" s="30">
        <f t="shared" si="0"/>
        <v>7506</v>
      </c>
      <c r="N25" s="24">
        <f t="shared" si="1"/>
        <v>7506</v>
      </c>
      <c r="O25" s="68">
        <f t="shared" si="2"/>
        <v>206.41499999999999</v>
      </c>
      <c r="P25" s="69">
        <v>8800</v>
      </c>
      <c r="Q25" s="69"/>
      <c r="R25" s="29">
        <f t="shared" si="3"/>
        <v>7299.585</v>
      </c>
      <c r="S25" s="70">
        <f t="shared" si="4"/>
        <v>71.307000000000002</v>
      </c>
      <c r="T25" s="71">
        <f t="shared" si="5"/>
        <v>71.307000000000002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>
        <v>5563</v>
      </c>
      <c r="E26" s="29"/>
      <c r="F26" s="30">
        <v>20</v>
      </c>
      <c r="G26" s="30"/>
      <c r="H26" s="30"/>
      <c r="I26" s="30">
        <v>4</v>
      </c>
      <c r="J26" s="30">
        <v>1</v>
      </c>
      <c r="K26" s="30"/>
      <c r="L26" s="30"/>
      <c r="M26" s="30">
        <f t="shared" si="0"/>
        <v>5763</v>
      </c>
      <c r="N26" s="24">
        <f t="shared" si="1"/>
        <v>6718</v>
      </c>
      <c r="O26" s="68">
        <f t="shared" si="2"/>
        <v>158.48249999999999</v>
      </c>
      <c r="P26" s="69"/>
      <c r="Q26" s="69">
        <v>70</v>
      </c>
      <c r="R26" s="29">
        <f t="shared" si="3"/>
        <v>6489.5174999999999</v>
      </c>
      <c r="S26" s="70">
        <f t="shared" si="4"/>
        <v>54.7485</v>
      </c>
      <c r="T26" s="71">
        <f t="shared" si="5"/>
        <v>-15.2515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>
        <v>8362</v>
      </c>
      <c r="E27" s="38"/>
      <c r="F27" s="39"/>
      <c r="G27" s="39"/>
      <c r="H27" s="39"/>
      <c r="I27" s="39"/>
      <c r="J27" s="39"/>
      <c r="K27" s="39"/>
      <c r="L27" s="39"/>
      <c r="M27" s="39">
        <f t="shared" si="0"/>
        <v>8362</v>
      </c>
      <c r="N27" s="40">
        <f t="shared" si="1"/>
        <v>8362</v>
      </c>
      <c r="O27" s="68">
        <f t="shared" si="2"/>
        <v>229.95500000000001</v>
      </c>
      <c r="P27" s="72">
        <v>14000</v>
      </c>
      <c r="Q27" s="72">
        <v>100</v>
      </c>
      <c r="R27" s="29">
        <f t="shared" si="3"/>
        <v>8032.0450000000001</v>
      </c>
      <c r="S27" s="73">
        <f t="shared" si="4"/>
        <v>79.438999999999993</v>
      </c>
      <c r="T27" s="74">
        <f t="shared" si="5"/>
        <v>-20.561000000000007</v>
      </c>
    </row>
    <row r="28" spans="1:20" ht="16.5" thickBot="1" x14ac:dyDescent="0.3">
      <c r="A28" s="92" t="s">
        <v>37</v>
      </c>
      <c r="B28" s="93"/>
      <c r="C28" s="94"/>
      <c r="D28" s="44">
        <f>SUM(D7:D27)</f>
        <v>186787</v>
      </c>
      <c r="E28" s="45">
        <f>SUM(E7:E27)</f>
        <v>110</v>
      </c>
      <c r="F28" s="45">
        <f t="shared" ref="F28:T28" si="6">SUM(F7:F27)</f>
        <v>390</v>
      </c>
      <c r="G28" s="45">
        <f t="shared" si="6"/>
        <v>110</v>
      </c>
      <c r="H28" s="45">
        <f t="shared" si="6"/>
        <v>1540</v>
      </c>
      <c r="I28" s="45">
        <f t="shared" si="6"/>
        <v>122</v>
      </c>
      <c r="J28" s="45">
        <f t="shared" si="6"/>
        <v>28</v>
      </c>
      <c r="K28" s="45">
        <f t="shared" si="6"/>
        <v>20</v>
      </c>
      <c r="L28" s="45">
        <f t="shared" si="6"/>
        <v>0</v>
      </c>
      <c r="M28" s="45">
        <f t="shared" si="6"/>
        <v>207737</v>
      </c>
      <c r="N28" s="45">
        <f t="shared" si="6"/>
        <v>240027</v>
      </c>
      <c r="O28" s="46">
        <f t="shared" si="6"/>
        <v>5712.767499999999</v>
      </c>
      <c r="P28" s="45">
        <f t="shared" si="6"/>
        <v>32994</v>
      </c>
      <c r="Q28" s="45">
        <f t="shared" si="6"/>
        <v>1902</v>
      </c>
      <c r="R28" s="45">
        <f t="shared" si="6"/>
        <v>232412.23249999998</v>
      </c>
      <c r="S28" s="45">
        <f t="shared" si="6"/>
        <v>1973.5014999999996</v>
      </c>
      <c r="T28" s="47">
        <f t="shared" si="6"/>
        <v>71.501499999999965</v>
      </c>
    </row>
    <row r="29" spans="1:20" ht="15.75" thickBot="1" x14ac:dyDescent="0.3">
      <c r="A29" s="95" t="s">
        <v>38</v>
      </c>
      <c r="B29" s="96"/>
      <c r="C29" s="97"/>
      <c r="D29" s="48">
        <f>D4+D5-D28</f>
        <v>641612</v>
      </c>
      <c r="E29" s="48">
        <f t="shared" ref="E29:L29" si="7">E4+E5-E28</f>
        <v>2750</v>
      </c>
      <c r="F29" s="48">
        <f t="shared" si="7"/>
        <v>10700</v>
      </c>
      <c r="G29" s="48">
        <f t="shared" si="7"/>
        <v>1830</v>
      </c>
      <c r="H29" s="48">
        <f t="shared" si="7"/>
        <v>12490</v>
      </c>
      <c r="I29" s="48">
        <f t="shared" si="7"/>
        <v>210</v>
      </c>
      <c r="J29" s="48">
        <f t="shared" si="7"/>
        <v>213</v>
      </c>
      <c r="K29" s="48">
        <f t="shared" si="7"/>
        <v>415</v>
      </c>
      <c r="L29" s="48">
        <f t="shared" si="7"/>
        <v>35</v>
      </c>
      <c r="M29" s="98"/>
      <c r="N29" s="99"/>
      <c r="O29" s="99"/>
      <c r="P29" s="99"/>
      <c r="Q29" s="99"/>
      <c r="R29" s="99"/>
      <c r="S29" s="99"/>
      <c r="T29" s="10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97" priority="43" operator="equal">
      <formula>212030016606640</formula>
    </cfRule>
  </conditionalFormatting>
  <conditionalFormatting sqref="D29 E4:E6 E28:K29">
    <cfRule type="cellIs" dxfId="696" priority="41" operator="equal">
      <formula>$E$4</formula>
    </cfRule>
    <cfRule type="cellIs" dxfId="695" priority="42" operator="equal">
      <formula>2120</formula>
    </cfRule>
  </conditionalFormatting>
  <conditionalFormatting sqref="D29:E29 F4:F6 F28:F29">
    <cfRule type="cellIs" dxfId="694" priority="39" operator="equal">
      <formula>$F$4</formula>
    </cfRule>
    <cfRule type="cellIs" dxfId="693" priority="40" operator="equal">
      <formula>300</formula>
    </cfRule>
  </conditionalFormatting>
  <conditionalFormatting sqref="G4:G6 G28:G29">
    <cfRule type="cellIs" dxfId="692" priority="37" operator="equal">
      <formula>$G$4</formula>
    </cfRule>
    <cfRule type="cellIs" dxfId="691" priority="38" operator="equal">
      <formula>1660</formula>
    </cfRule>
  </conditionalFormatting>
  <conditionalFormatting sqref="H4:H6 H28:H29">
    <cfRule type="cellIs" dxfId="690" priority="35" operator="equal">
      <formula>$H$4</formula>
    </cfRule>
    <cfRule type="cellIs" dxfId="689" priority="36" operator="equal">
      <formula>6640</formula>
    </cfRule>
  </conditionalFormatting>
  <conditionalFormatting sqref="T6:T28">
    <cfRule type="cellIs" dxfId="688" priority="34" operator="lessThan">
      <formula>0</formula>
    </cfRule>
  </conditionalFormatting>
  <conditionalFormatting sqref="T7:T27">
    <cfRule type="cellIs" dxfId="687" priority="31" operator="lessThan">
      <formula>0</formula>
    </cfRule>
    <cfRule type="cellIs" dxfId="686" priority="32" operator="lessThan">
      <formula>0</formula>
    </cfRule>
    <cfRule type="cellIs" dxfId="685" priority="33" operator="lessThan">
      <formula>0</formula>
    </cfRule>
  </conditionalFormatting>
  <conditionalFormatting sqref="E4:E6 E28:K28">
    <cfRule type="cellIs" dxfId="684" priority="30" operator="equal">
      <formula>$E$4</formula>
    </cfRule>
  </conditionalFormatting>
  <conditionalFormatting sqref="D28:D29 D6 D4:M4">
    <cfRule type="cellIs" dxfId="683" priority="29" operator="equal">
      <formula>$D$4</formula>
    </cfRule>
  </conditionalFormatting>
  <conditionalFormatting sqref="I4:I6 I28:I29">
    <cfRule type="cellIs" dxfId="682" priority="28" operator="equal">
      <formula>$I$4</formula>
    </cfRule>
  </conditionalFormatting>
  <conditionalFormatting sqref="J4:J6 J28:J29">
    <cfRule type="cellIs" dxfId="681" priority="27" operator="equal">
      <formula>$J$4</formula>
    </cfRule>
  </conditionalFormatting>
  <conditionalFormatting sqref="K4:K6 K28:K29">
    <cfRule type="cellIs" dxfId="680" priority="26" operator="equal">
      <formula>$K$4</formula>
    </cfRule>
  </conditionalFormatting>
  <conditionalFormatting sqref="M4:M6">
    <cfRule type="cellIs" dxfId="679" priority="25" operator="equal">
      <formula>$L$4</formula>
    </cfRule>
  </conditionalFormatting>
  <conditionalFormatting sqref="T7:T28">
    <cfRule type="cellIs" dxfId="678" priority="22" operator="lessThan">
      <formula>0</formula>
    </cfRule>
    <cfRule type="cellIs" dxfId="677" priority="23" operator="lessThan">
      <formula>0</formula>
    </cfRule>
    <cfRule type="cellIs" dxfId="676" priority="24" operator="lessThan">
      <formula>0</formula>
    </cfRule>
  </conditionalFormatting>
  <conditionalFormatting sqref="D5:K5">
    <cfRule type="cellIs" dxfId="675" priority="21" operator="greaterThan">
      <formula>0</formula>
    </cfRule>
  </conditionalFormatting>
  <conditionalFormatting sqref="T6:T28">
    <cfRule type="cellIs" dxfId="674" priority="20" operator="lessThan">
      <formula>0</formula>
    </cfRule>
  </conditionalFormatting>
  <conditionalFormatting sqref="T7:T27">
    <cfRule type="cellIs" dxfId="673" priority="17" operator="lessThan">
      <formula>0</formula>
    </cfRule>
    <cfRule type="cellIs" dxfId="672" priority="18" operator="lessThan">
      <formula>0</formula>
    </cfRule>
    <cfRule type="cellIs" dxfId="671" priority="19" operator="lessThan">
      <formula>0</formula>
    </cfRule>
  </conditionalFormatting>
  <conditionalFormatting sqref="T7:T28">
    <cfRule type="cellIs" dxfId="670" priority="14" operator="lessThan">
      <formula>0</formula>
    </cfRule>
    <cfRule type="cellIs" dxfId="669" priority="15" operator="lessThan">
      <formula>0</formula>
    </cfRule>
    <cfRule type="cellIs" dxfId="668" priority="16" operator="lessThan">
      <formula>0</formula>
    </cfRule>
  </conditionalFormatting>
  <conditionalFormatting sqref="D5:K5">
    <cfRule type="cellIs" dxfId="667" priority="13" operator="greaterThan">
      <formula>0</formula>
    </cfRule>
  </conditionalFormatting>
  <conditionalFormatting sqref="L4 L6 L28:L29">
    <cfRule type="cellIs" dxfId="666" priority="12" operator="equal">
      <formula>$L$4</formula>
    </cfRule>
  </conditionalFormatting>
  <conditionalFormatting sqref="D7:S7">
    <cfRule type="cellIs" dxfId="665" priority="11" operator="greaterThan">
      <formula>0</formula>
    </cfRule>
  </conditionalFormatting>
  <conditionalFormatting sqref="D9:S9">
    <cfRule type="cellIs" dxfId="664" priority="10" operator="greaterThan">
      <formula>0</formula>
    </cfRule>
  </conditionalFormatting>
  <conditionalFormatting sqref="D11:S11">
    <cfRule type="cellIs" dxfId="663" priority="9" operator="greaterThan">
      <formula>0</formula>
    </cfRule>
  </conditionalFormatting>
  <conditionalFormatting sqref="D13:S13">
    <cfRule type="cellIs" dxfId="662" priority="8" operator="greaterThan">
      <formula>0</formula>
    </cfRule>
  </conditionalFormatting>
  <conditionalFormatting sqref="D15:S15">
    <cfRule type="cellIs" dxfId="661" priority="7" operator="greaterThan">
      <formula>0</formula>
    </cfRule>
  </conditionalFormatting>
  <conditionalFormatting sqref="D17:S17">
    <cfRule type="cellIs" dxfId="660" priority="6" operator="greaterThan">
      <formula>0</formula>
    </cfRule>
  </conditionalFormatting>
  <conditionalFormatting sqref="D19:S19">
    <cfRule type="cellIs" dxfId="659" priority="5" operator="greaterThan">
      <formula>0</formula>
    </cfRule>
  </conditionalFormatting>
  <conditionalFormatting sqref="D21:S21">
    <cfRule type="cellIs" dxfId="658" priority="4" operator="greaterThan">
      <formula>0</formula>
    </cfRule>
  </conditionalFormatting>
  <conditionalFormatting sqref="D23:S23">
    <cfRule type="cellIs" dxfId="657" priority="3" operator="greaterThan">
      <formula>0</formula>
    </cfRule>
  </conditionalFormatting>
  <conditionalFormatting sqref="D25:S25">
    <cfRule type="cellIs" dxfId="656" priority="2" operator="greaterThan">
      <formula>0</formula>
    </cfRule>
  </conditionalFormatting>
  <conditionalFormatting sqref="D27:S27">
    <cfRule type="cellIs" dxfId="655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Q24" sqref="Q2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0" ht="15.75" thickBo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20" ht="18.75" x14ac:dyDescent="0.25">
      <c r="A3" s="102" t="s">
        <v>71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0" x14ac:dyDescent="0.25">
      <c r="A4" s="106" t="s">
        <v>1</v>
      </c>
      <c r="B4" s="106"/>
      <c r="C4" s="1"/>
      <c r="D4" s="2">
        <f>'17'!D29</f>
        <v>641612</v>
      </c>
      <c r="E4" s="2">
        <f>'17'!E29</f>
        <v>2750</v>
      </c>
      <c r="F4" s="2">
        <f>'17'!F29</f>
        <v>10700</v>
      </c>
      <c r="G4" s="2">
        <f>'17'!G29</f>
        <v>1830</v>
      </c>
      <c r="H4" s="2">
        <f>'17'!H29</f>
        <v>12490</v>
      </c>
      <c r="I4" s="2">
        <f>'17'!I29</f>
        <v>210</v>
      </c>
      <c r="J4" s="2">
        <f>'17'!J29</f>
        <v>213</v>
      </c>
      <c r="K4" s="2">
        <f>'17'!K29</f>
        <v>415</v>
      </c>
      <c r="L4" s="2">
        <f>'17'!L29</f>
        <v>35</v>
      </c>
      <c r="M4" s="3"/>
      <c r="N4" s="107"/>
      <c r="O4" s="107"/>
      <c r="P4" s="107"/>
      <c r="Q4" s="107"/>
      <c r="R4" s="107"/>
      <c r="S4" s="107"/>
      <c r="T4" s="107"/>
    </row>
    <row r="5" spans="1:20" x14ac:dyDescent="0.25">
      <c r="A5" s="106" t="s">
        <v>2</v>
      </c>
      <c r="B5" s="106"/>
      <c r="C5" s="1"/>
      <c r="D5" s="1">
        <v>207792</v>
      </c>
      <c r="E5" s="4"/>
      <c r="F5" s="4"/>
      <c r="G5" s="4"/>
      <c r="H5" s="4"/>
      <c r="I5" s="1">
        <v>500</v>
      </c>
      <c r="J5" s="1"/>
      <c r="K5" s="1"/>
      <c r="L5" s="1"/>
      <c r="M5" s="5"/>
      <c r="N5" s="107"/>
      <c r="O5" s="107"/>
      <c r="P5" s="107"/>
      <c r="Q5" s="107"/>
      <c r="R5" s="107"/>
      <c r="S5" s="107"/>
      <c r="T5" s="10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9475</v>
      </c>
      <c r="E7" s="22"/>
      <c r="F7" s="22">
        <v>20</v>
      </c>
      <c r="G7" s="22"/>
      <c r="H7" s="22">
        <v>100</v>
      </c>
      <c r="I7" s="23">
        <v>4</v>
      </c>
      <c r="J7" s="23">
        <v>2</v>
      </c>
      <c r="K7" s="23"/>
      <c r="L7" s="23"/>
      <c r="M7" s="20">
        <f>D7+E7*20+F7*10+G7*9+H7*9</f>
        <v>10575</v>
      </c>
      <c r="N7" s="24">
        <f>D7+E7*20+F7*10+G7*9+H7*9+I7*191+J7*191+K7*182+L7*100</f>
        <v>11721</v>
      </c>
      <c r="O7" s="25">
        <f>M7*2.75%</f>
        <v>290.8125</v>
      </c>
      <c r="P7" s="26"/>
      <c r="Q7" s="26">
        <v>100</v>
      </c>
      <c r="R7" s="29">
        <f>M7-(M7*2.75%)+I7*191+J7*191+K7*182+L7*100-Q7</f>
        <v>11330.1875</v>
      </c>
      <c r="S7" s="25">
        <f>M7*0.95%</f>
        <v>100.46249999999999</v>
      </c>
      <c r="T7" s="27">
        <f>S7-Q7</f>
        <v>0.46249999999999147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>
        <v>4167</v>
      </c>
      <c r="E8" s="30"/>
      <c r="F8" s="30"/>
      <c r="G8" s="30"/>
      <c r="H8" s="30">
        <v>20</v>
      </c>
      <c r="I8" s="20">
        <v>4</v>
      </c>
      <c r="J8" s="20"/>
      <c r="K8" s="20"/>
      <c r="L8" s="20"/>
      <c r="M8" s="20">
        <f t="shared" ref="M8:M27" si="0">D8+E8*20+F8*10+G8*9+H8*9</f>
        <v>4347</v>
      </c>
      <c r="N8" s="24">
        <f t="shared" ref="N8:N27" si="1">D8+E8*20+F8*10+G8*9+H8*9+I8*191+J8*191+K8*182+L8*100</f>
        <v>5111</v>
      </c>
      <c r="O8" s="25">
        <f t="shared" ref="O8:O27" si="2">M8*2.75%</f>
        <v>119.5425</v>
      </c>
      <c r="P8" s="26"/>
      <c r="Q8" s="26"/>
      <c r="R8" s="29">
        <f t="shared" ref="R8:R27" si="3">M8-(M8*2.75%)+I8*191+J8*191+K8*182+L8*100-Q8</f>
        <v>4991.4575000000004</v>
      </c>
      <c r="S8" s="25">
        <f t="shared" ref="S8:S27" si="4">M8*0.95%</f>
        <v>41.296500000000002</v>
      </c>
      <c r="T8" s="27">
        <f t="shared" ref="T8:T27" si="5">S8-Q8</f>
        <v>41.296500000000002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13149</v>
      </c>
      <c r="E9" s="30">
        <v>20</v>
      </c>
      <c r="F9" s="30">
        <v>20</v>
      </c>
      <c r="G9" s="30"/>
      <c r="H9" s="30">
        <v>100</v>
      </c>
      <c r="I9" s="20">
        <v>1</v>
      </c>
      <c r="J9" s="20">
        <v>2</v>
      </c>
      <c r="K9" s="20">
        <v>3</v>
      </c>
      <c r="L9" s="20"/>
      <c r="M9" s="20">
        <f t="shared" si="0"/>
        <v>14649</v>
      </c>
      <c r="N9" s="24">
        <f t="shared" si="1"/>
        <v>15768</v>
      </c>
      <c r="O9" s="25">
        <f t="shared" si="2"/>
        <v>402.84750000000003</v>
      </c>
      <c r="P9" s="26"/>
      <c r="Q9" s="26">
        <v>115</v>
      </c>
      <c r="R9" s="29">
        <f t="shared" si="3"/>
        <v>15250.1525</v>
      </c>
      <c r="S9" s="25">
        <f t="shared" si="4"/>
        <v>139.16550000000001</v>
      </c>
      <c r="T9" s="27">
        <f t="shared" si="5"/>
        <v>24.165500000000009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4942</v>
      </c>
      <c r="E10" s="30"/>
      <c r="F10" s="30"/>
      <c r="G10" s="30"/>
      <c r="H10" s="30">
        <v>40</v>
      </c>
      <c r="I10" s="20">
        <v>10</v>
      </c>
      <c r="J10" s="20"/>
      <c r="K10" s="20"/>
      <c r="L10" s="20"/>
      <c r="M10" s="20">
        <f t="shared" si="0"/>
        <v>5302</v>
      </c>
      <c r="N10" s="24">
        <f t="shared" si="1"/>
        <v>7212</v>
      </c>
      <c r="O10" s="25">
        <f t="shared" si="2"/>
        <v>145.80500000000001</v>
      </c>
      <c r="P10" s="26"/>
      <c r="Q10" s="26">
        <v>26</v>
      </c>
      <c r="R10" s="29">
        <f t="shared" si="3"/>
        <v>7040.1949999999997</v>
      </c>
      <c r="S10" s="25">
        <f t="shared" si="4"/>
        <v>50.369</v>
      </c>
      <c r="T10" s="27">
        <f t="shared" si="5"/>
        <v>24.369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5459</v>
      </c>
      <c r="E11" s="30"/>
      <c r="F11" s="30"/>
      <c r="G11" s="32"/>
      <c r="H11" s="30"/>
      <c r="I11" s="20">
        <v>11</v>
      </c>
      <c r="J11" s="20"/>
      <c r="K11" s="20"/>
      <c r="L11" s="20"/>
      <c r="M11" s="20">
        <f t="shared" si="0"/>
        <v>5459</v>
      </c>
      <c r="N11" s="24">
        <f t="shared" si="1"/>
        <v>7560</v>
      </c>
      <c r="O11" s="25">
        <f t="shared" si="2"/>
        <v>150.1225</v>
      </c>
      <c r="P11" s="26"/>
      <c r="Q11" s="26">
        <v>53</v>
      </c>
      <c r="R11" s="29">
        <f t="shared" si="3"/>
        <v>7356.8774999999996</v>
      </c>
      <c r="S11" s="25">
        <f t="shared" si="4"/>
        <v>51.860500000000002</v>
      </c>
      <c r="T11" s="27">
        <f t="shared" si="5"/>
        <v>-1.1394999999999982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6322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6322</v>
      </c>
      <c r="N12" s="24">
        <f t="shared" si="1"/>
        <v>6322</v>
      </c>
      <c r="O12" s="25">
        <f t="shared" si="2"/>
        <v>173.85499999999999</v>
      </c>
      <c r="P12" s="26"/>
      <c r="Q12" s="26">
        <v>28</v>
      </c>
      <c r="R12" s="29">
        <f t="shared" si="3"/>
        <v>6120.1450000000004</v>
      </c>
      <c r="S12" s="25">
        <f t="shared" si="4"/>
        <v>60.058999999999997</v>
      </c>
      <c r="T12" s="27">
        <f t="shared" si="5"/>
        <v>32.058999999999997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4562</v>
      </c>
      <c r="E13" s="30"/>
      <c r="F13" s="30"/>
      <c r="G13" s="30">
        <v>30</v>
      </c>
      <c r="H13" s="30">
        <v>100</v>
      </c>
      <c r="I13" s="20"/>
      <c r="J13" s="20"/>
      <c r="K13" s="20"/>
      <c r="L13" s="20"/>
      <c r="M13" s="20">
        <f t="shared" si="0"/>
        <v>5732</v>
      </c>
      <c r="N13" s="24">
        <f t="shared" si="1"/>
        <v>5732</v>
      </c>
      <c r="O13" s="25">
        <f t="shared" si="2"/>
        <v>157.63</v>
      </c>
      <c r="P13" s="26"/>
      <c r="Q13" s="26">
        <v>4</v>
      </c>
      <c r="R13" s="29">
        <f t="shared" si="3"/>
        <v>5570.37</v>
      </c>
      <c r="S13" s="25">
        <f t="shared" si="4"/>
        <v>54.454000000000001</v>
      </c>
      <c r="T13" s="27">
        <f t="shared" si="5"/>
        <v>50.454000000000001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>
        <v>18557</v>
      </c>
      <c r="E14" s="30"/>
      <c r="F14" s="30"/>
      <c r="G14" s="30"/>
      <c r="H14" s="30">
        <v>40</v>
      </c>
      <c r="I14" s="20"/>
      <c r="J14" s="20"/>
      <c r="K14" s="20"/>
      <c r="L14" s="20"/>
      <c r="M14" s="20">
        <f t="shared" si="0"/>
        <v>18917</v>
      </c>
      <c r="N14" s="24">
        <f t="shared" si="1"/>
        <v>18917</v>
      </c>
      <c r="O14" s="25">
        <f t="shared" si="2"/>
        <v>520.21749999999997</v>
      </c>
      <c r="P14" s="26"/>
      <c r="Q14" s="26">
        <v>440</v>
      </c>
      <c r="R14" s="29">
        <f t="shared" si="3"/>
        <v>17956.782500000001</v>
      </c>
      <c r="S14" s="25">
        <f t="shared" si="4"/>
        <v>179.7115</v>
      </c>
      <c r="T14" s="27">
        <f t="shared" si="5"/>
        <v>-260.2885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>
        <v>14389</v>
      </c>
      <c r="E15" s="30">
        <v>30</v>
      </c>
      <c r="F15" s="30"/>
      <c r="G15" s="30"/>
      <c r="H15" s="30"/>
      <c r="I15" s="20"/>
      <c r="J15" s="20"/>
      <c r="K15" s="20">
        <v>5</v>
      </c>
      <c r="L15" s="20"/>
      <c r="M15" s="20">
        <f t="shared" si="0"/>
        <v>14989</v>
      </c>
      <c r="N15" s="24">
        <f t="shared" si="1"/>
        <v>15899</v>
      </c>
      <c r="O15" s="25">
        <f t="shared" si="2"/>
        <v>412.19749999999999</v>
      </c>
      <c r="P15" s="26"/>
      <c r="Q15" s="26">
        <v>137</v>
      </c>
      <c r="R15" s="29">
        <f t="shared" si="3"/>
        <v>15349.8025</v>
      </c>
      <c r="S15" s="25">
        <f t="shared" si="4"/>
        <v>142.3955</v>
      </c>
      <c r="T15" s="27">
        <f t="shared" si="5"/>
        <v>5.3954999999999984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10788</v>
      </c>
      <c r="E16" s="30"/>
      <c r="F16" s="30"/>
      <c r="G16" s="30">
        <v>50</v>
      </c>
      <c r="H16" s="30">
        <v>10</v>
      </c>
      <c r="I16" s="20">
        <v>8</v>
      </c>
      <c r="J16" s="20"/>
      <c r="K16" s="20"/>
      <c r="L16" s="20"/>
      <c r="M16" s="20">
        <f t="shared" si="0"/>
        <v>11328</v>
      </c>
      <c r="N16" s="24">
        <f t="shared" si="1"/>
        <v>12856</v>
      </c>
      <c r="O16" s="25">
        <f t="shared" si="2"/>
        <v>311.52</v>
      </c>
      <c r="P16" s="26"/>
      <c r="Q16" s="26">
        <v>124</v>
      </c>
      <c r="R16" s="29">
        <f t="shared" si="3"/>
        <v>12420.48</v>
      </c>
      <c r="S16" s="25">
        <f t="shared" si="4"/>
        <v>107.616</v>
      </c>
      <c r="T16" s="27">
        <f t="shared" si="5"/>
        <v>-16.384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>
        <v>7848</v>
      </c>
      <c r="E17" s="30"/>
      <c r="F17" s="30">
        <v>10</v>
      </c>
      <c r="G17" s="30"/>
      <c r="H17" s="30">
        <v>100</v>
      </c>
      <c r="I17" s="20">
        <v>5</v>
      </c>
      <c r="J17" s="20"/>
      <c r="K17" s="20"/>
      <c r="L17" s="20"/>
      <c r="M17" s="20">
        <f t="shared" si="0"/>
        <v>8848</v>
      </c>
      <c r="N17" s="24">
        <f t="shared" si="1"/>
        <v>9803</v>
      </c>
      <c r="O17" s="25">
        <f t="shared" si="2"/>
        <v>243.32</v>
      </c>
      <c r="P17" s="26"/>
      <c r="Q17" s="26">
        <v>80</v>
      </c>
      <c r="R17" s="29">
        <f t="shared" si="3"/>
        <v>9479.68</v>
      </c>
      <c r="S17" s="25">
        <f t="shared" si="4"/>
        <v>84.055999999999997</v>
      </c>
      <c r="T17" s="27">
        <f t="shared" si="5"/>
        <v>4.0559999999999974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>
        <v>10010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10010</v>
      </c>
      <c r="N18" s="24">
        <f t="shared" si="1"/>
        <v>10010</v>
      </c>
      <c r="O18" s="25">
        <f t="shared" si="2"/>
        <v>275.27499999999998</v>
      </c>
      <c r="P18" s="26"/>
      <c r="Q18" s="26">
        <v>145</v>
      </c>
      <c r="R18" s="29">
        <f t="shared" si="3"/>
        <v>9589.7250000000004</v>
      </c>
      <c r="S18" s="25">
        <f t="shared" si="4"/>
        <v>95.094999999999999</v>
      </c>
      <c r="T18" s="27">
        <f t="shared" si="5"/>
        <v>-49.905000000000001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>
        <v>8224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8224</v>
      </c>
      <c r="N19" s="24">
        <f t="shared" si="1"/>
        <v>8224</v>
      </c>
      <c r="O19" s="25">
        <f t="shared" si="2"/>
        <v>226.16</v>
      </c>
      <c r="P19" s="26"/>
      <c r="Q19" s="26">
        <v>128</v>
      </c>
      <c r="R19" s="29">
        <f t="shared" si="3"/>
        <v>7869.84</v>
      </c>
      <c r="S19" s="25">
        <f t="shared" si="4"/>
        <v>78.128</v>
      </c>
      <c r="T19" s="27">
        <f t="shared" si="5"/>
        <v>-49.872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3548</v>
      </c>
      <c r="E20" s="30">
        <v>50</v>
      </c>
      <c r="F20" s="30">
        <v>100</v>
      </c>
      <c r="G20" s="30"/>
      <c r="H20" s="30">
        <v>120</v>
      </c>
      <c r="I20" s="20"/>
      <c r="J20" s="20"/>
      <c r="K20" s="20"/>
      <c r="L20" s="20"/>
      <c r="M20" s="20">
        <f t="shared" si="0"/>
        <v>6628</v>
      </c>
      <c r="N20" s="24">
        <f t="shared" si="1"/>
        <v>6628</v>
      </c>
      <c r="O20" s="25">
        <f t="shared" si="2"/>
        <v>182.27</v>
      </c>
      <c r="P20" s="26"/>
      <c r="Q20" s="26">
        <v>121</v>
      </c>
      <c r="R20" s="29">
        <f t="shared" si="3"/>
        <v>6324.73</v>
      </c>
      <c r="S20" s="25">
        <f t="shared" si="4"/>
        <v>62.966000000000001</v>
      </c>
      <c r="T20" s="27">
        <f t="shared" si="5"/>
        <v>-58.033999999999999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>
        <v>5457</v>
      </c>
      <c r="E21" s="30"/>
      <c r="F21" s="30"/>
      <c r="G21" s="30"/>
      <c r="H21" s="30"/>
      <c r="I21" s="20">
        <v>5</v>
      </c>
      <c r="J21" s="20"/>
      <c r="K21" s="20"/>
      <c r="L21" s="20"/>
      <c r="M21" s="20">
        <f t="shared" si="0"/>
        <v>5457</v>
      </c>
      <c r="N21" s="24">
        <f t="shared" si="1"/>
        <v>6412</v>
      </c>
      <c r="O21" s="25">
        <f t="shared" si="2"/>
        <v>150.0675</v>
      </c>
      <c r="P21" s="26"/>
      <c r="Q21" s="26">
        <v>22</v>
      </c>
      <c r="R21" s="29">
        <f t="shared" si="3"/>
        <v>6239.9324999999999</v>
      </c>
      <c r="S21" s="25">
        <f t="shared" si="4"/>
        <v>51.841499999999996</v>
      </c>
      <c r="T21" s="27">
        <f t="shared" si="5"/>
        <v>29.841499999999996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12374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12374</v>
      </c>
      <c r="N22" s="24">
        <f t="shared" si="1"/>
        <v>12374</v>
      </c>
      <c r="O22" s="25">
        <f t="shared" si="2"/>
        <v>340.28500000000003</v>
      </c>
      <c r="P22" s="26"/>
      <c r="Q22" s="26">
        <v>500</v>
      </c>
      <c r="R22" s="29">
        <f t="shared" si="3"/>
        <v>11533.715</v>
      </c>
      <c r="S22" s="25">
        <f t="shared" si="4"/>
        <v>117.553</v>
      </c>
      <c r="T22" s="27">
        <f t="shared" si="5"/>
        <v>-382.447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>
        <v>8222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8222</v>
      </c>
      <c r="N23" s="24">
        <f t="shared" si="1"/>
        <v>8222</v>
      </c>
      <c r="O23" s="25">
        <f t="shared" si="2"/>
        <v>226.10499999999999</v>
      </c>
      <c r="P23" s="26">
        <v>13670</v>
      </c>
      <c r="Q23" s="26">
        <v>80</v>
      </c>
      <c r="R23" s="29">
        <f t="shared" si="3"/>
        <v>7915.8950000000004</v>
      </c>
      <c r="S23" s="25">
        <f t="shared" si="4"/>
        <v>78.108999999999995</v>
      </c>
      <c r="T23" s="27">
        <f t="shared" si="5"/>
        <v>-1.8910000000000053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>
        <v>10000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10000</v>
      </c>
      <c r="N24" s="24">
        <f t="shared" si="1"/>
        <v>10000</v>
      </c>
      <c r="O24" s="25">
        <f t="shared" si="2"/>
        <v>275</v>
      </c>
      <c r="P24" s="26"/>
      <c r="Q24" s="26">
        <v>480</v>
      </c>
      <c r="R24" s="29">
        <f t="shared" si="3"/>
        <v>9245</v>
      </c>
      <c r="S24" s="25">
        <f t="shared" si="4"/>
        <v>95</v>
      </c>
      <c r="T24" s="27">
        <f t="shared" si="5"/>
        <v>-385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>
        <v>7095</v>
      </c>
      <c r="E25" s="30"/>
      <c r="F25" s="30">
        <v>10</v>
      </c>
      <c r="G25" s="30"/>
      <c r="H25" s="30"/>
      <c r="I25" s="20"/>
      <c r="J25" s="20"/>
      <c r="K25" s="20"/>
      <c r="L25" s="20"/>
      <c r="M25" s="20">
        <f t="shared" si="0"/>
        <v>7195</v>
      </c>
      <c r="N25" s="24">
        <f t="shared" si="1"/>
        <v>7195</v>
      </c>
      <c r="O25" s="25">
        <f t="shared" si="2"/>
        <v>197.86250000000001</v>
      </c>
      <c r="P25" s="26">
        <v>9100</v>
      </c>
      <c r="Q25" s="26">
        <v>87</v>
      </c>
      <c r="R25" s="29">
        <f t="shared" si="3"/>
        <v>6910.1374999999998</v>
      </c>
      <c r="S25" s="25">
        <f t="shared" si="4"/>
        <v>68.352499999999992</v>
      </c>
      <c r="T25" s="27">
        <f t="shared" si="5"/>
        <v>-18.647500000000008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>
        <v>14980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14980</v>
      </c>
      <c r="N26" s="24">
        <f t="shared" si="1"/>
        <v>14980</v>
      </c>
      <c r="O26" s="25">
        <f t="shared" si="2"/>
        <v>411.95</v>
      </c>
      <c r="P26" s="26"/>
      <c r="Q26" s="26">
        <v>108</v>
      </c>
      <c r="R26" s="29">
        <f t="shared" si="3"/>
        <v>14460.05</v>
      </c>
      <c r="S26" s="25">
        <f t="shared" si="4"/>
        <v>142.31</v>
      </c>
      <c r="T26" s="27">
        <f t="shared" si="5"/>
        <v>34.31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>
        <v>9540</v>
      </c>
      <c r="E27" s="38"/>
      <c r="F27" s="39"/>
      <c r="G27" s="39"/>
      <c r="H27" s="39"/>
      <c r="I27" s="31">
        <v>2</v>
      </c>
      <c r="J27" s="31"/>
      <c r="K27" s="31"/>
      <c r="L27" s="31"/>
      <c r="M27" s="31">
        <f t="shared" si="0"/>
        <v>9540</v>
      </c>
      <c r="N27" s="40">
        <f t="shared" si="1"/>
        <v>9922</v>
      </c>
      <c r="O27" s="25">
        <f t="shared" si="2"/>
        <v>262.35000000000002</v>
      </c>
      <c r="P27" s="41">
        <v>9200</v>
      </c>
      <c r="Q27" s="41">
        <v>100</v>
      </c>
      <c r="R27" s="29">
        <f t="shared" si="3"/>
        <v>9559.65</v>
      </c>
      <c r="S27" s="42">
        <f t="shared" si="4"/>
        <v>90.63</v>
      </c>
      <c r="T27" s="43">
        <f t="shared" si="5"/>
        <v>-9.3700000000000045</v>
      </c>
    </row>
    <row r="28" spans="1:20" ht="16.5" thickBot="1" x14ac:dyDescent="0.3">
      <c r="A28" s="92" t="s">
        <v>37</v>
      </c>
      <c r="B28" s="93"/>
      <c r="C28" s="94"/>
      <c r="D28" s="44">
        <f>SUM(D7:D27)</f>
        <v>189108</v>
      </c>
      <c r="E28" s="45">
        <f>SUM(E7:E27)</f>
        <v>100</v>
      </c>
      <c r="F28" s="45">
        <f t="shared" ref="F28:T28" si="6">SUM(F7:F27)</f>
        <v>160</v>
      </c>
      <c r="G28" s="45">
        <f t="shared" si="6"/>
        <v>80</v>
      </c>
      <c r="H28" s="45">
        <f t="shared" si="6"/>
        <v>630</v>
      </c>
      <c r="I28" s="45">
        <f t="shared" si="6"/>
        <v>50</v>
      </c>
      <c r="J28" s="45">
        <f t="shared" si="6"/>
        <v>4</v>
      </c>
      <c r="K28" s="45">
        <f t="shared" si="6"/>
        <v>8</v>
      </c>
      <c r="L28" s="45">
        <f t="shared" si="6"/>
        <v>0</v>
      </c>
      <c r="M28" s="45">
        <f t="shared" si="6"/>
        <v>199098</v>
      </c>
      <c r="N28" s="45">
        <f t="shared" si="6"/>
        <v>210868</v>
      </c>
      <c r="O28" s="46">
        <f t="shared" si="6"/>
        <v>5475.1950000000006</v>
      </c>
      <c r="P28" s="45">
        <f t="shared" si="6"/>
        <v>31970</v>
      </c>
      <c r="Q28" s="45">
        <f t="shared" si="6"/>
        <v>2878</v>
      </c>
      <c r="R28" s="45">
        <f t="shared" si="6"/>
        <v>202514.80499999999</v>
      </c>
      <c r="S28" s="45">
        <f t="shared" si="6"/>
        <v>1891.4309999999996</v>
      </c>
      <c r="T28" s="47">
        <f t="shared" si="6"/>
        <v>-986.56900000000007</v>
      </c>
    </row>
    <row r="29" spans="1:20" ht="15.75" thickBot="1" x14ac:dyDescent="0.3">
      <c r="A29" s="95" t="s">
        <v>38</v>
      </c>
      <c r="B29" s="96"/>
      <c r="C29" s="97"/>
      <c r="D29" s="48">
        <f>D4+D5-D28</f>
        <v>660296</v>
      </c>
      <c r="E29" s="48">
        <f t="shared" ref="E29:L29" si="7">E4+E5-E28</f>
        <v>2650</v>
      </c>
      <c r="F29" s="48">
        <f t="shared" si="7"/>
        <v>10540</v>
      </c>
      <c r="G29" s="48">
        <f t="shared" si="7"/>
        <v>1750</v>
      </c>
      <c r="H29" s="48">
        <f t="shared" si="7"/>
        <v>11860</v>
      </c>
      <c r="I29" s="48">
        <f t="shared" si="7"/>
        <v>660</v>
      </c>
      <c r="J29" s="48">
        <f t="shared" si="7"/>
        <v>209</v>
      </c>
      <c r="K29" s="48">
        <f t="shared" si="7"/>
        <v>407</v>
      </c>
      <c r="L29" s="48">
        <f t="shared" si="7"/>
        <v>35</v>
      </c>
      <c r="M29" s="98"/>
      <c r="N29" s="99"/>
      <c r="O29" s="99"/>
      <c r="P29" s="99"/>
      <c r="Q29" s="99"/>
      <c r="R29" s="99"/>
      <c r="S29" s="99"/>
      <c r="T29" s="10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54" priority="43" operator="equal">
      <formula>212030016606640</formula>
    </cfRule>
  </conditionalFormatting>
  <conditionalFormatting sqref="D29 E4:E6 E28:K29">
    <cfRule type="cellIs" dxfId="653" priority="41" operator="equal">
      <formula>$E$4</formula>
    </cfRule>
    <cfRule type="cellIs" dxfId="652" priority="42" operator="equal">
      <formula>2120</formula>
    </cfRule>
  </conditionalFormatting>
  <conditionalFormatting sqref="D29:E29 F4:F6 F28:F29">
    <cfRule type="cellIs" dxfId="651" priority="39" operator="equal">
      <formula>$F$4</formula>
    </cfRule>
    <cfRule type="cellIs" dxfId="650" priority="40" operator="equal">
      <formula>300</formula>
    </cfRule>
  </conditionalFormatting>
  <conditionalFormatting sqref="G4:G6 G28:G29">
    <cfRule type="cellIs" dxfId="649" priority="37" operator="equal">
      <formula>$G$4</formula>
    </cfRule>
    <cfRule type="cellIs" dxfId="648" priority="38" operator="equal">
      <formula>1660</formula>
    </cfRule>
  </conditionalFormatting>
  <conditionalFormatting sqref="H4:H6 H28:H29">
    <cfRule type="cellIs" dxfId="647" priority="35" operator="equal">
      <formula>$H$4</formula>
    </cfRule>
    <cfRule type="cellIs" dxfId="646" priority="36" operator="equal">
      <formula>6640</formula>
    </cfRule>
  </conditionalFormatting>
  <conditionalFormatting sqref="T6:T28">
    <cfRule type="cellIs" dxfId="645" priority="34" operator="lessThan">
      <formula>0</formula>
    </cfRule>
  </conditionalFormatting>
  <conditionalFormatting sqref="T7:T27">
    <cfRule type="cellIs" dxfId="644" priority="31" operator="lessThan">
      <formula>0</formula>
    </cfRule>
    <cfRule type="cellIs" dxfId="643" priority="32" operator="lessThan">
      <formula>0</formula>
    </cfRule>
    <cfRule type="cellIs" dxfId="642" priority="33" operator="lessThan">
      <formula>0</formula>
    </cfRule>
  </conditionalFormatting>
  <conditionalFormatting sqref="E4:E6 E28:K28">
    <cfRule type="cellIs" dxfId="641" priority="30" operator="equal">
      <formula>$E$4</formula>
    </cfRule>
  </conditionalFormatting>
  <conditionalFormatting sqref="D28:D29 D6 D4:M4">
    <cfRule type="cellIs" dxfId="640" priority="29" operator="equal">
      <formula>$D$4</formula>
    </cfRule>
  </conditionalFormatting>
  <conditionalFormatting sqref="I4:I6 I28:I29">
    <cfRule type="cellIs" dxfId="639" priority="28" operator="equal">
      <formula>$I$4</formula>
    </cfRule>
  </conditionalFormatting>
  <conditionalFormatting sqref="J4:J6 J28:J29">
    <cfRule type="cellIs" dxfId="638" priority="27" operator="equal">
      <formula>$J$4</formula>
    </cfRule>
  </conditionalFormatting>
  <conditionalFormatting sqref="K4:K6 K28:K29">
    <cfRule type="cellIs" dxfId="637" priority="26" operator="equal">
      <formula>$K$4</formula>
    </cfRule>
  </conditionalFormatting>
  <conditionalFormatting sqref="M4:M6">
    <cfRule type="cellIs" dxfId="636" priority="25" operator="equal">
      <formula>$L$4</formula>
    </cfRule>
  </conditionalFormatting>
  <conditionalFormatting sqref="T7:T28">
    <cfRule type="cellIs" dxfId="635" priority="22" operator="lessThan">
      <formula>0</formula>
    </cfRule>
    <cfRule type="cellIs" dxfId="634" priority="23" operator="lessThan">
      <formula>0</formula>
    </cfRule>
    <cfRule type="cellIs" dxfId="633" priority="24" operator="lessThan">
      <formula>0</formula>
    </cfRule>
  </conditionalFormatting>
  <conditionalFormatting sqref="D5:K5">
    <cfRule type="cellIs" dxfId="632" priority="21" operator="greaterThan">
      <formula>0</formula>
    </cfRule>
  </conditionalFormatting>
  <conditionalFormatting sqref="T6:T28">
    <cfRule type="cellIs" dxfId="631" priority="20" operator="lessThan">
      <formula>0</formula>
    </cfRule>
  </conditionalFormatting>
  <conditionalFormatting sqref="T7:T27">
    <cfRule type="cellIs" dxfId="630" priority="17" operator="lessThan">
      <formula>0</formula>
    </cfRule>
    <cfRule type="cellIs" dxfId="629" priority="18" operator="lessThan">
      <formula>0</formula>
    </cfRule>
    <cfRule type="cellIs" dxfId="628" priority="19" operator="lessThan">
      <formula>0</formula>
    </cfRule>
  </conditionalFormatting>
  <conditionalFormatting sqref="T7:T28">
    <cfRule type="cellIs" dxfId="627" priority="14" operator="lessThan">
      <formula>0</formula>
    </cfRule>
    <cfRule type="cellIs" dxfId="626" priority="15" operator="lessThan">
      <formula>0</formula>
    </cfRule>
    <cfRule type="cellIs" dxfId="625" priority="16" operator="lessThan">
      <formula>0</formula>
    </cfRule>
  </conditionalFormatting>
  <conditionalFormatting sqref="D5:K5">
    <cfRule type="cellIs" dxfId="624" priority="13" operator="greaterThan">
      <formula>0</formula>
    </cfRule>
  </conditionalFormatting>
  <conditionalFormatting sqref="L4 L6 L28:L29">
    <cfRule type="cellIs" dxfId="623" priority="12" operator="equal">
      <formula>$L$4</formula>
    </cfRule>
  </conditionalFormatting>
  <conditionalFormatting sqref="D7:S7">
    <cfRule type="cellIs" dxfId="622" priority="11" operator="greaterThan">
      <formula>0</formula>
    </cfRule>
  </conditionalFormatting>
  <conditionalFormatting sqref="D9:S9">
    <cfRule type="cellIs" dxfId="621" priority="10" operator="greaterThan">
      <formula>0</formula>
    </cfRule>
  </conditionalFormatting>
  <conditionalFormatting sqref="D11:S11">
    <cfRule type="cellIs" dxfId="620" priority="9" operator="greaterThan">
      <formula>0</formula>
    </cfRule>
  </conditionalFormatting>
  <conditionalFormatting sqref="D13:S13">
    <cfRule type="cellIs" dxfId="619" priority="8" operator="greaterThan">
      <formula>0</formula>
    </cfRule>
  </conditionalFormatting>
  <conditionalFormatting sqref="D15:S15">
    <cfRule type="cellIs" dxfId="618" priority="7" operator="greaterThan">
      <formula>0</formula>
    </cfRule>
  </conditionalFormatting>
  <conditionalFormatting sqref="D17:S17">
    <cfRule type="cellIs" dxfId="617" priority="6" operator="greaterThan">
      <formula>0</formula>
    </cfRule>
  </conditionalFormatting>
  <conditionalFormatting sqref="D19:S19">
    <cfRule type="cellIs" dxfId="616" priority="5" operator="greaterThan">
      <formula>0</formula>
    </cfRule>
  </conditionalFormatting>
  <conditionalFormatting sqref="D21:S21">
    <cfRule type="cellIs" dxfId="615" priority="4" operator="greaterThan">
      <formula>0</formula>
    </cfRule>
  </conditionalFormatting>
  <conditionalFormatting sqref="D23:S23">
    <cfRule type="cellIs" dxfId="614" priority="3" operator="greaterThan">
      <formula>0</formula>
    </cfRule>
  </conditionalFormatting>
  <conditionalFormatting sqref="D25:S25">
    <cfRule type="cellIs" dxfId="613" priority="2" operator="greaterThan">
      <formula>0</formula>
    </cfRule>
  </conditionalFormatting>
  <conditionalFormatting sqref="D27:S27">
    <cfRule type="cellIs" dxfId="612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30"/>
  <sheetViews>
    <sheetView topLeftCell="B1" workbookViewId="0">
      <pane ySplit="6" topLeftCell="A7" activePane="bottomLeft" state="frozen"/>
      <selection pane="bottomLeft" activeCell="B19" sqref="A19:XFD19"/>
    </sheetView>
  </sheetViews>
  <sheetFormatPr defaultRowHeight="15" x14ac:dyDescent="0.25"/>
  <cols>
    <col min="2" max="2" width="14.28515625" bestFit="1" customWidth="1"/>
    <col min="3" max="3" width="12" bestFit="1" customWidth="1"/>
    <col min="5" max="6" width="7.85546875" bestFit="1" customWidth="1"/>
    <col min="7" max="7" width="6.140625" bestFit="1" customWidth="1"/>
    <col min="8" max="8" width="8.28515625" bestFit="1" customWidth="1"/>
    <col min="9" max="9" width="11.5703125" bestFit="1" customWidth="1"/>
    <col min="10" max="10" width="8.140625" bestFit="1" customWidth="1"/>
    <col min="11" max="11" width="6.7109375" bestFit="1" customWidth="1"/>
    <col min="12" max="12" width="6.7109375" hidden="1" customWidth="1"/>
    <col min="13" max="13" width="9.140625" hidden="1" customWidth="1"/>
    <col min="14" max="14" width="12.7109375" bestFit="1" customWidth="1"/>
    <col min="15" max="15" width="10.5703125" customWidth="1"/>
    <col min="16" max="16" width="7.7109375" bestFit="1" customWidth="1"/>
    <col min="17" max="17" width="6.42578125" customWidth="1"/>
    <col min="18" max="18" width="10.85546875" bestFit="1" customWidth="1"/>
    <col min="19" max="19" width="12.42578125" customWidth="1"/>
  </cols>
  <sheetData>
    <row r="1" spans="1:22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2" ht="15.75" thickBo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22" ht="18.75" x14ac:dyDescent="0.25">
      <c r="A3" s="102" t="s">
        <v>72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2" x14ac:dyDescent="0.25">
      <c r="A4" s="106" t="s">
        <v>1</v>
      </c>
      <c r="B4" s="106"/>
      <c r="C4" s="1"/>
      <c r="D4" s="2">
        <f>'18'!D29</f>
        <v>660296</v>
      </c>
      <c r="E4" s="2">
        <f>'18'!E29</f>
        <v>2650</v>
      </c>
      <c r="F4" s="2">
        <f>'18'!F29</f>
        <v>10540</v>
      </c>
      <c r="G4" s="2">
        <f>'18'!G29</f>
        <v>1750</v>
      </c>
      <c r="H4" s="2">
        <f>'18'!H29</f>
        <v>11860</v>
      </c>
      <c r="I4" s="2">
        <f>'18'!I29</f>
        <v>660</v>
      </c>
      <c r="J4" s="2">
        <f>'18'!J29</f>
        <v>209</v>
      </c>
      <c r="K4" s="2">
        <f>'18'!K29</f>
        <v>407</v>
      </c>
      <c r="L4" s="2">
        <f>'18'!L29</f>
        <v>35</v>
      </c>
      <c r="M4" s="3"/>
      <c r="N4" s="108"/>
      <c r="O4" s="109"/>
      <c r="P4" s="109"/>
      <c r="Q4" s="109"/>
      <c r="R4" s="109"/>
      <c r="S4" s="109"/>
      <c r="T4" s="109"/>
      <c r="U4" s="109"/>
      <c r="V4" s="110"/>
    </row>
    <row r="5" spans="1:22" x14ac:dyDescent="0.25">
      <c r="A5" s="106" t="s">
        <v>2</v>
      </c>
      <c r="B5" s="106"/>
      <c r="C5" s="1"/>
      <c r="D5" s="1">
        <v>571428</v>
      </c>
      <c r="E5" s="4"/>
      <c r="F5" s="4"/>
      <c r="G5" s="4"/>
      <c r="H5" s="4"/>
      <c r="I5" s="1"/>
      <c r="J5" s="1"/>
      <c r="K5" s="1"/>
      <c r="L5" s="1"/>
      <c r="M5" s="5"/>
      <c r="N5" s="108"/>
      <c r="O5" s="109"/>
      <c r="P5" s="109"/>
      <c r="Q5" s="109"/>
      <c r="R5" s="109"/>
      <c r="S5" s="109"/>
      <c r="T5" s="109"/>
      <c r="U5" s="109"/>
      <c r="V5" s="110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58" t="s">
        <v>22</v>
      </c>
      <c r="U6" s="58" t="s">
        <v>73</v>
      </c>
      <c r="V6" s="18" t="s">
        <v>20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18872</v>
      </c>
      <c r="E7" s="22"/>
      <c r="F7" s="22"/>
      <c r="G7" s="22"/>
      <c r="H7" s="22"/>
      <c r="I7" s="23">
        <v>6</v>
      </c>
      <c r="J7" s="23"/>
      <c r="K7" s="23"/>
      <c r="L7" s="23"/>
      <c r="M7" s="20">
        <f>D7+E7*20+F7*10+G7*9+H7*9</f>
        <v>18872</v>
      </c>
      <c r="N7" s="24">
        <f>D7+E7*20+F7*10+G7*9+H7*9+I7*191+J7*191+K7*182+L7*100</f>
        <v>20018</v>
      </c>
      <c r="O7" s="25">
        <f>M7*2.75%</f>
        <v>518.98</v>
      </c>
      <c r="P7" s="26">
        <v>-300</v>
      </c>
      <c r="Q7" s="26">
        <v>117</v>
      </c>
      <c r="R7" s="24">
        <f>M7-(M7*2.75%)+I7*191+J7*191+K7*182+L7*100-Q7</f>
        <v>19382.02</v>
      </c>
      <c r="S7" s="25">
        <f>M7*0.95%</f>
        <v>179.28399999999999</v>
      </c>
      <c r="T7" s="59">
        <f>S7-Q7</f>
        <v>62.283999999999992</v>
      </c>
      <c r="U7" s="65">
        <v>82</v>
      </c>
      <c r="V7" s="66">
        <f>R7-U7</f>
        <v>19300.02</v>
      </c>
    </row>
    <row r="8" spans="1:22" ht="15.75" x14ac:dyDescent="0.25">
      <c r="A8" s="28">
        <v>2</v>
      </c>
      <c r="B8" s="20">
        <v>1908446135</v>
      </c>
      <c r="C8" s="23" t="s">
        <v>31</v>
      </c>
      <c r="D8" s="29">
        <v>15929</v>
      </c>
      <c r="E8" s="30"/>
      <c r="F8" s="30"/>
      <c r="G8" s="30">
        <v>20</v>
      </c>
      <c r="H8" s="30">
        <v>40</v>
      </c>
      <c r="I8" s="20">
        <v>2</v>
      </c>
      <c r="J8" s="20"/>
      <c r="K8" s="20">
        <v>1</v>
      </c>
      <c r="L8" s="20"/>
      <c r="M8" s="20">
        <f t="shared" ref="M8:M27" si="0">D8+E8*20+F8*10+G8*9+H8*9</f>
        <v>16469</v>
      </c>
      <c r="N8" s="24">
        <f t="shared" ref="N8:N27" si="1">D8+E8*20+F8*10+G8*9+H8*9+I8*191+J8*191+K8*182+L8*100</f>
        <v>17033</v>
      </c>
      <c r="O8" s="25">
        <f t="shared" ref="O8:O27" si="2">M8*2.75%</f>
        <v>452.89749999999998</v>
      </c>
      <c r="P8" s="26"/>
      <c r="Q8" s="26">
        <v>99</v>
      </c>
      <c r="R8" s="24">
        <f t="shared" ref="R8:R27" si="3">M8-(M8*2.75%)+I8*191+J8*191+K8*182+L8*100-Q8</f>
        <v>16481.102500000001</v>
      </c>
      <c r="S8" s="25">
        <f t="shared" ref="S8:S27" si="4">M8*0.95%</f>
        <v>156.4555</v>
      </c>
      <c r="T8" s="59">
        <f t="shared" ref="T8:T27" si="5">S8-Q8</f>
        <v>57.455500000000001</v>
      </c>
      <c r="U8" s="65">
        <v>82</v>
      </c>
      <c r="V8" s="66">
        <f t="shared" ref="V8:V27" si="6">R8-U8</f>
        <v>16399.102500000001</v>
      </c>
    </row>
    <row r="9" spans="1:22" ht="15.75" x14ac:dyDescent="0.25">
      <c r="A9" s="28">
        <v>3</v>
      </c>
      <c r="B9" s="20">
        <v>1908446136</v>
      </c>
      <c r="C9" s="20" t="s">
        <v>24</v>
      </c>
      <c r="D9" s="29">
        <v>27977</v>
      </c>
      <c r="E9" s="30"/>
      <c r="F9" s="30"/>
      <c r="G9" s="30"/>
      <c r="H9" s="30"/>
      <c r="I9" s="20">
        <v>17</v>
      </c>
      <c r="J9" s="20"/>
      <c r="K9" s="20">
        <v>3</v>
      </c>
      <c r="L9" s="20"/>
      <c r="M9" s="20">
        <f t="shared" si="0"/>
        <v>27977</v>
      </c>
      <c r="N9" s="24">
        <f t="shared" si="1"/>
        <v>31770</v>
      </c>
      <c r="O9" s="25">
        <f t="shared" si="2"/>
        <v>769.36749999999995</v>
      </c>
      <c r="P9" s="26"/>
      <c r="Q9" s="26">
        <v>123</v>
      </c>
      <c r="R9" s="24">
        <f t="shared" si="3"/>
        <v>30877.6325</v>
      </c>
      <c r="S9" s="25">
        <f t="shared" si="4"/>
        <v>265.78149999999999</v>
      </c>
      <c r="T9" s="59">
        <f t="shared" si="5"/>
        <v>142.78149999999999</v>
      </c>
      <c r="U9" s="65">
        <v>165</v>
      </c>
      <c r="V9" s="66">
        <f t="shared" si="6"/>
        <v>30712.6325</v>
      </c>
    </row>
    <row r="10" spans="1:22" ht="15.75" x14ac:dyDescent="0.25">
      <c r="A10" s="28">
        <v>4</v>
      </c>
      <c r="B10" s="20">
        <v>1908446137</v>
      </c>
      <c r="C10" s="20" t="s">
        <v>25</v>
      </c>
      <c r="D10" s="29">
        <v>14272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14272</v>
      </c>
      <c r="N10" s="24">
        <f t="shared" si="1"/>
        <v>14272</v>
      </c>
      <c r="O10" s="25">
        <f t="shared" si="2"/>
        <v>392.48</v>
      </c>
      <c r="P10" s="26"/>
      <c r="Q10" s="26">
        <v>30</v>
      </c>
      <c r="R10" s="24">
        <f t="shared" si="3"/>
        <v>13849.52</v>
      </c>
      <c r="S10" s="25">
        <f t="shared" si="4"/>
        <v>135.584</v>
      </c>
      <c r="T10" s="59">
        <f t="shared" si="5"/>
        <v>105.584</v>
      </c>
      <c r="U10" s="65">
        <v>60</v>
      </c>
      <c r="V10" s="66">
        <f t="shared" si="6"/>
        <v>13789.52</v>
      </c>
    </row>
    <row r="11" spans="1:22" ht="15.75" x14ac:dyDescent="0.25">
      <c r="A11" s="28">
        <v>5</v>
      </c>
      <c r="B11" s="20">
        <v>1908446138</v>
      </c>
      <c r="C11" s="31" t="s">
        <v>26</v>
      </c>
      <c r="D11" s="29">
        <v>9710</v>
      </c>
      <c r="E11" s="30"/>
      <c r="F11" s="30"/>
      <c r="G11" s="32"/>
      <c r="H11" s="30"/>
      <c r="I11" s="20">
        <v>1</v>
      </c>
      <c r="J11" s="20"/>
      <c r="K11" s="20"/>
      <c r="L11" s="20"/>
      <c r="M11" s="20">
        <f t="shared" si="0"/>
        <v>9710</v>
      </c>
      <c r="N11" s="24">
        <f t="shared" si="1"/>
        <v>9901</v>
      </c>
      <c r="O11" s="25">
        <f t="shared" si="2"/>
        <v>267.02499999999998</v>
      </c>
      <c r="P11" s="26"/>
      <c r="Q11" s="26">
        <v>48</v>
      </c>
      <c r="R11" s="24">
        <f t="shared" si="3"/>
        <v>9585.9750000000004</v>
      </c>
      <c r="S11" s="25">
        <f t="shared" si="4"/>
        <v>92.245000000000005</v>
      </c>
      <c r="T11" s="59">
        <f t="shared" si="5"/>
        <v>44.245000000000005</v>
      </c>
      <c r="U11" s="65">
        <v>45</v>
      </c>
      <c r="V11" s="66">
        <f t="shared" si="6"/>
        <v>9540.9750000000004</v>
      </c>
    </row>
    <row r="12" spans="1:22" ht="15.75" x14ac:dyDescent="0.25">
      <c r="A12" s="28">
        <v>6</v>
      </c>
      <c r="B12" s="20">
        <v>1908446139</v>
      </c>
      <c r="C12" s="20" t="s">
        <v>27</v>
      </c>
      <c r="D12" s="29">
        <v>15623</v>
      </c>
      <c r="E12" s="30"/>
      <c r="F12" s="30"/>
      <c r="G12" s="30"/>
      <c r="H12" s="30"/>
      <c r="I12" s="20">
        <v>53</v>
      </c>
      <c r="J12" s="20"/>
      <c r="K12" s="20">
        <v>5</v>
      </c>
      <c r="L12" s="20"/>
      <c r="M12" s="20">
        <f t="shared" si="0"/>
        <v>15623</v>
      </c>
      <c r="N12" s="24">
        <f t="shared" si="1"/>
        <v>26656</v>
      </c>
      <c r="O12" s="25">
        <f t="shared" si="2"/>
        <v>429.63249999999999</v>
      </c>
      <c r="P12" s="26"/>
      <c r="Q12" s="26">
        <v>31</v>
      </c>
      <c r="R12" s="24">
        <f t="shared" si="3"/>
        <v>26195.3675</v>
      </c>
      <c r="S12" s="25">
        <f t="shared" si="4"/>
        <v>148.41849999999999</v>
      </c>
      <c r="T12" s="59">
        <f t="shared" si="5"/>
        <v>117.41849999999999</v>
      </c>
      <c r="U12" s="65">
        <v>105</v>
      </c>
      <c r="V12" s="66">
        <f t="shared" si="6"/>
        <v>26090.3675</v>
      </c>
    </row>
    <row r="13" spans="1:22" ht="15.75" x14ac:dyDescent="0.25">
      <c r="A13" s="28">
        <v>7</v>
      </c>
      <c r="B13" s="20">
        <v>1908446140</v>
      </c>
      <c r="C13" s="20" t="s">
        <v>41</v>
      </c>
      <c r="D13" s="29">
        <v>15000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15000</v>
      </c>
      <c r="N13" s="24">
        <f t="shared" si="1"/>
        <v>15000</v>
      </c>
      <c r="O13" s="25">
        <f t="shared" si="2"/>
        <v>412.5</v>
      </c>
      <c r="P13" s="26"/>
      <c r="Q13" s="26">
        <v>3</v>
      </c>
      <c r="R13" s="24">
        <f t="shared" si="3"/>
        <v>14584.5</v>
      </c>
      <c r="S13" s="25">
        <f t="shared" si="4"/>
        <v>142.5</v>
      </c>
      <c r="T13" s="59">
        <f t="shared" si="5"/>
        <v>139.5</v>
      </c>
      <c r="U13" s="65">
        <v>75</v>
      </c>
      <c r="V13" s="66">
        <f t="shared" si="6"/>
        <v>14509.5</v>
      </c>
    </row>
    <row r="14" spans="1:22" ht="15.75" x14ac:dyDescent="0.25">
      <c r="A14" s="28">
        <v>8</v>
      </c>
      <c r="B14" s="20">
        <v>1908446141</v>
      </c>
      <c r="C14" s="20" t="s">
        <v>43</v>
      </c>
      <c r="D14" s="29">
        <v>35516</v>
      </c>
      <c r="E14" s="30"/>
      <c r="F14" s="30"/>
      <c r="G14" s="30"/>
      <c r="H14" s="30">
        <v>100</v>
      </c>
      <c r="I14" s="20">
        <v>4</v>
      </c>
      <c r="J14" s="20"/>
      <c r="K14" s="20"/>
      <c r="L14" s="20"/>
      <c r="M14" s="20">
        <f t="shared" si="0"/>
        <v>36416</v>
      </c>
      <c r="N14" s="24">
        <f t="shared" si="1"/>
        <v>37180</v>
      </c>
      <c r="O14" s="25">
        <f t="shared" si="2"/>
        <v>1001.44</v>
      </c>
      <c r="P14" s="26"/>
      <c r="Q14" s="26"/>
      <c r="R14" s="24">
        <f t="shared" si="3"/>
        <v>36178.559999999998</v>
      </c>
      <c r="S14" s="25">
        <f t="shared" si="4"/>
        <v>345.952</v>
      </c>
      <c r="T14" s="59">
        <f t="shared" si="5"/>
        <v>345.952</v>
      </c>
      <c r="U14" s="65">
        <v>210</v>
      </c>
      <c r="V14" s="66">
        <f t="shared" si="6"/>
        <v>35968.559999999998</v>
      </c>
    </row>
    <row r="15" spans="1:22" ht="15.75" x14ac:dyDescent="0.25">
      <c r="A15" s="28">
        <v>9</v>
      </c>
      <c r="B15" s="20">
        <v>1908446142</v>
      </c>
      <c r="C15" s="33" t="s">
        <v>28</v>
      </c>
      <c r="D15" s="29">
        <v>16689</v>
      </c>
      <c r="E15" s="30">
        <v>10</v>
      </c>
      <c r="F15" s="30">
        <v>10</v>
      </c>
      <c r="G15" s="30"/>
      <c r="H15" s="30">
        <v>10</v>
      </c>
      <c r="I15" s="20"/>
      <c r="J15" s="20"/>
      <c r="K15" s="20"/>
      <c r="L15" s="20"/>
      <c r="M15" s="20">
        <f t="shared" si="0"/>
        <v>17079</v>
      </c>
      <c r="N15" s="24">
        <f t="shared" si="1"/>
        <v>17079</v>
      </c>
      <c r="O15" s="25">
        <f t="shared" si="2"/>
        <v>469.67250000000001</v>
      </c>
      <c r="P15" s="26">
        <v>-2010</v>
      </c>
      <c r="Q15" s="26">
        <v>124</v>
      </c>
      <c r="R15" s="24">
        <f t="shared" si="3"/>
        <v>16485.327499999999</v>
      </c>
      <c r="S15" s="25">
        <f t="shared" si="4"/>
        <v>162.25049999999999</v>
      </c>
      <c r="T15" s="59">
        <f t="shared" si="5"/>
        <v>38.250499999999988</v>
      </c>
      <c r="U15" s="65">
        <v>75</v>
      </c>
      <c r="V15" s="66">
        <f t="shared" si="6"/>
        <v>16410.327499999999</v>
      </c>
    </row>
    <row r="16" spans="1:22" ht="15.75" x14ac:dyDescent="0.25">
      <c r="A16" s="28">
        <v>10</v>
      </c>
      <c r="B16" s="20">
        <v>1908446143</v>
      </c>
      <c r="C16" s="20" t="s">
        <v>29</v>
      </c>
      <c r="D16" s="29">
        <v>49334</v>
      </c>
      <c r="E16" s="30"/>
      <c r="F16" s="30">
        <v>100</v>
      </c>
      <c r="G16" s="30">
        <v>50</v>
      </c>
      <c r="H16" s="30">
        <v>100</v>
      </c>
      <c r="I16" s="20">
        <v>11</v>
      </c>
      <c r="J16" s="20"/>
      <c r="K16" s="20">
        <v>2</v>
      </c>
      <c r="L16" s="20"/>
      <c r="M16" s="20">
        <f t="shared" si="0"/>
        <v>51684</v>
      </c>
      <c r="N16" s="24">
        <f t="shared" si="1"/>
        <v>54149</v>
      </c>
      <c r="O16" s="25">
        <f t="shared" si="2"/>
        <v>1421.31</v>
      </c>
      <c r="P16" s="26"/>
      <c r="Q16" s="26">
        <v>101</v>
      </c>
      <c r="R16" s="24">
        <f t="shared" si="3"/>
        <v>52626.69</v>
      </c>
      <c r="S16" s="25">
        <f t="shared" si="4"/>
        <v>490.99799999999999</v>
      </c>
      <c r="T16" s="59">
        <f t="shared" si="5"/>
        <v>389.99799999999999</v>
      </c>
      <c r="U16" s="65">
        <v>300</v>
      </c>
      <c r="V16" s="66">
        <f t="shared" si="6"/>
        <v>52326.69</v>
      </c>
    </row>
    <row r="17" spans="1:22" ht="15.75" x14ac:dyDescent="0.25">
      <c r="A17" s="28">
        <v>11</v>
      </c>
      <c r="B17" s="20">
        <v>1908446144</v>
      </c>
      <c r="C17" s="33" t="s">
        <v>30</v>
      </c>
      <c r="D17" s="29">
        <v>21331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21331</v>
      </c>
      <c r="N17" s="24">
        <f t="shared" si="1"/>
        <v>21331</v>
      </c>
      <c r="O17" s="25">
        <f t="shared" si="2"/>
        <v>586.60249999999996</v>
      </c>
      <c r="P17" s="26"/>
      <c r="Q17" s="26">
        <v>100</v>
      </c>
      <c r="R17" s="24">
        <f t="shared" si="3"/>
        <v>20644.397499999999</v>
      </c>
      <c r="S17" s="25">
        <f t="shared" si="4"/>
        <v>202.64449999999999</v>
      </c>
      <c r="T17" s="59">
        <f t="shared" si="5"/>
        <v>102.64449999999999</v>
      </c>
      <c r="U17" s="65">
        <v>120</v>
      </c>
      <c r="V17" s="66">
        <f t="shared" si="6"/>
        <v>20524.397499999999</v>
      </c>
    </row>
    <row r="18" spans="1:22" ht="15.75" x14ac:dyDescent="0.25">
      <c r="A18" s="28">
        <v>12</v>
      </c>
      <c r="B18" s="20">
        <v>1908446145</v>
      </c>
      <c r="C18" s="31" t="s">
        <v>47</v>
      </c>
      <c r="D18" s="29">
        <v>16653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16653</v>
      </c>
      <c r="N18" s="24">
        <f t="shared" si="1"/>
        <v>16653</v>
      </c>
      <c r="O18" s="25">
        <f t="shared" si="2"/>
        <v>457.95749999999998</v>
      </c>
      <c r="P18" s="26"/>
      <c r="Q18" s="26">
        <v>97</v>
      </c>
      <c r="R18" s="24">
        <f t="shared" si="3"/>
        <v>16098.0425</v>
      </c>
      <c r="S18" s="25">
        <f t="shared" si="4"/>
        <v>158.20349999999999</v>
      </c>
      <c r="T18" s="59">
        <f t="shared" si="5"/>
        <v>61.203499999999991</v>
      </c>
      <c r="U18" s="65">
        <v>98</v>
      </c>
      <c r="V18" s="66">
        <f t="shared" si="6"/>
        <v>16000.0425</v>
      </c>
    </row>
    <row r="19" spans="1:22" ht="15.75" x14ac:dyDescent="0.25">
      <c r="A19" s="28">
        <v>13</v>
      </c>
      <c r="B19" s="20">
        <v>1908446146</v>
      </c>
      <c r="C19" s="20" t="s">
        <v>42</v>
      </c>
      <c r="D19" s="29">
        <v>8975</v>
      </c>
      <c r="E19" s="30">
        <v>200</v>
      </c>
      <c r="F19" s="30">
        <v>200</v>
      </c>
      <c r="G19" s="30"/>
      <c r="H19" s="30">
        <v>200</v>
      </c>
      <c r="I19" s="20">
        <v>5</v>
      </c>
      <c r="J19" s="20"/>
      <c r="K19" s="20">
        <v>5</v>
      </c>
      <c r="L19" s="20"/>
      <c r="M19" s="20">
        <f t="shared" si="0"/>
        <v>16775</v>
      </c>
      <c r="N19" s="24">
        <f t="shared" si="1"/>
        <v>18640</v>
      </c>
      <c r="O19" s="25">
        <f t="shared" si="2"/>
        <v>461.3125</v>
      </c>
      <c r="P19" s="26"/>
      <c r="Q19" s="26">
        <v>150</v>
      </c>
      <c r="R19" s="24">
        <f t="shared" si="3"/>
        <v>18028.6875</v>
      </c>
      <c r="S19" s="25">
        <f t="shared" si="4"/>
        <v>159.36249999999998</v>
      </c>
      <c r="T19" s="59">
        <f t="shared" si="5"/>
        <v>9.3624999999999829</v>
      </c>
      <c r="U19" s="65">
        <v>45</v>
      </c>
      <c r="V19" s="66">
        <f t="shared" si="6"/>
        <v>17983.6875</v>
      </c>
    </row>
    <row r="20" spans="1:22" ht="15.75" x14ac:dyDescent="0.25">
      <c r="A20" s="28">
        <v>14</v>
      </c>
      <c r="B20" s="20">
        <v>1908446147</v>
      </c>
      <c r="C20" s="20" t="s">
        <v>48</v>
      </c>
      <c r="D20" s="29">
        <v>7859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7859</v>
      </c>
      <c r="N20" s="24">
        <f t="shared" si="1"/>
        <v>7859</v>
      </c>
      <c r="O20" s="25">
        <f t="shared" si="2"/>
        <v>216.1225</v>
      </c>
      <c r="P20" s="26"/>
      <c r="Q20" s="26">
        <v>120</v>
      </c>
      <c r="R20" s="24">
        <f t="shared" si="3"/>
        <v>7522.8774999999996</v>
      </c>
      <c r="S20" s="25">
        <f t="shared" si="4"/>
        <v>74.660499999999999</v>
      </c>
      <c r="T20" s="59">
        <f t="shared" si="5"/>
        <v>-45.339500000000001</v>
      </c>
      <c r="U20" s="65">
        <v>45</v>
      </c>
      <c r="V20" s="66">
        <f t="shared" si="6"/>
        <v>7477.8774999999996</v>
      </c>
    </row>
    <row r="21" spans="1:22" ht="15.75" x14ac:dyDescent="0.25">
      <c r="A21" s="28">
        <v>15</v>
      </c>
      <c r="B21" s="20">
        <v>1908446148</v>
      </c>
      <c r="C21" s="20" t="s">
        <v>44</v>
      </c>
      <c r="D21" s="29">
        <v>7126</v>
      </c>
      <c r="E21" s="30">
        <v>20</v>
      </c>
      <c r="F21" s="30"/>
      <c r="G21" s="30"/>
      <c r="H21" s="30">
        <v>50</v>
      </c>
      <c r="I21" s="20">
        <v>8</v>
      </c>
      <c r="J21" s="20"/>
      <c r="K21" s="20"/>
      <c r="L21" s="20"/>
      <c r="M21" s="20">
        <f t="shared" si="0"/>
        <v>7976</v>
      </c>
      <c r="N21" s="24">
        <f t="shared" si="1"/>
        <v>9504</v>
      </c>
      <c r="O21" s="25">
        <f t="shared" si="2"/>
        <v>219.34</v>
      </c>
      <c r="P21" s="26"/>
      <c r="Q21" s="26">
        <v>20</v>
      </c>
      <c r="R21" s="24">
        <f t="shared" si="3"/>
        <v>9264.66</v>
      </c>
      <c r="S21" s="25">
        <f t="shared" si="4"/>
        <v>75.771999999999991</v>
      </c>
      <c r="T21" s="59">
        <f t="shared" si="5"/>
        <v>55.771999999999991</v>
      </c>
      <c r="U21" s="65">
        <v>30</v>
      </c>
      <c r="V21" s="66">
        <f t="shared" si="6"/>
        <v>9234.66</v>
      </c>
    </row>
    <row r="22" spans="1:22" ht="15.75" x14ac:dyDescent="0.25">
      <c r="A22" s="28">
        <v>16</v>
      </c>
      <c r="B22" s="20">
        <v>1908446149</v>
      </c>
      <c r="C22" s="34" t="s">
        <v>32</v>
      </c>
      <c r="D22" s="29">
        <v>43001</v>
      </c>
      <c r="E22" s="30">
        <v>50</v>
      </c>
      <c r="F22" s="30">
        <v>100</v>
      </c>
      <c r="G22" s="20"/>
      <c r="H22" s="30">
        <v>30</v>
      </c>
      <c r="I22" s="20">
        <v>25</v>
      </c>
      <c r="J22" s="20"/>
      <c r="K22" s="20"/>
      <c r="L22" s="20"/>
      <c r="M22" s="20">
        <f t="shared" si="0"/>
        <v>45271</v>
      </c>
      <c r="N22" s="24">
        <f t="shared" si="1"/>
        <v>50046</v>
      </c>
      <c r="O22" s="25">
        <f t="shared" si="2"/>
        <v>1244.9525000000001</v>
      </c>
      <c r="P22" s="26"/>
      <c r="Q22" s="26">
        <v>150</v>
      </c>
      <c r="R22" s="24">
        <f t="shared" si="3"/>
        <v>48651.047500000001</v>
      </c>
      <c r="S22" s="25">
        <f t="shared" si="4"/>
        <v>430.0745</v>
      </c>
      <c r="T22" s="59">
        <f t="shared" si="5"/>
        <v>280.0745</v>
      </c>
      <c r="U22" s="65">
        <v>240</v>
      </c>
      <c r="V22" s="66">
        <f t="shared" si="6"/>
        <v>48411.047500000001</v>
      </c>
    </row>
    <row r="23" spans="1:22" ht="15.75" x14ac:dyDescent="0.25">
      <c r="A23" s="28">
        <v>17</v>
      </c>
      <c r="B23" s="20">
        <v>1908446150</v>
      </c>
      <c r="C23" s="20" t="s">
        <v>33</v>
      </c>
      <c r="D23" s="35">
        <v>14116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14116</v>
      </c>
      <c r="N23" s="24">
        <f t="shared" si="1"/>
        <v>14116</v>
      </c>
      <c r="O23" s="25">
        <f t="shared" si="2"/>
        <v>388.19</v>
      </c>
      <c r="P23" s="26">
        <v>14915</v>
      </c>
      <c r="Q23" s="26">
        <v>120</v>
      </c>
      <c r="R23" s="24">
        <f t="shared" si="3"/>
        <v>13607.81</v>
      </c>
      <c r="S23" s="25">
        <f t="shared" si="4"/>
        <v>134.102</v>
      </c>
      <c r="T23" s="59">
        <f t="shared" si="5"/>
        <v>14.102000000000004</v>
      </c>
      <c r="U23" s="65">
        <v>75</v>
      </c>
      <c r="V23" s="66">
        <f t="shared" si="6"/>
        <v>13532.81</v>
      </c>
    </row>
    <row r="24" spans="1:22" ht="15.75" x14ac:dyDescent="0.25">
      <c r="A24" s="28">
        <v>18</v>
      </c>
      <c r="B24" s="20">
        <v>1908446151</v>
      </c>
      <c r="C24" s="20" t="s">
        <v>34</v>
      </c>
      <c r="D24" s="29">
        <v>54799</v>
      </c>
      <c r="E24" s="30"/>
      <c r="F24" s="30"/>
      <c r="G24" s="30"/>
      <c r="H24" s="30">
        <v>250</v>
      </c>
      <c r="I24" s="20">
        <v>17</v>
      </c>
      <c r="J24" s="20"/>
      <c r="K24" s="20">
        <v>5</v>
      </c>
      <c r="L24" s="20"/>
      <c r="M24" s="20">
        <f t="shared" si="0"/>
        <v>57049</v>
      </c>
      <c r="N24" s="24">
        <f t="shared" si="1"/>
        <v>61206</v>
      </c>
      <c r="O24" s="25">
        <f t="shared" si="2"/>
        <v>1568.8475000000001</v>
      </c>
      <c r="P24" s="26"/>
      <c r="Q24" s="26"/>
      <c r="R24" s="24">
        <f t="shared" si="3"/>
        <v>59637.152499999997</v>
      </c>
      <c r="S24" s="25">
        <f t="shared" si="4"/>
        <v>541.96550000000002</v>
      </c>
      <c r="T24" s="59">
        <f t="shared" si="5"/>
        <v>541.96550000000002</v>
      </c>
      <c r="U24" s="65">
        <v>375</v>
      </c>
      <c r="V24" s="66">
        <f t="shared" si="6"/>
        <v>59262.152499999997</v>
      </c>
    </row>
    <row r="25" spans="1:22" ht="15.75" x14ac:dyDescent="0.25">
      <c r="A25" s="28">
        <v>19</v>
      </c>
      <c r="B25" s="20">
        <v>1908446152</v>
      </c>
      <c r="C25" s="20" t="s">
        <v>35</v>
      </c>
      <c r="D25" s="29">
        <v>11562</v>
      </c>
      <c r="E25" s="30"/>
      <c r="F25" s="30">
        <v>40</v>
      </c>
      <c r="G25" s="30">
        <v>10</v>
      </c>
      <c r="H25" s="30">
        <v>260</v>
      </c>
      <c r="I25" s="20"/>
      <c r="J25" s="20"/>
      <c r="K25" s="20">
        <v>5</v>
      </c>
      <c r="L25" s="20"/>
      <c r="M25" s="20">
        <f t="shared" si="0"/>
        <v>14392</v>
      </c>
      <c r="N25" s="24">
        <f t="shared" si="1"/>
        <v>15302</v>
      </c>
      <c r="O25" s="25">
        <f t="shared" si="2"/>
        <v>395.78000000000003</v>
      </c>
      <c r="P25" s="26"/>
      <c r="Q25" s="26">
        <v>100</v>
      </c>
      <c r="R25" s="24">
        <f t="shared" si="3"/>
        <v>14806.22</v>
      </c>
      <c r="S25" s="25">
        <f t="shared" si="4"/>
        <v>136.72399999999999</v>
      </c>
      <c r="T25" s="59">
        <f t="shared" si="5"/>
        <v>36.72399999999999</v>
      </c>
      <c r="U25" s="65">
        <v>45</v>
      </c>
      <c r="V25" s="66">
        <f t="shared" si="6"/>
        <v>14761.22</v>
      </c>
    </row>
    <row r="26" spans="1:22" ht="15.75" x14ac:dyDescent="0.25">
      <c r="A26" s="28">
        <v>70</v>
      </c>
      <c r="B26" s="20">
        <v>1908446153</v>
      </c>
      <c r="C26" s="36" t="s">
        <v>45</v>
      </c>
      <c r="D26" s="29">
        <v>16888</v>
      </c>
      <c r="E26" s="29"/>
      <c r="F26" s="30"/>
      <c r="G26" s="30">
        <v>180</v>
      </c>
      <c r="H26" s="30"/>
      <c r="I26" s="20">
        <v>10</v>
      </c>
      <c r="J26" s="20"/>
      <c r="K26" s="20"/>
      <c r="L26" s="20"/>
      <c r="M26" s="20">
        <f t="shared" si="0"/>
        <v>18508</v>
      </c>
      <c r="N26" s="24">
        <f t="shared" si="1"/>
        <v>20418</v>
      </c>
      <c r="O26" s="25">
        <f t="shared" si="2"/>
        <v>508.97</v>
      </c>
      <c r="P26" s="26"/>
      <c r="Q26" s="26">
        <v>95</v>
      </c>
      <c r="R26" s="24">
        <f t="shared" si="3"/>
        <v>19814.03</v>
      </c>
      <c r="S26" s="25">
        <f t="shared" si="4"/>
        <v>175.82599999999999</v>
      </c>
      <c r="T26" s="59">
        <f t="shared" si="5"/>
        <v>80.825999999999993</v>
      </c>
      <c r="U26" s="65">
        <v>90</v>
      </c>
      <c r="V26" s="66">
        <f t="shared" si="6"/>
        <v>19724.03</v>
      </c>
    </row>
    <row r="27" spans="1:22" ht="19.5" thickBot="1" x14ac:dyDescent="0.35">
      <c r="A27" s="75">
        <v>21</v>
      </c>
      <c r="B27" s="31">
        <v>1908446154</v>
      </c>
      <c r="C27" s="31" t="s">
        <v>36</v>
      </c>
      <c r="D27" s="37">
        <v>14315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14315</v>
      </c>
      <c r="N27" s="40">
        <f t="shared" si="1"/>
        <v>14315</v>
      </c>
      <c r="O27" s="42">
        <f t="shared" si="2"/>
        <v>393.66250000000002</v>
      </c>
      <c r="P27" s="41">
        <v>12100</v>
      </c>
      <c r="Q27" s="41">
        <v>100</v>
      </c>
      <c r="R27" s="40">
        <f t="shared" si="3"/>
        <v>13821.3375</v>
      </c>
      <c r="S27" s="42">
        <f t="shared" si="4"/>
        <v>135.99250000000001</v>
      </c>
      <c r="T27" s="60">
        <f t="shared" si="5"/>
        <v>35.992500000000007</v>
      </c>
      <c r="U27" s="78">
        <v>75</v>
      </c>
      <c r="V27" s="76">
        <f t="shared" si="6"/>
        <v>13746.3375</v>
      </c>
    </row>
    <row r="28" spans="1:22" ht="16.5" thickBot="1" x14ac:dyDescent="0.3">
      <c r="A28" s="92" t="s">
        <v>37</v>
      </c>
      <c r="B28" s="93"/>
      <c r="C28" s="94"/>
      <c r="D28" s="44">
        <f>SUM(D7:D27)</f>
        <v>435547</v>
      </c>
      <c r="E28" s="45">
        <f>SUM(E7:E27)</f>
        <v>280</v>
      </c>
      <c r="F28" s="45">
        <f t="shared" ref="F28:V28" si="7">SUM(F7:F27)</f>
        <v>450</v>
      </c>
      <c r="G28" s="45">
        <f t="shared" si="7"/>
        <v>260</v>
      </c>
      <c r="H28" s="45">
        <f t="shared" si="7"/>
        <v>1040</v>
      </c>
      <c r="I28" s="45">
        <f t="shared" si="7"/>
        <v>159</v>
      </c>
      <c r="J28" s="45">
        <f t="shared" si="7"/>
        <v>0</v>
      </c>
      <c r="K28" s="45">
        <f t="shared" si="7"/>
        <v>26</v>
      </c>
      <c r="L28" s="45">
        <f t="shared" si="7"/>
        <v>0</v>
      </c>
      <c r="M28" s="45">
        <f t="shared" si="7"/>
        <v>457347</v>
      </c>
      <c r="N28" s="45">
        <f t="shared" si="7"/>
        <v>492448</v>
      </c>
      <c r="O28" s="46">
        <f t="shared" si="7"/>
        <v>12577.042500000001</v>
      </c>
      <c r="P28" s="45">
        <f t="shared" si="7"/>
        <v>24705</v>
      </c>
      <c r="Q28" s="45">
        <f t="shared" si="7"/>
        <v>1728</v>
      </c>
      <c r="R28" s="45">
        <f t="shared" si="7"/>
        <v>478142.95750000002</v>
      </c>
      <c r="S28" s="45">
        <f t="shared" si="7"/>
        <v>4344.7965000000004</v>
      </c>
      <c r="T28" s="45">
        <f t="shared" si="7"/>
        <v>2616.7964999999999</v>
      </c>
      <c r="U28" s="45">
        <f t="shared" si="7"/>
        <v>2437</v>
      </c>
      <c r="V28" s="47">
        <f t="shared" si="7"/>
        <v>475705.95750000002</v>
      </c>
    </row>
    <row r="29" spans="1:22" ht="15.75" thickBot="1" x14ac:dyDescent="0.3">
      <c r="A29" s="112" t="s">
        <v>38</v>
      </c>
      <c r="B29" s="113"/>
      <c r="C29" s="114"/>
      <c r="D29" s="77">
        <f>D4+D5-D28</f>
        <v>796177</v>
      </c>
      <c r="E29" s="77">
        <f t="shared" ref="E29:L29" si="8">E4+E5-E28</f>
        <v>2370</v>
      </c>
      <c r="F29" s="77">
        <f t="shared" si="8"/>
        <v>10090</v>
      </c>
      <c r="G29" s="77">
        <f t="shared" si="8"/>
        <v>1490</v>
      </c>
      <c r="H29" s="77">
        <f t="shared" si="8"/>
        <v>10820</v>
      </c>
      <c r="I29" s="77">
        <f t="shared" si="8"/>
        <v>501</v>
      </c>
      <c r="J29" s="77">
        <f t="shared" si="8"/>
        <v>209</v>
      </c>
      <c r="K29" s="77">
        <f t="shared" si="8"/>
        <v>381</v>
      </c>
      <c r="L29" s="77">
        <f t="shared" si="8"/>
        <v>35</v>
      </c>
      <c r="M29" s="115"/>
      <c r="N29" s="115"/>
      <c r="O29" s="115"/>
      <c r="P29" s="115"/>
      <c r="Q29" s="115"/>
      <c r="R29" s="115"/>
      <c r="S29" s="115"/>
      <c r="T29" s="115"/>
      <c r="U29" s="115"/>
      <c r="V29" s="115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611" priority="63" operator="equal">
      <formula>212030016606640</formula>
    </cfRule>
  </conditionalFormatting>
  <conditionalFormatting sqref="D29 E4:E6 E28:K29">
    <cfRule type="cellIs" dxfId="610" priority="61" operator="equal">
      <formula>$E$4</formula>
    </cfRule>
    <cfRule type="cellIs" dxfId="609" priority="62" operator="equal">
      <formula>2120</formula>
    </cfRule>
  </conditionalFormatting>
  <conditionalFormatting sqref="D29:E29 F4:F6 F28:F29">
    <cfRule type="cellIs" dxfId="608" priority="59" operator="equal">
      <formula>$F$4</formula>
    </cfRule>
    <cfRule type="cellIs" dxfId="607" priority="60" operator="equal">
      <formula>300</formula>
    </cfRule>
  </conditionalFormatting>
  <conditionalFormatting sqref="G4:G6 G28:G29">
    <cfRule type="cellIs" dxfId="606" priority="57" operator="equal">
      <formula>$G$4</formula>
    </cfRule>
    <cfRule type="cellIs" dxfId="605" priority="58" operator="equal">
      <formula>1660</formula>
    </cfRule>
  </conditionalFormatting>
  <conditionalFormatting sqref="H4:H6 H28:H29">
    <cfRule type="cellIs" dxfId="604" priority="55" operator="equal">
      <formula>$H$4</formula>
    </cfRule>
    <cfRule type="cellIs" dxfId="603" priority="56" operator="equal">
      <formula>6640</formula>
    </cfRule>
  </conditionalFormatting>
  <conditionalFormatting sqref="T6:T28 U28:V28">
    <cfRule type="cellIs" dxfId="602" priority="54" operator="lessThan">
      <formula>0</formula>
    </cfRule>
  </conditionalFormatting>
  <conditionalFormatting sqref="T7:T27">
    <cfRule type="cellIs" dxfId="601" priority="51" operator="lessThan">
      <formula>0</formula>
    </cfRule>
    <cfRule type="cellIs" dxfId="600" priority="52" operator="lessThan">
      <formula>0</formula>
    </cfRule>
    <cfRule type="cellIs" dxfId="599" priority="53" operator="lessThan">
      <formula>0</formula>
    </cfRule>
  </conditionalFormatting>
  <conditionalFormatting sqref="E4:E6 E28:K28">
    <cfRule type="cellIs" dxfId="598" priority="50" operator="equal">
      <formula>$E$4</formula>
    </cfRule>
  </conditionalFormatting>
  <conditionalFormatting sqref="D28:D29 D6 D4:M4">
    <cfRule type="cellIs" dxfId="597" priority="49" operator="equal">
      <formula>$D$4</formula>
    </cfRule>
  </conditionalFormatting>
  <conditionalFormatting sqref="I4:I6 I28:I29">
    <cfRule type="cellIs" dxfId="596" priority="48" operator="equal">
      <formula>$I$4</formula>
    </cfRule>
  </conditionalFormatting>
  <conditionalFormatting sqref="J4:J6 J28:J29">
    <cfRule type="cellIs" dxfId="595" priority="47" operator="equal">
      <formula>$J$4</formula>
    </cfRule>
  </conditionalFormatting>
  <conditionalFormatting sqref="K4:K6 K28:K29">
    <cfRule type="cellIs" dxfId="594" priority="46" operator="equal">
      <formula>$K$4</formula>
    </cfRule>
  </conditionalFormatting>
  <conditionalFormatting sqref="M4:M6">
    <cfRule type="cellIs" dxfId="593" priority="45" operator="equal">
      <formula>$L$4</formula>
    </cfRule>
  </conditionalFormatting>
  <conditionalFormatting sqref="T7:T28 U28:V28">
    <cfRule type="cellIs" dxfId="592" priority="42" operator="lessThan">
      <formula>0</formula>
    </cfRule>
    <cfRule type="cellIs" dxfId="591" priority="43" operator="lessThan">
      <formula>0</formula>
    </cfRule>
    <cfRule type="cellIs" dxfId="590" priority="44" operator="lessThan">
      <formula>0</formula>
    </cfRule>
  </conditionalFormatting>
  <conditionalFormatting sqref="D5:K5">
    <cfRule type="cellIs" dxfId="589" priority="41" operator="greaterThan">
      <formula>0</formula>
    </cfRule>
  </conditionalFormatting>
  <conditionalFormatting sqref="T6:T28 U28:V28">
    <cfRule type="cellIs" dxfId="588" priority="40" operator="lessThan">
      <formula>0</formula>
    </cfRule>
  </conditionalFormatting>
  <conditionalFormatting sqref="T7:T27">
    <cfRule type="cellIs" dxfId="587" priority="37" operator="lessThan">
      <formula>0</formula>
    </cfRule>
    <cfRule type="cellIs" dxfId="586" priority="38" operator="lessThan">
      <formula>0</formula>
    </cfRule>
    <cfRule type="cellIs" dxfId="585" priority="39" operator="lessThan">
      <formula>0</formula>
    </cfRule>
  </conditionalFormatting>
  <conditionalFormatting sqref="T7:T28 U28:V28">
    <cfRule type="cellIs" dxfId="584" priority="34" operator="lessThan">
      <formula>0</formula>
    </cfRule>
    <cfRule type="cellIs" dxfId="583" priority="35" operator="lessThan">
      <formula>0</formula>
    </cfRule>
    <cfRule type="cellIs" dxfId="582" priority="36" operator="lessThan">
      <formula>0</formula>
    </cfRule>
  </conditionalFormatting>
  <conditionalFormatting sqref="D5:K5">
    <cfRule type="cellIs" dxfId="581" priority="33" operator="greaterThan">
      <formula>0</formula>
    </cfRule>
  </conditionalFormatting>
  <conditionalFormatting sqref="L4 L6 L28:L29">
    <cfRule type="cellIs" dxfId="580" priority="32" operator="equal">
      <formula>$L$4</formula>
    </cfRule>
  </conditionalFormatting>
  <conditionalFormatting sqref="D7:S7">
    <cfRule type="cellIs" dxfId="579" priority="31" operator="greaterThan">
      <formula>0</formula>
    </cfRule>
  </conditionalFormatting>
  <conditionalFormatting sqref="D9:S9">
    <cfRule type="cellIs" dxfId="578" priority="30" operator="greaterThan">
      <formula>0</formula>
    </cfRule>
  </conditionalFormatting>
  <conditionalFormatting sqref="D11:S11">
    <cfRule type="cellIs" dxfId="577" priority="29" operator="greaterThan">
      <formula>0</formula>
    </cfRule>
  </conditionalFormatting>
  <conditionalFormatting sqref="D13:S13">
    <cfRule type="cellIs" dxfId="576" priority="28" operator="greaterThan">
      <formula>0</formula>
    </cfRule>
  </conditionalFormatting>
  <conditionalFormatting sqref="D15:S15">
    <cfRule type="cellIs" dxfId="575" priority="27" operator="greaterThan">
      <formula>0</formula>
    </cfRule>
  </conditionalFormatting>
  <conditionalFormatting sqref="D17:S17">
    <cfRule type="cellIs" dxfId="574" priority="26" operator="greaterThan">
      <formula>0</formula>
    </cfRule>
  </conditionalFormatting>
  <conditionalFormatting sqref="D19:S19">
    <cfRule type="cellIs" dxfId="573" priority="25" operator="greaterThan">
      <formula>0</formula>
    </cfRule>
  </conditionalFormatting>
  <conditionalFormatting sqref="D21:S21">
    <cfRule type="cellIs" dxfId="572" priority="24" operator="greaterThan">
      <formula>0</formula>
    </cfRule>
  </conditionalFormatting>
  <conditionalFormatting sqref="D23:S23">
    <cfRule type="cellIs" dxfId="571" priority="23" operator="greaterThan">
      <formula>0</formula>
    </cfRule>
  </conditionalFormatting>
  <conditionalFormatting sqref="D25:S25">
    <cfRule type="cellIs" dxfId="570" priority="22" operator="greaterThan">
      <formula>0</formula>
    </cfRule>
  </conditionalFormatting>
  <conditionalFormatting sqref="D27:S27">
    <cfRule type="cellIs" dxfId="569" priority="21" operator="greaterThan">
      <formula>0</formula>
    </cfRule>
  </conditionalFormatting>
  <conditionalFormatting sqref="U6">
    <cfRule type="cellIs" dxfId="568" priority="20" operator="lessThan">
      <formula>0</formula>
    </cfRule>
  </conditionalFormatting>
  <conditionalFormatting sqref="U6">
    <cfRule type="cellIs" dxfId="567" priority="19" operator="lessThan">
      <formula>0</formula>
    </cfRule>
  </conditionalFormatting>
  <conditionalFormatting sqref="V6">
    <cfRule type="cellIs" dxfId="566" priority="18" operator="lessThan">
      <formula>0</formula>
    </cfRule>
  </conditionalFormatting>
  <conditionalFormatting sqref="V6">
    <cfRule type="cellIs" dxfId="565" priority="17" operator="lessThan">
      <formula>0</formula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F32" sqref="F32"/>
    </sheetView>
  </sheetViews>
  <sheetFormatPr defaultRowHeight="15" x14ac:dyDescent="0.25"/>
  <cols>
    <col min="2" max="2" width="14.28515625" bestFit="1" customWidth="1"/>
    <col min="3" max="3" width="12" bestFit="1" customWidth="1"/>
    <col min="7" max="7" width="0" hidden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0" ht="15.75" thickBo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20" ht="18.75" x14ac:dyDescent="0.25">
      <c r="A3" s="102" t="s">
        <v>49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0" x14ac:dyDescent="0.25">
      <c r="A4" s="106" t="s">
        <v>1</v>
      </c>
      <c r="B4" s="106"/>
      <c r="C4" s="1"/>
      <c r="D4" s="2">
        <f>'1'!D29</f>
        <v>767546</v>
      </c>
      <c r="E4" s="2">
        <f>'1'!E29</f>
        <v>4550</v>
      </c>
      <c r="F4" s="2">
        <f>'1'!F29</f>
        <v>13160</v>
      </c>
      <c r="G4" s="2">
        <f>'1'!G29</f>
        <v>0</v>
      </c>
      <c r="H4" s="2">
        <f>'1'!H29</f>
        <v>11470</v>
      </c>
      <c r="I4" s="2">
        <f>'1'!I29</f>
        <v>546</v>
      </c>
      <c r="J4" s="2">
        <f>'1'!J29</f>
        <v>180</v>
      </c>
      <c r="K4" s="2">
        <f>'1'!K29</f>
        <v>203</v>
      </c>
      <c r="L4" s="2">
        <f>'1'!L29</f>
        <v>39</v>
      </c>
      <c r="M4" s="3"/>
      <c r="N4" s="107"/>
      <c r="O4" s="107"/>
      <c r="P4" s="107"/>
      <c r="Q4" s="107"/>
      <c r="R4" s="107"/>
      <c r="S4" s="107"/>
      <c r="T4" s="107"/>
    </row>
    <row r="5" spans="1:20" x14ac:dyDescent="0.25">
      <c r="A5" s="106" t="s">
        <v>2</v>
      </c>
      <c r="B5" s="10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7"/>
      <c r="O5" s="107"/>
      <c r="P5" s="107"/>
      <c r="Q5" s="107"/>
      <c r="R5" s="107"/>
      <c r="S5" s="107"/>
      <c r="T5" s="107"/>
    </row>
    <row r="6" spans="1:20" ht="39" customHeight="1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15638</v>
      </c>
      <c r="E7" s="22">
        <v>50</v>
      </c>
      <c r="F7" s="22">
        <v>50</v>
      </c>
      <c r="G7" s="22"/>
      <c r="H7" s="22">
        <v>60</v>
      </c>
      <c r="I7" s="23"/>
      <c r="J7" s="23"/>
      <c r="K7" s="23"/>
      <c r="L7" s="23"/>
      <c r="M7" s="20">
        <f>D7+E7*20+F7*10+G7*9+H7*9</f>
        <v>17678</v>
      </c>
      <c r="N7" s="24">
        <f>D7+E7*20+F7*10+G7*9+H7*9+I7*191+J7*191+K7*182+L7*100</f>
        <v>17678</v>
      </c>
      <c r="O7" s="25">
        <f>M7*2.75%</f>
        <v>486.14499999999998</v>
      </c>
      <c r="P7" s="26"/>
      <c r="Q7" s="26">
        <v>120</v>
      </c>
      <c r="R7" s="24">
        <f>M7-(M7*2.75%)+I7*191+J7*191+K7*182+L7*100-Q7</f>
        <v>17071.855</v>
      </c>
      <c r="S7" s="25">
        <f>M7*0.95%</f>
        <v>167.941</v>
      </c>
      <c r="T7" s="26">
        <f>S7-Q7</f>
        <v>47.941000000000003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>
        <v>3921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3921</v>
      </c>
      <c r="N8" s="24">
        <f t="shared" ref="N8:N27" si="1">D8+E8*20+F8*10+G8*9+H8*9+I8*191+J8*191+K8*182+L8*100</f>
        <v>3921</v>
      </c>
      <c r="O8" s="25">
        <f t="shared" ref="O8:O27" si="2">M8*2.75%</f>
        <v>107.8275</v>
      </c>
      <c r="P8" s="26"/>
      <c r="Q8" s="26"/>
      <c r="R8" s="24">
        <f t="shared" ref="R8:R27" si="3">M8-(M8*2.75%)+I8*191+J8*191+K8*182+L8*100-Q8</f>
        <v>3813.1725000000001</v>
      </c>
      <c r="S8" s="25">
        <f t="shared" ref="S8:S27" si="4">M8*0.95%</f>
        <v>37.249499999999998</v>
      </c>
      <c r="T8" s="26">
        <f t="shared" ref="T8:T27" si="5">S8-Q8</f>
        <v>37.249499999999998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13869</v>
      </c>
      <c r="E9" s="30"/>
      <c r="F9" s="30"/>
      <c r="G9" s="30"/>
      <c r="H9" s="30">
        <v>250</v>
      </c>
      <c r="I9" s="20">
        <v>5</v>
      </c>
      <c r="J9" s="20"/>
      <c r="K9" s="20"/>
      <c r="L9" s="20"/>
      <c r="M9" s="20">
        <f t="shared" si="0"/>
        <v>16119</v>
      </c>
      <c r="N9" s="24">
        <f t="shared" si="1"/>
        <v>17074</v>
      </c>
      <c r="O9" s="25">
        <f t="shared" si="2"/>
        <v>443.27249999999998</v>
      </c>
      <c r="P9" s="26"/>
      <c r="Q9" s="26">
        <v>115</v>
      </c>
      <c r="R9" s="24">
        <f t="shared" si="3"/>
        <v>16515.727500000001</v>
      </c>
      <c r="S9" s="25">
        <f t="shared" si="4"/>
        <v>153.13049999999998</v>
      </c>
      <c r="T9" s="26">
        <f t="shared" si="5"/>
        <v>38.130499999999984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5281</v>
      </c>
      <c r="E10" s="30"/>
      <c r="F10" s="30"/>
      <c r="G10" s="30"/>
      <c r="H10" s="30">
        <v>70</v>
      </c>
      <c r="I10" s="20">
        <v>5</v>
      </c>
      <c r="J10" s="20"/>
      <c r="K10" s="20"/>
      <c r="L10" s="20"/>
      <c r="M10" s="20">
        <f t="shared" si="0"/>
        <v>5911</v>
      </c>
      <c r="N10" s="24">
        <f t="shared" si="1"/>
        <v>6866</v>
      </c>
      <c r="O10" s="25">
        <f t="shared" si="2"/>
        <v>162.55250000000001</v>
      </c>
      <c r="P10" s="26"/>
      <c r="Q10" s="26">
        <v>28</v>
      </c>
      <c r="R10" s="24">
        <f t="shared" si="3"/>
        <v>6675.4475000000002</v>
      </c>
      <c r="S10" s="25">
        <f t="shared" si="4"/>
        <v>56.154499999999999</v>
      </c>
      <c r="T10" s="26">
        <f t="shared" si="5"/>
        <v>28.154499999999999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3241</v>
      </c>
      <c r="E11" s="30"/>
      <c r="F11" s="30"/>
      <c r="G11" s="32"/>
      <c r="H11" s="30"/>
      <c r="I11" s="20"/>
      <c r="J11" s="20"/>
      <c r="K11" s="20">
        <v>6</v>
      </c>
      <c r="L11" s="20"/>
      <c r="M11" s="20">
        <f t="shared" si="0"/>
        <v>3241</v>
      </c>
      <c r="N11" s="24">
        <f t="shared" si="1"/>
        <v>4333</v>
      </c>
      <c r="O11" s="25">
        <f t="shared" si="2"/>
        <v>89.127499999999998</v>
      </c>
      <c r="P11" s="26"/>
      <c r="Q11" s="26">
        <v>31</v>
      </c>
      <c r="R11" s="24">
        <f t="shared" si="3"/>
        <v>4212.8724999999995</v>
      </c>
      <c r="S11" s="25">
        <f t="shared" si="4"/>
        <v>30.7895</v>
      </c>
      <c r="T11" s="26">
        <f t="shared" si="5"/>
        <v>-0.21049999999999969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4746</v>
      </c>
      <c r="E12" s="30"/>
      <c r="F12" s="30"/>
      <c r="G12" s="30"/>
      <c r="H12" s="30"/>
      <c r="I12" s="20">
        <v>50</v>
      </c>
      <c r="J12" s="20">
        <v>25</v>
      </c>
      <c r="K12" s="20">
        <v>1</v>
      </c>
      <c r="L12" s="20"/>
      <c r="M12" s="20">
        <f t="shared" si="0"/>
        <v>4746</v>
      </c>
      <c r="N12" s="24">
        <f t="shared" si="1"/>
        <v>19253</v>
      </c>
      <c r="O12" s="25">
        <f t="shared" si="2"/>
        <v>130.51500000000001</v>
      </c>
      <c r="P12" s="26"/>
      <c r="Q12" s="26">
        <v>30</v>
      </c>
      <c r="R12" s="24">
        <f t="shared" si="3"/>
        <v>19092.485000000001</v>
      </c>
      <c r="S12" s="25">
        <f t="shared" si="4"/>
        <v>45.086999999999996</v>
      </c>
      <c r="T12" s="26">
        <f t="shared" si="5"/>
        <v>15.086999999999996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6128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6128</v>
      </c>
      <c r="N13" s="24">
        <f t="shared" si="1"/>
        <v>6128</v>
      </c>
      <c r="O13" s="25">
        <f t="shared" si="2"/>
        <v>168.52</v>
      </c>
      <c r="P13" s="26"/>
      <c r="Q13" s="26"/>
      <c r="R13" s="24">
        <f t="shared" si="3"/>
        <v>5959.48</v>
      </c>
      <c r="S13" s="25">
        <f t="shared" si="4"/>
        <v>58.216000000000001</v>
      </c>
      <c r="T13" s="26">
        <f t="shared" si="5"/>
        <v>58.216000000000001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>
        <v>10027</v>
      </c>
      <c r="E14" s="30"/>
      <c r="F14" s="30"/>
      <c r="G14" s="30"/>
      <c r="H14" s="30"/>
      <c r="I14" s="20"/>
      <c r="J14" s="20"/>
      <c r="K14" s="20">
        <v>10</v>
      </c>
      <c r="L14" s="20"/>
      <c r="M14" s="20">
        <f t="shared" si="0"/>
        <v>10027</v>
      </c>
      <c r="N14" s="24">
        <f t="shared" si="1"/>
        <v>11847</v>
      </c>
      <c r="O14" s="25">
        <f t="shared" si="2"/>
        <v>275.74250000000001</v>
      </c>
      <c r="P14" s="26"/>
      <c r="Q14" s="26">
        <v>121</v>
      </c>
      <c r="R14" s="24">
        <f t="shared" si="3"/>
        <v>11450.2575</v>
      </c>
      <c r="S14" s="25">
        <f t="shared" si="4"/>
        <v>95.256500000000003</v>
      </c>
      <c r="T14" s="26">
        <f t="shared" si="5"/>
        <v>-25.743499999999997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>
        <v>14569</v>
      </c>
      <c r="E15" s="30">
        <v>10</v>
      </c>
      <c r="F15" s="30">
        <v>10</v>
      </c>
      <c r="G15" s="30"/>
      <c r="H15" s="30">
        <v>10</v>
      </c>
      <c r="I15" s="20">
        <v>5</v>
      </c>
      <c r="J15" s="20"/>
      <c r="K15" s="20">
        <v>1</v>
      </c>
      <c r="L15" s="20"/>
      <c r="M15" s="20">
        <f t="shared" si="0"/>
        <v>14959</v>
      </c>
      <c r="N15" s="24">
        <f t="shared" si="1"/>
        <v>16096</v>
      </c>
      <c r="O15" s="25">
        <f t="shared" si="2"/>
        <v>411.3725</v>
      </c>
      <c r="P15" s="26"/>
      <c r="Q15" s="26">
        <v>134</v>
      </c>
      <c r="R15" s="24">
        <f t="shared" si="3"/>
        <v>15550.627500000001</v>
      </c>
      <c r="S15" s="25">
        <f t="shared" si="4"/>
        <v>142.1105</v>
      </c>
      <c r="T15" s="26">
        <f t="shared" si="5"/>
        <v>8.1105000000000018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15514</v>
      </c>
      <c r="E16" s="30"/>
      <c r="F16" s="30"/>
      <c r="G16" s="30"/>
      <c r="H16" s="30">
        <v>60</v>
      </c>
      <c r="I16" s="20">
        <v>3</v>
      </c>
      <c r="J16" s="20"/>
      <c r="K16" s="20"/>
      <c r="L16" s="20"/>
      <c r="M16" s="20">
        <f t="shared" si="0"/>
        <v>16054</v>
      </c>
      <c r="N16" s="24">
        <f t="shared" si="1"/>
        <v>16627</v>
      </c>
      <c r="O16" s="25">
        <f t="shared" si="2"/>
        <v>441.48500000000001</v>
      </c>
      <c r="P16" s="26"/>
      <c r="Q16" s="26">
        <v>115</v>
      </c>
      <c r="R16" s="24">
        <f t="shared" si="3"/>
        <v>16070.514999999999</v>
      </c>
      <c r="S16" s="25">
        <f t="shared" si="4"/>
        <v>152.51300000000001</v>
      </c>
      <c r="T16" s="26">
        <f t="shared" si="5"/>
        <v>37.513000000000005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>
        <v>7082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7082</v>
      </c>
      <c r="N17" s="24">
        <f t="shared" si="1"/>
        <v>7082</v>
      </c>
      <c r="O17" s="25">
        <f t="shared" si="2"/>
        <v>194.755</v>
      </c>
      <c r="P17" s="26"/>
      <c r="Q17" s="26">
        <v>67</v>
      </c>
      <c r="R17" s="24">
        <f t="shared" si="3"/>
        <v>6820.2449999999999</v>
      </c>
      <c r="S17" s="25">
        <f t="shared" si="4"/>
        <v>67.278999999999996</v>
      </c>
      <c r="T17" s="26">
        <f t="shared" si="5"/>
        <v>0.27899999999999636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>
        <v>10028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10028</v>
      </c>
      <c r="N18" s="24">
        <f t="shared" si="1"/>
        <v>10028</v>
      </c>
      <c r="O18" s="25">
        <f t="shared" si="2"/>
        <v>275.77</v>
      </c>
      <c r="P18" s="26"/>
      <c r="Q18" s="26">
        <v>152</v>
      </c>
      <c r="R18" s="24">
        <f t="shared" si="3"/>
        <v>9600.23</v>
      </c>
      <c r="S18" s="25">
        <f t="shared" si="4"/>
        <v>95.265999999999991</v>
      </c>
      <c r="T18" s="26">
        <f t="shared" si="5"/>
        <v>-56.734000000000009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>
        <v>10697</v>
      </c>
      <c r="E19" s="30"/>
      <c r="F19" s="30"/>
      <c r="G19" s="30"/>
      <c r="H19" s="30">
        <v>40</v>
      </c>
      <c r="I19" s="20">
        <v>1</v>
      </c>
      <c r="J19" s="20"/>
      <c r="K19" s="20">
        <v>1</v>
      </c>
      <c r="L19" s="20"/>
      <c r="M19" s="20">
        <f t="shared" si="0"/>
        <v>11057</v>
      </c>
      <c r="N19" s="24">
        <f t="shared" si="1"/>
        <v>11430</v>
      </c>
      <c r="O19" s="25">
        <f t="shared" si="2"/>
        <v>304.0675</v>
      </c>
      <c r="P19" s="26"/>
      <c r="Q19" s="26">
        <v>120</v>
      </c>
      <c r="R19" s="24">
        <f t="shared" si="3"/>
        <v>11005.932500000001</v>
      </c>
      <c r="S19" s="25">
        <f t="shared" si="4"/>
        <v>105.0415</v>
      </c>
      <c r="T19" s="26">
        <f t="shared" si="5"/>
        <v>-14.958500000000001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5963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5963</v>
      </c>
      <c r="N20" s="24">
        <f t="shared" si="1"/>
        <v>5963</v>
      </c>
      <c r="O20" s="25">
        <f t="shared" si="2"/>
        <v>163.98249999999999</v>
      </c>
      <c r="P20" s="26"/>
      <c r="Q20" s="26">
        <v>100</v>
      </c>
      <c r="R20" s="24">
        <f t="shared" si="3"/>
        <v>5699.0174999999999</v>
      </c>
      <c r="S20" s="25">
        <f t="shared" si="4"/>
        <v>56.648499999999999</v>
      </c>
      <c r="T20" s="26">
        <f t="shared" si="5"/>
        <v>-43.351500000000001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>
        <v>3861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3861</v>
      </c>
      <c r="N21" s="24">
        <f t="shared" si="1"/>
        <v>3861</v>
      </c>
      <c r="O21" s="25">
        <f t="shared" si="2"/>
        <v>106.17749999999999</v>
      </c>
      <c r="P21" s="26"/>
      <c r="Q21" s="26">
        <v>34</v>
      </c>
      <c r="R21" s="24">
        <f t="shared" si="3"/>
        <v>3720.8225000000002</v>
      </c>
      <c r="S21" s="25">
        <f t="shared" si="4"/>
        <v>36.679499999999997</v>
      </c>
      <c r="T21" s="26">
        <f t="shared" si="5"/>
        <v>2.6794999999999973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12419</v>
      </c>
      <c r="E22" s="30">
        <v>70</v>
      </c>
      <c r="F22" s="30">
        <v>60</v>
      </c>
      <c r="G22" s="20"/>
      <c r="H22" s="30"/>
      <c r="I22" s="20"/>
      <c r="J22" s="20"/>
      <c r="K22" s="20"/>
      <c r="L22" s="20"/>
      <c r="M22" s="20">
        <f t="shared" si="0"/>
        <v>14419</v>
      </c>
      <c r="N22" s="24">
        <f t="shared" si="1"/>
        <v>14419</v>
      </c>
      <c r="O22" s="25">
        <f t="shared" si="2"/>
        <v>396.52249999999998</v>
      </c>
      <c r="P22" s="26"/>
      <c r="Q22" s="26">
        <v>100</v>
      </c>
      <c r="R22" s="24">
        <f t="shared" si="3"/>
        <v>13922.477500000001</v>
      </c>
      <c r="S22" s="25">
        <f t="shared" si="4"/>
        <v>136.98050000000001</v>
      </c>
      <c r="T22" s="26">
        <f t="shared" si="5"/>
        <v>36.980500000000006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>
        <v>5365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5365</v>
      </c>
      <c r="N23" s="24">
        <f t="shared" si="1"/>
        <v>5365</v>
      </c>
      <c r="O23" s="25">
        <f t="shared" si="2"/>
        <v>147.53749999999999</v>
      </c>
      <c r="P23" s="26"/>
      <c r="Q23" s="26">
        <v>50</v>
      </c>
      <c r="R23" s="24">
        <f t="shared" si="3"/>
        <v>5167.4624999999996</v>
      </c>
      <c r="S23" s="25">
        <f t="shared" si="4"/>
        <v>50.967500000000001</v>
      </c>
      <c r="T23" s="26">
        <f t="shared" si="5"/>
        <v>0.96750000000000114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>
        <v>13258</v>
      </c>
      <c r="E24" s="30">
        <v>30</v>
      </c>
      <c r="F24" s="30">
        <v>20</v>
      </c>
      <c r="G24" s="30"/>
      <c r="H24" s="30">
        <v>50</v>
      </c>
      <c r="I24" s="20">
        <v>5</v>
      </c>
      <c r="J24" s="20"/>
      <c r="K24" s="20">
        <v>5</v>
      </c>
      <c r="L24" s="20"/>
      <c r="M24" s="20">
        <f t="shared" si="0"/>
        <v>14508</v>
      </c>
      <c r="N24" s="24">
        <f t="shared" si="1"/>
        <v>16373</v>
      </c>
      <c r="O24" s="25">
        <f t="shared" si="2"/>
        <v>398.97</v>
      </c>
      <c r="P24" s="26"/>
      <c r="Q24" s="26">
        <v>114</v>
      </c>
      <c r="R24" s="24">
        <f t="shared" si="3"/>
        <v>15860.03</v>
      </c>
      <c r="S24" s="25">
        <f t="shared" si="4"/>
        <v>137.82599999999999</v>
      </c>
      <c r="T24" s="26">
        <f t="shared" si="5"/>
        <v>23.825999999999993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>
        <v>7027</v>
      </c>
      <c r="E25" s="30"/>
      <c r="F25" s="30"/>
      <c r="G25" s="30"/>
      <c r="H25" s="30">
        <v>80</v>
      </c>
      <c r="I25" s="20"/>
      <c r="J25" s="20"/>
      <c r="K25" s="20"/>
      <c r="L25" s="20"/>
      <c r="M25" s="20">
        <f t="shared" si="0"/>
        <v>7747</v>
      </c>
      <c r="N25" s="24">
        <f t="shared" si="1"/>
        <v>7747</v>
      </c>
      <c r="O25" s="25">
        <f t="shared" si="2"/>
        <v>213.04249999999999</v>
      </c>
      <c r="P25" s="26">
        <v>20470</v>
      </c>
      <c r="Q25" s="26">
        <v>84</v>
      </c>
      <c r="R25" s="24">
        <f t="shared" si="3"/>
        <v>7449.9575000000004</v>
      </c>
      <c r="S25" s="25">
        <f t="shared" si="4"/>
        <v>73.596499999999992</v>
      </c>
      <c r="T25" s="26">
        <f t="shared" si="5"/>
        <v>-10.403500000000008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>
        <v>8280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8280</v>
      </c>
      <c r="N26" s="24">
        <f t="shared" si="1"/>
        <v>8280</v>
      </c>
      <c r="O26" s="25">
        <f t="shared" si="2"/>
        <v>227.7</v>
      </c>
      <c r="P26" s="26"/>
      <c r="Q26" s="26">
        <v>117</v>
      </c>
      <c r="R26" s="24">
        <f t="shared" si="3"/>
        <v>7935.3</v>
      </c>
      <c r="S26" s="25">
        <f t="shared" si="4"/>
        <v>78.66</v>
      </c>
      <c r="T26" s="26">
        <f t="shared" si="5"/>
        <v>-38.340000000000003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>
        <v>3049</v>
      </c>
      <c r="E27" s="38"/>
      <c r="F27" s="39"/>
      <c r="G27" s="39"/>
      <c r="H27" s="39"/>
      <c r="I27" s="31">
        <v>6</v>
      </c>
      <c r="J27" s="31">
        <v>1</v>
      </c>
      <c r="K27" s="31">
        <v>1</v>
      </c>
      <c r="L27" s="31"/>
      <c r="M27" s="31">
        <f t="shared" si="0"/>
        <v>3049</v>
      </c>
      <c r="N27" s="40">
        <f t="shared" si="1"/>
        <v>4568</v>
      </c>
      <c r="O27" s="25">
        <f t="shared" si="2"/>
        <v>83.847499999999997</v>
      </c>
      <c r="P27" s="41">
        <v>10500</v>
      </c>
      <c r="Q27" s="41">
        <v>50</v>
      </c>
      <c r="R27" s="24">
        <f t="shared" si="3"/>
        <v>4434.1525000000001</v>
      </c>
      <c r="S27" s="42">
        <f t="shared" si="4"/>
        <v>28.965499999999999</v>
      </c>
      <c r="T27" s="41">
        <f t="shared" si="5"/>
        <v>-21.034500000000001</v>
      </c>
    </row>
    <row r="28" spans="1:20" ht="16.5" thickBot="1" x14ac:dyDescent="0.3">
      <c r="A28" s="92" t="s">
        <v>37</v>
      </c>
      <c r="B28" s="93"/>
      <c r="C28" s="94"/>
      <c r="D28" s="44">
        <f>SUM(D7:D27)</f>
        <v>179963</v>
      </c>
      <c r="E28" s="45">
        <f>SUM(E7:E27)</f>
        <v>160</v>
      </c>
      <c r="F28" s="45">
        <f t="shared" ref="F28:T28" si="6">SUM(F7:F27)</f>
        <v>140</v>
      </c>
      <c r="G28" s="45">
        <f t="shared" si="6"/>
        <v>0</v>
      </c>
      <c r="H28" s="45">
        <f t="shared" si="6"/>
        <v>620</v>
      </c>
      <c r="I28" s="45">
        <f t="shared" si="6"/>
        <v>80</v>
      </c>
      <c r="J28" s="45">
        <f t="shared" si="6"/>
        <v>26</v>
      </c>
      <c r="K28" s="45">
        <f t="shared" si="6"/>
        <v>25</v>
      </c>
      <c r="L28" s="45">
        <f t="shared" si="6"/>
        <v>0</v>
      </c>
      <c r="M28" s="45">
        <f t="shared" si="6"/>
        <v>190143</v>
      </c>
      <c r="N28" s="45">
        <f t="shared" si="6"/>
        <v>214939</v>
      </c>
      <c r="O28" s="46">
        <f t="shared" si="6"/>
        <v>5228.9324999999999</v>
      </c>
      <c r="P28" s="45">
        <f t="shared" si="6"/>
        <v>30970</v>
      </c>
      <c r="Q28" s="45">
        <f t="shared" si="6"/>
        <v>1682</v>
      </c>
      <c r="R28" s="45">
        <f t="shared" si="6"/>
        <v>208028.06749999995</v>
      </c>
      <c r="S28" s="45">
        <f t="shared" si="6"/>
        <v>1806.3584999999998</v>
      </c>
      <c r="T28" s="47">
        <f t="shared" si="6"/>
        <v>124.35849999999996</v>
      </c>
    </row>
    <row r="29" spans="1:20" ht="15.75" thickBot="1" x14ac:dyDescent="0.3">
      <c r="A29" s="95" t="s">
        <v>38</v>
      </c>
      <c r="B29" s="96"/>
      <c r="C29" s="97"/>
      <c r="D29" s="48">
        <f>D4+D5-D28</f>
        <v>587583</v>
      </c>
      <c r="E29" s="48">
        <f t="shared" ref="E29:L29" si="7">E4+E5-E28</f>
        <v>4390</v>
      </c>
      <c r="F29" s="48">
        <f t="shared" si="7"/>
        <v>13020</v>
      </c>
      <c r="G29" s="48">
        <f t="shared" si="7"/>
        <v>0</v>
      </c>
      <c r="H29" s="48">
        <f t="shared" si="7"/>
        <v>10850</v>
      </c>
      <c r="I29" s="48">
        <f t="shared" si="7"/>
        <v>466</v>
      </c>
      <c r="J29" s="48">
        <f t="shared" si="7"/>
        <v>154</v>
      </c>
      <c r="K29" s="48">
        <f t="shared" si="7"/>
        <v>178</v>
      </c>
      <c r="L29" s="48">
        <f t="shared" si="7"/>
        <v>39</v>
      </c>
      <c r="M29" s="98"/>
      <c r="N29" s="99"/>
      <c r="O29" s="99"/>
      <c r="P29" s="99"/>
      <c r="Q29" s="99"/>
      <c r="R29" s="99"/>
      <c r="S29" s="99"/>
      <c r="T29" s="10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46" priority="43" operator="equal">
      <formula>212030016606640</formula>
    </cfRule>
  </conditionalFormatting>
  <conditionalFormatting sqref="D29 E4:E6 E28:K29">
    <cfRule type="cellIs" dxfId="1345" priority="41" operator="equal">
      <formula>$E$4</formula>
    </cfRule>
    <cfRule type="cellIs" dxfId="1344" priority="42" operator="equal">
      <formula>2120</formula>
    </cfRule>
  </conditionalFormatting>
  <conditionalFormatting sqref="D29:E29 F4:F6 F28:F29">
    <cfRule type="cellIs" dxfId="1343" priority="39" operator="equal">
      <formula>$F$4</formula>
    </cfRule>
    <cfRule type="cellIs" dxfId="1342" priority="40" operator="equal">
      <formula>300</formula>
    </cfRule>
  </conditionalFormatting>
  <conditionalFormatting sqref="G4:G6 G28:G29">
    <cfRule type="cellIs" dxfId="1341" priority="37" operator="equal">
      <formula>$G$4</formula>
    </cfRule>
    <cfRule type="cellIs" dxfId="1340" priority="38" operator="equal">
      <formula>1660</formula>
    </cfRule>
  </conditionalFormatting>
  <conditionalFormatting sqref="H4:H6 H28:H29">
    <cfRule type="cellIs" dxfId="1339" priority="35" operator="equal">
      <formula>$H$4</formula>
    </cfRule>
    <cfRule type="cellIs" dxfId="1338" priority="36" operator="equal">
      <formula>6640</formula>
    </cfRule>
  </conditionalFormatting>
  <conditionalFormatting sqref="T6:T28">
    <cfRule type="cellIs" dxfId="1337" priority="34" operator="lessThan">
      <formula>0</formula>
    </cfRule>
  </conditionalFormatting>
  <conditionalFormatting sqref="T7:T27">
    <cfRule type="cellIs" dxfId="1336" priority="31" operator="lessThan">
      <formula>0</formula>
    </cfRule>
    <cfRule type="cellIs" dxfId="1335" priority="32" operator="lessThan">
      <formula>0</formula>
    </cfRule>
    <cfRule type="cellIs" dxfId="1334" priority="33" operator="lessThan">
      <formula>0</formula>
    </cfRule>
  </conditionalFormatting>
  <conditionalFormatting sqref="E4:E6 E28:K28">
    <cfRule type="cellIs" dxfId="1333" priority="30" operator="equal">
      <formula>$E$4</formula>
    </cfRule>
  </conditionalFormatting>
  <conditionalFormatting sqref="D28:D29 D6 D4:M4">
    <cfRule type="cellIs" dxfId="1332" priority="29" operator="equal">
      <formula>$D$4</formula>
    </cfRule>
  </conditionalFormatting>
  <conditionalFormatting sqref="I4:I6 I28:I29">
    <cfRule type="cellIs" dxfId="1331" priority="28" operator="equal">
      <formula>$I$4</formula>
    </cfRule>
  </conditionalFormatting>
  <conditionalFormatting sqref="J4:J6 J28:J29">
    <cfRule type="cellIs" dxfId="1330" priority="27" operator="equal">
      <formula>$J$4</formula>
    </cfRule>
  </conditionalFormatting>
  <conditionalFormatting sqref="K4:K6 K28:K29">
    <cfRule type="cellIs" dxfId="1329" priority="26" operator="equal">
      <formula>$K$4</formula>
    </cfRule>
  </conditionalFormatting>
  <conditionalFormatting sqref="M4:M6">
    <cfRule type="cellIs" dxfId="1328" priority="25" operator="equal">
      <formula>$L$4</formula>
    </cfRule>
  </conditionalFormatting>
  <conditionalFormatting sqref="T7:T28">
    <cfRule type="cellIs" dxfId="1327" priority="22" operator="lessThan">
      <formula>0</formula>
    </cfRule>
    <cfRule type="cellIs" dxfId="1326" priority="23" operator="lessThan">
      <formula>0</formula>
    </cfRule>
    <cfRule type="cellIs" dxfId="1325" priority="24" operator="lessThan">
      <formula>0</formula>
    </cfRule>
  </conditionalFormatting>
  <conditionalFormatting sqref="D5:K5">
    <cfRule type="cellIs" dxfId="1324" priority="21" operator="greaterThan">
      <formula>0</formula>
    </cfRule>
  </conditionalFormatting>
  <conditionalFormatting sqref="T6:T28">
    <cfRule type="cellIs" dxfId="1323" priority="20" operator="lessThan">
      <formula>0</formula>
    </cfRule>
  </conditionalFormatting>
  <conditionalFormatting sqref="T7:T27">
    <cfRule type="cellIs" dxfId="1322" priority="17" operator="lessThan">
      <formula>0</formula>
    </cfRule>
    <cfRule type="cellIs" dxfId="1321" priority="18" operator="lessThan">
      <formula>0</formula>
    </cfRule>
    <cfRule type="cellIs" dxfId="1320" priority="19" operator="lessThan">
      <formula>0</formula>
    </cfRule>
  </conditionalFormatting>
  <conditionalFormatting sqref="T7:T28">
    <cfRule type="cellIs" dxfId="1319" priority="14" operator="lessThan">
      <formula>0</formula>
    </cfRule>
    <cfRule type="cellIs" dxfId="1318" priority="15" operator="lessThan">
      <formula>0</formula>
    </cfRule>
    <cfRule type="cellIs" dxfId="1317" priority="16" operator="lessThan">
      <formula>0</formula>
    </cfRule>
  </conditionalFormatting>
  <conditionalFormatting sqref="D5:K5">
    <cfRule type="cellIs" dxfId="1316" priority="13" operator="greaterThan">
      <formula>0</formula>
    </cfRule>
  </conditionalFormatting>
  <conditionalFormatting sqref="L4 L6 L28:L29">
    <cfRule type="cellIs" dxfId="1315" priority="12" operator="equal">
      <formula>$L$4</formula>
    </cfRule>
  </conditionalFormatting>
  <conditionalFormatting sqref="D7:S7">
    <cfRule type="cellIs" dxfId="1314" priority="11" operator="greaterThan">
      <formula>0</formula>
    </cfRule>
  </conditionalFormatting>
  <conditionalFormatting sqref="D9:S9">
    <cfRule type="cellIs" dxfId="1313" priority="10" operator="greaterThan">
      <formula>0</formula>
    </cfRule>
  </conditionalFormatting>
  <conditionalFormatting sqref="D11:S11">
    <cfRule type="cellIs" dxfId="1312" priority="9" operator="greaterThan">
      <formula>0</formula>
    </cfRule>
  </conditionalFormatting>
  <conditionalFormatting sqref="D13:S13">
    <cfRule type="cellIs" dxfId="1311" priority="8" operator="greaterThan">
      <formula>0</formula>
    </cfRule>
  </conditionalFormatting>
  <conditionalFormatting sqref="D15:S15">
    <cfRule type="cellIs" dxfId="1310" priority="7" operator="greaterThan">
      <formula>0</formula>
    </cfRule>
  </conditionalFormatting>
  <conditionalFormatting sqref="D17:S17">
    <cfRule type="cellIs" dxfId="1309" priority="6" operator="greaterThan">
      <formula>0</formula>
    </cfRule>
  </conditionalFormatting>
  <conditionalFormatting sqref="D19:S19">
    <cfRule type="cellIs" dxfId="1308" priority="5" operator="greaterThan">
      <formula>0</formula>
    </cfRule>
  </conditionalFormatting>
  <conditionalFormatting sqref="D21:S21">
    <cfRule type="cellIs" dxfId="1307" priority="4" operator="greaterThan">
      <formula>0</formula>
    </cfRule>
  </conditionalFormatting>
  <conditionalFormatting sqref="D23:S23">
    <cfRule type="cellIs" dxfId="1306" priority="3" operator="greaterThan">
      <formula>0</formula>
    </cfRule>
  </conditionalFormatting>
  <conditionalFormatting sqref="D25:S25">
    <cfRule type="cellIs" dxfId="1305" priority="2" operator="greaterThan">
      <formula>0</formula>
    </cfRule>
  </conditionalFormatting>
  <conditionalFormatting sqref="D27:S27">
    <cfRule type="cellIs" dxfId="1304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0"/>
  <sheetViews>
    <sheetView topLeftCell="B1" workbookViewId="0">
      <pane ySplit="6" topLeftCell="A7" activePane="bottomLeft" state="frozen"/>
      <selection pane="bottomLeft" activeCell="Q8" sqref="Q8"/>
    </sheetView>
  </sheetViews>
  <sheetFormatPr defaultRowHeight="15" x14ac:dyDescent="0.25"/>
  <cols>
    <col min="2" max="2" width="14.28515625" bestFit="1" customWidth="1"/>
    <col min="3" max="3" width="12" bestFit="1" customWidth="1"/>
    <col min="5" max="6" width="7.85546875" bestFit="1" customWidth="1"/>
    <col min="7" max="7" width="6.140625" bestFit="1" customWidth="1"/>
    <col min="8" max="8" width="8.28515625" bestFit="1" customWidth="1"/>
    <col min="9" max="9" width="11.5703125" bestFit="1" customWidth="1"/>
    <col min="12" max="12" width="0" hidden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3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3" ht="15.75" thickBo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23" ht="18.75" x14ac:dyDescent="0.25">
      <c r="A3" s="102" t="s">
        <v>74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3" x14ac:dyDescent="0.25">
      <c r="A4" s="106" t="s">
        <v>1</v>
      </c>
      <c r="B4" s="106"/>
      <c r="C4" s="1"/>
      <c r="D4" s="2">
        <f>'19'!D29</f>
        <v>796177</v>
      </c>
      <c r="E4" s="2">
        <f>'19'!E29</f>
        <v>2370</v>
      </c>
      <c r="F4" s="2">
        <f>'19'!F29</f>
        <v>10090</v>
      </c>
      <c r="G4" s="2">
        <f>'19'!G29</f>
        <v>1490</v>
      </c>
      <c r="H4" s="2">
        <f>'19'!H29</f>
        <v>10820</v>
      </c>
      <c r="I4" s="2">
        <f>'19'!I29</f>
        <v>501</v>
      </c>
      <c r="J4" s="2">
        <f>'19'!J29</f>
        <v>209</v>
      </c>
      <c r="K4" s="2">
        <f>'19'!K29</f>
        <v>381</v>
      </c>
      <c r="L4" s="2">
        <f>'19'!L29</f>
        <v>35</v>
      </c>
      <c r="M4" s="3"/>
      <c r="N4" s="107"/>
      <c r="O4" s="107"/>
      <c r="P4" s="107"/>
      <c r="Q4" s="107"/>
      <c r="R4" s="107"/>
      <c r="S4" s="107"/>
      <c r="T4" s="107"/>
      <c r="U4" s="107"/>
      <c r="V4" s="107"/>
    </row>
    <row r="5" spans="1:23" x14ac:dyDescent="0.25">
      <c r="A5" s="106" t="s">
        <v>2</v>
      </c>
      <c r="B5" s="10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7"/>
      <c r="O5" s="107"/>
      <c r="P5" s="107"/>
      <c r="Q5" s="107"/>
      <c r="R5" s="107"/>
      <c r="S5" s="107"/>
      <c r="T5" s="107"/>
      <c r="U5" s="107"/>
      <c r="V5" s="107"/>
    </row>
    <row r="6" spans="1:23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80" t="s">
        <v>15</v>
      </c>
      <c r="N6" s="79" t="s">
        <v>16</v>
      </c>
      <c r="O6" s="17" t="s">
        <v>17</v>
      </c>
      <c r="P6" s="79" t="s">
        <v>18</v>
      </c>
      <c r="Q6" s="79" t="s">
        <v>19</v>
      </c>
      <c r="R6" s="79" t="s">
        <v>20</v>
      </c>
      <c r="S6" s="17" t="s">
        <v>21</v>
      </c>
      <c r="T6" s="18" t="s">
        <v>22</v>
      </c>
      <c r="U6" s="18" t="s">
        <v>73</v>
      </c>
      <c r="V6" s="18" t="s">
        <v>20</v>
      </c>
    </row>
    <row r="7" spans="1:23" ht="15.75" x14ac:dyDescent="0.25">
      <c r="A7" s="19">
        <v>1</v>
      </c>
      <c r="B7" s="20">
        <v>1908446134</v>
      </c>
      <c r="C7" s="20" t="s">
        <v>23</v>
      </c>
      <c r="D7" s="21">
        <v>10719</v>
      </c>
      <c r="E7" s="22"/>
      <c r="F7" s="22"/>
      <c r="G7" s="22"/>
      <c r="H7" s="22"/>
      <c r="I7" s="23">
        <v>6</v>
      </c>
      <c r="J7" s="23"/>
      <c r="K7" s="23"/>
      <c r="L7" s="23"/>
      <c r="M7" s="20">
        <f>D7+E7*20+F7*10+G7*9+H7*9</f>
        <v>10719</v>
      </c>
      <c r="N7" s="24">
        <f>D7+E7*20+F7*10+G7*9+H7*9+I7*191+J7*191+K7*182+L7*100</f>
        <v>11865</v>
      </c>
      <c r="O7" s="25">
        <f>M7*2.75%</f>
        <v>294.77249999999998</v>
      </c>
      <c r="P7" s="26"/>
      <c r="Q7" s="26">
        <v>100</v>
      </c>
      <c r="R7" s="29">
        <f>M7-(M7*2.75%)+I7*191+J7*191+K7*182+L7*100-Q7</f>
        <v>11470.227500000001</v>
      </c>
      <c r="S7" s="25">
        <f>M7*0.95%</f>
        <v>101.8305</v>
      </c>
      <c r="T7" s="27">
        <f>S7-Q7</f>
        <v>1.8305000000000007</v>
      </c>
      <c r="U7" s="65">
        <v>15</v>
      </c>
      <c r="V7" s="66">
        <f>R7-U7</f>
        <v>11455.227500000001</v>
      </c>
    </row>
    <row r="8" spans="1:23" ht="16.5" customHeight="1" x14ac:dyDescent="0.25">
      <c r="A8" s="28">
        <v>2</v>
      </c>
      <c r="B8" s="20">
        <v>1908446135</v>
      </c>
      <c r="C8" s="23" t="s">
        <v>31</v>
      </c>
      <c r="D8" s="29">
        <v>14384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14384</v>
      </c>
      <c r="N8" s="24">
        <f t="shared" ref="N8:N27" si="1">D8+E8*20+F8*10+G8*9+H8*9+I8*191+J8*191+K8*182+L8*100</f>
        <v>14384</v>
      </c>
      <c r="O8" s="25">
        <f t="shared" ref="O8:O27" si="2">M8*2.75%</f>
        <v>395.56</v>
      </c>
      <c r="P8" s="26"/>
      <c r="Q8" s="26">
        <v>260</v>
      </c>
      <c r="R8" s="29">
        <f t="shared" ref="R8:R27" si="3">M8-(M8*2.75%)+I8*191+J8*191+K8*182+L8*100-Q8</f>
        <v>13728.44</v>
      </c>
      <c r="S8" s="25">
        <f t="shared" ref="S8:S27" si="4">M8*0.95%</f>
        <v>136.648</v>
      </c>
      <c r="T8" s="27">
        <f t="shared" ref="T8:T27" si="5">S8-Q8</f>
        <v>-123.352</v>
      </c>
      <c r="U8" s="65">
        <v>82</v>
      </c>
      <c r="V8" s="66">
        <f t="shared" ref="V8:V27" si="6">R8-U8</f>
        <v>13646.44</v>
      </c>
    </row>
    <row r="9" spans="1:23" ht="15.75" x14ac:dyDescent="0.25">
      <c r="A9" s="28">
        <v>3</v>
      </c>
      <c r="B9" s="20">
        <v>1908446136</v>
      </c>
      <c r="C9" s="20" t="s">
        <v>24</v>
      </c>
      <c r="D9" s="29">
        <v>30627</v>
      </c>
      <c r="E9" s="30"/>
      <c r="F9" s="30"/>
      <c r="G9" s="30"/>
      <c r="H9" s="30"/>
      <c r="I9" s="20">
        <v>4</v>
      </c>
      <c r="J9" s="20"/>
      <c r="K9" s="20"/>
      <c r="L9" s="20"/>
      <c r="M9" s="20">
        <f t="shared" si="0"/>
        <v>30627</v>
      </c>
      <c r="N9" s="24">
        <f t="shared" si="1"/>
        <v>31391</v>
      </c>
      <c r="O9" s="25">
        <f t="shared" si="2"/>
        <v>842.24249999999995</v>
      </c>
      <c r="P9" s="26"/>
      <c r="Q9" s="26">
        <v>124</v>
      </c>
      <c r="R9" s="29">
        <f t="shared" si="3"/>
        <v>30424.7575</v>
      </c>
      <c r="S9" s="25">
        <f t="shared" si="4"/>
        <v>290.95650000000001</v>
      </c>
      <c r="T9" s="27">
        <f t="shared" si="5"/>
        <v>166.95650000000001</v>
      </c>
      <c r="U9" s="65">
        <v>195</v>
      </c>
      <c r="V9" s="66">
        <f t="shared" si="6"/>
        <v>30229.7575</v>
      </c>
    </row>
    <row r="10" spans="1:23" ht="15.75" x14ac:dyDescent="0.25">
      <c r="A10" s="28">
        <v>4</v>
      </c>
      <c r="B10" s="20">
        <v>1908446137</v>
      </c>
      <c r="C10" s="20" t="s">
        <v>25</v>
      </c>
      <c r="D10" s="29">
        <v>5342</v>
      </c>
      <c r="E10" s="30"/>
      <c r="F10" s="30"/>
      <c r="G10" s="30"/>
      <c r="H10" s="30"/>
      <c r="I10" s="20">
        <v>7</v>
      </c>
      <c r="J10" s="20"/>
      <c r="K10" s="20"/>
      <c r="L10" s="20"/>
      <c r="M10" s="20">
        <f t="shared" si="0"/>
        <v>5342</v>
      </c>
      <c r="N10" s="24">
        <f t="shared" si="1"/>
        <v>6679</v>
      </c>
      <c r="O10" s="25">
        <f t="shared" si="2"/>
        <v>146.905</v>
      </c>
      <c r="P10" s="26"/>
      <c r="Q10" s="26">
        <v>27</v>
      </c>
      <c r="R10" s="29">
        <f t="shared" si="3"/>
        <v>6505.0950000000003</v>
      </c>
      <c r="S10" s="25">
        <f t="shared" si="4"/>
        <v>50.748999999999995</v>
      </c>
      <c r="T10" s="27">
        <f t="shared" si="5"/>
        <v>23.748999999999995</v>
      </c>
      <c r="U10" s="65">
        <v>15</v>
      </c>
      <c r="V10" s="66">
        <f t="shared" si="6"/>
        <v>6490.0950000000003</v>
      </c>
    </row>
    <row r="11" spans="1:23" ht="15.75" x14ac:dyDescent="0.25">
      <c r="A11" s="28">
        <v>5</v>
      </c>
      <c r="B11" s="20">
        <v>1908446138</v>
      </c>
      <c r="C11" s="31" t="s">
        <v>26</v>
      </c>
      <c r="D11" s="29">
        <v>9504</v>
      </c>
      <c r="E11" s="30">
        <v>100</v>
      </c>
      <c r="F11" s="30">
        <v>100</v>
      </c>
      <c r="G11" s="32"/>
      <c r="H11" s="30">
        <v>500</v>
      </c>
      <c r="I11" s="20"/>
      <c r="J11" s="20"/>
      <c r="K11" s="20"/>
      <c r="L11" s="20"/>
      <c r="M11" s="20">
        <f t="shared" si="0"/>
        <v>17004</v>
      </c>
      <c r="N11" s="24">
        <f t="shared" si="1"/>
        <v>17004</v>
      </c>
      <c r="O11" s="25">
        <f t="shared" si="2"/>
        <v>467.61</v>
      </c>
      <c r="P11" s="26"/>
      <c r="Q11" s="26">
        <v>58</v>
      </c>
      <c r="R11" s="29">
        <f t="shared" si="3"/>
        <v>16478.39</v>
      </c>
      <c r="S11" s="25">
        <f t="shared" si="4"/>
        <v>161.53799999999998</v>
      </c>
      <c r="T11" s="27">
        <f t="shared" si="5"/>
        <v>103.53799999999998</v>
      </c>
      <c r="U11" s="65">
        <v>108</v>
      </c>
      <c r="V11" s="66">
        <f t="shared" si="6"/>
        <v>16370.39</v>
      </c>
    </row>
    <row r="12" spans="1:23" ht="15.75" x14ac:dyDescent="0.25">
      <c r="A12" s="28">
        <v>6</v>
      </c>
      <c r="B12" s="20">
        <v>1908446139</v>
      </c>
      <c r="C12" s="20" t="s">
        <v>27</v>
      </c>
      <c r="D12" s="29">
        <v>4971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4971</v>
      </c>
      <c r="N12" s="24">
        <f t="shared" si="1"/>
        <v>4971</v>
      </c>
      <c r="O12" s="25">
        <f t="shared" si="2"/>
        <v>136.70250000000001</v>
      </c>
      <c r="P12" s="26"/>
      <c r="Q12" s="26">
        <v>29</v>
      </c>
      <c r="R12" s="29">
        <f t="shared" si="3"/>
        <v>4805.2974999999997</v>
      </c>
      <c r="S12" s="25">
        <f t="shared" si="4"/>
        <v>47.224499999999999</v>
      </c>
      <c r="T12" s="27">
        <f t="shared" si="5"/>
        <v>18.224499999999999</v>
      </c>
      <c r="U12" s="65">
        <v>15</v>
      </c>
      <c r="V12" s="66">
        <f t="shared" si="6"/>
        <v>4790.2974999999997</v>
      </c>
    </row>
    <row r="13" spans="1:23" ht="15.75" x14ac:dyDescent="0.25">
      <c r="A13" s="28">
        <v>7</v>
      </c>
      <c r="B13" s="20">
        <v>1908446140</v>
      </c>
      <c r="C13" s="20" t="s">
        <v>41</v>
      </c>
      <c r="D13" s="29">
        <v>3509</v>
      </c>
      <c r="E13" s="30"/>
      <c r="F13" s="30"/>
      <c r="G13" s="30"/>
      <c r="H13" s="30">
        <v>60</v>
      </c>
      <c r="I13" s="20"/>
      <c r="J13" s="20"/>
      <c r="K13" s="20"/>
      <c r="L13" s="20"/>
      <c r="M13" s="20">
        <f t="shared" si="0"/>
        <v>4049</v>
      </c>
      <c r="N13" s="24">
        <f t="shared" si="1"/>
        <v>4049</v>
      </c>
      <c r="O13" s="25">
        <f t="shared" si="2"/>
        <v>111.3475</v>
      </c>
      <c r="P13" s="26"/>
      <c r="Q13" s="26"/>
      <c r="R13" s="29">
        <f t="shared" si="3"/>
        <v>3937.6525000000001</v>
      </c>
      <c r="S13" s="25">
        <f t="shared" si="4"/>
        <v>38.465499999999999</v>
      </c>
      <c r="T13" s="27">
        <f t="shared" si="5"/>
        <v>38.465499999999999</v>
      </c>
      <c r="U13" s="65"/>
      <c r="V13" s="66">
        <f t="shared" si="6"/>
        <v>3937.6525000000001</v>
      </c>
    </row>
    <row r="14" spans="1:23" ht="15.75" x14ac:dyDescent="0.25">
      <c r="A14" s="28">
        <v>8</v>
      </c>
      <c r="B14" s="20">
        <v>1908446141</v>
      </c>
      <c r="C14" s="20" t="s">
        <v>43</v>
      </c>
      <c r="D14" s="29">
        <v>14343</v>
      </c>
      <c r="E14" s="30"/>
      <c r="F14" s="30"/>
      <c r="G14" s="30"/>
      <c r="H14" s="30"/>
      <c r="I14" s="20">
        <v>3</v>
      </c>
      <c r="J14" s="20"/>
      <c r="K14" s="20"/>
      <c r="L14" s="20"/>
      <c r="M14" s="20">
        <f t="shared" si="0"/>
        <v>14343</v>
      </c>
      <c r="N14" s="24">
        <f t="shared" si="1"/>
        <v>14916</v>
      </c>
      <c r="O14" s="25">
        <f t="shared" si="2"/>
        <v>394.4325</v>
      </c>
      <c r="P14" s="26"/>
      <c r="Q14" s="26"/>
      <c r="R14" s="29">
        <f t="shared" si="3"/>
        <v>14521.567499999999</v>
      </c>
      <c r="S14" s="25">
        <f t="shared" si="4"/>
        <v>136.2585</v>
      </c>
      <c r="T14" s="27">
        <f t="shared" si="5"/>
        <v>136.2585</v>
      </c>
      <c r="U14" s="65">
        <v>45</v>
      </c>
      <c r="V14" s="66">
        <f t="shared" si="6"/>
        <v>14476.567499999999</v>
      </c>
      <c r="W14">
        <v>-77</v>
      </c>
    </row>
    <row r="15" spans="1:23" ht="15.75" x14ac:dyDescent="0.25">
      <c r="A15" s="28">
        <v>9</v>
      </c>
      <c r="B15" s="20">
        <v>1908446142</v>
      </c>
      <c r="C15" s="33" t="s">
        <v>28</v>
      </c>
      <c r="D15" s="29">
        <v>22730</v>
      </c>
      <c r="E15" s="30">
        <v>10</v>
      </c>
      <c r="F15" s="30">
        <v>30</v>
      </c>
      <c r="G15" s="30"/>
      <c r="H15" s="30">
        <v>120</v>
      </c>
      <c r="I15" s="20">
        <v>4</v>
      </c>
      <c r="J15" s="20">
        <v>1</v>
      </c>
      <c r="K15" s="20"/>
      <c r="L15" s="20"/>
      <c r="M15" s="20">
        <f t="shared" si="0"/>
        <v>24310</v>
      </c>
      <c r="N15" s="24">
        <f t="shared" si="1"/>
        <v>25265</v>
      </c>
      <c r="O15" s="25">
        <f t="shared" si="2"/>
        <v>668.52499999999998</v>
      </c>
      <c r="P15" s="26"/>
      <c r="Q15" s="26">
        <v>136</v>
      </c>
      <c r="R15" s="29">
        <f t="shared" si="3"/>
        <v>24460.474999999999</v>
      </c>
      <c r="S15" s="25">
        <f t="shared" si="4"/>
        <v>230.94499999999999</v>
      </c>
      <c r="T15" s="27">
        <f t="shared" si="5"/>
        <v>94.944999999999993</v>
      </c>
      <c r="U15" s="65">
        <v>120</v>
      </c>
      <c r="V15" s="66">
        <f t="shared" si="6"/>
        <v>24340.474999999999</v>
      </c>
    </row>
    <row r="16" spans="1:23" ht="15.75" x14ac:dyDescent="0.25">
      <c r="A16" s="28">
        <v>10</v>
      </c>
      <c r="B16" s="20">
        <v>1908446143</v>
      </c>
      <c r="C16" s="20" t="s">
        <v>29</v>
      </c>
      <c r="D16" s="29">
        <v>18524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18524</v>
      </c>
      <c r="N16" s="24">
        <f t="shared" si="1"/>
        <v>18524</v>
      </c>
      <c r="O16" s="25">
        <f t="shared" si="2"/>
        <v>509.41</v>
      </c>
      <c r="P16" s="26"/>
      <c r="Q16" s="26">
        <v>130</v>
      </c>
      <c r="R16" s="29">
        <f t="shared" si="3"/>
        <v>17884.59</v>
      </c>
      <c r="S16" s="25">
        <f t="shared" si="4"/>
        <v>175.97800000000001</v>
      </c>
      <c r="T16" s="27">
        <f t="shared" si="5"/>
        <v>45.978000000000009</v>
      </c>
      <c r="U16" s="65">
        <v>45</v>
      </c>
      <c r="V16" s="66">
        <f t="shared" si="6"/>
        <v>17839.59</v>
      </c>
    </row>
    <row r="17" spans="1:22" ht="15.75" x14ac:dyDescent="0.25">
      <c r="A17" s="28">
        <v>11</v>
      </c>
      <c r="B17" s="20">
        <v>1908446144</v>
      </c>
      <c r="C17" s="33" t="s">
        <v>30</v>
      </c>
      <c r="D17" s="29">
        <v>19679</v>
      </c>
      <c r="E17" s="30"/>
      <c r="F17" s="30"/>
      <c r="G17" s="30"/>
      <c r="H17" s="30"/>
      <c r="I17" s="20">
        <v>11</v>
      </c>
      <c r="J17" s="20"/>
      <c r="K17" s="20"/>
      <c r="L17" s="20"/>
      <c r="M17" s="20">
        <f t="shared" si="0"/>
        <v>19679</v>
      </c>
      <c r="N17" s="24">
        <f t="shared" si="1"/>
        <v>21780</v>
      </c>
      <c r="O17" s="25">
        <f t="shared" si="2"/>
        <v>541.17250000000001</v>
      </c>
      <c r="P17" s="26"/>
      <c r="Q17" s="26">
        <v>100</v>
      </c>
      <c r="R17" s="29">
        <f t="shared" si="3"/>
        <v>21138.827499999999</v>
      </c>
      <c r="S17" s="25">
        <f t="shared" si="4"/>
        <v>186.95050000000001</v>
      </c>
      <c r="T17" s="27">
        <f t="shared" si="5"/>
        <v>86.950500000000005</v>
      </c>
      <c r="U17" s="65">
        <v>120</v>
      </c>
      <c r="V17" s="66">
        <f t="shared" si="6"/>
        <v>21018.827499999999</v>
      </c>
    </row>
    <row r="18" spans="1:22" ht="15.75" x14ac:dyDescent="0.25">
      <c r="A18" s="28">
        <v>12</v>
      </c>
      <c r="B18" s="20">
        <v>1908446145</v>
      </c>
      <c r="C18" s="31" t="s">
        <v>47</v>
      </c>
      <c r="D18" s="29">
        <v>17343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17343</v>
      </c>
      <c r="N18" s="24">
        <f t="shared" si="1"/>
        <v>17343</v>
      </c>
      <c r="O18" s="25">
        <f t="shared" si="2"/>
        <v>476.9325</v>
      </c>
      <c r="P18" s="26"/>
      <c r="Q18" s="26">
        <v>151</v>
      </c>
      <c r="R18" s="29">
        <f t="shared" si="3"/>
        <v>16715.067500000001</v>
      </c>
      <c r="S18" s="25">
        <f t="shared" si="4"/>
        <v>164.7585</v>
      </c>
      <c r="T18" s="27">
        <f t="shared" si="5"/>
        <v>13.758499999999998</v>
      </c>
      <c r="U18" s="65">
        <v>75</v>
      </c>
      <c r="V18" s="66">
        <f t="shared" si="6"/>
        <v>16640.067500000001</v>
      </c>
    </row>
    <row r="19" spans="1:22" ht="15.75" x14ac:dyDescent="0.25">
      <c r="A19" s="28">
        <v>13</v>
      </c>
      <c r="B19" s="20">
        <v>1908446146</v>
      </c>
      <c r="C19" s="20">
        <v>8750</v>
      </c>
      <c r="D19" s="29">
        <v>12351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12351</v>
      </c>
      <c r="N19" s="24">
        <f t="shared" si="1"/>
        <v>12351</v>
      </c>
      <c r="O19" s="25">
        <f t="shared" si="2"/>
        <v>339.65249999999997</v>
      </c>
      <c r="P19" s="26"/>
      <c r="Q19" s="26">
        <v>148</v>
      </c>
      <c r="R19" s="29">
        <f t="shared" si="3"/>
        <v>11863.3475</v>
      </c>
      <c r="S19" s="25">
        <f t="shared" si="4"/>
        <v>117.33449999999999</v>
      </c>
      <c r="T19" s="27">
        <f t="shared" si="5"/>
        <v>-30.665500000000009</v>
      </c>
      <c r="U19" s="65">
        <v>15</v>
      </c>
      <c r="V19" s="66">
        <f t="shared" si="6"/>
        <v>11848.3475</v>
      </c>
    </row>
    <row r="20" spans="1:22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9">
        <f t="shared" si="3"/>
        <v>0</v>
      </c>
      <c r="S20" s="25">
        <f t="shared" si="4"/>
        <v>0</v>
      </c>
      <c r="T20" s="27">
        <f t="shared" si="5"/>
        <v>0</v>
      </c>
      <c r="U20" s="65"/>
      <c r="V20" s="66">
        <f t="shared" si="6"/>
        <v>0</v>
      </c>
    </row>
    <row r="21" spans="1:22" ht="15.75" x14ac:dyDescent="0.25">
      <c r="A21" s="28">
        <v>15</v>
      </c>
      <c r="B21" s="20">
        <v>1908446148</v>
      </c>
      <c r="C21" s="20" t="s">
        <v>44</v>
      </c>
      <c r="D21" s="29">
        <v>9962</v>
      </c>
      <c r="E21" s="30"/>
      <c r="F21" s="30">
        <v>100</v>
      </c>
      <c r="G21" s="30"/>
      <c r="H21" s="30">
        <v>50</v>
      </c>
      <c r="I21" s="20">
        <v>1</v>
      </c>
      <c r="J21" s="20"/>
      <c r="K21" s="20"/>
      <c r="L21" s="20"/>
      <c r="M21" s="20">
        <f t="shared" si="0"/>
        <v>11412</v>
      </c>
      <c r="N21" s="24">
        <f t="shared" si="1"/>
        <v>11603</v>
      </c>
      <c r="O21" s="25">
        <f t="shared" si="2"/>
        <v>313.83</v>
      </c>
      <c r="P21" s="26"/>
      <c r="Q21" s="26">
        <v>40</v>
      </c>
      <c r="R21" s="29">
        <f t="shared" si="3"/>
        <v>11249.17</v>
      </c>
      <c r="S21" s="25">
        <f t="shared" si="4"/>
        <v>108.414</v>
      </c>
      <c r="T21" s="27">
        <f t="shared" si="5"/>
        <v>68.414000000000001</v>
      </c>
      <c r="U21" s="65">
        <v>37</v>
      </c>
      <c r="V21" s="66">
        <f t="shared" si="6"/>
        <v>11212.17</v>
      </c>
    </row>
    <row r="22" spans="1:22" ht="15.75" x14ac:dyDescent="0.25">
      <c r="A22" s="28">
        <v>16</v>
      </c>
      <c r="B22" s="20">
        <v>1908446149</v>
      </c>
      <c r="C22" s="34" t="s">
        <v>32</v>
      </c>
      <c r="D22" s="29">
        <v>19133</v>
      </c>
      <c r="E22" s="30"/>
      <c r="F22" s="30"/>
      <c r="G22" s="20"/>
      <c r="H22" s="30">
        <v>250</v>
      </c>
      <c r="I22" s="20">
        <v>5</v>
      </c>
      <c r="J22" s="20"/>
      <c r="K22" s="20">
        <v>15</v>
      </c>
      <c r="L22" s="20"/>
      <c r="M22" s="20">
        <f t="shared" si="0"/>
        <v>21383</v>
      </c>
      <c r="N22" s="24">
        <f t="shared" si="1"/>
        <v>25068</v>
      </c>
      <c r="O22" s="25">
        <f t="shared" si="2"/>
        <v>588.03250000000003</v>
      </c>
      <c r="P22" s="26"/>
      <c r="Q22" s="26">
        <v>100</v>
      </c>
      <c r="R22" s="29">
        <f t="shared" si="3"/>
        <v>24379.967499999999</v>
      </c>
      <c r="S22" s="25">
        <f t="shared" si="4"/>
        <v>203.13849999999999</v>
      </c>
      <c r="T22" s="27">
        <f t="shared" si="5"/>
        <v>103.13849999999999</v>
      </c>
      <c r="U22" s="65">
        <v>100</v>
      </c>
      <c r="V22" s="66">
        <f t="shared" si="6"/>
        <v>24279.967499999999</v>
      </c>
    </row>
    <row r="23" spans="1:22" ht="15.75" x14ac:dyDescent="0.25">
      <c r="A23" s="28">
        <v>17</v>
      </c>
      <c r="B23" s="20">
        <v>1908446150</v>
      </c>
      <c r="C23" s="20" t="s">
        <v>33</v>
      </c>
      <c r="D23" s="35">
        <v>11296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11296</v>
      </c>
      <c r="N23" s="24">
        <f t="shared" si="1"/>
        <v>11296</v>
      </c>
      <c r="O23" s="25">
        <f t="shared" si="2"/>
        <v>310.64</v>
      </c>
      <c r="P23" s="26"/>
      <c r="Q23" s="26">
        <v>100</v>
      </c>
      <c r="R23" s="29">
        <f t="shared" si="3"/>
        <v>10885.36</v>
      </c>
      <c r="S23" s="25">
        <f t="shared" si="4"/>
        <v>107.312</v>
      </c>
      <c r="T23" s="27">
        <f t="shared" si="5"/>
        <v>7.3119999999999976</v>
      </c>
      <c r="U23" s="65">
        <v>60</v>
      </c>
      <c r="V23" s="66">
        <f t="shared" si="6"/>
        <v>10825.36</v>
      </c>
    </row>
    <row r="24" spans="1:22" ht="15.75" x14ac:dyDescent="0.25">
      <c r="A24" s="28">
        <v>18</v>
      </c>
      <c r="B24" s="20">
        <v>1908446151</v>
      </c>
      <c r="C24" s="20" t="s">
        <v>34</v>
      </c>
      <c r="D24" s="29">
        <v>11745</v>
      </c>
      <c r="E24" s="30"/>
      <c r="F24" s="30"/>
      <c r="G24" s="30">
        <v>20</v>
      </c>
      <c r="H24" s="30">
        <v>40</v>
      </c>
      <c r="I24" s="20"/>
      <c r="J24" s="20"/>
      <c r="K24" s="20"/>
      <c r="L24" s="20"/>
      <c r="M24" s="20">
        <f t="shared" si="0"/>
        <v>12285</v>
      </c>
      <c r="N24" s="24">
        <f t="shared" si="1"/>
        <v>12285</v>
      </c>
      <c r="O24" s="25">
        <f t="shared" si="2"/>
        <v>337.83749999999998</v>
      </c>
      <c r="P24" s="26"/>
      <c r="Q24" s="26"/>
      <c r="R24" s="29">
        <f t="shared" si="3"/>
        <v>11947.1625</v>
      </c>
      <c r="S24" s="25">
        <f t="shared" si="4"/>
        <v>116.7075</v>
      </c>
      <c r="T24" s="27">
        <f t="shared" si="5"/>
        <v>116.7075</v>
      </c>
      <c r="U24" s="65">
        <v>15</v>
      </c>
      <c r="V24" s="66">
        <f t="shared" si="6"/>
        <v>11932.1625</v>
      </c>
    </row>
    <row r="25" spans="1:22" ht="15.75" x14ac:dyDescent="0.25">
      <c r="A25" s="28">
        <v>19</v>
      </c>
      <c r="B25" s="20">
        <v>1908446152</v>
      </c>
      <c r="C25" s="20" t="s">
        <v>35</v>
      </c>
      <c r="D25" s="29">
        <v>9124</v>
      </c>
      <c r="E25" s="30">
        <v>10</v>
      </c>
      <c r="F25" s="30"/>
      <c r="G25" s="30">
        <v>40</v>
      </c>
      <c r="H25" s="30">
        <v>20</v>
      </c>
      <c r="I25" s="20">
        <v>4</v>
      </c>
      <c r="J25" s="20"/>
      <c r="K25" s="20"/>
      <c r="L25" s="20"/>
      <c r="M25" s="20">
        <f t="shared" si="0"/>
        <v>9864</v>
      </c>
      <c r="N25" s="24">
        <f t="shared" si="1"/>
        <v>10628</v>
      </c>
      <c r="O25" s="25">
        <f t="shared" si="2"/>
        <v>271.26</v>
      </c>
      <c r="P25" s="26"/>
      <c r="Q25" s="26">
        <v>94</v>
      </c>
      <c r="R25" s="29">
        <f t="shared" si="3"/>
        <v>10262.74</v>
      </c>
      <c r="S25" s="25">
        <f t="shared" si="4"/>
        <v>93.707999999999998</v>
      </c>
      <c r="T25" s="27">
        <f t="shared" si="5"/>
        <v>-0.29200000000000159</v>
      </c>
      <c r="U25" s="65">
        <v>15</v>
      </c>
      <c r="V25" s="66">
        <f t="shared" si="6"/>
        <v>10247.74</v>
      </c>
    </row>
    <row r="26" spans="1:22" ht="15.75" x14ac:dyDescent="0.25">
      <c r="A26" s="28">
        <v>70</v>
      </c>
      <c r="B26" s="20">
        <v>1908446153</v>
      </c>
      <c r="C26" s="36" t="s">
        <v>45</v>
      </c>
      <c r="D26" s="29">
        <v>13298</v>
      </c>
      <c r="E26" s="29"/>
      <c r="F26" s="30"/>
      <c r="G26" s="30"/>
      <c r="H26" s="30"/>
      <c r="I26" s="20">
        <v>10</v>
      </c>
      <c r="J26" s="20"/>
      <c r="K26" s="20"/>
      <c r="L26" s="20"/>
      <c r="M26" s="20">
        <f t="shared" si="0"/>
        <v>13298</v>
      </c>
      <c r="N26" s="24">
        <f t="shared" si="1"/>
        <v>15208</v>
      </c>
      <c r="O26" s="25">
        <f t="shared" si="2"/>
        <v>365.69499999999999</v>
      </c>
      <c r="P26" s="26"/>
      <c r="Q26" s="26">
        <v>120</v>
      </c>
      <c r="R26" s="29">
        <f t="shared" si="3"/>
        <v>14722.305</v>
      </c>
      <c r="S26" s="25">
        <f t="shared" si="4"/>
        <v>126.331</v>
      </c>
      <c r="T26" s="27">
        <f t="shared" si="5"/>
        <v>6.3310000000000031</v>
      </c>
      <c r="U26" s="65">
        <v>60</v>
      </c>
      <c r="V26" s="66">
        <f t="shared" si="6"/>
        <v>14662.305</v>
      </c>
    </row>
    <row r="27" spans="1:22" ht="19.5" thickBot="1" x14ac:dyDescent="0.35">
      <c r="A27" s="28">
        <v>21</v>
      </c>
      <c r="B27" s="20">
        <v>1908446154</v>
      </c>
      <c r="C27" s="20" t="s">
        <v>36</v>
      </c>
      <c r="D27" s="37">
        <v>7405</v>
      </c>
      <c r="E27" s="38"/>
      <c r="F27" s="39"/>
      <c r="G27" s="39"/>
      <c r="H27" s="39"/>
      <c r="I27" s="31"/>
      <c r="J27" s="31"/>
      <c r="K27" s="31"/>
      <c r="L27" s="31"/>
      <c r="M27" s="20">
        <f t="shared" si="0"/>
        <v>7405</v>
      </c>
      <c r="N27" s="24">
        <f t="shared" si="1"/>
        <v>7405</v>
      </c>
      <c r="O27" s="25">
        <f t="shared" si="2"/>
        <v>203.63749999999999</v>
      </c>
      <c r="P27" s="26"/>
      <c r="Q27" s="26">
        <v>100</v>
      </c>
      <c r="R27" s="29">
        <f t="shared" si="3"/>
        <v>7101.3625000000002</v>
      </c>
      <c r="S27" s="25">
        <f t="shared" si="4"/>
        <v>70.347499999999997</v>
      </c>
      <c r="T27" s="27">
        <f t="shared" si="5"/>
        <v>-29.652500000000003</v>
      </c>
      <c r="U27" s="65">
        <v>30</v>
      </c>
      <c r="V27" s="66">
        <f t="shared" si="6"/>
        <v>7071.3625000000002</v>
      </c>
    </row>
    <row r="28" spans="1:22" ht="16.5" thickBot="1" x14ac:dyDescent="0.3">
      <c r="A28" s="92" t="s">
        <v>37</v>
      </c>
      <c r="B28" s="93"/>
      <c r="C28" s="94"/>
      <c r="D28" s="44">
        <f>SUM(D7:D27)</f>
        <v>265989</v>
      </c>
      <c r="E28" s="45">
        <f>SUM(E7:E27)</f>
        <v>120</v>
      </c>
      <c r="F28" s="45">
        <f t="shared" ref="F28:V28" si="7">SUM(F7:F27)</f>
        <v>230</v>
      </c>
      <c r="G28" s="45">
        <f t="shared" si="7"/>
        <v>60</v>
      </c>
      <c r="H28" s="45">
        <f t="shared" si="7"/>
        <v>1040</v>
      </c>
      <c r="I28" s="45">
        <f t="shared" si="7"/>
        <v>55</v>
      </c>
      <c r="J28" s="45">
        <f t="shared" si="7"/>
        <v>1</v>
      </c>
      <c r="K28" s="45">
        <f t="shared" si="7"/>
        <v>15</v>
      </c>
      <c r="L28" s="45">
        <f t="shared" si="7"/>
        <v>0</v>
      </c>
      <c r="M28" s="64">
        <f t="shared" si="7"/>
        <v>280589</v>
      </c>
      <c r="N28" s="64">
        <f t="shared" si="7"/>
        <v>294015</v>
      </c>
      <c r="O28" s="81">
        <f t="shared" si="7"/>
        <v>7716.1974999999993</v>
      </c>
      <c r="P28" s="64">
        <f t="shared" si="7"/>
        <v>0</v>
      </c>
      <c r="Q28" s="64">
        <f t="shared" si="7"/>
        <v>1817</v>
      </c>
      <c r="R28" s="64">
        <f t="shared" si="7"/>
        <v>284481.80250000005</v>
      </c>
      <c r="S28" s="64">
        <f t="shared" si="7"/>
        <v>2665.5954999999999</v>
      </c>
      <c r="T28" s="64">
        <f t="shared" si="7"/>
        <v>848.5954999999999</v>
      </c>
      <c r="U28" s="64">
        <f t="shared" si="7"/>
        <v>1167</v>
      </c>
      <c r="V28" s="64">
        <f t="shared" si="7"/>
        <v>283314.80250000005</v>
      </c>
    </row>
    <row r="29" spans="1:22" ht="15.75" thickBot="1" x14ac:dyDescent="0.3">
      <c r="A29" s="95" t="s">
        <v>38</v>
      </c>
      <c r="B29" s="96"/>
      <c r="C29" s="97"/>
      <c r="D29" s="48">
        <f>D4+D5-D28</f>
        <v>530188</v>
      </c>
      <c r="E29" s="48">
        <f t="shared" ref="E29:L29" si="8">E4+E5-E28</f>
        <v>2250</v>
      </c>
      <c r="F29" s="48">
        <f t="shared" si="8"/>
        <v>9860</v>
      </c>
      <c r="G29" s="48">
        <f t="shared" si="8"/>
        <v>1430</v>
      </c>
      <c r="H29" s="48">
        <f t="shared" si="8"/>
        <v>9780</v>
      </c>
      <c r="I29" s="48">
        <f t="shared" si="8"/>
        <v>446</v>
      </c>
      <c r="J29" s="48">
        <f t="shared" si="8"/>
        <v>208</v>
      </c>
      <c r="K29" s="48">
        <f t="shared" si="8"/>
        <v>366</v>
      </c>
      <c r="L29" s="48">
        <f t="shared" si="8"/>
        <v>35</v>
      </c>
      <c r="M29" s="111"/>
      <c r="N29" s="111"/>
      <c r="O29" s="111"/>
      <c r="P29" s="111"/>
      <c r="Q29" s="111"/>
      <c r="R29" s="111"/>
      <c r="S29" s="111"/>
      <c r="T29" s="111"/>
      <c r="U29" s="111"/>
      <c r="V29" s="111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564" priority="63" operator="equal">
      <formula>212030016606640</formula>
    </cfRule>
  </conditionalFormatting>
  <conditionalFormatting sqref="D29 E4:E6 E28:K29">
    <cfRule type="cellIs" dxfId="563" priority="61" operator="equal">
      <formula>$E$4</formula>
    </cfRule>
    <cfRule type="cellIs" dxfId="562" priority="62" operator="equal">
      <formula>2120</formula>
    </cfRule>
  </conditionalFormatting>
  <conditionalFormatting sqref="D29:E29 F4:F6 F28:F29">
    <cfRule type="cellIs" dxfId="561" priority="59" operator="equal">
      <formula>$F$4</formula>
    </cfRule>
    <cfRule type="cellIs" dxfId="560" priority="60" operator="equal">
      <formula>300</formula>
    </cfRule>
  </conditionalFormatting>
  <conditionalFormatting sqref="G4:G6 G28:G29">
    <cfRule type="cellIs" dxfId="559" priority="57" operator="equal">
      <formula>$G$4</formula>
    </cfRule>
    <cfRule type="cellIs" dxfId="558" priority="58" operator="equal">
      <formula>1660</formula>
    </cfRule>
  </conditionalFormatting>
  <conditionalFormatting sqref="H4:H6 H28:H29">
    <cfRule type="cellIs" dxfId="557" priority="55" operator="equal">
      <formula>$H$4</formula>
    </cfRule>
    <cfRule type="cellIs" dxfId="556" priority="56" operator="equal">
      <formula>6640</formula>
    </cfRule>
  </conditionalFormatting>
  <conditionalFormatting sqref="T6:T28 U28:V28">
    <cfRule type="cellIs" dxfId="555" priority="54" operator="lessThan">
      <formula>0</formula>
    </cfRule>
  </conditionalFormatting>
  <conditionalFormatting sqref="T7:T27">
    <cfRule type="cellIs" dxfId="554" priority="51" operator="lessThan">
      <formula>0</formula>
    </cfRule>
    <cfRule type="cellIs" dxfId="553" priority="52" operator="lessThan">
      <formula>0</formula>
    </cfRule>
    <cfRule type="cellIs" dxfId="552" priority="53" operator="lessThan">
      <formula>0</formula>
    </cfRule>
  </conditionalFormatting>
  <conditionalFormatting sqref="E4:E6 E28:K28">
    <cfRule type="cellIs" dxfId="551" priority="50" operator="equal">
      <formula>$E$4</formula>
    </cfRule>
  </conditionalFormatting>
  <conditionalFormatting sqref="D28:D29 D6 D4:M4">
    <cfRule type="cellIs" dxfId="550" priority="49" operator="equal">
      <formula>$D$4</formula>
    </cfRule>
  </conditionalFormatting>
  <conditionalFormatting sqref="I4:I6 I28:I29">
    <cfRule type="cellIs" dxfId="549" priority="48" operator="equal">
      <formula>$I$4</formula>
    </cfRule>
  </conditionalFormatting>
  <conditionalFormatting sqref="J4:J6 J28:J29">
    <cfRule type="cellIs" dxfId="548" priority="47" operator="equal">
      <formula>$J$4</formula>
    </cfRule>
  </conditionalFormatting>
  <conditionalFormatting sqref="K4:K6 K28:K29">
    <cfRule type="cellIs" dxfId="547" priority="46" operator="equal">
      <formula>$K$4</formula>
    </cfRule>
  </conditionalFormatting>
  <conditionalFormatting sqref="M4:M6">
    <cfRule type="cellIs" dxfId="546" priority="45" operator="equal">
      <formula>$L$4</formula>
    </cfRule>
  </conditionalFormatting>
  <conditionalFormatting sqref="T7:T28 U28:V28">
    <cfRule type="cellIs" dxfId="545" priority="42" operator="lessThan">
      <formula>0</formula>
    </cfRule>
    <cfRule type="cellIs" dxfId="544" priority="43" operator="lessThan">
      <formula>0</formula>
    </cfRule>
    <cfRule type="cellIs" dxfId="543" priority="44" operator="lessThan">
      <formula>0</formula>
    </cfRule>
  </conditionalFormatting>
  <conditionalFormatting sqref="D5:K5">
    <cfRule type="cellIs" dxfId="542" priority="41" operator="greaterThan">
      <formula>0</formula>
    </cfRule>
  </conditionalFormatting>
  <conditionalFormatting sqref="T6:T28 U28:V28">
    <cfRule type="cellIs" dxfId="541" priority="40" operator="lessThan">
      <formula>0</formula>
    </cfRule>
  </conditionalFormatting>
  <conditionalFormatting sqref="T7:T27">
    <cfRule type="cellIs" dxfId="540" priority="37" operator="lessThan">
      <formula>0</formula>
    </cfRule>
    <cfRule type="cellIs" dxfId="539" priority="38" operator="lessThan">
      <formula>0</formula>
    </cfRule>
    <cfRule type="cellIs" dxfId="538" priority="39" operator="lessThan">
      <formula>0</formula>
    </cfRule>
  </conditionalFormatting>
  <conditionalFormatting sqref="T7:T28 U28:V28">
    <cfRule type="cellIs" dxfId="537" priority="34" operator="lessThan">
      <formula>0</formula>
    </cfRule>
    <cfRule type="cellIs" dxfId="536" priority="35" operator="lessThan">
      <formula>0</formula>
    </cfRule>
    <cfRule type="cellIs" dxfId="535" priority="36" operator="lessThan">
      <formula>0</formula>
    </cfRule>
  </conditionalFormatting>
  <conditionalFormatting sqref="D5:K5">
    <cfRule type="cellIs" dxfId="534" priority="33" operator="greaterThan">
      <formula>0</formula>
    </cfRule>
  </conditionalFormatting>
  <conditionalFormatting sqref="L4 L6 L28:L29">
    <cfRule type="cellIs" dxfId="533" priority="32" operator="equal">
      <formula>$L$4</formula>
    </cfRule>
  </conditionalFormatting>
  <conditionalFormatting sqref="D7:S7">
    <cfRule type="cellIs" dxfId="532" priority="31" operator="greaterThan">
      <formula>0</formula>
    </cfRule>
  </conditionalFormatting>
  <conditionalFormatting sqref="D9:S9">
    <cfRule type="cellIs" dxfId="531" priority="30" operator="greaterThan">
      <formula>0</formula>
    </cfRule>
  </conditionalFormatting>
  <conditionalFormatting sqref="D11:S11">
    <cfRule type="cellIs" dxfId="530" priority="29" operator="greaterThan">
      <formula>0</formula>
    </cfRule>
  </conditionalFormatting>
  <conditionalFormatting sqref="D13:S13">
    <cfRule type="cellIs" dxfId="529" priority="28" operator="greaterThan">
      <formula>0</formula>
    </cfRule>
  </conditionalFormatting>
  <conditionalFormatting sqref="D15:S15">
    <cfRule type="cellIs" dxfId="528" priority="27" operator="greaterThan">
      <formula>0</formula>
    </cfRule>
  </conditionalFormatting>
  <conditionalFormatting sqref="D17:S17">
    <cfRule type="cellIs" dxfId="527" priority="26" operator="greaterThan">
      <formula>0</formula>
    </cfRule>
  </conditionalFormatting>
  <conditionalFormatting sqref="D19:S19">
    <cfRule type="cellIs" dxfId="526" priority="25" operator="greaterThan">
      <formula>0</formula>
    </cfRule>
  </conditionalFormatting>
  <conditionalFormatting sqref="D21:S21">
    <cfRule type="cellIs" dxfId="525" priority="24" operator="greaterThan">
      <formula>0</formula>
    </cfRule>
  </conditionalFormatting>
  <conditionalFormatting sqref="D23:S23">
    <cfRule type="cellIs" dxfId="524" priority="23" operator="greaterThan">
      <formula>0</formula>
    </cfRule>
  </conditionalFormatting>
  <conditionalFormatting sqref="D25:S25">
    <cfRule type="cellIs" dxfId="523" priority="22" operator="greaterThan">
      <formula>0</formula>
    </cfRule>
  </conditionalFormatting>
  <conditionalFormatting sqref="D27:S27">
    <cfRule type="cellIs" dxfId="522" priority="21" operator="greaterThan">
      <formula>0</formula>
    </cfRule>
  </conditionalFormatting>
  <conditionalFormatting sqref="U6">
    <cfRule type="cellIs" dxfId="521" priority="4" operator="lessThan">
      <formula>0</formula>
    </cfRule>
  </conditionalFormatting>
  <conditionalFormatting sqref="U6">
    <cfRule type="cellIs" dxfId="520" priority="3" operator="lessThan">
      <formula>0</formula>
    </cfRule>
  </conditionalFormatting>
  <conditionalFormatting sqref="V6">
    <cfRule type="cellIs" dxfId="519" priority="2" operator="lessThan">
      <formula>0</formula>
    </cfRule>
  </conditionalFormatting>
  <conditionalFormatting sqref="V6">
    <cfRule type="cellIs" dxfId="518" priority="1" operator="lessThan">
      <formula>0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30"/>
  <sheetViews>
    <sheetView workbookViewId="0">
      <pane ySplit="6" topLeftCell="A7" activePane="bottomLeft" state="frozen"/>
      <selection pane="bottomLeft" activeCell="J16" sqref="J16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0" ht="15.75" thickBo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20" ht="18.75" x14ac:dyDescent="0.25">
      <c r="A3" s="102" t="s">
        <v>75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0" x14ac:dyDescent="0.25">
      <c r="A4" s="106" t="s">
        <v>1</v>
      </c>
      <c r="B4" s="106"/>
      <c r="C4" s="1"/>
      <c r="D4" s="2">
        <f>'20'!D29</f>
        <v>530188</v>
      </c>
      <c r="E4" s="2">
        <f>'20'!E29</f>
        <v>2250</v>
      </c>
      <c r="F4" s="2">
        <f>'20'!F29</f>
        <v>9860</v>
      </c>
      <c r="G4" s="2">
        <f>'20'!G29</f>
        <v>1430</v>
      </c>
      <c r="H4" s="2">
        <f>'20'!H29</f>
        <v>9780</v>
      </c>
      <c r="I4" s="2">
        <f>'20'!I29</f>
        <v>446</v>
      </c>
      <c r="J4" s="2">
        <f>'20'!J29</f>
        <v>208</v>
      </c>
      <c r="K4" s="2">
        <f>'20'!K29</f>
        <v>366</v>
      </c>
      <c r="L4" s="2">
        <f>'20'!L29</f>
        <v>35</v>
      </c>
      <c r="M4" s="3"/>
      <c r="N4" s="107"/>
      <c r="O4" s="107"/>
      <c r="P4" s="107"/>
      <c r="Q4" s="107"/>
      <c r="R4" s="107"/>
      <c r="S4" s="107"/>
      <c r="T4" s="107"/>
    </row>
    <row r="5" spans="1:20" x14ac:dyDescent="0.25">
      <c r="A5" s="106" t="s">
        <v>2</v>
      </c>
      <c r="B5" s="106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107"/>
      <c r="O5" s="107"/>
      <c r="P5" s="107"/>
      <c r="Q5" s="107"/>
      <c r="R5" s="107"/>
      <c r="S5" s="107"/>
      <c r="T5" s="10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7162</v>
      </c>
      <c r="E7" s="22"/>
      <c r="F7" s="22"/>
      <c r="G7" s="22"/>
      <c r="H7" s="22">
        <v>60</v>
      </c>
      <c r="I7" s="23"/>
      <c r="J7" s="23"/>
      <c r="K7" s="23"/>
      <c r="L7" s="23"/>
      <c r="M7" s="20">
        <f>D7+E7*20+F7*10+G7*9+H7*9</f>
        <v>7702</v>
      </c>
      <c r="N7" s="24">
        <f>D7+E7*20+F7*10+G7*9+H7*9+I7*191+J7*191+K7*182+L7*100</f>
        <v>7702</v>
      </c>
      <c r="O7" s="25">
        <f>M7*2.75%</f>
        <v>211.80500000000001</v>
      </c>
      <c r="P7" s="26"/>
      <c r="Q7" s="26">
        <v>90</v>
      </c>
      <c r="R7" s="24">
        <f>M7-(M7*2.75%)+I7*191+J7*191+K7*182+L7*100-Q7</f>
        <v>7400.1949999999997</v>
      </c>
      <c r="S7" s="25">
        <f>M7*0.95%</f>
        <v>73.168999999999997</v>
      </c>
      <c r="T7" s="27">
        <f>S7-Q7</f>
        <v>-16.831000000000003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>
        <v>6277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6277</v>
      </c>
      <c r="N8" s="24">
        <f t="shared" ref="N8:N27" si="1">D8+E8*20+F8*10+G8*9+H8*9+I8*191+J8*191+K8*182+L8*100</f>
        <v>6277</v>
      </c>
      <c r="O8" s="25">
        <f t="shared" ref="O8:O27" si="2">M8*2.75%</f>
        <v>172.61750000000001</v>
      </c>
      <c r="P8" s="26"/>
      <c r="Q8" s="26">
        <v>99</v>
      </c>
      <c r="R8" s="24">
        <f t="shared" ref="R8:R27" si="3">M8-(M8*2.75%)+I8*191+J8*191+K8*182+L8*100-Q8</f>
        <v>6005.3824999999997</v>
      </c>
      <c r="S8" s="25">
        <f t="shared" ref="S8:S27" si="4">M8*0.95%</f>
        <v>59.631499999999996</v>
      </c>
      <c r="T8" s="27">
        <f t="shared" ref="T8:T27" si="5">S8-Q8</f>
        <v>-39.368500000000004</v>
      </c>
    </row>
    <row r="9" spans="1:20" ht="15.75" x14ac:dyDescent="0.25">
      <c r="A9" s="19">
        <v>3</v>
      </c>
      <c r="B9" s="20">
        <v>1908446136</v>
      </c>
      <c r="C9" s="20" t="s">
        <v>24</v>
      </c>
      <c r="D9" s="29">
        <v>9761</v>
      </c>
      <c r="E9" s="30">
        <v>10</v>
      </c>
      <c r="F9" s="30">
        <v>50</v>
      </c>
      <c r="G9" s="30"/>
      <c r="H9" s="30">
        <v>160</v>
      </c>
      <c r="I9" s="20">
        <v>2</v>
      </c>
      <c r="J9" s="20"/>
      <c r="K9" s="20"/>
      <c r="L9" s="20"/>
      <c r="M9" s="20">
        <f t="shared" si="0"/>
        <v>11901</v>
      </c>
      <c r="N9" s="24">
        <f t="shared" si="1"/>
        <v>12283</v>
      </c>
      <c r="O9" s="25">
        <f t="shared" si="2"/>
        <v>327.27749999999997</v>
      </c>
      <c r="P9" s="26">
        <v>-500</v>
      </c>
      <c r="Q9" s="26">
        <v>113</v>
      </c>
      <c r="R9" s="24">
        <f t="shared" si="3"/>
        <v>11842.7225</v>
      </c>
      <c r="S9" s="25">
        <f t="shared" si="4"/>
        <v>113.0595</v>
      </c>
      <c r="T9" s="27">
        <f t="shared" si="5"/>
        <v>5.9499999999999886E-2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3403</v>
      </c>
      <c r="E10" s="30"/>
      <c r="F10" s="30"/>
      <c r="G10" s="30"/>
      <c r="H10" s="30"/>
      <c r="I10" s="20">
        <v>10</v>
      </c>
      <c r="J10" s="20"/>
      <c r="K10" s="20"/>
      <c r="L10" s="20"/>
      <c r="M10" s="20">
        <f t="shared" si="0"/>
        <v>3403</v>
      </c>
      <c r="N10" s="24">
        <f t="shared" si="1"/>
        <v>5313</v>
      </c>
      <c r="O10" s="25">
        <f t="shared" si="2"/>
        <v>93.582499999999996</v>
      </c>
      <c r="P10" s="26"/>
      <c r="Q10" s="26">
        <v>63</v>
      </c>
      <c r="R10" s="24">
        <f t="shared" si="3"/>
        <v>5156.4174999999996</v>
      </c>
      <c r="S10" s="25">
        <f t="shared" si="4"/>
        <v>32.328499999999998</v>
      </c>
      <c r="T10" s="27">
        <f t="shared" si="5"/>
        <v>-30.671500000000002</v>
      </c>
    </row>
    <row r="11" spans="1:20" ht="15.75" x14ac:dyDescent="0.25">
      <c r="A11" s="19">
        <v>5</v>
      </c>
      <c r="B11" s="20">
        <v>1908446138</v>
      </c>
      <c r="C11" s="31" t="s">
        <v>26</v>
      </c>
      <c r="D11" s="29">
        <v>8639</v>
      </c>
      <c r="E11" s="30"/>
      <c r="F11" s="30"/>
      <c r="G11" s="32"/>
      <c r="H11" s="30">
        <v>50</v>
      </c>
      <c r="I11" s="20">
        <v>7</v>
      </c>
      <c r="J11" s="20"/>
      <c r="K11" s="20"/>
      <c r="L11" s="20"/>
      <c r="M11" s="20">
        <f t="shared" si="0"/>
        <v>9089</v>
      </c>
      <c r="N11" s="24">
        <f t="shared" si="1"/>
        <v>10426</v>
      </c>
      <c r="O11" s="25">
        <f t="shared" si="2"/>
        <v>249.94749999999999</v>
      </c>
      <c r="P11" s="26"/>
      <c r="Q11" s="26">
        <v>29</v>
      </c>
      <c r="R11" s="24">
        <f t="shared" si="3"/>
        <v>10147.0525</v>
      </c>
      <c r="S11" s="25">
        <f t="shared" si="4"/>
        <v>86.345500000000001</v>
      </c>
      <c r="T11" s="27">
        <f t="shared" si="5"/>
        <v>57.345500000000001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5037</v>
      </c>
      <c r="E12" s="30"/>
      <c r="F12" s="30"/>
      <c r="G12" s="30"/>
      <c r="H12" s="30"/>
      <c r="I12" s="20">
        <v>25</v>
      </c>
      <c r="J12" s="20">
        <v>25</v>
      </c>
      <c r="K12" s="20"/>
      <c r="L12" s="20"/>
      <c r="M12" s="20">
        <f t="shared" si="0"/>
        <v>5037</v>
      </c>
      <c r="N12" s="24">
        <f t="shared" si="1"/>
        <v>14587</v>
      </c>
      <c r="O12" s="25">
        <f t="shared" si="2"/>
        <v>138.51750000000001</v>
      </c>
      <c r="P12" s="26"/>
      <c r="Q12" s="26">
        <v>28</v>
      </c>
      <c r="R12" s="24">
        <f t="shared" si="3"/>
        <v>14420.4825</v>
      </c>
      <c r="S12" s="25">
        <f t="shared" si="4"/>
        <v>47.851500000000001</v>
      </c>
      <c r="T12" s="27">
        <f t="shared" si="5"/>
        <v>19.851500000000001</v>
      </c>
    </row>
    <row r="13" spans="1:20" ht="15.75" x14ac:dyDescent="0.25">
      <c r="A13" s="19">
        <v>7</v>
      </c>
      <c r="B13" s="20">
        <v>1908446140</v>
      </c>
      <c r="C13" s="20" t="s">
        <v>41</v>
      </c>
      <c r="D13" s="29">
        <v>3858</v>
      </c>
      <c r="E13" s="30">
        <v>20</v>
      </c>
      <c r="F13" s="30">
        <v>30</v>
      </c>
      <c r="G13" s="30"/>
      <c r="H13" s="30"/>
      <c r="I13" s="20">
        <v>31</v>
      </c>
      <c r="J13" s="20">
        <v>25</v>
      </c>
      <c r="K13" s="20"/>
      <c r="L13" s="20"/>
      <c r="M13" s="20">
        <f t="shared" si="0"/>
        <v>4558</v>
      </c>
      <c r="N13" s="24">
        <f t="shared" si="1"/>
        <v>15254</v>
      </c>
      <c r="O13" s="25">
        <f t="shared" si="2"/>
        <v>125.345</v>
      </c>
      <c r="P13" s="26"/>
      <c r="Q13" s="26">
        <v>8</v>
      </c>
      <c r="R13" s="24">
        <f t="shared" si="3"/>
        <v>15120.654999999999</v>
      </c>
      <c r="S13" s="25">
        <f t="shared" si="4"/>
        <v>43.301000000000002</v>
      </c>
      <c r="T13" s="27">
        <f t="shared" si="5"/>
        <v>35.301000000000002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>
        <v>9976</v>
      </c>
      <c r="E14" s="30">
        <v>30</v>
      </c>
      <c r="F14" s="30">
        <v>50</v>
      </c>
      <c r="G14" s="30"/>
      <c r="H14" s="30"/>
      <c r="I14" s="20">
        <v>3</v>
      </c>
      <c r="J14" s="20"/>
      <c r="K14" s="20"/>
      <c r="L14" s="20"/>
      <c r="M14" s="20">
        <f t="shared" si="0"/>
        <v>11076</v>
      </c>
      <c r="N14" s="24">
        <f t="shared" si="1"/>
        <v>11649</v>
      </c>
      <c r="O14" s="25">
        <f t="shared" si="2"/>
        <v>304.58999999999997</v>
      </c>
      <c r="P14" s="26"/>
      <c r="Q14" s="26"/>
      <c r="R14" s="24">
        <f t="shared" si="3"/>
        <v>11344.41</v>
      </c>
      <c r="S14" s="25">
        <f t="shared" si="4"/>
        <v>105.22199999999999</v>
      </c>
      <c r="T14" s="27">
        <f t="shared" si="5"/>
        <v>105.22199999999999</v>
      </c>
    </row>
    <row r="15" spans="1:20" ht="15.75" x14ac:dyDescent="0.25">
      <c r="A15" s="19">
        <v>9</v>
      </c>
      <c r="B15" s="20">
        <v>1908446142</v>
      </c>
      <c r="C15" s="33" t="s">
        <v>28</v>
      </c>
      <c r="D15" s="29">
        <v>15240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15240</v>
      </c>
      <c r="N15" s="24">
        <f t="shared" si="1"/>
        <v>15240</v>
      </c>
      <c r="O15" s="25">
        <f t="shared" si="2"/>
        <v>419.1</v>
      </c>
      <c r="P15" s="26"/>
      <c r="Q15" s="26">
        <v>121</v>
      </c>
      <c r="R15" s="24">
        <f t="shared" si="3"/>
        <v>14699.9</v>
      </c>
      <c r="S15" s="25">
        <f t="shared" si="4"/>
        <v>144.78</v>
      </c>
      <c r="T15" s="27">
        <f t="shared" si="5"/>
        <v>23.78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4574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4574</v>
      </c>
      <c r="N16" s="24">
        <f t="shared" si="1"/>
        <v>4574</v>
      </c>
      <c r="O16" s="25">
        <f t="shared" si="2"/>
        <v>125.785</v>
      </c>
      <c r="P16" s="26"/>
      <c r="Q16" s="26">
        <v>48</v>
      </c>
      <c r="R16" s="24">
        <f t="shared" si="3"/>
        <v>4400.2150000000001</v>
      </c>
      <c r="S16" s="25">
        <f t="shared" si="4"/>
        <v>43.452999999999996</v>
      </c>
      <c r="T16" s="27">
        <f t="shared" si="5"/>
        <v>-4.5470000000000041</v>
      </c>
    </row>
    <row r="17" spans="1:21" ht="15.75" x14ac:dyDescent="0.25">
      <c r="A17" s="19">
        <v>11</v>
      </c>
      <c r="B17" s="20">
        <v>1908446144</v>
      </c>
      <c r="C17" s="33" t="s">
        <v>30</v>
      </c>
      <c r="D17" s="29">
        <v>6422</v>
      </c>
      <c r="E17" s="30"/>
      <c r="F17" s="30"/>
      <c r="G17" s="30">
        <v>150</v>
      </c>
      <c r="H17" s="30">
        <v>100</v>
      </c>
      <c r="I17" s="20"/>
      <c r="J17" s="20"/>
      <c r="K17" s="20"/>
      <c r="L17" s="20"/>
      <c r="M17" s="20">
        <f t="shared" si="0"/>
        <v>8672</v>
      </c>
      <c r="N17" s="24">
        <f t="shared" si="1"/>
        <v>8672</v>
      </c>
      <c r="O17" s="25">
        <f t="shared" si="2"/>
        <v>238.48</v>
      </c>
      <c r="P17" s="26"/>
      <c r="Q17" s="26">
        <v>1</v>
      </c>
      <c r="R17" s="24">
        <f t="shared" si="3"/>
        <v>8432.52</v>
      </c>
      <c r="S17" s="25">
        <f t="shared" si="4"/>
        <v>82.384</v>
      </c>
      <c r="T17" s="27">
        <f t="shared" si="5"/>
        <v>81.384</v>
      </c>
    </row>
    <row r="18" spans="1:21" ht="15.75" x14ac:dyDescent="0.25">
      <c r="A18" s="28">
        <v>12</v>
      </c>
      <c r="B18" s="20">
        <v>1908446145</v>
      </c>
      <c r="C18" s="31" t="s">
        <v>47</v>
      </c>
      <c r="D18" s="29">
        <v>8240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8240</v>
      </c>
      <c r="N18" s="24">
        <f t="shared" si="1"/>
        <v>8240</v>
      </c>
      <c r="O18" s="25">
        <f t="shared" si="2"/>
        <v>226.6</v>
      </c>
      <c r="P18" s="26"/>
      <c r="Q18" s="26">
        <v>103</v>
      </c>
      <c r="R18" s="24">
        <f t="shared" si="3"/>
        <v>7910.4</v>
      </c>
      <c r="S18" s="25">
        <f t="shared" si="4"/>
        <v>78.28</v>
      </c>
      <c r="T18" s="27">
        <f t="shared" si="5"/>
        <v>-24.72</v>
      </c>
    </row>
    <row r="19" spans="1:21" ht="15.75" x14ac:dyDescent="0.25">
      <c r="A19" s="19">
        <v>13</v>
      </c>
      <c r="B19" s="20">
        <v>1908446146</v>
      </c>
      <c r="C19" s="20">
        <v>5150</v>
      </c>
      <c r="D19" s="29">
        <v>10588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10588</v>
      </c>
      <c r="N19" s="24">
        <f t="shared" si="1"/>
        <v>10588</v>
      </c>
      <c r="O19" s="25">
        <f t="shared" si="2"/>
        <v>291.17</v>
      </c>
      <c r="P19" s="26">
        <v>26734</v>
      </c>
      <c r="Q19" s="26">
        <v>193</v>
      </c>
      <c r="R19" s="24">
        <f t="shared" si="3"/>
        <v>10103.83</v>
      </c>
      <c r="S19" s="25">
        <f t="shared" si="4"/>
        <v>100.586</v>
      </c>
      <c r="T19" s="27">
        <f t="shared" si="5"/>
        <v>-92.414000000000001</v>
      </c>
    </row>
    <row r="20" spans="1:21" ht="15.75" x14ac:dyDescent="0.25">
      <c r="A20" s="28">
        <v>14</v>
      </c>
      <c r="B20" s="20">
        <v>1908446147</v>
      </c>
      <c r="C20" s="20" t="s">
        <v>48</v>
      </c>
      <c r="D20" s="29">
        <v>3084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3084</v>
      </c>
      <c r="N20" s="24">
        <f t="shared" si="1"/>
        <v>3084</v>
      </c>
      <c r="O20" s="25">
        <f t="shared" si="2"/>
        <v>84.81</v>
      </c>
      <c r="P20" s="26"/>
      <c r="Q20" s="26">
        <v>40</v>
      </c>
      <c r="R20" s="24">
        <f t="shared" si="3"/>
        <v>2959.19</v>
      </c>
      <c r="S20" s="25">
        <f t="shared" si="4"/>
        <v>29.297999999999998</v>
      </c>
      <c r="T20" s="27">
        <f t="shared" si="5"/>
        <v>-10.702000000000002</v>
      </c>
    </row>
    <row r="21" spans="1:21" ht="15.75" x14ac:dyDescent="0.25">
      <c r="A21" s="19">
        <v>15</v>
      </c>
      <c r="B21" s="20">
        <v>1908446148</v>
      </c>
      <c r="C21" s="20" t="s">
        <v>44</v>
      </c>
      <c r="D21" s="29">
        <v>3807</v>
      </c>
      <c r="E21" s="30"/>
      <c r="F21" s="30"/>
      <c r="G21" s="30"/>
      <c r="H21" s="30"/>
      <c r="I21" s="20">
        <v>6</v>
      </c>
      <c r="J21" s="20"/>
      <c r="K21" s="20"/>
      <c r="L21" s="20"/>
      <c r="M21" s="20">
        <f t="shared" si="0"/>
        <v>3807</v>
      </c>
      <c r="N21" s="24">
        <f t="shared" si="1"/>
        <v>4953</v>
      </c>
      <c r="O21" s="25">
        <f t="shared" si="2"/>
        <v>104.6925</v>
      </c>
      <c r="P21" s="26"/>
      <c r="Q21" s="26">
        <v>20</v>
      </c>
      <c r="R21" s="24">
        <f t="shared" si="3"/>
        <v>4828.3074999999999</v>
      </c>
      <c r="S21" s="25">
        <f t="shared" si="4"/>
        <v>36.166499999999999</v>
      </c>
      <c r="T21" s="27">
        <f t="shared" si="5"/>
        <v>16.166499999999999</v>
      </c>
    </row>
    <row r="22" spans="1:21" ht="15.75" x14ac:dyDescent="0.25">
      <c r="A22" s="28">
        <v>16</v>
      </c>
      <c r="B22" s="20">
        <v>1908446149</v>
      </c>
      <c r="C22" s="34">
        <v>-120</v>
      </c>
      <c r="D22" s="29">
        <v>22000</v>
      </c>
      <c r="E22" s="30"/>
      <c r="F22" s="30"/>
      <c r="G22" s="20"/>
      <c r="H22" s="30">
        <v>100</v>
      </c>
      <c r="I22" s="20">
        <v>20</v>
      </c>
      <c r="J22" s="20"/>
      <c r="K22" s="20"/>
      <c r="L22" s="20"/>
      <c r="M22" s="20">
        <f t="shared" si="0"/>
        <v>22900</v>
      </c>
      <c r="N22" s="24">
        <f t="shared" si="1"/>
        <v>26720</v>
      </c>
      <c r="O22" s="25">
        <f t="shared" si="2"/>
        <v>629.75</v>
      </c>
      <c r="P22" s="26"/>
      <c r="Q22" s="26">
        <v>150</v>
      </c>
      <c r="R22" s="24">
        <f t="shared" si="3"/>
        <v>25940.25</v>
      </c>
      <c r="S22" s="25">
        <f t="shared" si="4"/>
        <v>217.54999999999998</v>
      </c>
      <c r="T22" s="27">
        <f t="shared" si="5"/>
        <v>67.549999999999983</v>
      </c>
      <c r="U22">
        <v>-40</v>
      </c>
    </row>
    <row r="23" spans="1:21" ht="15.75" x14ac:dyDescent="0.25">
      <c r="A23" s="19">
        <v>17</v>
      </c>
      <c r="B23" s="20">
        <v>1908446150</v>
      </c>
      <c r="C23" s="20" t="s">
        <v>33</v>
      </c>
      <c r="D23" s="35">
        <v>4023</v>
      </c>
      <c r="E23" s="30"/>
      <c r="F23" s="30"/>
      <c r="G23" s="30"/>
      <c r="H23" s="30">
        <v>300</v>
      </c>
      <c r="I23" s="20">
        <v>15</v>
      </c>
      <c r="J23" s="20"/>
      <c r="K23" s="20"/>
      <c r="L23" s="20"/>
      <c r="M23" s="20">
        <f t="shared" si="0"/>
        <v>6723</v>
      </c>
      <c r="N23" s="24">
        <f t="shared" si="1"/>
        <v>9588</v>
      </c>
      <c r="O23" s="25">
        <f t="shared" si="2"/>
        <v>184.88249999999999</v>
      </c>
      <c r="P23" s="26">
        <v>22850</v>
      </c>
      <c r="Q23" s="26">
        <v>40</v>
      </c>
      <c r="R23" s="24">
        <f t="shared" si="3"/>
        <v>9363.1175000000003</v>
      </c>
      <c r="S23" s="25">
        <f t="shared" si="4"/>
        <v>63.868499999999997</v>
      </c>
      <c r="T23" s="27">
        <f t="shared" si="5"/>
        <v>23.868499999999997</v>
      </c>
    </row>
    <row r="24" spans="1:21" ht="15.75" x14ac:dyDescent="0.25">
      <c r="A24" s="28">
        <v>18</v>
      </c>
      <c r="B24" s="20">
        <v>1908446151</v>
      </c>
      <c r="C24" s="20" t="s">
        <v>34</v>
      </c>
      <c r="D24" s="29">
        <v>16653</v>
      </c>
      <c r="E24" s="30"/>
      <c r="F24" s="30"/>
      <c r="G24" s="30"/>
      <c r="H24" s="30"/>
      <c r="I24" s="20">
        <v>2</v>
      </c>
      <c r="J24" s="20"/>
      <c r="K24" s="20">
        <v>5</v>
      </c>
      <c r="L24" s="20"/>
      <c r="M24" s="20">
        <f t="shared" si="0"/>
        <v>16653</v>
      </c>
      <c r="N24" s="24">
        <f t="shared" si="1"/>
        <v>17945</v>
      </c>
      <c r="O24" s="25">
        <f t="shared" si="2"/>
        <v>457.95749999999998</v>
      </c>
      <c r="P24" s="26">
        <v>2500</v>
      </c>
      <c r="Q24" s="26"/>
      <c r="R24" s="24">
        <f t="shared" si="3"/>
        <v>17487.0425</v>
      </c>
      <c r="S24" s="25">
        <f t="shared" si="4"/>
        <v>158.20349999999999</v>
      </c>
      <c r="T24" s="27">
        <f t="shared" si="5"/>
        <v>158.20349999999999</v>
      </c>
    </row>
    <row r="25" spans="1:21" ht="15.75" x14ac:dyDescent="0.25">
      <c r="A25" s="19">
        <v>19</v>
      </c>
      <c r="B25" s="20">
        <v>1908446152</v>
      </c>
      <c r="C25" s="20" t="s">
        <v>35</v>
      </c>
      <c r="D25" s="29">
        <v>4200</v>
      </c>
      <c r="E25" s="30">
        <v>20</v>
      </c>
      <c r="F25" s="30"/>
      <c r="G25" s="30">
        <v>120</v>
      </c>
      <c r="H25" s="30">
        <v>130</v>
      </c>
      <c r="I25" s="20"/>
      <c r="J25" s="20"/>
      <c r="K25" s="20">
        <v>1</v>
      </c>
      <c r="L25" s="20"/>
      <c r="M25" s="20">
        <f t="shared" si="0"/>
        <v>6850</v>
      </c>
      <c r="N25" s="24">
        <f t="shared" si="1"/>
        <v>7032</v>
      </c>
      <c r="O25" s="25">
        <f t="shared" si="2"/>
        <v>188.375</v>
      </c>
      <c r="P25" s="26">
        <v>6700</v>
      </c>
      <c r="Q25" s="26">
        <v>85</v>
      </c>
      <c r="R25" s="24">
        <f t="shared" si="3"/>
        <v>6758.625</v>
      </c>
      <c r="S25" s="25">
        <f t="shared" si="4"/>
        <v>65.075000000000003</v>
      </c>
      <c r="T25" s="27">
        <f t="shared" si="5"/>
        <v>-19.924999999999997</v>
      </c>
    </row>
    <row r="26" spans="1:21" ht="15.75" x14ac:dyDescent="0.25">
      <c r="A26" s="28">
        <v>20</v>
      </c>
      <c r="B26" s="20">
        <v>1908446153</v>
      </c>
      <c r="C26" s="36" t="s">
        <v>45</v>
      </c>
      <c r="D26" s="29">
        <v>5918</v>
      </c>
      <c r="E26" s="29"/>
      <c r="F26" s="30"/>
      <c r="G26" s="30"/>
      <c r="H26" s="30">
        <v>60</v>
      </c>
      <c r="I26" s="20">
        <v>5</v>
      </c>
      <c r="J26" s="20"/>
      <c r="K26" s="20"/>
      <c r="L26" s="20"/>
      <c r="M26" s="20">
        <f t="shared" si="0"/>
        <v>6458</v>
      </c>
      <c r="N26" s="24">
        <f t="shared" si="1"/>
        <v>7413</v>
      </c>
      <c r="O26" s="25">
        <f t="shared" si="2"/>
        <v>177.595</v>
      </c>
      <c r="P26" s="26"/>
      <c r="Q26" s="26">
        <v>85</v>
      </c>
      <c r="R26" s="24">
        <f t="shared" si="3"/>
        <v>7150.4049999999997</v>
      </c>
      <c r="S26" s="25">
        <f t="shared" si="4"/>
        <v>61.350999999999999</v>
      </c>
      <c r="T26" s="27">
        <f t="shared" si="5"/>
        <v>-23.649000000000001</v>
      </c>
    </row>
    <row r="27" spans="1:21" ht="19.5" thickBot="1" x14ac:dyDescent="0.35">
      <c r="A27" s="19">
        <v>21</v>
      </c>
      <c r="B27" s="20">
        <v>1908446154</v>
      </c>
      <c r="C27" s="20" t="s">
        <v>36</v>
      </c>
      <c r="D27" s="37">
        <v>12627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12627</v>
      </c>
      <c r="N27" s="40">
        <f t="shared" si="1"/>
        <v>12627</v>
      </c>
      <c r="O27" s="25">
        <f t="shared" si="2"/>
        <v>347.24250000000001</v>
      </c>
      <c r="P27" s="41">
        <v>20000</v>
      </c>
      <c r="Q27" s="41">
        <v>100</v>
      </c>
      <c r="R27" s="24">
        <f t="shared" si="3"/>
        <v>12179.7575</v>
      </c>
      <c r="S27" s="42">
        <f t="shared" si="4"/>
        <v>119.95649999999999</v>
      </c>
      <c r="T27" s="43">
        <f t="shared" si="5"/>
        <v>19.956499999999991</v>
      </c>
    </row>
    <row r="28" spans="1:21" ht="16.5" thickBot="1" x14ac:dyDescent="0.3">
      <c r="A28" s="92" t="s">
        <v>37</v>
      </c>
      <c r="B28" s="93"/>
      <c r="C28" s="94"/>
      <c r="D28" s="44">
        <f>SUM(D7:D27)</f>
        <v>171489</v>
      </c>
      <c r="E28" s="45">
        <f>SUM(E7:E27)</f>
        <v>80</v>
      </c>
      <c r="F28" s="45">
        <f t="shared" ref="F28:T28" si="6">SUM(F7:F27)</f>
        <v>130</v>
      </c>
      <c r="G28" s="45">
        <f t="shared" si="6"/>
        <v>270</v>
      </c>
      <c r="H28" s="45">
        <f t="shared" si="6"/>
        <v>960</v>
      </c>
      <c r="I28" s="45">
        <f t="shared" si="6"/>
        <v>126</v>
      </c>
      <c r="J28" s="45">
        <f t="shared" si="6"/>
        <v>50</v>
      </c>
      <c r="K28" s="45">
        <f t="shared" si="6"/>
        <v>6</v>
      </c>
      <c r="L28" s="45">
        <f t="shared" si="6"/>
        <v>0</v>
      </c>
      <c r="M28" s="45">
        <f t="shared" si="6"/>
        <v>185459</v>
      </c>
      <c r="N28" s="45">
        <f t="shared" si="6"/>
        <v>220167</v>
      </c>
      <c r="O28" s="46">
        <f t="shared" si="6"/>
        <v>5100.1225000000004</v>
      </c>
      <c r="P28" s="45">
        <f t="shared" si="6"/>
        <v>78284</v>
      </c>
      <c r="Q28" s="45">
        <f t="shared" si="6"/>
        <v>1416</v>
      </c>
      <c r="R28" s="45">
        <f t="shared" si="6"/>
        <v>213650.8775</v>
      </c>
      <c r="S28" s="45">
        <f t="shared" si="6"/>
        <v>1761.8605</v>
      </c>
      <c r="T28" s="47">
        <f t="shared" si="6"/>
        <v>345.86049999999994</v>
      </c>
    </row>
    <row r="29" spans="1:21" ht="15.75" thickBot="1" x14ac:dyDescent="0.3">
      <c r="A29" s="95" t="s">
        <v>38</v>
      </c>
      <c r="B29" s="96"/>
      <c r="C29" s="97"/>
      <c r="D29" s="48">
        <f>D4+D5-D28</f>
        <v>670387</v>
      </c>
      <c r="E29" s="48">
        <f t="shared" ref="E29:L29" si="7">E4+E5-E28</f>
        <v>2170</v>
      </c>
      <c r="F29" s="48">
        <f t="shared" si="7"/>
        <v>9730</v>
      </c>
      <c r="G29" s="48">
        <f t="shared" si="7"/>
        <v>1160</v>
      </c>
      <c r="H29" s="48">
        <f t="shared" si="7"/>
        <v>8820</v>
      </c>
      <c r="I29" s="48">
        <f t="shared" si="7"/>
        <v>320</v>
      </c>
      <c r="J29" s="48">
        <f t="shared" si="7"/>
        <v>158</v>
      </c>
      <c r="K29" s="48">
        <f t="shared" si="7"/>
        <v>360</v>
      </c>
      <c r="L29" s="48">
        <f t="shared" si="7"/>
        <v>35</v>
      </c>
      <c r="M29" s="98"/>
      <c r="N29" s="99"/>
      <c r="O29" s="99"/>
      <c r="P29" s="99"/>
      <c r="Q29" s="99"/>
      <c r="R29" s="99"/>
      <c r="S29" s="99"/>
      <c r="T29" s="100"/>
    </row>
    <row r="30" spans="1:21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17" priority="43" operator="equal">
      <formula>212030016606640</formula>
    </cfRule>
  </conditionalFormatting>
  <conditionalFormatting sqref="D29 E4:E6 E28:K29">
    <cfRule type="cellIs" dxfId="516" priority="41" operator="equal">
      <formula>$E$4</formula>
    </cfRule>
    <cfRule type="cellIs" dxfId="515" priority="42" operator="equal">
      <formula>2120</formula>
    </cfRule>
  </conditionalFormatting>
  <conditionalFormatting sqref="D29:E29 F4:F6 F28:F29">
    <cfRule type="cellIs" dxfId="514" priority="39" operator="equal">
      <formula>$F$4</formula>
    </cfRule>
    <cfRule type="cellIs" dxfId="513" priority="40" operator="equal">
      <formula>300</formula>
    </cfRule>
  </conditionalFormatting>
  <conditionalFormatting sqref="G4:G6 G28:G29">
    <cfRule type="cellIs" dxfId="512" priority="37" operator="equal">
      <formula>$G$4</formula>
    </cfRule>
    <cfRule type="cellIs" dxfId="511" priority="38" operator="equal">
      <formula>1660</formula>
    </cfRule>
  </conditionalFormatting>
  <conditionalFormatting sqref="H4:H6 H28:H29">
    <cfRule type="cellIs" dxfId="510" priority="35" operator="equal">
      <formula>$H$4</formula>
    </cfRule>
    <cfRule type="cellIs" dxfId="509" priority="36" operator="equal">
      <formula>6640</formula>
    </cfRule>
  </conditionalFormatting>
  <conditionalFormatting sqref="T6:T28">
    <cfRule type="cellIs" dxfId="508" priority="34" operator="lessThan">
      <formula>0</formula>
    </cfRule>
  </conditionalFormatting>
  <conditionalFormatting sqref="T7:T27">
    <cfRule type="cellIs" dxfId="507" priority="31" operator="lessThan">
      <formula>0</formula>
    </cfRule>
    <cfRule type="cellIs" dxfId="506" priority="32" operator="lessThan">
      <formula>0</formula>
    </cfRule>
    <cfRule type="cellIs" dxfId="505" priority="33" operator="lessThan">
      <formula>0</formula>
    </cfRule>
  </conditionalFormatting>
  <conditionalFormatting sqref="E4:E6 E28:K28">
    <cfRule type="cellIs" dxfId="504" priority="30" operator="equal">
      <formula>$E$4</formula>
    </cfRule>
  </conditionalFormatting>
  <conditionalFormatting sqref="D28:D29 D6 D4:M4">
    <cfRule type="cellIs" dxfId="503" priority="29" operator="equal">
      <formula>$D$4</formula>
    </cfRule>
  </conditionalFormatting>
  <conditionalFormatting sqref="I4:I6 I28:I29">
    <cfRule type="cellIs" dxfId="502" priority="28" operator="equal">
      <formula>$I$4</formula>
    </cfRule>
  </conditionalFormatting>
  <conditionalFormatting sqref="J4:J6 J28:J29">
    <cfRule type="cellIs" dxfId="501" priority="27" operator="equal">
      <formula>$J$4</formula>
    </cfRule>
  </conditionalFormatting>
  <conditionalFormatting sqref="K4:K6 K28:K29">
    <cfRule type="cellIs" dxfId="500" priority="26" operator="equal">
      <formula>$K$4</formula>
    </cfRule>
  </conditionalFormatting>
  <conditionalFormatting sqref="M4:M6">
    <cfRule type="cellIs" dxfId="499" priority="25" operator="equal">
      <formula>$L$4</formula>
    </cfRule>
  </conditionalFormatting>
  <conditionalFormatting sqref="T7:T28">
    <cfRule type="cellIs" dxfId="498" priority="22" operator="lessThan">
      <formula>0</formula>
    </cfRule>
    <cfRule type="cellIs" dxfId="497" priority="23" operator="lessThan">
      <formula>0</formula>
    </cfRule>
    <cfRule type="cellIs" dxfId="496" priority="24" operator="lessThan">
      <formula>0</formula>
    </cfRule>
  </conditionalFormatting>
  <conditionalFormatting sqref="D5:K5">
    <cfRule type="cellIs" dxfId="495" priority="21" operator="greaterThan">
      <formula>0</formula>
    </cfRule>
  </conditionalFormatting>
  <conditionalFormatting sqref="T6:T28">
    <cfRule type="cellIs" dxfId="494" priority="20" operator="lessThan">
      <formula>0</formula>
    </cfRule>
  </conditionalFormatting>
  <conditionalFormatting sqref="T7:T27">
    <cfRule type="cellIs" dxfId="493" priority="17" operator="lessThan">
      <formula>0</formula>
    </cfRule>
    <cfRule type="cellIs" dxfId="492" priority="18" operator="lessThan">
      <formula>0</formula>
    </cfRule>
    <cfRule type="cellIs" dxfId="491" priority="19" operator="lessThan">
      <formula>0</formula>
    </cfRule>
  </conditionalFormatting>
  <conditionalFormatting sqref="T7:T28">
    <cfRule type="cellIs" dxfId="490" priority="14" operator="lessThan">
      <formula>0</formula>
    </cfRule>
    <cfRule type="cellIs" dxfId="489" priority="15" operator="lessThan">
      <formula>0</formula>
    </cfRule>
    <cfRule type="cellIs" dxfId="488" priority="16" operator="lessThan">
      <formula>0</formula>
    </cfRule>
  </conditionalFormatting>
  <conditionalFormatting sqref="D5:K5">
    <cfRule type="cellIs" dxfId="487" priority="13" operator="greaterThan">
      <formula>0</formula>
    </cfRule>
  </conditionalFormatting>
  <conditionalFormatting sqref="L4 L6 L28:L29">
    <cfRule type="cellIs" dxfId="486" priority="12" operator="equal">
      <formula>$L$4</formula>
    </cfRule>
  </conditionalFormatting>
  <conditionalFormatting sqref="D7:S7">
    <cfRule type="cellIs" dxfId="485" priority="11" operator="greaterThan">
      <formula>0</formula>
    </cfRule>
  </conditionalFormatting>
  <conditionalFormatting sqref="D9:S9">
    <cfRule type="cellIs" dxfId="484" priority="10" operator="greaterThan">
      <formula>0</formula>
    </cfRule>
  </conditionalFormatting>
  <conditionalFormatting sqref="D11:S11">
    <cfRule type="cellIs" dxfId="483" priority="9" operator="greaterThan">
      <formula>0</formula>
    </cfRule>
  </conditionalFormatting>
  <conditionalFormatting sqref="D13:S13">
    <cfRule type="cellIs" dxfId="482" priority="8" operator="greaterThan">
      <formula>0</formula>
    </cfRule>
  </conditionalFormatting>
  <conditionalFormatting sqref="D15:S15">
    <cfRule type="cellIs" dxfId="481" priority="7" operator="greaterThan">
      <formula>0</formula>
    </cfRule>
  </conditionalFormatting>
  <conditionalFormatting sqref="D17:S17">
    <cfRule type="cellIs" dxfId="480" priority="6" operator="greaterThan">
      <formula>0</formula>
    </cfRule>
  </conditionalFormatting>
  <conditionalFormatting sqref="D19:S19">
    <cfRule type="cellIs" dxfId="479" priority="5" operator="greaterThan">
      <formula>0</formula>
    </cfRule>
  </conditionalFormatting>
  <conditionalFormatting sqref="D21:S21">
    <cfRule type="cellIs" dxfId="478" priority="4" operator="greaterThan">
      <formula>0</formula>
    </cfRule>
  </conditionalFormatting>
  <conditionalFormatting sqref="D23:S23">
    <cfRule type="cellIs" dxfId="477" priority="3" operator="greaterThan">
      <formula>0</formula>
    </cfRule>
  </conditionalFormatting>
  <conditionalFormatting sqref="D25:S25">
    <cfRule type="cellIs" dxfId="476" priority="2" operator="greaterThan">
      <formula>0</formula>
    </cfRule>
  </conditionalFormatting>
  <conditionalFormatting sqref="D27:S27">
    <cfRule type="cellIs" dxfId="475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A3" sqref="A3:B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0" ht="15.75" thickBo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20" ht="18.75" x14ac:dyDescent="0.25">
      <c r="A3" s="102" t="s">
        <v>40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0" x14ac:dyDescent="0.25">
      <c r="A4" s="106" t="s">
        <v>1</v>
      </c>
      <c r="B4" s="106"/>
      <c r="C4" s="1"/>
      <c r="D4" s="2">
        <f>'21'!D29</f>
        <v>670387</v>
      </c>
      <c r="E4" s="2">
        <f>'21'!E29</f>
        <v>2170</v>
      </c>
      <c r="F4" s="2">
        <f>'21'!F29</f>
        <v>9730</v>
      </c>
      <c r="G4" s="2">
        <f>'21'!G29</f>
        <v>1160</v>
      </c>
      <c r="H4" s="2">
        <f>'21'!H29</f>
        <v>8820</v>
      </c>
      <c r="I4" s="2">
        <f>'21'!I29</f>
        <v>320</v>
      </c>
      <c r="J4" s="2">
        <f>'21'!J29</f>
        <v>158</v>
      </c>
      <c r="K4" s="2">
        <f>'21'!K29</f>
        <v>360</v>
      </c>
      <c r="L4" s="2">
        <f>'21'!L29</f>
        <v>35</v>
      </c>
      <c r="M4" s="3"/>
      <c r="N4" s="107"/>
      <c r="O4" s="107"/>
      <c r="P4" s="107"/>
      <c r="Q4" s="107"/>
      <c r="R4" s="107"/>
      <c r="S4" s="107"/>
      <c r="T4" s="107"/>
    </row>
    <row r="5" spans="1:20" x14ac:dyDescent="0.25">
      <c r="A5" s="106" t="s">
        <v>2</v>
      </c>
      <c r="B5" s="10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7"/>
      <c r="O5" s="107"/>
      <c r="P5" s="107"/>
      <c r="Q5" s="107"/>
      <c r="R5" s="107"/>
      <c r="S5" s="107"/>
      <c r="T5" s="10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2" t="s">
        <v>37</v>
      </c>
      <c r="B28" s="93"/>
      <c r="C28" s="94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95" t="s">
        <v>38</v>
      </c>
      <c r="B29" s="96"/>
      <c r="C29" s="97"/>
      <c r="D29" s="48">
        <f>D4+D5-D28</f>
        <v>670387</v>
      </c>
      <c r="E29" s="48">
        <f t="shared" ref="E29:L29" si="7">E4+E5-E28</f>
        <v>2170</v>
      </c>
      <c r="F29" s="48">
        <f t="shared" si="7"/>
        <v>9730</v>
      </c>
      <c r="G29" s="48">
        <f t="shared" si="7"/>
        <v>1160</v>
      </c>
      <c r="H29" s="48">
        <f t="shared" si="7"/>
        <v>8820</v>
      </c>
      <c r="I29" s="48">
        <f t="shared" si="7"/>
        <v>320</v>
      </c>
      <c r="J29" s="48">
        <f t="shared" si="7"/>
        <v>158</v>
      </c>
      <c r="K29" s="48">
        <f t="shared" si="7"/>
        <v>360</v>
      </c>
      <c r="L29" s="48">
        <f t="shared" si="7"/>
        <v>35</v>
      </c>
      <c r="M29" s="98"/>
      <c r="N29" s="99"/>
      <c r="O29" s="99"/>
      <c r="P29" s="99"/>
      <c r="Q29" s="99"/>
      <c r="R29" s="99"/>
      <c r="S29" s="99"/>
      <c r="T29" s="10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74" priority="43" operator="equal">
      <formula>212030016606640</formula>
    </cfRule>
  </conditionalFormatting>
  <conditionalFormatting sqref="D29 E4:E6 E28:K29">
    <cfRule type="cellIs" dxfId="473" priority="41" operator="equal">
      <formula>$E$4</formula>
    </cfRule>
    <cfRule type="cellIs" dxfId="472" priority="42" operator="equal">
      <formula>2120</formula>
    </cfRule>
  </conditionalFormatting>
  <conditionalFormatting sqref="D29:E29 F4:F6 F28:F29">
    <cfRule type="cellIs" dxfId="471" priority="39" operator="equal">
      <formula>$F$4</formula>
    </cfRule>
    <cfRule type="cellIs" dxfId="470" priority="40" operator="equal">
      <formula>300</formula>
    </cfRule>
  </conditionalFormatting>
  <conditionalFormatting sqref="G4:G6 G28:G29">
    <cfRule type="cellIs" dxfId="469" priority="37" operator="equal">
      <formula>$G$4</formula>
    </cfRule>
    <cfRule type="cellIs" dxfId="468" priority="38" operator="equal">
      <formula>1660</formula>
    </cfRule>
  </conditionalFormatting>
  <conditionalFormatting sqref="H4:H6 H28:H29">
    <cfRule type="cellIs" dxfId="467" priority="35" operator="equal">
      <formula>$H$4</formula>
    </cfRule>
    <cfRule type="cellIs" dxfId="466" priority="36" operator="equal">
      <formula>6640</formula>
    </cfRule>
  </conditionalFormatting>
  <conditionalFormatting sqref="T6:T28">
    <cfRule type="cellIs" dxfId="465" priority="34" operator="lessThan">
      <formula>0</formula>
    </cfRule>
  </conditionalFormatting>
  <conditionalFormatting sqref="T7:T27">
    <cfRule type="cellIs" dxfId="464" priority="31" operator="lessThan">
      <formula>0</formula>
    </cfRule>
    <cfRule type="cellIs" dxfId="463" priority="32" operator="lessThan">
      <formula>0</formula>
    </cfRule>
    <cfRule type="cellIs" dxfId="462" priority="33" operator="lessThan">
      <formula>0</formula>
    </cfRule>
  </conditionalFormatting>
  <conditionalFormatting sqref="E4:E6 E28:K28">
    <cfRule type="cellIs" dxfId="461" priority="30" operator="equal">
      <formula>$E$4</formula>
    </cfRule>
  </conditionalFormatting>
  <conditionalFormatting sqref="D28:D29 D6 D4:M4">
    <cfRule type="cellIs" dxfId="460" priority="29" operator="equal">
      <formula>$D$4</formula>
    </cfRule>
  </conditionalFormatting>
  <conditionalFormatting sqref="I4:I6 I28:I29">
    <cfRule type="cellIs" dxfId="459" priority="28" operator="equal">
      <formula>$I$4</formula>
    </cfRule>
  </conditionalFormatting>
  <conditionalFormatting sqref="J4:J6 J28:J29">
    <cfRule type="cellIs" dxfId="458" priority="27" operator="equal">
      <formula>$J$4</formula>
    </cfRule>
  </conditionalFormatting>
  <conditionalFormatting sqref="K4:K6 K28:K29">
    <cfRule type="cellIs" dxfId="457" priority="26" operator="equal">
      <formula>$K$4</formula>
    </cfRule>
  </conditionalFormatting>
  <conditionalFormatting sqref="M4:M6">
    <cfRule type="cellIs" dxfId="456" priority="25" operator="equal">
      <formula>$L$4</formula>
    </cfRule>
  </conditionalFormatting>
  <conditionalFormatting sqref="T7:T28">
    <cfRule type="cellIs" dxfId="455" priority="22" operator="lessThan">
      <formula>0</formula>
    </cfRule>
    <cfRule type="cellIs" dxfId="454" priority="23" operator="lessThan">
      <formula>0</formula>
    </cfRule>
    <cfRule type="cellIs" dxfId="453" priority="24" operator="lessThan">
      <formula>0</formula>
    </cfRule>
  </conditionalFormatting>
  <conditionalFormatting sqref="D5:K5">
    <cfRule type="cellIs" dxfId="452" priority="21" operator="greaterThan">
      <formula>0</formula>
    </cfRule>
  </conditionalFormatting>
  <conditionalFormatting sqref="T6:T28">
    <cfRule type="cellIs" dxfId="451" priority="20" operator="lessThan">
      <formula>0</formula>
    </cfRule>
  </conditionalFormatting>
  <conditionalFormatting sqref="T7:T27">
    <cfRule type="cellIs" dxfId="450" priority="17" operator="lessThan">
      <formula>0</formula>
    </cfRule>
    <cfRule type="cellIs" dxfId="449" priority="18" operator="lessThan">
      <formula>0</formula>
    </cfRule>
    <cfRule type="cellIs" dxfId="448" priority="19" operator="lessThan">
      <formula>0</formula>
    </cfRule>
  </conditionalFormatting>
  <conditionalFormatting sqref="T7:T28">
    <cfRule type="cellIs" dxfId="447" priority="14" operator="lessThan">
      <formula>0</formula>
    </cfRule>
    <cfRule type="cellIs" dxfId="446" priority="15" operator="lessThan">
      <formula>0</formula>
    </cfRule>
    <cfRule type="cellIs" dxfId="445" priority="16" operator="lessThan">
      <formula>0</formula>
    </cfRule>
  </conditionalFormatting>
  <conditionalFormatting sqref="D5:K5">
    <cfRule type="cellIs" dxfId="444" priority="13" operator="greaterThan">
      <formula>0</formula>
    </cfRule>
  </conditionalFormatting>
  <conditionalFormatting sqref="L4 L6 L28:L29">
    <cfRule type="cellIs" dxfId="443" priority="12" operator="equal">
      <formula>$L$4</formula>
    </cfRule>
  </conditionalFormatting>
  <conditionalFormatting sqref="D7:S7">
    <cfRule type="cellIs" dxfId="442" priority="11" operator="greaterThan">
      <formula>0</formula>
    </cfRule>
  </conditionalFormatting>
  <conditionalFormatting sqref="D9:S9">
    <cfRule type="cellIs" dxfId="441" priority="10" operator="greaterThan">
      <formula>0</formula>
    </cfRule>
  </conditionalFormatting>
  <conditionalFormatting sqref="D11:S11">
    <cfRule type="cellIs" dxfId="440" priority="9" operator="greaterThan">
      <formula>0</formula>
    </cfRule>
  </conditionalFormatting>
  <conditionalFormatting sqref="D13:S13">
    <cfRule type="cellIs" dxfId="439" priority="8" operator="greaterThan">
      <formula>0</formula>
    </cfRule>
  </conditionalFormatting>
  <conditionalFormatting sqref="D15:S15">
    <cfRule type="cellIs" dxfId="438" priority="7" operator="greaterThan">
      <formula>0</formula>
    </cfRule>
  </conditionalFormatting>
  <conditionalFormatting sqref="D17:S17">
    <cfRule type="cellIs" dxfId="437" priority="6" operator="greaterThan">
      <formula>0</formula>
    </cfRule>
  </conditionalFormatting>
  <conditionalFormatting sqref="D19:S19">
    <cfRule type="cellIs" dxfId="436" priority="5" operator="greaterThan">
      <formula>0</formula>
    </cfRule>
  </conditionalFormatting>
  <conditionalFormatting sqref="D21:S21">
    <cfRule type="cellIs" dxfId="435" priority="4" operator="greaterThan">
      <formula>0</formula>
    </cfRule>
  </conditionalFormatting>
  <conditionalFormatting sqref="D23:S23">
    <cfRule type="cellIs" dxfId="434" priority="3" operator="greaterThan">
      <formula>0</formula>
    </cfRule>
  </conditionalFormatting>
  <conditionalFormatting sqref="D25:S25">
    <cfRule type="cellIs" dxfId="433" priority="2" operator="greaterThan">
      <formula>0</formula>
    </cfRule>
  </conditionalFormatting>
  <conditionalFormatting sqref="D27:S27">
    <cfRule type="cellIs" dxfId="432" priority="1" operator="greaterThan">
      <formula>0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Q12" sqref="Q1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0" ht="15.75" thickBo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20" ht="18.75" x14ac:dyDescent="0.25">
      <c r="A3" s="102" t="s">
        <v>75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0" x14ac:dyDescent="0.25">
      <c r="A4" s="106" t="s">
        <v>1</v>
      </c>
      <c r="B4" s="106"/>
      <c r="C4" s="1"/>
      <c r="D4" s="2">
        <f>'22'!D29</f>
        <v>670387</v>
      </c>
      <c r="E4" s="2">
        <f>'22'!E29</f>
        <v>2170</v>
      </c>
      <c r="F4" s="2">
        <f>'22'!F29</f>
        <v>9730</v>
      </c>
      <c r="G4" s="2">
        <f>'22'!G29</f>
        <v>1160</v>
      </c>
      <c r="H4" s="2">
        <f>'22'!H29</f>
        <v>8820</v>
      </c>
      <c r="I4" s="2">
        <f>'22'!I29</f>
        <v>320</v>
      </c>
      <c r="J4" s="2">
        <f>'22'!J29</f>
        <v>158</v>
      </c>
      <c r="K4" s="2">
        <f>'22'!K29</f>
        <v>360</v>
      </c>
      <c r="L4" s="2">
        <f>'22'!L29</f>
        <v>35</v>
      </c>
      <c r="M4" s="3"/>
      <c r="N4" s="107"/>
      <c r="O4" s="107"/>
      <c r="P4" s="107"/>
      <c r="Q4" s="107"/>
      <c r="R4" s="107"/>
      <c r="S4" s="107"/>
      <c r="T4" s="107"/>
    </row>
    <row r="5" spans="1:20" x14ac:dyDescent="0.25">
      <c r="A5" s="106" t="s">
        <v>2</v>
      </c>
      <c r="B5" s="10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7"/>
      <c r="O5" s="107"/>
      <c r="P5" s="107"/>
      <c r="Q5" s="107"/>
      <c r="R5" s="107"/>
      <c r="S5" s="107"/>
      <c r="T5" s="10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11971</v>
      </c>
      <c r="E7" s="22"/>
      <c r="F7" s="22">
        <v>20</v>
      </c>
      <c r="G7" s="22"/>
      <c r="H7" s="22">
        <v>30</v>
      </c>
      <c r="I7" s="23">
        <v>1</v>
      </c>
      <c r="J7" s="23"/>
      <c r="K7" s="23"/>
      <c r="L7" s="23"/>
      <c r="M7" s="20">
        <f>D7+E7*20+F7*10+G7*9+H7*9</f>
        <v>12441</v>
      </c>
      <c r="N7" s="24">
        <f>D7+E7*20+F7*10+G7*9+H7*9+I7*191+J7*191+K7*182+L7*100</f>
        <v>12632</v>
      </c>
      <c r="O7" s="25">
        <f>M7*2.75%</f>
        <v>342.1275</v>
      </c>
      <c r="P7" s="26"/>
      <c r="Q7" s="26">
        <v>100</v>
      </c>
      <c r="R7" s="24">
        <f>M7-(M7*2.75%)+I7*191+J7*191+K7*182+L7*100-Q7</f>
        <v>12189.872499999999</v>
      </c>
      <c r="S7" s="25">
        <f>M7*0.95%</f>
        <v>118.1895</v>
      </c>
      <c r="T7" s="27">
        <f>S7-Q7</f>
        <v>18.189499999999995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>
        <v>5346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5346</v>
      </c>
      <c r="N8" s="24">
        <f t="shared" ref="N8:N27" si="1">D8+E8*20+F8*10+G8*9+H8*9+I8*191+J8*191+K8*182+L8*100</f>
        <v>5346</v>
      </c>
      <c r="O8" s="25">
        <f t="shared" ref="O8:O27" si="2">M8*2.75%</f>
        <v>147.01500000000001</v>
      </c>
      <c r="P8" s="26"/>
      <c r="Q8" s="26">
        <v>48</v>
      </c>
      <c r="R8" s="24">
        <f t="shared" ref="R8:R27" si="3">M8-(M8*2.75%)+I8*191+J8*191+K8*182+L8*100-Q8</f>
        <v>5150.9849999999997</v>
      </c>
      <c r="S8" s="25">
        <f t="shared" ref="S8:S27" si="4">M8*0.95%</f>
        <v>50.786999999999999</v>
      </c>
      <c r="T8" s="27">
        <f t="shared" ref="T8:T27" si="5">S8-Q8</f>
        <v>2.786999999999999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18485</v>
      </c>
      <c r="E9" s="30"/>
      <c r="F9" s="30">
        <v>50</v>
      </c>
      <c r="G9" s="30">
        <v>50</v>
      </c>
      <c r="H9" s="30">
        <v>230</v>
      </c>
      <c r="I9" s="20">
        <v>14</v>
      </c>
      <c r="J9" s="20"/>
      <c r="K9" s="20"/>
      <c r="L9" s="20"/>
      <c r="M9" s="20">
        <f t="shared" si="0"/>
        <v>21505</v>
      </c>
      <c r="N9" s="24">
        <f t="shared" si="1"/>
        <v>24179</v>
      </c>
      <c r="O9" s="25">
        <f t="shared" si="2"/>
        <v>591.38750000000005</v>
      </c>
      <c r="P9" s="26"/>
      <c r="Q9" s="26">
        <v>118</v>
      </c>
      <c r="R9" s="24">
        <f t="shared" si="3"/>
        <v>23469.612499999999</v>
      </c>
      <c r="S9" s="25">
        <f t="shared" si="4"/>
        <v>204.29749999999999</v>
      </c>
      <c r="T9" s="27">
        <f t="shared" si="5"/>
        <v>86.297499999999985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3969</v>
      </c>
      <c r="E10" s="30">
        <v>10</v>
      </c>
      <c r="F10" s="30">
        <v>10</v>
      </c>
      <c r="G10" s="30"/>
      <c r="H10" s="30">
        <v>20</v>
      </c>
      <c r="I10" s="20">
        <v>5</v>
      </c>
      <c r="J10" s="20"/>
      <c r="K10" s="20"/>
      <c r="L10" s="20"/>
      <c r="M10" s="20">
        <f t="shared" si="0"/>
        <v>4449</v>
      </c>
      <c r="N10" s="24">
        <f t="shared" si="1"/>
        <v>5404</v>
      </c>
      <c r="O10" s="25">
        <f>M10*2.75%</f>
        <v>122.3475</v>
      </c>
      <c r="P10" s="26"/>
      <c r="Q10" s="26">
        <v>31</v>
      </c>
      <c r="R10" s="24">
        <f t="shared" si="3"/>
        <v>5250.6525000000001</v>
      </c>
      <c r="S10" s="25">
        <f t="shared" si="4"/>
        <v>42.265499999999996</v>
      </c>
      <c r="T10" s="27">
        <f t="shared" si="5"/>
        <v>11.265499999999996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7713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7713</v>
      </c>
      <c r="N11" s="24">
        <f t="shared" si="1"/>
        <v>7713</v>
      </c>
      <c r="O11" s="25">
        <f t="shared" si="2"/>
        <v>212.10749999999999</v>
      </c>
      <c r="P11" s="26"/>
      <c r="Q11" s="26">
        <v>70</v>
      </c>
      <c r="R11" s="24">
        <f t="shared" si="3"/>
        <v>7430.8924999999999</v>
      </c>
      <c r="S11" s="25">
        <f t="shared" si="4"/>
        <v>73.273499999999999</v>
      </c>
      <c r="T11" s="27">
        <f t="shared" si="5"/>
        <v>3.2734999999999985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5762</v>
      </c>
      <c r="E13" s="30">
        <v>50</v>
      </c>
      <c r="F13" s="30"/>
      <c r="G13" s="30">
        <v>100</v>
      </c>
      <c r="H13" s="30">
        <v>20</v>
      </c>
      <c r="I13" s="20"/>
      <c r="J13" s="20"/>
      <c r="K13" s="20"/>
      <c r="L13" s="20"/>
      <c r="M13" s="20">
        <f t="shared" si="0"/>
        <v>7842</v>
      </c>
      <c r="N13" s="24">
        <f t="shared" si="1"/>
        <v>7842</v>
      </c>
      <c r="O13" s="25">
        <f t="shared" si="2"/>
        <v>215.655</v>
      </c>
      <c r="P13" s="26"/>
      <c r="Q13" s="26">
        <v>21</v>
      </c>
      <c r="R13" s="24">
        <f t="shared" si="3"/>
        <v>7605.3450000000003</v>
      </c>
      <c r="S13" s="25">
        <f t="shared" si="4"/>
        <v>74.498999999999995</v>
      </c>
      <c r="T13" s="27">
        <f t="shared" si="5"/>
        <v>53.498999999999995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>
        <v>15834</v>
      </c>
      <c r="E14" s="30"/>
      <c r="F14" s="30"/>
      <c r="G14" s="30"/>
      <c r="H14" s="30">
        <v>50</v>
      </c>
      <c r="I14" s="20">
        <v>14</v>
      </c>
      <c r="J14" s="20"/>
      <c r="K14" s="20"/>
      <c r="L14" s="20"/>
      <c r="M14" s="20">
        <f t="shared" si="0"/>
        <v>16284</v>
      </c>
      <c r="N14" s="24">
        <f t="shared" si="1"/>
        <v>18958</v>
      </c>
      <c r="O14" s="25">
        <f t="shared" si="2"/>
        <v>447.81</v>
      </c>
      <c r="P14" s="26"/>
      <c r="Q14" s="26">
        <v>660</v>
      </c>
      <c r="R14" s="24">
        <f t="shared" si="3"/>
        <v>17850.190000000002</v>
      </c>
      <c r="S14" s="25">
        <f t="shared" si="4"/>
        <v>154.69800000000001</v>
      </c>
      <c r="T14" s="27">
        <f t="shared" si="5"/>
        <v>-505.30200000000002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>
        <v>16467</v>
      </c>
      <c r="E15" s="30">
        <v>10</v>
      </c>
      <c r="F15" s="30">
        <v>30</v>
      </c>
      <c r="G15" s="30"/>
      <c r="H15" s="30">
        <v>120</v>
      </c>
      <c r="I15" s="20">
        <v>4</v>
      </c>
      <c r="J15" s="20"/>
      <c r="K15" s="20">
        <v>2</v>
      </c>
      <c r="L15" s="20"/>
      <c r="M15" s="20">
        <f t="shared" si="0"/>
        <v>18047</v>
      </c>
      <c r="N15" s="24">
        <f t="shared" si="1"/>
        <v>19175</v>
      </c>
      <c r="O15" s="25">
        <f t="shared" si="2"/>
        <v>496.29250000000002</v>
      </c>
      <c r="P15" s="26"/>
      <c r="Q15" s="26">
        <v>138</v>
      </c>
      <c r="R15" s="24">
        <f t="shared" si="3"/>
        <v>18540.7075</v>
      </c>
      <c r="S15" s="25">
        <f t="shared" si="4"/>
        <v>171.44649999999999</v>
      </c>
      <c r="T15" s="27">
        <f t="shared" si="5"/>
        <v>33.446499999999986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15465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15465</v>
      </c>
      <c r="N16" s="24">
        <f t="shared" si="1"/>
        <v>15465</v>
      </c>
      <c r="O16" s="25">
        <f t="shared" si="2"/>
        <v>425.28750000000002</v>
      </c>
      <c r="P16" s="26"/>
      <c r="Q16" s="26">
        <v>120</v>
      </c>
      <c r="R16" s="24">
        <f t="shared" si="3"/>
        <v>14919.7125</v>
      </c>
      <c r="S16" s="25">
        <f t="shared" si="4"/>
        <v>146.91749999999999</v>
      </c>
      <c r="T16" s="27">
        <f t="shared" si="5"/>
        <v>26.91749999999999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>
        <v>9118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9118</v>
      </c>
      <c r="N18" s="24">
        <f t="shared" si="1"/>
        <v>9118</v>
      </c>
      <c r="O18" s="25">
        <f t="shared" si="2"/>
        <v>250.745</v>
      </c>
      <c r="P18" s="26"/>
      <c r="Q18" s="26">
        <v>147</v>
      </c>
      <c r="R18" s="24">
        <f t="shared" si="3"/>
        <v>8720.2549999999992</v>
      </c>
      <c r="S18" s="25">
        <f t="shared" si="4"/>
        <v>86.620999999999995</v>
      </c>
      <c r="T18" s="27">
        <f t="shared" si="5"/>
        <v>-60.379000000000005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>
        <v>16036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16036</v>
      </c>
      <c r="N19" s="24">
        <f t="shared" si="1"/>
        <v>16036</v>
      </c>
      <c r="O19" s="25">
        <f t="shared" si="2"/>
        <v>440.99</v>
      </c>
      <c r="P19" s="26">
        <v>5150</v>
      </c>
      <c r="Q19" s="26">
        <v>150</v>
      </c>
      <c r="R19" s="24">
        <f t="shared" si="3"/>
        <v>15445.01</v>
      </c>
      <c r="S19" s="25">
        <f t="shared" si="4"/>
        <v>152.34199999999998</v>
      </c>
      <c r="T19" s="27">
        <f t="shared" si="5"/>
        <v>2.3419999999999845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4419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4419</v>
      </c>
      <c r="N20" s="24">
        <f t="shared" si="1"/>
        <v>4419</v>
      </c>
      <c r="O20" s="25">
        <f t="shared" si="2"/>
        <v>121.52249999999999</v>
      </c>
      <c r="P20" s="26"/>
      <c r="Q20" s="26">
        <v>77</v>
      </c>
      <c r="R20" s="24">
        <f t="shared" si="3"/>
        <v>4220.4775</v>
      </c>
      <c r="S20" s="25">
        <f t="shared" si="4"/>
        <v>41.980499999999999</v>
      </c>
      <c r="T20" s="27">
        <f t="shared" si="5"/>
        <v>-35.019500000000001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>
        <v>6224</v>
      </c>
      <c r="E21" s="30"/>
      <c r="F21" s="30"/>
      <c r="G21" s="30"/>
      <c r="H21" s="30"/>
      <c r="I21" s="20">
        <v>3</v>
      </c>
      <c r="J21" s="20"/>
      <c r="K21" s="20"/>
      <c r="L21" s="20"/>
      <c r="M21" s="20">
        <f t="shared" si="0"/>
        <v>6224</v>
      </c>
      <c r="N21" s="24">
        <f t="shared" si="1"/>
        <v>6797</v>
      </c>
      <c r="O21" s="25">
        <f t="shared" si="2"/>
        <v>171.16</v>
      </c>
      <c r="P21" s="26"/>
      <c r="Q21" s="26">
        <v>20</v>
      </c>
      <c r="R21" s="24">
        <f t="shared" si="3"/>
        <v>6605.84</v>
      </c>
      <c r="S21" s="25">
        <f t="shared" si="4"/>
        <v>59.128</v>
      </c>
      <c r="T21" s="27">
        <f t="shared" si="5"/>
        <v>39.128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10032</v>
      </c>
      <c r="E22" s="30"/>
      <c r="F22" s="30"/>
      <c r="G22" s="20"/>
      <c r="H22" s="30">
        <v>250</v>
      </c>
      <c r="I22" s="20"/>
      <c r="J22" s="20"/>
      <c r="K22" s="20"/>
      <c r="L22" s="20"/>
      <c r="M22" s="20">
        <f t="shared" si="0"/>
        <v>12282</v>
      </c>
      <c r="N22" s="24">
        <f t="shared" si="1"/>
        <v>12282</v>
      </c>
      <c r="O22" s="25">
        <f t="shared" si="2"/>
        <v>337.755</v>
      </c>
      <c r="P22" s="26"/>
      <c r="Q22" s="26">
        <v>100</v>
      </c>
      <c r="R22" s="24">
        <f t="shared" si="3"/>
        <v>11844.245000000001</v>
      </c>
      <c r="S22" s="25">
        <f t="shared" si="4"/>
        <v>116.679</v>
      </c>
      <c r="T22" s="27">
        <f t="shared" si="5"/>
        <v>16.679000000000002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>
        <v>7043</v>
      </c>
      <c r="E23" s="30"/>
      <c r="F23" s="30"/>
      <c r="G23" s="30"/>
      <c r="H23" s="30">
        <v>100</v>
      </c>
      <c r="I23" s="20">
        <v>5</v>
      </c>
      <c r="J23" s="20"/>
      <c r="K23" s="20"/>
      <c r="L23" s="20"/>
      <c r="M23" s="20">
        <f t="shared" si="0"/>
        <v>7943</v>
      </c>
      <c r="N23" s="24">
        <f t="shared" si="1"/>
        <v>8898</v>
      </c>
      <c r="O23" s="25">
        <f t="shared" si="2"/>
        <v>218.4325</v>
      </c>
      <c r="P23" s="26">
        <v>5702</v>
      </c>
      <c r="Q23" s="26">
        <v>70</v>
      </c>
      <c r="R23" s="24">
        <f t="shared" si="3"/>
        <v>8609.567500000001</v>
      </c>
      <c r="S23" s="25">
        <f t="shared" si="4"/>
        <v>75.458500000000001</v>
      </c>
      <c r="T23" s="27">
        <f t="shared" si="5"/>
        <v>5.4585000000000008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>
        <v>10090</v>
      </c>
      <c r="E24" s="30">
        <v>60</v>
      </c>
      <c r="F24" s="30"/>
      <c r="G24" s="30"/>
      <c r="H24" s="30">
        <v>60</v>
      </c>
      <c r="I24" s="20"/>
      <c r="J24" s="20"/>
      <c r="K24" s="20"/>
      <c r="L24" s="20"/>
      <c r="M24" s="20">
        <f t="shared" si="0"/>
        <v>11830</v>
      </c>
      <c r="N24" s="24">
        <f t="shared" si="1"/>
        <v>11830</v>
      </c>
      <c r="O24" s="25">
        <f t="shared" si="2"/>
        <v>325.32499999999999</v>
      </c>
      <c r="P24" s="26"/>
      <c r="Q24" s="26">
        <v>480</v>
      </c>
      <c r="R24" s="24">
        <f t="shared" si="3"/>
        <v>11024.674999999999</v>
      </c>
      <c r="S24" s="25">
        <f t="shared" si="4"/>
        <v>112.38499999999999</v>
      </c>
      <c r="T24" s="27">
        <f t="shared" si="5"/>
        <v>-367.61500000000001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>
        <v>8660</v>
      </c>
      <c r="E25" s="30">
        <v>30</v>
      </c>
      <c r="F25" s="30"/>
      <c r="G25" s="30">
        <v>10</v>
      </c>
      <c r="H25" s="30">
        <v>90</v>
      </c>
      <c r="I25" s="20">
        <v>3</v>
      </c>
      <c r="J25" s="20"/>
      <c r="K25" s="20"/>
      <c r="L25" s="20"/>
      <c r="M25" s="20">
        <f t="shared" si="0"/>
        <v>10160</v>
      </c>
      <c r="N25" s="24">
        <f t="shared" si="1"/>
        <v>10733</v>
      </c>
      <c r="O25" s="25">
        <f t="shared" si="2"/>
        <v>279.39999999999998</v>
      </c>
      <c r="P25" s="26">
        <v>23000</v>
      </c>
      <c r="Q25" s="26">
        <v>85</v>
      </c>
      <c r="R25" s="24">
        <f t="shared" si="3"/>
        <v>10368.6</v>
      </c>
      <c r="S25" s="25">
        <f t="shared" si="4"/>
        <v>96.52</v>
      </c>
      <c r="T25" s="27">
        <f t="shared" si="5"/>
        <v>11.519999999999996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>
        <v>13829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13829</v>
      </c>
      <c r="N26" s="24">
        <f t="shared" si="1"/>
        <v>13829</v>
      </c>
      <c r="O26" s="25">
        <f t="shared" si="2"/>
        <v>380.29750000000001</v>
      </c>
      <c r="P26" s="26"/>
      <c r="Q26" s="26">
        <v>118</v>
      </c>
      <c r="R26" s="24">
        <f t="shared" si="3"/>
        <v>13330.702499999999</v>
      </c>
      <c r="S26" s="25">
        <f t="shared" si="4"/>
        <v>131.37549999999999</v>
      </c>
      <c r="T26" s="27">
        <f t="shared" si="5"/>
        <v>13.375499999999988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>
        <v>5860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5860</v>
      </c>
      <c r="N27" s="40">
        <f t="shared" si="1"/>
        <v>5860</v>
      </c>
      <c r="O27" s="25">
        <f t="shared" si="2"/>
        <v>161.15</v>
      </c>
      <c r="P27" s="41">
        <v>5600</v>
      </c>
      <c r="Q27" s="41">
        <v>100</v>
      </c>
      <c r="R27" s="24">
        <f t="shared" si="3"/>
        <v>5598.85</v>
      </c>
      <c r="S27" s="42">
        <f t="shared" si="4"/>
        <v>55.67</v>
      </c>
      <c r="T27" s="43">
        <f t="shared" si="5"/>
        <v>-44.33</v>
      </c>
    </row>
    <row r="28" spans="1:20" ht="16.5" thickBot="1" x14ac:dyDescent="0.3">
      <c r="A28" s="92" t="s">
        <v>37</v>
      </c>
      <c r="B28" s="93"/>
      <c r="C28" s="94"/>
      <c r="D28" s="44">
        <f>SUM(D7:D27)</f>
        <v>192323</v>
      </c>
      <c r="E28" s="45">
        <f>SUM(E7:E27)</f>
        <v>160</v>
      </c>
      <c r="F28" s="45">
        <f t="shared" ref="F28:T28" si="6">SUM(F7:F27)</f>
        <v>110</v>
      </c>
      <c r="G28" s="45">
        <f t="shared" si="6"/>
        <v>160</v>
      </c>
      <c r="H28" s="45">
        <f t="shared" si="6"/>
        <v>970</v>
      </c>
      <c r="I28" s="45">
        <f t="shared" si="6"/>
        <v>49</v>
      </c>
      <c r="J28" s="45">
        <f t="shared" si="6"/>
        <v>0</v>
      </c>
      <c r="K28" s="45">
        <f t="shared" si="6"/>
        <v>2</v>
      </c>
      <c r="L28" s="45">
        <f t="shared" si="6"/>
        <v>0</v>
      </c>
      <c r="M28" s="45">
        <f t="shared" si="6"/>
        <v>206793</v>
      </c>
      <c r="N28" s="45">
        <f t="shared" si="6"/>
        <v>216516</v>
      </c>
      <c r="O28" s="46">
        <f t="shared" si="6"/>
        <v>5686.807499999999</v>
      </c>
      <c r="P28" s="45">
        <f t="shared" si="6"/>
        <v>39452</v>
      </c>
      <c r="Q28" s="45">
        <f t="shared" si="6"/>
        <v>2653</v>
      </c>
      <c r="R28" s="45">
        <f t="shared" si="6"/>
        <v>208176.19250000003</v>
      </c>
      <c r="S28" s="45">
        <f t="shared" si="6"/>
        <v>1964.5335</v>
      </c>
      <c r="T28" s="47">
        <f t="shared" si="6"/>
        <v>-688.46650000000022</v>
      </c>
    </row>
    <row r="29" spans="1:20" ht="15.75" thickBot="1" x14ac:dyDescent="0.3">
      <c r="A29" s="95" t="s">
        <v>38</v>
      </c>
      <c r="B29" s="96"/>
      <c r="C29" s="97"/>
      <c r="D29" s="48">
        <f>D4+D5-D28</f>
        <v>478064</v>
      </c>
      <c r="E29" s="48">
        <f t="shared" ref="E29:L29" si="7">E4+E5-E28</f>
        <v>2010</v>
      </c>
      <c r="F29" s="48">
        <f t="shared" si="7"/>
        <v>9620</v>
      </c>
      <c r="G29" s="48">
        <f t="shared" si="7"/>
        <v>1000</v>
      </c>
      <c r="H29" s="48">
        <f t="shared" si="7"/>
        <v>7850</v>
      </c>
      <c r="I29" s="48">
        <f t="shared" si="7"/>
        <v>271</v>
      </c>
      <c r="J29" s="48">
        <f t="shared" si="7"/>
        <v>158</v>
      </c>
      <c r="K29" s="48">
        <f t="shared" si="7"/>
        <v>358</v>
      </c>
      <c r="L29" s="48">
        <f t="shared" si="7"/>
        <v>35</v>
      </c>
      <c r="M29" s="98"/>
      <c r="N29" s="99"/>
      <c r="O29" s="99"/>
      <c r="P29" s="99"/>
      <c r="Q29" s="99"/>
      <c r="R29" s="99"/>
      <c r="S29" s="99"/>
      <c r="T29" s="10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31" priority="43" operator="equal">
      <formula>212030016606640</formula>
    </cfRule>
  </conditionalFormatting>
  <conditionalFormatting sqref="D29 E4:E6 E28:K29">
    <cfRule type="cellIs" dxfId="430" priority="41" operator="equal">
      <formula>$E$4</formula>
    </cfRule>
    <cfRule type="cellIs" dxfId="429" priority="42" operator="equal">
      <formula>2120</formula>
    </cfRule>
  </conditionalFormatting>
  <conditionalFormatting sqref="D29:E29 F4:F6 F28:F29">
    <cfRule type="cellIs" dxfId="428" priority="39" operator="equal">
      <formula>$F$4</formula>
    </cfRule>
    <cfRule type="cellIs" dxfId="427" priority="40" operator="equal">
      <formula>300</formula>
    </cfRule>
  </conditionalFormatting>
  <conditionalFormatting sqref="G4:G6 G28:G29">
    <cfRule type="cellIs" dxfId="426" priority="37" operator="equal">
      <formula>$G$4</formula>
    </cfRule>
    <cfRule type="cellIs" dxfId="425" priority="38" operator="equal">
      <formula>1660</formula>
    </cfRule>
  </conditionalFormatting>
  <conditionalFormatting sqref="H4:H6 H28:H29">
    <cfRule type="cellIs" dxfId="424" priority="35" operator="equal">
      <formula>$H$4</formula>
    </cfRule>
    <cfRule type="cellIs" dxfId="423" priority="36" operator="equal">
      <formula>6640</formula>
    </cfRule>
  </conditionalFormatting>
  <conditionalFormatting sqref="T6:T28">
    <cfRule type="cellIs" dxfId="422" priority="34" operator="lessThan">
      <formula>0</formula>
    </cfRule>
  </conditionalFormatting>
  <conditionalFormatting sqref="T7:T27">
    <cfRule type="cellIs" dxfId="421" priority="31" operator="lessThan">
      <formula>0</formula>
    </cfRule>
    <cfRule type="cellIs" dxfId="420" priority="32" operator="lessThan">
      <formula>0</formula>
    </cfRule>
    <cfRule type="cellIs" dxfId="419" priority="33" operator="lessThan">
      <formula>0</formula>
    </cfRule>
  </conditionalFormatting>
  <conditionalFormatting sqref="E4:E6 E28:K28">
    <cfRule type="cellIs" dxfId="418" priority="30" operator="equal">
      <formula>$E$4</formula>
    </cfRule>
  </conditionalFormatting>
  <conditionalFormatting sqref="D28:D29 D6 D4:M4">
    <cfRule type="cellIs" dxfId="417" priority="29" operator="equal">
      <formula>$D$4</formula>
    </cfRule>
  </conditionalFormatting>
  <conditionalFormatting sqref="I4:I6 I28:I29">
    <cfRule type="cellIs" dxfId="416" priority="28" operator="equal">
      <formula>$I$4</formula>
    </cfRule>
  </conditionalFormatting>
  <conditionalFormatting sqref="J4:J6 J28:J29">
    <cfRule type="cellIs" dxfId="415" priority="27" operator="equal">
      <formula>$J$4</formula>
    </cfRule>
  </conditionalFormatting>
  <conditionalFormatting sqref="K4:K6 K28:K29">
    <cfRule type="cellIs" dxfId="414" priority="26" operator="equal">
      <formula>$K$4</formula>
    </cfRule>
  </conditionalFormatting>
  <conditionalFormatting sqref="M4:M6">
    <cfRule type="cellIs" dxfId="413" priority="25" operator="equal">
      <formula>$L$4</formula>
    </cfRule>
  </conditionalFormatting>
  <conditionalFormatting sqref="T7:T28">
    <cfRule type="cellIs" dxfId="412" priority="22" operator="lessThan">
      <formula>0</formula>
    </cfRule>
    <cfRule type="cellIs" dxfId="411" priority="23" operator="lessThan">
      <formula>0</formula>
    </cfRule>
    <cfRule type="cellIs" dxfId="410" priority="24" operator="lessThan">
      <formula>0</formula>
    </cfRule>
  </conditionalFormatting>
  <conditionalFormatting sqref="D5:K5">
    <cfRule type="cellIs" dxfId="409" priority="21" operator="greaterThan">
      <formula>0</formula>
    </cfRule>
  </conditionalFormatting>
  <conditionalFormatting sqref="T6:T28">
    <cfRule type="cellIs" dxfId="408" priority="20" operator="lessThan">
      <formula>0</formula>
    </cfRule>
  </conditionalFormatting>
  <conditionalFormatting sqref="T7:T27">
    <cfRule type="cellIs" dxfId="407" priority="17" operator="lessThan">
      <formula>0</formula>
    </cfRule>
    <cfRule type="cellIs" dxfId="406" priority="18" operator="lessThan">
      <formula>0</formula>
    </cfRule>
    <cfRule type="cellIs" dxfId="405" priority="19" operator="lessThan">
      <formula>0</formula>
    </cfRule>
  </conditionalFormatting>
  <conditionalFormatting sqref="T7:T28">
    <cfRule type="cellIs" dxfId="404" priority="14" operator="lessThan">
      <formula>0</formula>
    </cfRule>
    <cfRule type="cellIs" dxfId="403" priority="15" operator="lessThan">
      <formula>0</formula>
    </cfRule>
    <cfRule type="cellIs" dxfId="402" priority="16" operator="lessThan">
      <formula>0</formula>
    </cfRule>
  </conditionalFormatting>
  <conditionalFormatting sqref="D5:K5">
    <cfRule type="cellIs" dxfId="401" priority="13" operator="greaterThan">
      <formula>0</formula>
    </cfRule>
  </conditionalFormatting>
  <conditionalFormatting sqref="L4 L6 L28:L29">
    <cfRule type="cellIs" dxfId="400" priority="12" operator="equal">
      <formula>$L$4</formula>
    </cfRule>
  </conditionalFormatting>
  <conditionalFormatting sqref="D7:S7">
    <cfRule type="cellIs" dxfId="399" priority="11" operator="greaterThan">
      <formula>0</formula>
    </cfRule>
  </conditionalFormatting>
  <conditionalFormatting sqref="D9:S9">
    <cfRule type="cellIs" dxfId="398" priority="10" operator="greaterThan">
      <formula>0</formula>
    </cfRule>
  </conditionalFormatting>
  <conditionalFormatting sqref="D11:S11">
    <cfRule type="cellIs" dxfId="397" priority="9" operator="greaterThan">
      <formula>0</formula>
    </cfRule>
  </conditionalFormatting>
  <conditionalFormatting sqref="D13:S13">
    <cfRule type="cellIs" dxfId="396" priority="8" operator="greaterThan">
      <formula>0</formula>
    </cfRule>
  </conditionalFormatting>
  <conditionalFormatting sqref="D15:S15">
    <cfRule type="cellIs" dxfId="395" priority="7" operator="greaterThan">
      <formula>0</formula>
    </cfRule>
  </conditionalFormatting>
  <conditionalFormatting sqref="D17:S17">
    <cfRule type="cellIs" dxfId="394" priority="6" operator="greaterThan">
      <formula>0</formula>
    </cfRule>
  </conditionalFormatting>
  <conditionalFormatting sqref="D19:S19">
    <cfRule type="cellIs" dxfId="393" priority="5" operator="greaterThan">
      <formula>0</formula>
    </cfRule>
  </conditionalFormatting>
  <conditionalFormatting sqref="D21:S21">
    <cfRule type="cellIs" dxfId="392" priority="4" operator="greaterThan">
      <formula>0</formula>
    </cfRule>
  </conditionalFormatting>
  <conditionalFormatting sqref="D23:S23">
    <cfRule type="cellIs" dxfId="391" priority="3" operator="greaterThan">
      <formula>0</formula>
    </cfRule>
  </conditionalFormatting>
  <conditionalFormatting sqref="D25:S25">
    <cfRule type="cellIs" dxfId="390" priority="2" operator="greaterThan">
      <formula>0</formula>
    </cfRule>
  </conditionalFormatting>
  <conditionalFormatting sqref="D27:S27">
    <cfRule type="cellIs" dxfId="389" priority="1" operator="greaterThan">
      <formula>0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7" activePane="bottomLeft" state="frozen"/>
      <selection pane="bottomLeft" activeCell="Q13" sqref="Q1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7.7109375" bestFit="1" customWidth="1"/>
    <col min="18" max="18" width="10.85546875" bestFit="1" customWidth="1"/>
  </cols>
  <sheetData>
    <row r="1" spans="1:20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0" ht="15.75" thickBo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20" ht="18.75" x14ac:dyDescent="0.25">
      <c r="A3" s="102" t="s">
        <v>76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0" x14ac:dyDescent="0.25">
      <c r="A4" s="106" t="s">
        <v>1</v>
      </c>
      <c r="B4" s="106"/>
      <c r="C4" s="1"/>
      <c r="D4" s="2">
        <f>'23'!D29</f>
        <v>478064</v>
      </c>
      <c r="E4" s="2">
        <f>'23'!E29</f>
        <v>2010</v>
      </c>
      <c r="F4" s="2">
        <f>'23'!F29</f>
        <v>9620</v>
      </c>
      <c r="G4" s="2">
        <f>'23'!G29</f>
        <v>1000</v>
      </c>
      <c r="H4" s="2">
        <f>'23'!H29</f>
        <v>7850</v>
      </c>
      <c r="I4" s="2">
        <f>'23'!I29</f>
        <v>271</v>
      </c>
      <c r="J4" s="2">
        <f>'23'!J29</f>
        <v>158</v>
      </c>
      <c r="K4" s="2">
        <f>'23'!K29</f>
        <v>358</v>
      </c>
      <c r="L4" s="2">
        <f>'23'!L29</f>
        <v>35</v>
      </c>
      <c r="M4" s="3"/>
      <c r="N4" s="107"/>
      <c r="O4" s="107"/>
      <c r="P4" s="107"/>
      <c r="Q4" s="107"/>
      <c r="R4" s="107"/>
      <c r="S4" s="107"/>
      <c r="T4" s="107"/>
    </row>
    <row r="5" spans="1:20" x14ac:dyDescent="0.25">
      <c r="A5" s="106" t="s">
        <v>2</v>
      </c>
      <c r="B5" s="106"/>
      <c r="C5" s="1"/>
      <c r="D5" s="1">
        <v>212468</v>
      </c>
      <c r="E5" s="4"/>
      <c r="F5" s="4"/>
      <c r="G5" s="4"/>
      <c r="H5" s="4"/>
      <c r="I5" s="1"/>
      <c r="J5" s="1"/>
      <c r="K5" s="1"/>
      <c r="L5" s="1"/>
      <c r="M5" s="5"/>
      <c r="N5" s="107"/>
      <c r="O5" s="107"/>
      <c r="P5" s="107"/>
      <c r="Q5" s="107"/>
      <c r="R5" s="107"/>
      <c r="S5" s="107"/>
      <c r="T5" s="10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10326</v>
      </c>
      <c r="E7" s="22"/>
      <c r="F7" s="22"/>
      <c r="G7" s="22"/>
      <c r="H7" s="22">
        <v>60</v>
      </c>
      <c r="I7" s="23"/>
      <c r="J7" s="23"/>
      <c r="K7" s="23"/>
      <c r="L7" s="23"/>
      <c r="M7" s="20">
        <f>D7+E7*20+F7*10+G7*9+H7*9</f>
        <v>10866</v>
      </c>
      <c r="N7" s="24">
        <f>D7+E7*20+F7*10+G7*9+H7*9+I7*191+J7*191+K7*182+L7*100</f>
        <v>10866</v>
      </c>
      <c r="O7" s="25">
        <f>M7*2.75%</f>
        <v>298.815</v>
      </c>
      <c r="P7" s="26"/>
      <c r="Q7" s="26">
        <v>97</v>
      </c>
      <c r="R7" s="29">
        <f>M7-(M7*2.75%)+I7*191+J7*191+K7*182+L7*100-Q7</f>
        <v>10470.184999999999</v>
      </c>
      <c r="S7" s="25">
        <f>M7*0.95%</f>
        <v>103.227</v>
      </c>
      <c r="T7" s="27">
        <f>S7-Q7</f>
        <v>6.2270000000000039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>
        <v>6144</v>
      </c>
      <c r="E8" s="30"/>
      <c r="F8" s="30">
        <v>70</v>
      </c>
      <c r="G8" s="30"/>
      <c r="H8" s="30">
        <v>100</v>
      </c>
      <c r="I8" s="20">
        <v>1</v>
      </c>
      <c r="J8" s="20"/>
      <c r="K8" s="20"/>
      <c r="L8" s="20"/>
      <c r="M8" s="20">
        <f t="shared" ref="M8:M27" si="0">D8+E8*20+F8*10+G8*9+H8*9</f>
        <v>7744</v>
      </c>
      <c r="N8" s="24">
        <f t="shared" ref="N8:N27" si="1">D8+E8*20+F8*10+G8*9+H8*9+I8*191+J8*191+K8*182+L8*100</f>
        <v>7935</v>
      </c>
      <c r="O8" s="25">
        <f t="shared" ref="O8:O27" si="2">M8*2.75%</f>
        <v>212.96</v>
      </c>
      <c r="P8" s="26"/>
      <c r="Q8" s="26"/>
      <c r="R8" s="29">
        <f t="shared" ref="R8:R27" si="3">M8-(M8*2.75%)+I8*191+J8*191+K8*182+L8*100-Q8</f>
        <v>7722.04</v>
      </c>
      <c r="S8" s="25">
        <f t="shared" ref="S8:S27" si="4">M8*0.95%</f>
        <v>73.567999999999998</v>
      </c>
      <c r="T8" s="27">
        <f t="shared" ref="T8:T27" si="5">S8-Q8</f>
        <v>73.567999999999998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10288</v>
      </c>
      <c r="E9" s="30"/>
      <c r="F9" s="30"/>
      <c r="G9" s="30"/>
      <c r="H9" s="30">
        <v>120</v>
      </c>
      <c r="I9" s="20">
        <v>6</v>
      </c>
      <c r="J9" s="20"/>
      <c r="K9" s="20">
        <v>2</v>
      </c>
      <c r="L9" s="20"/>
      <c r="M9" s="20">
        <f t="shared" si="0"/>
        <v>11368</v>
      </c>
      <c r="N9" s="24">
        <f t="shared" si="1"/>
        <v>12878</v>
      </c>
      <c r="O9" s="25">
        <f t="shared" si="2"/>
        <v>312.62</v>
      </c>
      <c r="P9" s="26">
        <v>500</v>
      </c>
      <c r="Q9" s="26">
        <v>105</v>
      </c>
      <c r="R9" s="29">
        <f t="shared" si="3"/>
        <v>12460.38</v>
      </c>
      <c r="S9" s="25">
        <f t="shared" si="4"/>
        <v>107.996</v>
      </c>
      <c r="T9" s="27">
        <f t="shared" si="5"/>
        <v>2.9959999999999951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4067</v>
      </c>
      <c r="E10" s="30"/>
      <c r="F10" s="30"/>
      <c r="G10" s="30"/>
      <c r="H10" s="30">
        <v>30</v>
      </c>
      <c r="I10" s="20">
        <v>4</v>
      </c>
      <c r="J10" s="20"/>
      <c r="K10" s="20"/>
      <c r="L10" s="20"/>
      <c r="M10" s="20">
        <f t="shared" si="0"/>
        <v>4337</v>
      </c>
      <c r="N10" s="24">
        <f t="shared" si="1"/>
        <v>5101</v>
      </c>
      <c r="O10" s="25">
        <f t="shared" si="2"/>
        <v>119.2675</v>
      </c>
      <c r="P10" s="26"/>
      <c r="Q10" s="26">
        <v>32</v>
      </c>
      <c r="R10" s="29">
        <f t="shared" si="3"/>
        <v>4949.7325000000001</v>
      </c>
      <c r="S10" s="25">
        <f t="shared" si="4"/>
        <v>41.201499999999996</v>
      </c>
      <c r="T10" s="27">
        <f t="shared" si="5"/>
        <v>9.2014999999999958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5965</v>
      </c>
      <c r="E11" s="30"/>
      <c r="F11" s="30"/>
      <c r="G11" s="32"/>
      <c r="H11" s="30"/>
      <c r="I11" s="20">
        <v>10</v>
      </c>
      <c r="J11" s="20"/>
      <c r="K11" s="20"/>
      <c r="L11" s="20"/>
      <c r="M11" s="20">
        <f t="shared" si="0"/>
        <v>5965</v>
      </c>
      <c r="N11" s="24">
        <f t="shared" si="1"/>
        <v>7875</v>
      </c>
      <c r="O11" s="25">
        <f t="shared" si="2"/>
        <v>164.03749999999999</v>
      </c>
      <c r="P11" s="26"/>
      <c r="Q11" s="26">
        <v>54</v>
      </c>
      <c r="R11" s="29">
        <f t="shared" si="3"/>
        <v>7656.9624999999996</v>
      </c>
      <c r="S11" s="25">
        <f t="shared" si="4"/>
        <v>56.667499999999997</v>
      </c>
      <c r="T11" s="27">
        <f t="shared" si="5"/>
        <v>2.6674999999999969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6375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6375</v>
      </c>
      <c r="N12" s="24">
        <f t="shared" si="1"/>
        <v>6375</v>
      </c>
      <c r="O12" s="25">
        <f t="shared" si="2"/>
        <v>175.3125</v>
      </c>
      <c r="P12" s="26"/>
      <c r="Q12" s="26">
        <v>30</v>
      </c>
      <c r="R12" s="29">
        <f t="shared" si="3"/>
        <v>6169.6875</v>
      </c>
      <c r="S12" s="25">
        <f t="shared" si="4"/>
        <v>60.5625</v>
      </c>
      <c r="T12" s="27">
        <f t="shared" si="5"/>
        <v>30.5625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5929</v>
      </c>
      <c r="E13" s="30"/>
      <c r="F13" s="30"/>
      <c r="G13" s="30"/>
      <c r="H13" s="30">
        <v>10</v>
      </c>
      <c r="I13" s="20">
        <v>1</v>
      </c>
      <c r="J13" s="20"/>
      <c r="K13" s="20"/>
      <c r="L13" s="20"/>
      <c r="M13" s="20">
        <f t="shared" si="0"/>
        <v>6019</v>
      </c>
      <c r="N13" s="24">
        <f t="shared" si="1"/>
        <v>6210</v>
      </c>
      <c r="O13" s="25">
        <f t="shared" si="2"/>
        <v>165.52250000000001</v>
      </c>
      <c r="P13" s="26"/>
      <c r="Q13" s="26"/>
      <c r="R13" s="29">
        <f t="shared" si="3"/>
        <v>6044.4775</v>
      </c>
      <c r="S13" s="25">
        <f t="shared" si="4"/>
        <v>57.180500000000002</v>
      </c>
      <c r="T13" s="27">
        <f t="shared" si="5"/>
        <v>57.180500000000002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>
        <v>17607</v>
      </c>
      <c r="E14" s="30"/>
      <c r="F14" s="30"/>
      <c r="G14" s="30">
        <v>60</v>
      </c>
      <c r="H14" s="30"/>
      <c r="I14" s="20">
        <v>5</v>
      </c>
      <c r="J14" s="20"/>
      <c r="K14" s="20">
        <v>5</v>
      </c>
      <c r="L14" s="20"/>
      <c r="M14" s="20">
        <f t="shared" si="0"/>
        <v>18147</v>
      </c>
      <c r="N14" s="24">
        <f t="shared" si="1"/>
        <v>20012</v>
      </c>
      <c r="O14" s="25">
        <f t="shared" si="2"/>
        <v>499.04250000000002</v>
      </c>
      <c r="P14" s="26"/>
      <c r="Q14" s="26"/>
      <c r="R14" s="29">
        <f t="shared" si="3"/>
        <v>19512.9575</v>
      </c>
      <c r="S14" s="25">
        <f t="shared" si="4"/>
        <v>172.3965</v>
      </c>
      <c r="T14" s="27">
        <f t="shared" si="5"/>
        <v>172.3965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>
        <v>13908</v>
      </c>
      <c r="E15" s="30"/>
      <c r="F15" s="30">
        <v>10</v>
      </c>
      <c r="G15" s="30">
        <v>10</v>
      </c>
      <c r="H15" s="30">
        <v>80</v>
      </c>
      <c r="I15" s="20"/>
      <c r="J15" s="20"/>
      <c r="K15" s="20"/>
      <c r="L15" s="20"/>
      <c r="M15" s="20">
        <f t="shared" si="0"/>
        <v>14818</v>
      </c>
      <c r="N15" s="24">
        <f t="shared" si="1"/>
        <v>14818</v>
      </c>
      <c r="O15" s="25">
        <f t="shared" si="2"/>
        <v>407.495</v>
      </c>
      <c r="P15" s="26"/>
      <c r="Q15" s="26">
        <v>131</v>
      </c>
      <c r="R15" s="29">
        <f t="shared" si="3"/>
        <v>14279.504999999999</v>
      </c>
      <c r="S15" s="25">
        <f t="shared" si="4"/>
        <v>140.77099999999999</v>
      </c>
      <c r="T15" s="27">
        <f t="shared" si="5"/>
        <v>9.7709999999999866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6575</v>
      </c>
      <c r="E16" s="30"/>
      <c r="F16" s="30"/>
      <c r="G16" s="30"/>
      <c r="H16" s="30">
        <v>200</v>
      </c>
      <c r="I16" s="20">
        <v>11</v>
      </c>
      <c r="J16" s="20">
        <v>2</v>
      </c>
      <c r="K16" s="20"/>
      <c r="L16" s="20"/>
      <c r="M16" s="20">
        <f t="shared" si="0"/>
        <v>8375</v>
      </c>
      <c r="N16" s="24">
        <f t="shared" si="1"/>
        <v>10858</v>
      </c>
      <c r="O16" s="25">
        <f t="shared" si="2"/>
        <v>230.3125</v>
      </c>
      <c r="P16" s="26"/>
      <c r="Q16" s="26">
        <v>98</v>
      </c>
      <c r="R16" s="29">
        <f t="shared" si="3"/>
        <v>10529.6875</v>
      </c>
      <c r="S16" s="25">
        <f t="shared" si="4"/>
        <v>79.5625</v>
      </c>
      <c r="T16" s="27">
        <f t="shared" si="5"/>
        <v>-18.4375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>
        <v>8659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8659</v>
      </c>
      <c r="N17" s="24">
        <f t="shared" si="1"/>
        <v>8659</v>
      </c>
      <c r="O17" s="25">
        <f t="shared" si="2"/>
        <v>238.1225</v>
      </c>
      <c r="P17" s="26"/>
      <c r="Q17" s="26">
        <v>81</v>
      </c>
      <c r="R17" s="29">
        <f t="shared" si="3"/>
        <v>8339.8775000000005</v>
      </c>
      <c r="S17" s="25">
        <f t="shared" si="4"/>
        <v>82.260499999999993</v>
      </c>
      <c r="T17" s="27">
        <f t="shared" si="5"/>
        <v>1.2604999999999933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>
        <v>11626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11626</v>
      </c>
      <c r="N18" s="24">
        <f t="shared" si="1"/>
        <v>11626</v>
      </c>
      <c r="O18" s="25">
        <f t="shared" si="2"/>
        <v>319.71499999999997</v>
      </c>
      <c r="P18" s="26"/>
      <c r="Q18" s="26">
        <v>106</v>
      </c>
      <c r="R18" s="29">
        <f t="shared" si="3"/>
        <v>11200.285</v>
      </c>
      <c r="S18" s="25">
        <f t="shared" si="4"/>
        <v>110.447</v>
      </c>
      <c r="T18" s="27">
        <f t="shared" si="5"/>
        <v>4.4470000000000027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>
        <v>8010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8010</v>
      </c>
      <c r="N19" s="24">
        <f t="shared" si="1"/>
        <v>8010</v>
      </c>
      <c r="O19" s="25">
        <f t="shared" si="2"/>
        <v>220.27500000000001</v>
      </c>
      <c r="P19" s="26"/>
      <c r="Q19" s="26">
        <v>150</v>
      </c>
      <c r="R19" s="29">
        <f t="shared" si="3"/>
        <v>7639.7250000000004</v>
      </c>
      <c r="S19" s="25">
        <f t="shared" si="4"/>
        <v>76.094999999999999</v>
      </c>
      <c r="T19" s="27">
        <f t="shared" si="5"/>
        <v>-73.905000000000001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6578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6578</v>
      </c>
      <c r="N20" s="24">
        <f t="shared" si="1"/>
        <v>6578</v>
      </c>
      <c r="O20" s="25">
        <f t="shared" si="2"/>
        <v>180.89500000000001</v>
      </c>
      <c r="P20" s="26"/>
      <c r="Q20" s="26">
        <v>117</v>
      </c>
      <c r="R20" s="29">
        <f t="shared" si="3"/>
        <v>6280.1049999999996</v>
      </c>
      <c r="S20" s="25">
        <f t="shared" si="4"/>
        <v>62.491</v>
      </c>
      <c r="T20" s="27">
        <f t="shared" si="5"/>
        <v>-54.509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>
        <v>6275</v>
      </c>
      <c r="E21" s="30"/>
      <c r="F21" s="30"/>
      <c r="G21" s="30"/>
      <c r="H21" s="30"/>
      <c r="I21" s="20">
        <v>4</v>
      </c>
      <c r="J21" s="20"/>
      <c r="K21" s="20"/>
      <c r="L21" s="20"/>
      <c r="M21" s="20">
        <f t="shared" si="0"/>
        <v>6275</v>
      </c>
      <c r="N21" s="24">
        <f t="shared" si="1"/>
        <v>7039</v>
      </c>
      <c r="O21" s="25">
        <f t="shared" si="2"/>
        <v>172.5625</v>
      </c>
      <c r="P21" s="26"/>
      <c r="Q21" s="26">
        <v>21</v>
      </c>
      <c r="R21" s="29">
        <f t="shared" si="3"/>
        <v>6845.4375</v>
      </c>
      <c r="S21" s="25">
        <f t="shared" si="4"/>
        <v>59.612499999999997</v>
      </c>
      <c r="T21" s="27">
        <f t="shared" si="5"/>
        <v>38.612499999999997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17997</v>
      </c>
      <c r="E22" s="30">
        <v>30</v>
      </c>
      <c r="F22" s="30">
        <v>50</v>
      </c>
      <c r="G22" s="20"/>
      <c r="H22" s="30"/>
      <c r="I22" s="20"/>
      <c r="J22" s="20"/>
      <c r="K22" s="20">
        <v>5</v>
      </c>
      <c r="L22" s="20"/>
      <c r="M22" s="20">
        <f t="shared" si="0"/>
        <v>19097</v>
      </c>
      <c r="N22" s="24">
        <f t="shared" si="1"/>
        <v>20007</v>
      </c>
      <c r="O22" s="25">
        <f t="shared" si="2"/>
        <v>525.16750000000002</v>
      </c>
      <c r="P22" s="26"/>
      <c r="Q22" s="26">
        <v>150</v>
      </c>
      <c r="R22" s="29">
        <f t="shared" si="3"/>
        <v>19331.8325</v>
      </c>
      <c r="S22" s="25">
        <f t="shared" si="4"/>
        <v>181.42150000000001</v>
      </c>
      <c r="T22" s="27">
        <f t="shared" si="5"/>
        <v>31.421500000000009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>
        <v>7534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7534</v>
      </c>
      <c r="N23" s="24">
        <f t="shared" si="1"/>
        <v>7534</v>
      </c>
      <c r="O23" s="25">
        <f t="shared" si="2"/>
        <v>207.185</v>
      </c>
      <c r="P23" s="26"/>
      <c r="Q23" s="26">
        <v>70</v>
      </c>
      <c r="R23" s="29">
        <f t="shared" si="3"/>
        <v>7256.8149999999996</v>
      </c>
      <c r="S23" s="25">
        <f t="shared" si="4"/>
        <v>71.572999999999993</v>
      </c>
      <c r="T23" s="27">
        <f t="shared" si="5"/>
        <v>1.5729999999999933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>
        <v>18000</v>
      </c>
      <c r="E24" s="30">
        <v>30</v>
      </c>
      <c r="F24" s="30"/>
      <c r="G24" s="30">
        <v>50</v>
      </c>
      <c r="H24" s="30">
        <v>200</v>
      </c>
      <c r="I24" s="20">
        <v>10</v>
      </c>
      <c r="J24" s="20"/>
      <c r="K24" s="20"/>
      <c r="L24" s="20"/>
      <c r="M24" s="20">
        <f t="shared" si="0"/>
        <v>20850</v>
      </c>
      <c r="N24" s="24">
        <f t="shared" si="1"/>
        <v>22760</v>
      </c>
      <c r="O24" s="25">
        <f t="shared" si="2"/>
        <v>573.375</v>
      </c>
      <c r="P24" s="26"/>
      <c r="Q24" s="26"/>
      <c r="R24" s="29">
        <f t="shared" si="3"/>
        <v>22186.625</v>
      </c>
      <c r="S24" s="25">
        <f t="shared" si="4"/>
        <v>198.07499999999999</v>
      </c>
      <c r="T24" s="27">
        <f t="shared" si="5"/>
        <v>198.07499999999999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>
        <v>8754</v>
      </c>
      <c r="E25" s="30"/>
      <c r="F25" s="30"/>
      <c r="G25" s="30">
        <v>10</v>
      </c>
      <c r="H25" s="30"/>
      <c r="I25" s="20"/>
      <c r="J25" s="20"/>
      <c r="K25" s="20"/>
      <c r="L25" s="20"/>
      <c r="M25" s="20">
        <f t="shared" si="0"/>
        <v>8844</v>
      </c>
      <c r="N25" s="24">
        <f t="shared" si="1"/>
        <v>8844</v>
      </c>
      <c r="O25" s="25">
        <f t="shared" si="2"/>
        <v>243.21</v>
      </c>
      <c r="P25" s="26">
        <v>18450</v>
      </c>
      <c r="Q25" s="26">
        <v>88</v>
      </c>
      <c r="R25" s="29">
        <f t="shared" si="3"/>
        <v>8512.7900000000009</v>
      </c>
      <c r="S25" s="25">
        <f t="shared" si="4"/>
        <v>84.018000000000001</v>
      </c>
      <c r="T25" s="27">
        <f t="shared" si="5"/>
        <v>-3.9819999999999993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>
        <v>6621</v>
      </c>
      <c r="E26" s="29"/>
      <c r="F26" s="30"/>
      <c r="G26" s="30">
        <v>10</v>
      </c>
      <c r="H26" s="30">
        <v>20</v>
      </c>
      <c r="I26" s="20"/>
      <c r="J26" s="20"/>
      <c r="K26" s="20"/>
      <c r="L26" s="20"/>
      <c r="M26" s="20">
        <f t="shared" si="0"/>
        <v>6891</v>
      </c>
      <c r="N26" s="24">
        <f t="shared" si="1"/>
        <v>6891</v>
      </c>
      <c r="O26" s="25">
        <f t="shared" si="2"/>
        <v>189.5025</v>
      </c>
      <c r="P26" s="26"/>
      <c r="Q26" s="26">
        <v>86</v>
      </c>
      <c r="R26" s="29">
        <f t="shared" si="3"/>
        <v>6615.4975000000004</v>
      </c>
      <c r="S26" s="25">
        <f t="shared" si="4"/>
        <v>65.464500000000001</v>
      </c>
      <c r="T26" s="27">
        <f t="shared" si="5"/>
        <v>-20.535499999999999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>
        <v>6961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6961</v>
      </c>
      <c r="N27" s="40">
        <f t="shared" si="1"/>
        <v>6961</v>
      </c>
      <c r="O27" s="25">
        <f t="shared" si="2"/>
        <v>191.42750000000001</v>
      </c>
      <c r="P27" s="41"/>
      <c r="Q27" s="41">
        <v>100</v>
      </c>
      <c r="R27" s="29">
        <f t="shared" si="3"/>
        <v>6669.5725000000002</v>
      </c>
      <c r="S27" s="42">
        <f t="shared" si="4"/>
        <v>66.129499999999993</v>
      </c>
      <c r="T27" s="43">
        <f t="shared" si="5"/>
        <v>-33.870500000000007</v>
      </c>
    </row>
    <row r="28" spans="1:20" ht="16.5" thickBot="1" x14ac:dyDescent="0.3">
      <c r="A28" s="92" t="s">
        <v>37</v>
      </c>
      <c r="B28" s="93"/>
      <c r="C28" s="94"/>
      <c r="D28" s="44">
        <f>SUM(D7:D27)</f>
        <v>194199</v>
      </c>
      <c r="E28" s="45">
        <f>SUM(E7:E27)</f>
        <v>60</v>
      </c>
      <c r="F28" s="45">
        <f t="shared" ref="F28:T28" si="6">SUM(F7:F27)</f>
        <v>130</v>
      </c>
      <c r="G28" s="45">
        <f t="shared" si="6"/>
        <v>140</v>
      </c>
      <c r="H28" s="45">
        <f t="shared" si="6"/>
        <v>820</v>
      </c>
      <c r="I28" s="45">
        <f t="shared" si="6"/>
        <v>52</v>
      </c>
      <c r="J28" s="45">
        <f t="shared" si="6"/>
        <v>2</v>
      </c>
      <c r="K28" s="45">
        <f t="shared" si="6"/>
        <v>12</v>
      </c>
      <c r="L28" s="45">
        <f t="shared" si="6"/>
        <v>0</v>
      </c>
      <c r="M28" s="45">
        <f t="shared" si="6"/>
        <v>205339</v>
      </c>
      <c r="N28" s="45">
        <f t="shared" si="6"/>
        <v>217837</v>
      </c>
      <c r="O28" s="46">
        <f t="shared" si="6"/>
        <v>5646.8225000000002</v>
      </c>
      <c r="P28" s="45">
        <f t="shared" si="6"/>
        <v>18950</v>
      </c>
      <c r="Q28" s="45">
        <f t="shared" si="6"/>
        <v>1516</v>
      </c>
      <c r="R28" s="45">
        <f t="shared" si="6"/>
        <v>210674.17750000002</v>
      </c>
      <c r="S28" s="45">
        <f t="shared" si="6"/>
        <v>1950.7205000000001</v>
      </c>
      <c r="T28" s="47">
        <f t="shared" si="6"/>
        <v>434.72049999999984</v>
      </c>
    </row>
    <row r="29" spans="1:20" ht="15.75" thickBot="1" x14ac:dyDescent="0.3">
      <c r="A29" s="95" t="s">
        <v>38</v>
      </c>
      <c r="B29" s="96"/>
      <c r="C29" s="97"/>
      <c r="D29" s="48">
        <f>D4+D5-D28</f>
        <v>496333</v>
      </c>
      <c r="E29" s="48">
        <f t="shared" ref="E29:L29" si="7">E4+E5-E28</f>
        <v>1950</v>
      </c>
      <c r="F29" s="48">
        <f t="shared" si="7"/>
        <v>9490</v>
      </c>
      <c r="G29" s="48">
        <f t="shared" si="7"/>
        <v>860</v>
      </c>
      <c r="H29" s="48">
        <f t="shared" si="7"/>
        <v>7030</v>
      </c>
      <c r="I29" s="48">
        <f t="shared" si="7"/>
        <v>219</v>
      </c>
      <c r="J29" s="48">
        <f t="shared" si="7"/>
        <v>156</v>
      </c>
      <c r="K29" s="48">
        <f t="shared" si="7"/>
        <v>346</v>
      </c>
      <c r="L29" s="48">
        <f t="shared" si="7"/>
        <v>35</v>
      </c>
      <c r="M29" s="98"/>
      <c r="N29" s="99"/>
      <c r="O29" s="99"/>
      <c r="P29" s="99"/>
      <c r="Q29" s="99"/>
      <c r="R29" s="99"/>
      <c r="S29" s="99"/>
      <c r="T29" s="10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88" priority="43" operator="equal">
      <formula>212030016606640</formula>
    </cfRule>
  </conditionalFormatting>
  <conditionalFormatting sqref="D29 E4:E6 E28:K29">
    <cfRule type="cellIs" dxfId="387" priority="41" operator="equal">
      <formula>$E$4</formula>
    </cfRule>
    <cfRule type="cellIs" dxfId="386" priority="42" operator="equal">
      <formula>2120</formula>
    </cfRule>
  </conditionalFormatting>
  <conditionalFormatting sqref="D29:E29 F4:F6 F28:F29">
    <cfRule type="cellIs" dxfId="385" priority="39" operator="equal">
      <formula>$F$4</formula>
    </cfRule>
    <cfRule type="cellIs" dxfId="384" priority="40" operator="equal">
      <formula>300</formula>
    </cfRule>
  </conditionalFormatting>
  <conditionalFormatting sqref="G4:G6 G28:G29">
    <cfRule type="cellIs" dxfId="383" priority="37" operator="equal">
      <formula>$G$4</formula>
    </cfRule>
    <cfRule type="cellIs" dxfId="382" priority="38" operator="equal">
      <formula>1660</formula>
    </cfRule>
  </conditionalFormatting>
  <conditionalFormatting sqref="H4:H6 H28:H29">
    <cfRule type="cellIs" dxfId="381" priority="35" operator="equal">
      <formula>$H$4</formula>
    </cfRule>
    <cfRule type="cellIs" dxfId="380" priority="36" operator="equal">
      <formula>6640</formula>
    </cfRule>
  </conditionalFormatting>
  <conditionalFormatting sqref="T6:T28">
    <cfRule type="cellIs" dxfId="379" priority="34" operator="lessThan">
      <formula>0</formula>
    </cfRule>
  </conditionalFormatting>
  <conditionalFormatting sqref="T7:T27">
    <cfRule type="cellIs" dxfId="378" priority="31" operator="lessThan">
      <formula>0</formula>
    </cfRule>
    <cfRule type="cellIs" dxfId="377" priority="32" operator="lessThan">
      <formula>0</formula>
    </cfRule>
    <cfRule type="cellIs" dxfId="376" priority="33" operator="lessThan">
      <formula>0</formula>
    </cfRule>
  </conditionalFormatting>
  <conditionalFormatting sqref="E4:E6 E28:K28">
    <cfRule type="cellIs" dxfId="375" priority="30" operator="equal">
      <formula>$E$4</formula>
    </cfRule>
  </conditionalFormatting>
  <conditionalFormatting sqref="D28:D29 D6 D4:M4">
    <cfRule type="cellIs" dxfId="374" priority="29" operator="equal">
      <formula>$D$4</formula>
    </cfRule>
  </conditionalFormatting>
  <conditionalFormatting sqref="I4:I6 I28:I29">
    <cfRule type="cellIs" dxfId="373" priority="28" operator="equal">
      <formula>$I$4</formula>
    </cfRule>
  </conditionalFormatting>
  <conditionalFormatting sqref="J4:J6 J28:J29">
    <cfRule type="cellIs" dxfId="372" priority="27" operator="equal">
      <formula>$J$4</formula>
    </cfRule>
  </conditionalFormatting>
  <conditionalFormatting sqref="K4:K6 K28:K29">
    <cfRule type="cellIs" dxfId="371" priority="26" operator="equal">
      <formula>$K$4</formula>
    </cfRule>
  </conditionalFormatting>
  <conditionalFormatting sqref="M4:M6">
    <cfRule type="cellIs" dxfId="370" priority="25" operator="equal">
      <formula>$L$4</formula>
    </cfRule>
  </conditionalFormatting>
  <conditionalFormatting sqref="T7:T28">
    <cfRule type="cellIs" dxfId="369" priority="22" operator="lessThan">
      <formula>0</formula>
    </cfRule>
    <cfRule type="cellIs" dxfId="368" priority="23" operator="lessThan">
      <formula>0</formula>
    </cfRule>
    <cfRule type="cellIs" dxfId="367" priority="24" operator="lessThan">
      <formula>0</formula>
    </cfRule>
  </conditionalFormatting>
  <conditionalFormatting sqref="D5:K5">
    <cfRule type="cellIs" dxfId="366" priority="21" operator="greaterThan">
      <formula>0</formula>
    </cfRule>
  </conditionalFormatting>
  <conditionalFormatting sqref="T6:T28">
    <cfRule type="cellIs" dxfId="365" priority="20" operator="lessThan">
      <formula>0</formula>
    </cfRule>
  </conditionalFormatting>
  <conditionalFormatting sqref="T7:T27">
    <cfRule type="cellIs" dxfId="364" priority="17" operator="lessThan">
      <formula>0</formula>
    </cfRule>
    <cfRule type="cellIs" dxfId="363" priority="18" operator="lessThan">
      <formula>0</formula>
    </cfRule>
    <cfRule type="cellIs" dxfId="362" priority="19" operator="lessThan">
      <formula>0</formula>
    </cfRule>
  </conditionalFormatting>
  <conditionalFormatting sqref="T7:T28">
    <cfRule type="cellIs" dxfId="361" priority="14" operator="lessThan">
      <formula>0</formula>
    </cfRule>
    <cfRule type="cellIs" dxfId="360" priority="15" operator="lessThan">
      <formula>0</formula>
    </cfRule>
    <cfRule type="cellIs" dxfId="359" priority="16" operator="lessThan">
      <formula>0</formula>
    </cfRule>
  </conditionalFormatting>
  <conditionalFormatting sqref="D5:K5">
    <cfRule type="cellIs" dxfId="358" priority="13" operator="greaterThan">
      <formula>0</formula>
    </cfRule>
  </conditionalFormatting>
  <conditionalFormatting sqref="L4 L6 L28:L29">
    <cfRule type="cellIs" dxfId="357" priority="12" operator="equal">
      <formula>$L$4</formula>
    </cfRule>
  </conditionalFormatting>
  <conditionalFormatting sqref="D7:S7">
    <cfRule type="cellIs" dxfId="356" priority="11" operator="greaterThan">
      <formula>0</formula>
    </cfRule>
  </conditionalFormatting>
  <conditionalFormatting sqref="D9:S9">
    <cfRule type="cellIs" dxfId="355" priority="10" operator="greaterThan">
      <formula>0</formula>
    </cfRule>
  </conditionalFormatting>
  <conditionalFormatting sqref="D11:S11">
    <cfRule type="cellIs" dxfId="354" priority="9" operator="greaterThan">
      <formula>0</formula>
    </cfRule>
  </conditionalFormatting>
  <conditionalFormatting sqref="D13:S13">
    <cfRule type="cellIs" dxfId="353" priority="8" operator="greaterThan">
      <formula>0</formula>
    </cfRule>
  </conditionalFormatting>
  <conditionalFormatting sqref="D15:S15">
    <cfRule type="cellIs" dxfId="352" priority="7" operator="greaterThan">
      <formula>0</formula>
    </cfRule>
  </conditionalFormatting>
  <conditionalFormatting sqref="D17:S17">
    <cfRule type="cellIs" dxfId="351" priority="6" operator="greaterThan">
      <formula>0</formula>
    </cfRule>
  </conditionalFormatting>
  <conditionalFormatting sqref="D19:S19">
    <cfRule type="cellIs" dxfId="350" priority="5" operator="greaterThan">
      <formula>0</formula>
    </cfRule>
  </conditionalFormatting>
  <conditionalFormatting sqref="D21:S21">
    <cfRule type="cellIs" dxfId="349" priority="4" operator="greaterThan">
      <formula>0</formula>
    </cfRule>
  </conditionalFormatting>
  <conditionalFormatting sqref="D23:S23">
    <cfRule type="cellIs" dxfId="348" priority="3" operator="greaterThan">
      <formula>0</formula>
    </cfRule>
  </conditionalFormatting>
  <conditionalFormatting sqref="D25:S25">
    <cfRule type="cellIs" dxfId="347" priority="2" operator="greaterThan">
      <formula>0</formula>
    </cfRule>
  </conditionalFormatting>
  <conditionalFormatting sqref="D27:S27">
    <cfRule type="cellIs" dxfId="346" priority="1" operator="greaterThan">
      <formula>0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7" activePane="bottomLeft" state="frozen"/>
      <selection pane="bottomLeft" activeCell="Q13" sqref="Q1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0" ht="15.75" thickBo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20" ht="18.75" x14ac:dyDescent="0.25">
      <c r="A3" s="102" t="s">
        <v>80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0" x14ac:dyDescent="0.25">
      <c r="A4" s="106" t="s">
        <v>1</v>
      </c>
      <c r="B4" s="106"/>
      <c r="C4" s="1"/>
      <c r="D4" s="2">
        <f>'24'!D29</f>
        <v>496333</v>
      </c>
      <c r="E4" s="2">
        <f>'24'!E29</f>
        <v>1950</v>
      </c>
      <c r="F4" s="2">
        <f>'24'!F29</f>
        <v>9490</v>
      </c>
      <c r="G4" s="2">
        <f>'24'!G29</f>
        <v>860</v>
      </c>
      <c r="H4" s="2">
        <f>'24'!H29</f>
        <v>7030</v>
      </c>
      <c r="I4" s="2">
        <f>'24'!I29</f>
        <v>219</v>
      </c>
      <c r="J4" s="2">
        <f>'24'!J29</f>
        <v>156</v>
      </c>
      <c r="K4" s="2">
        <f>'24'!K29</f>
        <v>346</v>
      </c>
      <c r="L4" s="2">
        <f>'24'!L29</f>
        <v>35</v>
      </c>
      <c r="M4" s="3"/>
      <c r="N4" s="107"/>
      <c r="O4" s="107"/>
      <c r="P4" s="107"/>
      <c r="Q4" s="107"/>
      <c r="R4" s="107"/>
      <c r="S4" s="107"/>
      <c r="T4" s="107"/>
    </row>
    <row r="5" spans="1:20" x14ac:dyDescent="0.25">
      <c r="A5" s="106" t="s">
        <v>2</v>
      </c>
      <c r="B5" s="106"/>
      <c r="C5" s="1"/>
      <c r="D5" s="1">
        <v>207792</v>
      </c>
      <c r="E5" s="4"/>
      <c r="F5" s="4"/>
      <c r="G5" s="4"/>
      <c r="H5" s="4"/>
      <c r="I5" s="1">
        <v>500</v>
      </c>
      <c r="J5" s="1"/>
      <c r="K5" s="1"/>
      <c r="L5" s="1"/>
      <c r="M5" s="5"/>
      <c r="N5" s="107"/>
      <c r="O5" s="107"/>
      <c r="P5" s="107"/>
      <c r="Q5" s="107"/>
      <c r="R5" s="107"/>
      <c r="S5" s="107"/>
      <c r="T5" s="10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9667</v>
      </c>
      <c r="E7" s="22">
        <v>10</v>
      </c>
      <c r="F7" s="22">
        <v>10</v>
      </c>
      <c r="G7" s="22"/>
      <c r="H7" s="22">
        <v>100</v>
      </c>
      <c r="I7" s="23">
        <v>1</v>
      </c>
      <c r="J7" s="23"/>
      <c r="K7" s="23"/>
      <c r="L7" s="23"/>
      <c r="M7" s="20">
        <f>D7+E7*20+F7*10+G7*9+H7*9</f>
        <v>10867</v>
      </c>
      <c r="N7" s="24">
        <f>D7+E7*20+F7*10+G7*9+H7*9+I7*191+J7*191+K7*182+L7*100</f>
        <v>11058</v>
      </c>
      <c r="O7" s="25">
        <f>M7*2.75%</f>
        <v>298.84250000000003</v>
      </c>
      <c r="P7" s="26"/>
      <c r="Q7" s="26">
        <v>99</v>
      </c>
      <c r="R7" s="29">
        <f>M7-(M7*2.75%)+I7*191+J7*191+K7*182+L7*100-Q7</f>
        <v>10660.157499999999</v>
      </c>
      <c r="S7" s="25">
        <f>M7*0.95%</f>
        <v>103.23649999999999</v>
      </c>
      <c r="T7" s="27">
        <f>S7-Q7</f>
        <v>4.2364999999999924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>
        <v>5659</v>
      </c>
      <c r="E8" s="30"/>
      <c r="F8" s="30">
        <v>20</v>
      </c>
      <c r="G8" s="30">
        <v>20</v>
      </c>
      <c r="H8" s="30">
        <v>40</v>
      </c>
      <c r="I8" s="20">
        <v>2</v>
      </c>
      <c r="J8" s="20"/>
      <c r="K8" s="20"/>
      <c r="L8" s="20"/>
      <c r="M8" s="20">
        <f t="shared" ref="M8:M27" si="0">D8+E8*20+F8*10+G8*9+H8*9</f>
        <v>6399</v>
      </c>
      <c r="N8" s="24">
        <f t="shared" ref="N8:N27" si="1">D8+E8*20+F8*10+G8*9+H8*9+I8*191+J8*191+K8*182+L8*100</f>
        <v>6781</v>
      </c>
      <c r="O8" s="25">
        <f t="shared" ref="O8:O27" si="2">M8*2.75%</f>
        <v>175.9725</v>
      </c>
      <c r="P8" s="26"/>
      <c r="Q8" s="26"/>
      <c r="R8" s="29">
        <f t="shared" ref="R8:R27" si="3">M8-(M8*2.75%)+I8*191+J8*191+K8*182+L8*100-Q8</f>
        <v>6605.0275000000001</v>
      </c>
      <c r="S8" s="25">
        <f t="shared" ref="S8:S27" si="4">M8*0.95%</f>
        <v>60.790500000000002</v>
      </c>
      <c r="T8" s="27">
        <f t="shared" ref="T8:T27" si="5">S8-Q8</f>
        <v>60.790500000000002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16553</v>
      </c>
      <c r="E9" s="30"/>
      <c r="F9" s="30"/>
      <c r="G9" s="30"/>
      <c r="H9" s="30">
        <v>250</v>
      </c>
      <c r="I9" s="20">
        <v>3</v>
      </c>
      <c r="J9" s="20"/>
      <c r="K9" s="20">
        <v>1</v>
      </c>
      <c r="L9" s="20"/>
      <c r="M9" s="20">
        <f t="shared" si="0"/>
        <v>18803</v>
      </c>
      <c r="N9" s="24">
        <f t="shared" si="1"/>
        <v>19558</v>
      </c>
      <c r="O9" s="25">
        <f t="shared" si="2"/>
        <v>517.08249999999998</v>
      </c>
      <c r="P9" s="26"/>
      <c r="Q9" s="26">
        <v>111</v>
      </c>
      <c r="R9" s="29">
        <f>M9-(M9*2.75%)+I9*191+J9*191+K9*182+L9*100-Q9</f>
        <v>18929.9175</v>
      </c>
      <c r="S9" s="25">
        <f t="shared" si="4"/>
        <v>178.6285</v>
      </c>
      <c r="T9" s="27">
        <f t="shared" si="5"/>
        <v>67.628500000000003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4627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4627</v>
      </c>
      <c r="N10" s="24">
        <f t="shared" si="1"/>
        <v>4627</v>
      </c>
      <c r="O10" s="25">
        <f t="shared" si="2"/>
        <v>127.24250000000001</v>
      </c>
      <c r="P10" s="26"/>
      <c r="Q10" s="26">
        <v>30</v>
      </c>
      <c r="R10" s="29">
        <f t="shared" si="3"/>
        <v>4469.7574999999997</v>
      </c>
      <c r="S10" s="25">
        <f t="shared" si="4"/>
        <v>43.956499999999998</v>
      </c>
      <c r="T10" s="27">
        <f t="shared" si="5"/>
        <v>13.956499999999998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5813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5813</v>
      </c>
      <c r="N11" s="24">
        <f t="shared" si="1"/>
        <v>5813</v>
      </c>
      <c r="O11" s="25">
        <f t="shared" si="2"/>
        <v>159.85749999999999</v>
      </c>
      <c r="P11" s="26"/>
      <c r="Q11" s="26">
        <v>33</v>
      </c>
      <c r="R11" s="29">
        <f t="shared" si="3"/>
        <v>5620.1424999999999</v>
      </c>
      <c r="S11" s="25">
        <f t="shared" si="4"/>
        <v>55.223500000000001</v>
      </c>
      <c r="T11" s="27">
        <f t="shared" si="5"/>
        <v>22.223500000000001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5251</v>
      </c>
      <c r="E12" s="30">
        <v>250</v>
      </c>
      <c r="F12" s="30">
        <v>250</v>
      </c>
      <c r="G12" s="30"/>
      <c r="H12" s="30">
        <v>250</v>
      </c>
      <c r="I12" s="20">
        <v>25</v>
      </c>
      <c r="J12" s="20">
        <v>25</v>
      </c>
      <c r="K12" s="20"/>
      <c r="L12" s="20"/>
      <c r="M12" s="20">
        <f t="shared" si="0"/>
        <v>15001</v>
      </c>
      <c r="N12" s="24">
        <f t="shared" si="1"/>
        <v>24551</v>
      </c>
      <c r="O12" s="25">
        <f t="shared" si="2"/>
        <v>412.52749999999997</v>
      </c>
      <c r="P12" s="26"/>
      <c r="Q12" s="26">
        <v>38</v>
      </c>
      <c r="R12" s="29">
        <f t="shared" si="3"/>
        <v>24100.4725</v>
      </c>
      <c r="S12" s="25">
        <f t="shared" si="4"/>
        <v>142.5095</v>
      </c>
      <c r="T12" s="27">
        <f t="shared" si="5"/>
        <v>104.5095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5040</v>
      </c>
      <c r="E13" s="30"/>
      <c r="F13" s="30"/>
      <c r="G13" s="30"/>
      <c r="H13" s="30">
        <v>60</v>
      </c>
      <c r="I13" s="20"/>
      <c r="J13" s="20">
        <v>25</v>
      </c>
      <c r="K13" s="20"/>
      <c r="L13" s="20"/>
      <c r="M13" s="20">
        <f t="shared" si="0"/>
        <v>5580</v>
      </c>
      <c r="N13" s="24">
        <f t="shared" si="1"/>
        <v>10355</v>
      </c>
      <c r="O13" s="25">
        <f t="shared" si="2"/>
        <v>153.44999999999999</v>
      </c>
      <c r="P13" s="26"/>
      <c r="Q13" s="26"/>
      <c r="R13" s="29">
        <f t="shared" si="3"/>
        <v>10201.549999999999</v>
      </c>
      <c r="S13" s="25">
        <f t="shared" si="4"/>
        <v>53.01</v>
      </c>
      <c r="T13" s="27">
        <f t="shared" si="5"/>
        <v>53.01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>
        <v>11837</v>
      </c>
      <c r="E14" s="30"/>
      <c r="F14" s="30"/>
      <c r="G14" s="30"/>
      <c r="H14" s="30">
        <v>100</v>
      </c>
      <c r="I14" s="20"/>
      <c r="J14" s="20"/>
      <c r="K14" s="20"/>
      <c r="L14" s="20"/>
      <c r="M14" s="20">
        <f t="shared" si="0"/>
        <v>12737</v>
      </c>
      <c r="N14" s="24">
        <f t="shared" si="1"/>
        <v>12737</v>
      </c>
      <c r="O14" s="25">
        <f t="shared" si="2"/>
        <v>350.26749999999998</v>
      </c>
      <c r="P14" s="26"/>
      <c r="Q14" s="26"/>
      <c r="R14" s="29">
        <f t="shared" si="3"/>
        <v>12386.7325</v>
      </c>
      <c r="S14" s="25">
        <f t="shared" si="4"/>
        <v>121.00149999999999</v>
      </c>
      <c r="T14" s="27">
        <f t="shared" si="5"/>
        <v>121.00149999999999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>
        <v>14117</v>
      </c>
      <c r="E15" s="30"/>
      <c r="F15" s="30"/>
      <c r="G15" s="30"/>
      <c r="H15" s="30"/>
      <c r="I15" s="20">
        <v>5</v>
      </c>
      <c r="J15" s="20"/>
      <c r="K15" s="20"/>
      <c r="L15" s="20"/>
      <c r="M15" s="20">
        <f t="shared" si="0"/>
        <v>14117</v>
      </c>
      <c r="N15" s="24">
        <f t="shared" si="1"/>
        <v>15072</v>
      </c>
      <c r="O15" s="25">
        <f t="shared" si="2"/>
        <v>388.21750000000003</v>
      </c>
      <c r="P15" s="26"/>
      <c r="Q15" s="26">
        <v>134</v>
      </c>
      <c r="R15" s="29">
        <f t="shared" si="3"/>
        <v>14549.782499999999</v>
      </c>
      <c r="S15" s="25">
        <f t="shared" si="4"/>
        <v>134.11150000000001</v>
      </c>
      <c r="T15" s="27">
        <f t="shared" si="5"/>
        <v>0.11150000000000659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10911</v>
      </c>
      <c r="E16" s="30"/>
      <c r="F16" s="30"/>
      <c r="G16" s="30"/>
      <c r="H16" s="30">
        <v>10</v>
      </c>
      <c r="I16" s="20">
        <v>2</v>
      </c>
      <c r="J16" s="20"/>
      <c r="K16" s="20"/>
      <c r="L16" s="20"/>
      <c r="M16" s="20">
        <f t="shared" si="0"/>
        <v>11001</v>
      </c>
      <c r="N16" s="24">
        <f t="shared" si="1"/>
        <v>11383</v>
      </c>
      <c r="O16" s="25">
        <f t="shared" si="2"/>
        <v>302.52749999999997</v>
      </c>
      <c r="P16" s="26"/>
      <c r="Q16" s="26">
        <v>103</v>
      </c>
      <c r="R16" s="29">
        <f t="shared" si="3"/>
        <v>10977.4725</v>
      </c>
      <c r="S16" s="25">
        <f t="shared" si="4"/>
        <v>104.5095</v>
      </c>
      <c r="T16" s="27">
        <f t="shared" si="5"/>
        <v>1.5095000000000027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>
        <v>13275</v>
      </c>
      <c r="E17" s="30"/>
      <c r="F17" s="30">
        <v>50</v>
      </c>
      <c r="G17" s="30">
        <v>100</v>
      </c>
      <c r="H17" s="30"/>
      <c r="I17" s="20">
        <v>8</v>
      </c>
      <c r="J17" s="20"/>
      <c r="K17" s="20">
        <v>5</v>
      </c>
      <c r="L17" s="20"/>
      <c r="M17" s="20">
        <f t="shared" si="0"/>
        <v>14675</v>
      </c>
      <c r="N17" s="24">
        <f t="shared" si="1"/>
        <v>17113</v>
      </c>
      <c r="O17" s="25">
        <f t="shared" si="2"/>
        <v>403.5625</v>
      </c>
      <c r="P17" s="26"/>
      <c r="Q17" s="26">
        <v>100</v>
      </c>
      <c r="R17" s="29">
        <f t="shared" si="3"/>
        <v>16609.4375</v>
      </c>
      <c r="S17" s="25">
        <f t="shared" si="4"/>
        <v>139.41249999999999</v>
      </c>
      <c r="T17" s="27">
        <f t="shared" si="5"/>
        <v>39.412499999999994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>
        <v>8950</v>
      </c>
      <c r="E18" s="30">
        <v>50</v>
      </c>
      <c r="F18" s="30">
        <v>110</v>
      </c>
      <c r="G18" s="30"/>
      <c r="H18" s="30">
        <v>200</v>
      </c>
      <c r="I18" s="20"/>
      <c r="J18" s="20"/>
      <c r="K18" s="20"/>
      <c r="L18" s="20"/>
      <c r="M18" s="20">
        <f t="shared" si="0"/>
        <v>12850</v>
      </c>
      <c r="N18" s="24">
        <f t="shared" si="1"/>
        <v>12850</v>
      </c>
      <c r="O18" s="25">
        <f t="shared" si="2"/>
        <v>353.375</v>
      </c>
      <c r="P18" s="26"/>
      <c r="Q18" s="26">
        <v>147</v>
      </c>
      <c r="R18" s="29">
        <f t="shared" si="3"/>
        <v>12349.625</v>
      </c>
      <c r="S18" s="25">
        <f t="shared" si="4"/>
        <v>122.075</v>
      </c>
      <c r="T18" s="27">
        <f t="shared" si="5"/>
        <v>-24.924999999999997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>
        <v>6475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6475</v>
      </c>
      <c r="N19" s="24">
        <f t="shared" si="1"/>
        <v>6475</v>
      </c>
      <c r="O19" s="25">
        <f t="shared" si="2"/>
        <v>178.0625</v>
      </c>
      <c r="P19" s="26"/>
      <c r="Q19" s="26">
        <v>147</v>
      </c>
      <c r="R19" s="29">
        <f t="shared" si="3"/>
        <v>6149.9375</v>
      </c>
      <c r="S19" s="25">
        <f t="shared" si="4"/>
        <v>61.512499999999996</v>
      </c>
      <c r="T19" s="27">
        <f t="shared" si="5"/>
        <v>-85.487500000000011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2157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2157</v>
      </c>
      <c r="N20" s="24">
        <f t="shared" si="1"/>
        <v>2157</v>
      </c>
      <c r="O20" s="25">
        <f t="shared" si="2"/>
        <v>59.317500000000003</v>
      </c>
      <c r="P20" s="26"/>
      <c r="Q20" s="26">
        <v>28</v>
      </c>
      <c r="R20" s="29">
        <f t="shared" si="3"/>
        <v>2069.6824999999999</v>
      </c>
      <c r="S20" s="25">
        <f t="shared" si="4"/>
        <v>20.491499999999998</v>
      </c>
      <c r="T20" s="27">
        <f t="shared" si="5"/>
        <v>-7.5085000000000015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>
        <v>6379</v>
      </c>
      <c r="E21" s="30"/>
      <c r="F21" s="30">
        <v>100</v>
      </c>
      <c r="G21" s="30"/>
      <c r="H21" s="30"/>
      <c r="I21" s="20">
        <v>2</v>
      </c>
      <c r="J21" s="20"/>
      <c r="K21" s="20"/>
      <c r="L21" s="20"/>
      <c r="M21" s="20">
        <f t="shared" si="0"/>
        <v>7379</v>
      </c>
      <c r="N21" s="24">
        <f t="shared" si="1"/>
        <v>7761</v>
      </c>
      <c r="O21" s="25">
        <f t="shared" si="2"/>
        <v>202.92250000000001</v>
      </c>
      <c r="P21" s="26"/>
      <c r="Q21" s="26">
        <v>18</v>
      </c>
      <c r="R21" s="29">
        <f t="shared" si="3"/>
        <v>7540.0775000000003</v>
      </c>
      <c r="S21" s="25">
        <f t="shared" si="4"/>
        <v>70.100499999999997</v>
      </c>
      <c r="T21" s="27">
        <f t="shared" si="5"/>
        <v>52.100499999999997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11041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11041</v>
      </c>
      <c r="N22" s="24">
        <f t="shared" si="1"/>
        <v>11041</v>
      </c>
      <c r="O22" s="25">
        <f t="shared" si="2"/>
        <v>303.6275</v>
      </c>
      <c r="P22" s="26"/>
      <c r="Q22" s="26">
        <v>105</v>
      </c>
      <c r="R22" s="29">
        <f t="shared" si="3"/>
        <v>10632.372499999999</v>
      </c>
      <c r="S22" s="25">
        <f t="shared" si="4"/>
        <v>104.8895</v>
      </c>
      <c r="T22" s="27">
        <f t="shared" si="5"/>
        <v>-0.11050000000000182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>
        <v>6169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6169</v>
      </c>
      <c r="N23" s="24">
        <f t="shared" si="1"/>
        <v>6169</v>
      </c>
      <c r="O23" s="25">
        <f t="shared" si="2"/>
        <v>169.64750000000001</v>
      </c>
      <c r="P23" s="26">
        <v>14035</v>
      </c>
      <c r="Q23" s="26">
        <v>60</v>
      </c>
      <c r="R23" s="29">
        <f t="shared" si="3"/>
        <v>5939.3525</v>
      </c>
      <c r="S23" s="25">
        <f t="shared" si="4"/>
        <v>58.605499999999999</v>
      </c>
      <c r="T23" s="27">
        <f t="shared" si="5"/>
        <v>-1.3945000000000007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>
        <v>12643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12643</v>
      </c>
      <c r="N24" s="24">
        <f t="shared" si="1"/>
        <v>12643</v>
      </c>
      <c r="O24" s="25">
        <f t="shared" si="2"/>
        <v>347.6825</v>
      </c>
      <c r="P24" s="26"/>
      <c r="Q24" s="26">
        <v>95</v>
      </c>
      <c r="R24" s="29">
        <f t="shared" si="3"/>
        <v>12200.317499999999</v>
      </c>
      <c r="S24" s="25">
        <f t="shared" si="4"/>
        <v>120.10849999999999</v>
      </c>
      <c r="T24" s="27">
        <f t="shared" si="5"/>
        <v>25.108499999999992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>
        <v>5553</v>
      </c>
      <c r="E25" s="30"/>
      <c r="F25" s="30"/>
      <c r="G25" s="30"/>
      <c r="H25" s="30"/>
      <c r="I25" s="20"/>
      <c r="J25" s="20"/>
      <c r="K25" s="20">
        <v>1</v>
      </c>
      <c r="L25" s="20"/>
      <c r="M25" s="20">
        <f t="shared" si="0"/>
        <v>5553</v>
      </c>
      <c r="N25" s="24">
        <f t="shared" si="1"/>
        <v>5735</v>
      </c>
      <c r="O25" s="25">
        <f t="shared" si="2"/>
        <v>152.70750000000001</v>
      </c>
      <c r="P25" s="26"/>
      <c r="Q25" s="26">
        <v>82</v>
      </c>
      <c r="R25" s="29">
        <f t="shared" si="3"/>
        <v>5500.2924999999996</v>
      </c>
      <c r="S25" s="25">
        <f t="shared" si="4"/>
        <v>52.753499999999995</v>
      </c>
      <c r="T25" s="27">
        <f t="shared" si="5"/>
        <v>-29.246500000000005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>
        <v>7914</v>
      </c>
      <c r="E26" s="29">
        <v>100</v>
      </c>
      <c r="F26" s="30">
        <v>100</v>
      </c>
      <c r="G26" s="30"/>
      <c r="H26" s="30">
        <v>70</v>
      </c>
      <c r="I26" s="20">
        <v>15</v>
      </c>
      <c r="J26" s="20"/>
      <c r="K26" s="20"/>
      <c r="L26" s="20"/>
      <c r="M26" s="20">
        <f t="shared" si="0"/>
        <v>11544</v>
      </c>
      <c r="N26" s="24">
        <f t="shared" si="1"/>
        <v>14409</v>
      </c>
      <c r="O26" s="25">
        <f t="shared" si="2"/>
        <v>317.45999999999998</v>
      </c>
      <c r="P26" s="26"/>
      <c r="Q26" s="26">
        <v>117</v>
      </c>
      <c r="R26" s="29">
        <f t="shared" si="3"/>
        <v>13974.54</v>
      </c>
      <c r="S26" s="25">
        <f t="shared" si="4"/>
        <v>109.66799999999999</v>
      </c>
      <c r="T26" s="27">
        <f t="shared" si="5"/>
        <v>-7.3320000000000078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>
        <v>9457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9457</v>
      </c>
      <c r="N27" s="40">
        <f t="shared" si="1"/>
        <v>9457</v>
      </c>
      <c r="O27" s="25">
        <f t="shared" si="2"/>
        <v>260.0675</v>
      </c>
      <c r="P27" s="41">
        <v>15000</v>
      </c>
      <c r="Q27" s="41">
        <v>100</v>
      </c>
      <c r="R27" s="29">
        <f t="shared" si="3"/>
        <v>9096.9325000000008</v>
      </c>
      <c r="S27" s="42">
        <f t="shared" si="4"/>
        <v>89.841499999999996</v>
      </c>
      <c r="T27" s="43">
        <f t="shared" si="5"/>
        <v>-10.158500000000004</v>
      </c>
    </row>
    <row r="28" spans="1:20" ht="16.5" thickBot="1" x14ac:dyDescent="0.3">
      <c r="A28" s="92" t="s">
        <v>37</v>
      </c>
      <c r="B28" s="93"/>
      <c r="C28" s="94"/>
      <c r="D28" s="44">
        <f>SUM(D7:D27)</f>
        <v>179488</v>
      </c>
      <c r="E28" s="45">
        <f>SUM(E7:E27)</f>
        <v>410</v>
      </c>
      <c r="F28" s="45">
        <f t="shared" ref="F28:T28" si="6">SUM(F7:F27)</f>
        <v>640</v>
      </c>
      <c r="G28" s="45">
        <f t="shared" si="6"/>
        <v>120</v>
      </c>
      <c r="H28" s="45">
        <f t="shared" si="6"/>
        <v>1080</v>
      </c>
      <c r="I28" s="45">
        <f t="shared" si="6"/>
        <v>63</v>
      </c>
      <c r="J28" s="45">
        <f t="shared" si="6"/>
        <v>50</v>
      </c>
      <c r="K28" s="45">
        <f t="shared" si="6"/>
        <v>7</v>
      </c>
      <c r="L28" s="45">
        <f t="shared" si="6"/>
        <v>0</v>
      </c>
      <c r="M28" s="45">
        <f t="shared" si="6"/>
        <v>204888</v>
      </c>
      <c r="N28" s="45">
        <f t="shared" si="6"/>
        <v>227745</v>
      </c>
      <c r="O28" s="46">
        <f t="shared" si="6"/>
        <v>5634.420000000001</v>
      </c>
      <c r="P28" s="45">
        <f t="shared" si="6"/>
        <v>29035</v>
      </c>
      <c r="Q28" s="45">
        <f t="shared" si="6"/>
        <v>1547</v>
      </c>
      <c r="R28" s="45">
        <f t="shared" si="6"/>
        <v>220563.58000000005</v>
      </c>
      <c r="S28" s="45">
        <f t="shared" si="6"/>
        <v>1946.4359999999999</v>
      </c>
      <c r="T28" s="47">
        <f t="shared" si="6"/>
        <v>399.43599999999992</v>
      </c>
    </row>
    <row r="29" spans="1:20" ht="15.75" thickBot="1" x14ac:dyDescent="0.3">
      <c r="A29" s="95" t="s">
        <v>38</v>
      </c>
      <c r="B29" s="96"/>
      <c r="C29" s="97"/>
      <c r="D29" s="48">
        <f>D4+D5-D28</f>
        <v>524637</v>
      </c>
      <c r="E29" s="48">
        <f t="shared" ref="E29:L29" si="7">E4+E5-E28</f>
        <v>1540</v>
      </c>
      <c r="F29" s="48">
        <f t="shared" si="7"/>
        <v>8850</v>
      </c>
      <c r="G29" s="48">
        <f t="shared" si="7"/>
        <v>740</v>
      </c>
      <c r="H29" s="48">
        <f t="shared" si="7"/>
        <v>5950</v>
      </c>
      <c r="I29" s="48">
        <f t="shared" si="7"/>
        <v>656</v>
      </c>
      <c r="J29" s="48">
        <f t="shared" si="7"/>
        <v>106</v>
      </c>
      <c r="K29" s="48">
        <f t="shared" si="7"/>
        <v>339</v>
      </c>
      <c r="L29" s="48">
        <f t="shared" si="7"/>
        <v>35</v>
      </c>
      <c r="M29" s="98"/>
      <c r="N29" s="99"/>
      <c r="O29" s="99"/>
      <c r="P29" s="99"/>
      <c r="Q29" s="99"/>
      <c r="R29" s="99"/>
      <c r="S29" s="99"/>
      <c r="T29" s="10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45" priority="43" operator="equal">
      <formula>212030016606640</formula>
    </cfRule>
  </conditionalFormatting>
  <conditionalFormatting sqref="D29 E4:E6 E28:K29">
    <cfRule type="cellIs" dxfId="344" priority="41" operator="equal">
      <formula>$E$4</formula>
    </cfRule>
    <cfRule type="cellIs" dxfId="343" priority="42" operator="equal">
      <formula>2120</formula>
    </cfRule>
  </conditionalFormatting>
  <conditionalFormatting sqref="D29:E29 F4:F6 F28:F29">
    <cfRule type="cellIs" dxfId="342" priority="39" operator="equal">
      <formula>$F$4</formula>
    </cfRule>
    <cfRule type="cellIs" dxfId="341" priority="40" operator="equal">
      <formula>300</formula>
    </cfRule>
  </conditionalFormatting>
  <conditionalFormatting sqref="G4:G6 G28:G29">
    <cfRule type="cellIs" dxfId="340" priority="37" operator="equal">
      <formula>$G$4</formula>
    </cfRule>
    <cfRule type="cellIs" dxfId="339" priority="38" operator="equal">
      <formula>1660</formula>
    </cfRule>
  </conditionalFormatting>
  <conditionalFormatting sqref="H4:H6 H28:H29">
    <cfRule type="cellIs" dxfId="338" priority="35" operator="equal">
      <formula>$H$4</formula>
    </cfRule>
    <cfRule type="cellIs" dxfId="337" priority="36" operator="equal">
      <formula>6640</formula>
    </cfRule>
  </conditionalFormatting>
  <conditionalFormatting sqref="T6:T28">
    <cfRule type="cellIs" dxfId="336" priority="34" operator="lessThan">
      <formula>0</formula>
    </cfRule>
  </conditionalFormatting>
  <conditionalFormatting sqref="T7:T27">
    <cfRule type="cellIs" dxfId="335" priority="31" operator="lessThan">
      <formula>0</formula>
    </cfRule>
    <cfRule type="cellIs" dxfId="334" priority="32" operator="lessThan">
      <formula>0</formula>
    </cfRule>
    <cfRule type="cellIs" dxfId="333" priority="33" operator="lessThan">
      <formula>0</formula>
    </cfRule>
  </conditionalFormatting>
  <conditionalFormatting sqref="E4:E6 E28:K28">
    <cfRule type="cellIs" dxfId="332" priority="30" operator="equal">
      <formula>$E$4</formula>
    </cfRule>
  </conditionalFormatting>
  <conditionalFormatting sqref="D28:D29 D6 D4:M4">
    <cfRule type="cellIs" dxfId="331" priority="29" operator="equal">
      <formula>$D$4</formula>
    </cfRule>
  </conditionalFormatting>
  <conditionalFormatting sqref="I4:I6 I28:I29">
    <cfRule type="cellIs" dxfId="330" priority="28" operator="equal">
      <formula>$I$4</formula>
    </cfRule>
  </conditionalFormatting>
  <conditionalFormatting sqref="J4:J6 J28:J29">
    <cfRule type="cellIs" dxfId="329" priority="27" operator="equal">
      <formula>$J$4</formula>
    </cfRule>
  </conditionalFormatting>
  <conditionalFormatting sqref="K4:K6 K28:K29">
    <cfRule type="cellIs" dxfId="328" priority="26" operator="equal">
      <formula>$K$4</formula>
    </cfRule>
  </conditionalFormatting>
  <conditionalFormatting sqref="M4:M6">
    <cfRule type="cellIs" dxfId="327" priority="25" operator="equal">
      <formula>$L$4</formula>
    </cfRule>
  </conditionalFormatting>
  <conditionalFormatting sqref="T7:T28">
    <cfRule type="cellIs" dxfId="326" priority="22" operator="lessThan">
      <formula>0</formula>
    </cfRule>
    <cfRule type="cellIs" dxfId="325" priority="23" operator="lessThan">
      <formula>0</formula>
    </cfRule>
    <cfRule type="cellIs" dxfId="324" priority="24" operator="lessThan">
      <formula>0</formula>
    </cfRule>
  </conditionalFormatting>
  <conditionalFormatting sqref="D5:K5">
    <cfRule type="cellIs" dxfId="323" priority="21" operator="greaterThan">
      <formula>0</formula>
    </cfRule>
  </conditionalFormatting>
  <conditionalFormatting sqref="T6:T28">
    <cfRule type="cellIs" dxfId="322" priority="20" operator="lessThan">
      <formula>0</formula>
    </cfRule>
  </conditionalFormatting>
  <conditionalFormatting sqref="T7:T27">
    <cfRule type="cellIs" dxfId="321" priority="17" operator="lessThan">
      <formula>0</formula>
    </cfRule>
    <cfRule type="cellIs" dxfId="320" priority="18" operator="lessThan">
      <formula>0</formula>
    </cfRule>
    <cfRule type="cellIs" dxfId="319" priority="19" operator="lessThan">
      <formula>0</formula>
    </cfRule>
  </conditionalFormatting>
  <conditionalFormatting sqref="T7:T28">
    <cfRule type="cellIs" dxfId="318" priority="14" operator="lessThan">
      <formula>0</formula>
    </cfRule>
    <cfRule type="cellIs" dxfId="317" priority="15" operator="lessThan">
      <formula>0</formula>
    </cfRule>
    <cfRule type="cellIs" dxfId="316" priority="16" operator="lessThan">
      <formula>0</formula>
    </cfRule>
  </conditionalFormatting>
  <conditionalFormatting sqref="D5:K5">
    <cfRule type="cellIs" dxfId="315" priority="13" operator="greaterThan">
      <formula>0</formula>
    </cfRule>
  </conditionalFormatting>
  <conditionalFormatting sqref="L4 L6 L28:L29">
    <cfRule type="cellIs" dxfId="314" priority="12" operator="equal">
      <formula>$L$4</formula>
    </cfRule>
  </conditionalFormatting>
  <conditionalFormatting sqref="D7:S7">
    <cfRule type="cellIs" dxfId="313" priority="11" operator="greaterThan">
      <formula>0</formula>
    </cfRule>
  </conditionalFormatting>
  <conditionalFormatting sqref="D9:S9">
    <cfRule type="cellIs" dxfId="312" priority="10" operator="greaterThan">
      <formula>0</formula>
    </cfRule>
  </conditionalFormatting>
  <conditionalFormatting sqref="D11:S11">
    <cfRule type="cellIs" dxfId="311" priority="9" operator="greaterThan">
      <formula>0</formula>
    </cfRule>
  </conditionalFormatting>
  <conditionalFormatting sqref="D13:S13">
    <cfRule type="cellIs" dxfId="310" priority="8" operator="greaterThan">
      <formula>0</formula>
    </cfRule>
  </conditionalFormatting>
  <conditionalFormatting sqref="D15:S15">
    <cfRule type="cellIs" dxfId="309" priority="7" operator="greaterThan">
      <formula>0</formula>
    </cfRule>
  </conditionalFormatting>
  <conditionalFormatting sqref="D17:S17">
    <cfRule type="cellIs" dxfId="308" priority="6" operator="greaterThan">
      <formula>0</formula>
    </cfRule>
  </conditionalFormatting>
  <conditionalFormatting sqref="D19:S19">
    <cfRule type="cellIs" dxfId="307" priority="5" operator="greaterThan">
      <formula>0</formula>
    </cfRule>
  </conditionalFormatting>
  <conditionalFormatting sqref="D21:S21">
    <cfRule type="cellIs" dxfId="306" priority="4" operator="greaterThan">
      <formula>0</formula>
    </cfRule>
  </conditionalFormatting>
  <conditionalFormatting sqref="D23:S23">
    <cfRule type="cellIs" dxfId="305" priority="3" operator="greaterThan">
      <formula>0</formula>
    </cfRule>
  </conditionalFormatting>
  <conditionalFormatting sqref="D25:S25">
    <cfRule type="cellIs" dxfId="304" priority="2" operator="greaterThan">
      <formula>0</formula>
    </cfRule>
  </conditionalFormatting>
  <conditionalFormatting sqref="D27:S27">
    <cfRule type="cellIs" dxfId="303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30"/>
  <sheetViews>
    <sheetView topLeftCell="B1" workbookViewId="0">
      <pane ySplit="6" topLeftCell="A7" activePane="bottomLeft" state="frozen"/>
      <selection pane="bottomLeft" activeCell="K12" sqref="K1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7" max="17" width="7.85546875" customWidth="1"/>
    <col min="18" max="18" width="10.85546875" bestFit="1" customWidth="1"/>
  </cols>
  <sheetData>
    <row r="1" spans="1:20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0" ht="15.75" thickBo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20" ht="18.75" x14ac:dyDescent="0.25">
      <c r="A3" s="102" t="s">
        <v>81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0" x14ac:dyDescent="0.25">
      <c r="A4" s="106" t="s">
        <v>1</v>
      </c>
      <c r="B4" s="106"/>
      <c r="C4" s="1"/>
      <c r="D4" s="2">
        <f>'25'!D29</f>
        <v>524637</v>
      </c>
      <c r="E4" s="2">
        <f>'25'!E29</f>
        <v>1540</v>
      </c>
      <c r="F4" s="2">
        <f>'25'!F29</f>
        <v>8850</v>
      </c>
      <c r="G4" s="2">
        <f>'25'!G29</f>
        <v>740</v>
      </c>
      <c r="H4" s="2">
        <f>'25'!H29</f>
        <v>5950</v>
      </c>
      <c r="I4" s="2">
        <f>'25'!I29</f>
        <v>656</v>
      </c>
      <c r="J4" s="2">
        <f>'25'!J29</f>
        <v>106</v>
      </c>
      <c r="K4" s="2">
        <f>'25'!K29</f>
        <v>339</v>
      </c>
      <c r="L4" s="2">
        <f>'25'!L29</f>
        <v>35</v>
      </c>
      <c r="M4" s="3"/>
      <c r="N4" s="107"/>
      <c r="O4" s="107"/>
      <c r="P4" s="107"/>
      <c r="Q4" s="107"/>
      <c r="R4" s="107"/>
      <c r="S4" s="107"/>
      <c r="T4" s="107"/>
    </row>
    <row r="5" spans="1:20" x14ac:dyDescent="0.25">
      <c r="A5" s="106" t="s">
        <v>2</v>
      </c>
      <c r="B5" s="106"/>
      <c r="C5" s="1"/>
      <c r="D5" s="1">
        <v>207793</v>
      </c>
      <c r="E5" s="4"/>
      <c r="F5" s="4"/>
      <c r="G5" s="4"/>
      <c r="H5" s="4"/>
      <c r="I5" s="1"/>
      <c r="J5" s="1"/>
      <c r="K5" s="1"/>
      <c r="L5" s="1"/>
      <c r="M5" s="5"/>
      <c r="N5" s="107"/>
      <c r="O5" s="107"/>
      <c r="P5" s="107"/>
      <c r="Q5" s="107"/>
      <c r="R5" s="107"/>
      <c r="S5" s="107"/>
      <c r="T5" s="10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8501</v>
      </c>
      <c r="E7" s="22"/>
      <c r="F7" s="22"/>
      <c r="G7" s="22">
        <v>50</v>
      </c>
      <c r="H7" s="22"/>
      <c r="I7" s="23">
        <v>5</v>
      </c>
      <c r="J7" s="23">
        <v>1</v>
      </c>
      <c r="K7" s="23">
        <v>1</v>
      </c>
      <c r="L7" s="23"/>
      <c r="M7" s="20">
        <f>D7+E7*20+F7*10+G7*9+H7*9</f>
        <v>8951</v>
      </c>
      <c r="N7" s="24">
        <f>D7+E7*20+F7*10+G7*9+H7*9+I7*191+J7*191+K7*182+L7*100</f>
        <v>10279</v>
      </c>
      <c r="O7" s="25">
        <f>M7*2.75%</f>
        <v>246.1525</v>
      </c>
      <c r="P7" s="26"/>
      <c r="Q7" s="26">
        <v>97</v>
      </c>
      <c r="R7" s="24">
        <f>M7-(M7*2.75%)+I7*191+J7*191+K7*182+L7*100-Q7</f>
        <v>9935.8474999999999</v>
      </c>
      <c r="S7" s="25">
        <f>M7*0.95%</f>
        <v>85.034499999999994</v>
      </c>
      <c r="T7" s="27">
        <f>S7-Q7</f>
        <v>-11.965500000000006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>
        <v>4219</v>
      </c>
      <c r="E8" s="30"/>
      <c r="F8" s="30"/>
      <c r="G8" s="30"/>
      <c r="H8" s="30">
        <v>60</v>
      </c>
      <c r="I8" s="20"/>
      <c r="J8" s="20"/>
      <c r="K8" s="20"/>
      <c r="L8" s="20"/>
      <c r="M8" s="20">
        <f t="shared" ref="M8:M27" si="0">D8+E8*20+F8*10+G8*9+H8*9</f>
        <v>4759</v>
      </c>
      <c r="N8" s="24">
        <f t="shared" ref="N8:N27" si="1">D8+E8*20+F8*10+G8*9+H8*9+I8*191+J8*191+K8*182+L8*100</f>
        <v>4759</v>
      </c>
      <c r="O8" s="25">
        <f t="shared" ref="O8:O27" si="2">M8*2.75%</f>
        <v>130.8725</v>
      </c>
      <c r="P8" s="26"/>
      <c r="Q8" s="26"/>
      <c r="R8" s="24">
        <f t="shared" ref="R8:R27" si="3">M8-(M8*2.75%)+I8*191+J8*191+K8*182+L8*100-Q8</f>
        <v>4628.1274999999996</v>
      </c>
      <c r="S8" s="25">
        <f t="shared" ref="S8:S27" si="4">M8*0.95%</f>
        <v>45.210499999999996</v>
      </c>
      <c r="T8" s="27">
        <f t="shared" ref="T8:T27" si="5">S8-Q8</f>
        <v>45.210499999999996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11455</v>
      </c>
      <c r="E9" s="30"/>
      <c r="F9" s="30"/>
      <c r="G9" s="30"/>
      <c r="H9" s="30"/>
      <c r="I9" s="20">
        <v>3</v>
      </c>
      <c r="J9" s="20"/>
      <c r="K9" s="20"/>
      <c r="L9" s="20"/>
      <c r="M9" s="20">
        <f t="shared" si="0"/>
        <v>11455</v>
      </c>
      <c r="N9" s="24">
        <f t="shared" si="1"/>
        <v>12028</v>
      </c>
      <c r="O9" s="25">
        <f t="shared" si="2"/>
        <v>315.01249999999999</v>
      </c>
      <c r="P9" s="26"/>
      <c r="Q9" s="26">
        <v>103</v>
      </c>
      <c r="R9" s="24">
        <f t="shared" si="3"/>
        <v>11609.987499999999</v>
      </c>
      <c r="S9" s="25">
        <f t="shared" si="4"/>
        <v>108.82249999999999</v>
      </c>
      <c r="T9" s="27">
        <f t="shared" si="5"/>
        <v>5.8224999999999909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4634</v>
      </c>
      <c r="E10" s="30"/>
      <c r="F10" s="30"/>
      <c r="G10" s="30"/>
      <c r="H10" s="30"/>
      <c r="I10" s="20">
        <v>5</v>
      </c>
      <c r="J10" s="20"/>
      <c r="K10" s="20"/>
      <c r="L10" s="20"/>
      <c r="M10" s="20">
        <f t="shared" si="0"/>
        <v>4634</v>
      </c>
      <c r="N10" s="24">
        <f t="shared" si="1"/>
        <v>5589</v>
      </c>
      <c r="O10" s="25">
        <f t="shared" si="2"/>
        <v>127.435</v>
      </c>
      <c r="P10" s="26"/>
      <c r="Q10" s="26">
        <v>26</v>
      </c>
      <c r="R10" s="24">
        <f t="shared" si="3"/>
        <v>5435.5649999999996</v>
      </c>
      <c r="S10" s="25">
        <f t="shared" si="4"/>
        <v>44.022999999999996</v>
      </c>
      <c r="T10" s="27">
        <f t="shared" si="5"/>
        <v>18.022999999999996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7304</v>
      </c>
      <c r="E11" s="30"/>
      <c r="F11" s="30"/>
      <c r="G11" s="32"/>
      <c r="H11" s="30"/>
      <c r="I11" s="20">
        <v>4</v>
      </c>
      <c r="J11" s="20"/>
      <c r="K11" s="20"/>
      <c r="L11" s="20"/>
      <c r="M11" s="20">
        <f t="shared" si="0"/>
        <v>7304</v>
      </c>
      <c r="N11" s="24">
        <f t="shared" si="1"/>
        <v>8068</v>
      </c>
      <c r="O11" s="25">
        <f t="shared" si="2"/>
        <v>200.86</v>
      </c>
      <c r="P11" s="26"/>
      <c r="Q11" s="26">
        <v>63</v>
      </c>
      <c r="R11" s="24">
        <f t="shared" si="3"/>
        <v>7804.14</v>
      </c>
      <c r="S11" s="25">
        <f t="shared" si="4"/>
        <v>69.388000000000005</v>
      </c>
      <c r="T11" s="27">
        <f t="shared" si="5"/>
        <v>6.3880000000000052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5618</v>
      </c>
      <c r="E12" s="30"/>
      <c r="F12" s="30"/>
      <c r="G12" s="30"/>
      <c r="H12" s="30">
        <v>100</v>
      </c>
      <c r="I12" s="20">
        <v>50</v>
      </c>
      <c r="J12" s="20"/>
      <c r="K12" s="20"/>
      <c r="L12" s="20"/>
      <c r="M12" s="20">
        <f t="shared" si="0"/>
        <v>6518</v>
      </c>
      <c r="N12" s="24">
        <f t="shared" si="1"/>
        <v>16068</v>
      </c>
      <c r="O12" s="25">
        <f t="shared" si="2"/>
        <v>179.245</v>
      </c>
      <c r="P12" s="26"/>
      <c r="Q12" s="26">
        <v>28</v>
      </c>
      <c r="R12" s="24">
        <f t="shared" si="3"/>
        <v>15860.755000000001</v>
      </c>
      <c r="S12" s="25">
        <f t="shared" si="4"/>
        <v>61.920999999999999</v>
      </c>
      <c r="T12" s="27">
        <f t="shared" si="5"/>
        <v>33.920999999999999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4287</v>
      </c>
      <c r="E13" s="30"/>
      <c r="F13" s="30">
        <v>10</v>
      </c>
      <c r="G13" s="30">
        <v>10</v>
      </c>
      <c r="H13" s="30">
        <v>50</v>
      </c>
      <c r="I13" s="20">
        <v>1</v>
      </c>
      <c r="J13" s="20"/>
      <c r="K13" s="20"/>
      <c r="L13" s="20"/>
      <c r="M13" s="20">
        <f t="shared" si="0"/>
        <v>4927</v>
      </c>
      <c r="N13" s="24">
        <f t="shared" si="1"/>
        <v>5118</v>
      </c>
      <c r="O13" s="25">
        <f t="shared" si="2"/>
        <v>135.49250000000001</v>
      </c>
      <c r="P13" s="26"/>
      <c r="Q13" s="26">
        <v>2</v>
      </c>
      <c r="R13" s="24">
        <f t="shared" si="3"/>
        <v>4980.5074999999997</v>
      </c>
      <c r="S13" s="25">
        <f t="shared" si="4"/>
        <v>46.8065</v>
      </c>
      <c r="T13" s="27">
        <f t="shared" si="5"/>
        <v>44.8065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>
        <v>9522</v>
      </c>
      <c r="E14" s="30"/>
      <c r="F14" s="30"/>
      <c r="G14" s="30"/>
      <c r="H14" s="30">
        <v>100</v>
      </c>
      <c r="I14" s="20">
        <v>1</v>
      </c>
      <c r="J14" s="20"/>
      <c r="K14" s="20"/>
      <c r="L14" s="20"/>
      <c r="M14" s="20">
        <f t="shared" si="0"/>
        <v>10422</v>
      </c>
      <c r="N14" s="24">
        <f t="shared" si="1"/>
        <v>10613</v>
      </c>
      <c r="O14" s="25">
        <f t="shared" si="2"/>
        <v>286.60500000000002</v>
      </c>
      <c r="P14" s="26"/>
      <c r="Q14" s="26"/>
      <c r="R14" s="24">
        <f t="shared" si="3"/>
        <v>10326.395</v>
      </c>
      <c r="S14" s="25">
        <f t="shared" si="4"/>
        <v>99.009</v>
      </c>
      <c r="T14" s="27">
        <f t="shared" si="5"/>
        <v>99.009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>
        <v>12811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12811</v>
      </c>
      <c r="N15" s="24">
        <f t="shared" si="1"/>
        <v>12811</v>
      </c>
      <c r="O15" s="25">
        <f t="shared" si="2"/>
        <v>352.30250000000001</v>
      </c>
      <c r="P15" s="26"/>
      <c r="Q15" s="26">
        <v>129</v>
      </c>
      <c r="R15" s="24">
        <f t="shared" si="3"/>
        <v>12329.6975</v>
      </c>
      <c r="S15" s="25">
        <f t="shared" si="4"/>
        <v>121.7045</v>
      </c>
      <c r="T15" s="27">
        <f t="shared" si="5"/>
        <v>-7.2955000000000041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11230</v>
      </c>
      <c r="E16" s="30"/>
      <c r="F16" s="30"/>
      <c r="G16" s="30">
        <v>50</v>
      </c>
      <c r="H16" s="30">
        <v>10</v>
      </c>
      <c r="I16" s="20"/>
      <c r="J16" s="20">
        <v>6</v>
      </c>
      <c r="K16" s="20">
        <v>2</v>
      </c>
      <c r="L16" s="20"/>
      <c r="M16" s="20">
        <f t="shared" si="0"/>
        <v>11770</v>
      </c>
      <c r="N16" s="24">
        <f t="shared" si="1"/>
        <v>13280</v>
      </c>
      <c r="O16" s="25">
        <f t="shared" si="2"/>
        <v>323.67500000000001</v>
      </c>
      <c r="P16" s="26"/>
      <c r="Q16" s="26">
        <v>106</v>
      </c>
      <c r="R16" s="24">
        <f t="shared" si="3"/>
        <v>12850.325000000001</v>
      </c>
      <c r="S16" s="25">
        <f t="shared" si="4"/>
        <v>111.815</v>
      </c>
      <c r="T16" s="27">
        <f t="shared" si="5"/>
        <v>5.8149999999999977</v>
      </c>
    </row>
    <row r="17" spans="1:21" ht="15.75" x14ac:dyDescent="0.25">
      <c r="A17" s="28">
        <v>11</v>
      </c>
      <c r="B17" s="20">
        <v>1908446144</v>
      </c>
      <c r="C17" s="33" t="s">
        <v>30</v>
      </c>
      <c r="D17" s="29">
        <v>7190</v>
      </c>
      <c r="E17" s="30"/>
      <c r="F17" s="30">
        <v>50</v>
      </c>
      <c r="G17" s="30">
        <v>50</v>
      </c>
      <c r="H17" s="30">
        <v>100</v>
      </c>
      <c r="I17" s="20">
        <v>5</v>
      </c>
      <c r="J17" s="20"/>
      <c r="K17" s="20"/>
      <c r="L17" s="20"/>
      <c r="M17" s="20">
        <f t="shared" si="0"/>
        <v>9040</v>
      </c>
      <c r="N17" s="24">
        <f t="shared" si="1"/>
        <v>9995</v>
      </c>
      <c r="O17" s="25">
        <f t="shared" si="2"/>
        <v>248.6</v>
      </c>
      <c r="P17" s="26"/>
      <c r="Q17" s="26">
        <v>76</v>
      </c>
      <c r="R17" s="24">
        <f t="shared" si="3"/>
        <v>9670.4</v>
      </c>
      <c r="S17" s="25">
        <f t="shared" si="4"/>
        <v>85.88</v>
      </c>
      <c r="T17" s="27">
        <f t="shared" si="5"/>
        <v>9.8799999999999955</v>
      </c>
    </row>
    <row r="18" spans="1:21" ht="15.75" x14ac:dyDescent="0.25">
      <c r="A18" s="28">
        <v>12</v>
      </c>
      <c r="B18" s="20">
        <v>1908446145</v>
      </c>
      <c r="C18" s="31" t="s">
        <v>47</v>
      </c>
      <c r="D18" s="29">
        <v>11932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11932</v>
      </c>
      <c r="N18" s="24">
        <f t="shared" si="1"/>
        <v>11932</v>
      </c>
      <c r="O18" s="25">
        <f t="shared" si="2"/>
        <v>328.13</v>
      </c>
      <c r="P18" s="26"/>
      <c r="Q18" s="26">
        <v>103</v>
      </c>
      <c r="R18" s="24">
        <f t="shared" si="3"/>
        <v>11500.87</v>
      </c>
      <c r="S18" s="25">
        <f t="shared" si="4"/>
        <v>113.354</v>
      </c>
      <c r="T18" s="27">
        <f t="shared" si="5"/>
        <v>10.353999999999999</v>
      </c>
    </row>
    <row r="19" spans="1:21" ht="15.75" x14ac:dyDescent="0.25">
      <c r="A19" s="28">
        <v>13</v>
      </c>
      <c r="B19" s="20">
        <v>1908446146</v>
      </c>
      <c r="C19" s="20" t="s">
        <v>42</v>
      </c>
      <c r="D19" s="29">
        <v>8220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8220</v>
      </c>
      <c r="N19" s="24">
        <f t="shared" si="1"/>
        <v>8220</v>
      </c>
      <c r="O19" s="25">
        <f t="shared" si="2"/>
        <v>226.05</v>
      </c>
      <c r="P19" s="26"/>
      <c r="Q19" s="26">
        <v>149</v>
      </c>
      <c r="R19" s="24">
        <f t="shared" si="3"/>
        <v>7844.95</v>
      </c>
      <c r="S19" s="25">
        <f t="shared" si="4"/>
        <v>78.09</v>
      </c>
      <c r="T19" s="27">
        <f t="shared" si="5"/>
        <v>-70.91</v>
      </c>
    </row>
    <row r="20" spans="1:21" ht="15.75" x14ac:dyDescent="0.25">
      <c r="A20" s="28">
        <v>14</v>
      </c>
      <c r="B20" s="20">
        <v>1908446147</v>
      </c>
      <c r="C20" s="20" t="s">
        <v>48</v>
      </c>
      <c r="D20" s="29">
        <v>2056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2056</v>
      </c>
      <c r="N20" s="24">
        <f t="shared" si="1"/>
        <v>2056</v>
      </c>
      <c r="O20" s="25">
        <f t="shared" si="2"/>
        <v>56.54</v>
      </c>
      <c r="P20" s="26"/>
      <c r="Q20" s="26">
        <v>30</v>
      </c>
      <c r="R20" s="24">
        <f t="shared" si="3"/>
        <v>1969.46</v>
      </c>
      <c r="S20" s="25">
        <f t="shared" si="4"/>
        <v>19.532</v>
      </c>
      <c r="T20" s="27">
        <f t="shared" si="5"/>
        <v>-10.468</v>
      </c>
    </row>
    <row r="21" spans="1:21" ht="15.75" x14ac:dyDescent="0.25">
      <c r="A21" s="28">
        <v>15</v>
      </c>
      <c r="B21" s="20">
        <v>1908446148</v>
      </c>
      <c r="C21" s="20" t="s">
        <v>44</v>
      </c>
      <c r="D21" s="29">
        <v>6229</v>
      </c>
      <c r="E21" s="30"/>
      <c r="F21" s="30"/>
      <c r="G21" s="30"/>
      <c r="H21" s="30"/>
      <c r="I21" s="20">
        <v>2</v>
      </c>
      <c r="J21" s="20"/>
      <c r="K21" s="20"/>
      <c r="L21" s="20"/>
      <c r="M21" s="20">
        <f t="shared" si="0"/>
        <v>6229</v>
      </c>
      <c r="N21" s="24">
        <f t="shared" si="1"/>
        <v>6611</v>
      </c>
      <c r="O21" s="25">
        <f t="shared" si="2"/>
        <v>171.29750000000001</v>
      </c>
      <c r="P21" s="26"/>
      <c r="Q21" s="26">
        <v>20</v>
      </c>
      <c r="R21" s="24">
        <f t="shared" si="3"/>
        <v>6419.7025000000003</v>
      </c>
      <c r="S21" s="25">
        <f t="shared" si="4"/>
        <v>59.1755</v>
      </c>
      <c r="T21" s="27">
        <f t="shared" si="5"/>
        <v>39.1755</v>
      </c>
    </row>
    <row r="22" spans="1:21" ht="15.75" x14ac:dyDescent="0.25">
      <c r="A22" s="28">
        <v>16</v>
      </c>
      <c r="B22" s="20">
        <v>1908446149</v>
      </c>
      <c r="C22" s="34" t="s">
        <v>32</v>
      </c>
      <c r="D22" s="29">
        <v>15833</v>
      </c>
      <c r="E22" s="30"/>
      <c r="F22" s="30"/>
      <c r="G22" s="20"/>
      <c r="H22" s="30"/>
      <c r="I22" s="20"/>
      <c r="J22" s="20">
        <v>3</v>
      </c>
      <c r="K22" s="20"/>
      <c r="L22" s="20"/>
      <c r="M22" s="20">
        <f t="shared" si="0"/>
        <v>15833</v>
      </c>
      <c r="N22" s="24">
        <f t="shared" si="1"/>
        <v>16406</v>
      </c>
      <c r="O22" s="25">
        <f t="shared" si="2"/>
        <v>435.40750000000003</v>
      </c>
      <c r="P22" s="26"/>
      <c r="Q22" s="26">
        <v>210</v>
      </c>
      <c r="R22" s="24">
        <f t="shared" si="3"/>
        <v>15760.592500000001</v>
      </c>
      <c r="S22" s="25">
        <f t="shared" si="4"/>
        <v>150.4135</v>
      </c>
      <c r="T22" s="27">
        <f t="shared" si="5"/>
        <v>-59.586500000000001</v>
      </c>
    </row>
    <row r="23" spans="1:21" ht="15.75" x14ac:dyDescent="0.25">
      <c r="A23" s="28">
        <v>17</v>
      </c>
      <c r="B23" s="20">
        <v>1908446150</v>
      </c>
      <c r="C23" s="20" t="s">
        <v>33</v>
      </c>
      <c r="D23" s="35">
        <v>7195</v>
      </c>
      <c r="E23" s="30"/>
      <c r="F23" s="30"/>
      <c r="G23" s="30"/>
      <c r="H23" s="30"/>
      <c r="I23" s="20">
        <v>5</v>
      </c>
      <c r="J23" s="20"/>
      <c r="K23" s="20"/>
      <c r="L23" s="20"/>
      <c r="M23" s="20">
        <f t="shared" si="0"/>
        <v>7195</v>
      </c>
      <c r="N23" s="24">
        <f t="shared" si="1"/>
        <v>8150</v>
      </c>
      <c r="O23" s="25">
        <f t="shared" si="2"/>
        <v>197.86250000000001</v>
      </c>
      <c r="P23" s="26"/>
      <c r="Q23" s="26">
        <v>70</v>
      </c>
      <c r="R23" s="24">
        <f t="shared" si="3"/>
        <v>7882.1374999999998</v>
      </c>
      <c r="S23" s="25">
        <f t="shared" si="4"/>
        <v>68.352499999999992</v>
      </c>
      <c r="T23" s="27">
        <f t="shared" si="5"/>
        <v>-1.647500000000008</v>
      </c>
    </row>
    <row r="24" spans="1:21" ht="15.75" x14ac:dyDescent="0.25">
      <c r="A24" s="28">
        <v>18</v>
      </c>
      <c r="B24" s="20">
        <v>1908446151</v>
      </c>
      <c r="C24" s="20" t="s">
        <v>34</v>
      </c>
      <c r="D24" s="29">
        <v>21195</v>
      </c>
      <c r="E24" s="30"/>
      <c r="F24" s="30">
        <v>100</v>
      </c>
      <c r="G24" s="30">
        <v>300</v>
      </c>
      <c r="H24" s="30">
        <v>720</v>
      </c>
      <c r="I24" s="20"/>
      <c r="J24" s="20"/>
      <c r="K24" s="20"/>
      <c r="L24" s="20"/>
      <c r="M24" s="20">
        <f t="shared" si="0"/>
        <v>31375</v>
      </c>
      <c r="N24" s="24">
        <f t="shared" si="1"/>
        <v>31375</v>
      </c>
      <c r="O24" s="25">
        <f t="shared" si="2"/>
        <v>862.8125</v>
      </c>
      <c r="P24" s="26"/>
      <c r="Q24" s="26"/>
      <c r="R24" s="24">
        <f t="shared" si="3"/>
        <v>30512.1875</v>
      </c>
      <c r="S24" s="25">
        <f t="shared" si="4"/>
        <v>298.0625</v>
      </c>
      <c r="T24" s="27">
        <f t="shared" si="5"/>
        <v>298.0625</v>
      </c>
      <c r="U24">
        <v>4000</v>
      </c>
    </row>
    <row r="25" spans="1:21" ht="15.75" x14ac:dyDescent="0.25">
      <c r="A25" s="28">
        <v>19</v>
      </c>
      <c r="B25" s="20">
        <v>1908446152</v>
      </c>
      <c r="C25" s="20" t="s">
        <v>35</v>
      </c>
      <c r="D25" s="29">
        <v>7533</v>
      </c>
      <c r="E25" s="30"/>
      <c r="F25" s="30"/>
      <c r="G25" s="30">
        <v>20</v>
      </c>
      <c r="H25" s="30"/>
      <c r="I25" s="20"/>
      <c r="J25" s="20"/>
      <c r="K25" s="20"/>
      <c r="L25" s="20"/>
      <c r="M25" s="20">
        <f t="shared" si="0"/>
        <v>7713</v>
      </c>
      <c r="N25" s="24">
        <f t="shared" si="1"/>
        <v>7713</v>
      </c>
      <c r="O25" s="25">
        <f t="shared" si="2"/>
        <v>212.10749999999999</v>
      </c>
      <c r="P25" s="26"/>
      <c r="Q25" s="26">
        <v>86</v>
      </c>
      <c r="R25" s="24">
        <f t="shared" si="3"/>
        <v>7414.8924999999999</v>
      </c>
      <c r="S25" s="25">
        <f t="shared" si="4"/>
        <v>73.273499999999999</v>
      </c>
      <c r="T25" s="27">
        <f t="shared" si="5"/>
        <v>-12.726500000000001</v>
      </c>
    </row>
    <row r="26" spans="1:21" ht="15.75" x14ac:dyDescent="0.25">
      <c r="A26" s="28">
        <v>70</v>
      </c>
      <c r="B26" s="20">
        <v>1908446153</v>
      </c>
      <c r="C26" s="36" t="s">
        <v>45</v>
      </c>
      <c r="D26" s="29">
        <v>7740</v>
      </c>
      <c r="E26" s="29"/>
      <c r="F26" s="30"/>
      <c r="G26" s="30">
        <v>10</v>
      </c>
      <c r="H26" s="30">
        <v>50</v>
      </c>
      <c r="I26" s="20"/>
      <c r="J26" s="20"/>
      <c r="K26" s="20"/>
      <c r="L26" s="20"/>
      <c r="M26" s="20">
        <f t="shared" si="0"/>
        <v>8280</v>
      </c>
      <c r="N26" s="24">
        <f t="shared" si="1"/>
        <v>8280</v>
      </c>
      <c r="O26" s="25">
        <f t="shared" si="2"/>
        <v>227.7</v>
      </c>
      <c r="P26" s="26"/>
      <c r="Q26" s="26">
        <v>82</v>
      </c>
      <c r="R26" s="24">
        <f t="shared" si="3"/>
        <v>7970.3</v>
      </c>
      <c r="S26" s="25">
        <f t="shared" si="4"/>
        <v>78.66</v>
      </c>
      <c r="T26" s="27">
        <f t="shared" si="5"/>
        <v>-3.3400000000000034</v>
      </c>
    </row>
    <row r="27" spans="1:21" ht="19.5" thickBot="1" x14ac:dyDescent="0.35">
      <c r="A27" s="28">
        <v>21</v>
      </c>
      <c r="B27" s="20">
        <v>1908446154</v>
      </c>
      <c r="C27" s="20" t="s">
        <v>36</v>
      </c>
      <c r="D27" s="37">
        <v>9930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9930</v>
      </c>
      <c r="N27" s="40">
        <f t="shared" si="1"/>
        <v>9930</v>
      </c>
      <c r="O27" s="25">
        <f t="shared" si="2"/>
        <v>273.07499999999999</v>
      </c>
      <c r="P27" s="41">
        <v>9500</v>
      </c>
      <c r="Q27" s="41">
        <v>100</v>
      </c>
      <c r="R27" s="24">
        <f t="shared" si="3"/>
        <v>9556.9249999999993</v>
      </c>
      <c r="S27" s="42">
        <f t="shared" si="4"/>
        <v>94.334999999999994</v>
      </c>
      <c r="T27" s="43">
        <f t="shared" si="5"/>
        <v>-5.6650000000000063</v>
      </c>
    </row>
    <row r="28" spans="1:21" ht="16.5" thickBot="1" x14ac:dyDescent="0.3">
      <c r="A28" s="92" t="s">
        <v>37</v>
      </c>
      <c r="B28" s="93"/>
      <c r="C28" s="94"/>
      <c r="D28" s="44">
        <f>SUM(D7:D27)</f>
        <v>184634</v>
      </c>
      <c r="E28" s="45">
        <f>SUM(E7:E27)</f>
        <v>0</v>
      </c>
      <c r="F28" s="45">
        <f t="shared" ref="F28:T28" si="6">SUM(F7:F27)</f>
        <v>160</v>
      </c>
      <c r="G28" s="45">
        <f t="shared" si="6"/>
        <v>490</v>
      </c>
      <c r="H28" s="45">
        <f t="shared" si="6"/>
        <v>1190</v>
      </c>
      <c r="I28" s="45">
        <f t="shared" si="6"/>
        <v>81</v>
      </c>
      <c r="J28" s="45">
        <f t="shared" si="6"/>
        <v>10</v>
      </c>
      <c r="K28" s="45">
        <f t="shared" si="6"/>
        <v>3</v>
      </c>
      <c r="L28" s="45">
        <f t="shared" si="6"/>
        <v>0</v>
      </c>
      <c r="M28" s="45">
        <f t="shared" si="6"/>
        <v>201354</v>
      </c>
      <c r="N28" s="45">
        <f t="shared" si="6"/>
        <v>219281</v>
      </c>
      <c r="O28" s="46">
        <f t="shared" si="6"/>
        <v>5537.2350000000006</v>
      </c>
      <c r="P28" s="45">
        <f t="shared" si="6"/>
        <v>9500</v>
      </c>
      <c r="Q28" s="45">
        <f t="shared" si="6"/>
        <v>1480</v>
      </c>
      <c r="R28" s="45">
        <f t="shared" si="6"/>
        <v>212263.76499999996</v>
      </c>
      <c r="S28" s="45">
        <f t="shared" si="6"/>
        <v>1912.8630000000003</v>
      </c>
      <c r="T28" s="47">
        <f t="shared" si="6"/>
        <v>432.86299999999989</v>
      </c>
    </row>
    <row r="29" spans="1:21" ht="15.75" thickBot="1" x14ac:dyDescent="0.3">
      <c r="A29" s="95" t="s">
        <v>38</v>
      </c>
      <c r="B29" s="96"/>
      <c r="C29" s="97"/>
      <c r="D29" s="48">
        <f>D4+D5-D28</f>
        <v>547796</v>
      </c>
      <c r="E29" s="48">
        <f t="shared" ref="E29:L29" si="7">E4+E5-E28</f>
        <v>1540</v>
      </c>
      <c r="F29" s="48">
        <f t="shared" si="7"/>
        <v>8690</v>
      </c>
      <c r="G29" s="48">
        <f t="shared" si="7"/>
        <v>250</v>
      </c>
      <c r="H29" s="48">
        <f t="shared" si="7"/>
        <v>4760</v>
      </c>
      <c r="I29" s="48">
        <f t="shared" si="7"/>
        <v>575</v>
      </c>
      <c r="J29" s="48">
        <f t="shared" si="7"/>
        <v>96</v>
      </c>
      <c r="K29" s="48">
        <f t="shared" si="7"/>
        <v>336</v>
      </c>
      <c r="L29" s="48">
        <f t="shared" si="7"/>
        <v>35</v>
      </c>
      <c r="M29" s="98"/>
      <c r="N29" s="99"/>
      <c r="O29" s="99"/>
      <c r="P29" s="99"/>
      <c r="Q29" s="99"/>
      <c r="R29" s="99"/>
      <c r="S29" s="99"/>
      <c r="T29" s="100"/>
    </row>
    <row r="30" spans="1:21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02" priority="43" operator="equal">
      <formula>212030016606640</formula>
    </cfRule>
  </conditionalFormatting>
  <conditionalFormatting sqref="D29 E4:E6 E28:K29">
    <cfRule type="cellIs" dxfId="301" priority="41" operator="equal">
      <formula>$E$4</formula>
    </cfRule>
    <cfRule type="cellIs" dxfId="300" priority="42" operator="equal">
      <formula>2120</formula>
    </cfRule>
  </conditionalFormatting>
  <conditionalFormatting sqref="D29:E29 F4:F6 F28:F29">
    <cfRule type="cellIs" dxfId="299" priority="39" operator="equal">
      <formula>$F$4</formula>
    </cfRule>
    <cfRule type="cellIs" dxfId="298" priority="40" operator="equal">
      <formula>300</formula>
    </cfRule>
  </conditionalFormatting>
  <conditionalFormatting sqref="G4:G6 G28:G29">
    <cfRule type="cellIs" dxfId="297" priority="37" operator="equal">
      <formula>$G$4</formula>
    </cfRule>
    <cfRule type="cellIs" dxfId="296" priority="38" operator="equal">
      <formula>1660</formula>
    </cfRule>
  </conditionalFormatting>
  <conditionalFormatting sqref="H4:H6 H28:H29">
    <cfRule type="cellIs" dxfId="295" priority="35" operator="equal">
      <formula>$H$4</formula>
    </cfRule>
    <cfRule type="cellIs" dxfId="294" priority="36" operator="equal">
      <formula>6640</formula>
    </cfRule>
  </conditionalFormatting>
  <conditionalFormatting sqref="T6:T28">
    <cfRule type="cellIs" dxfId="293" priority="34" operator="lessThan">
      <formula>0</formula>
    </cfRule>
  </conditionalFormatting>
  <conditionalFormatting sqref="T7:T27">
    <cfRule type="cellIs" dxfId="292" priority="31" operator="lessThan">
      <formula>0</formula>
    </cfRule>
    <cfRule type="cellIs" dxfId="291" priority="32" operator="lessThan">
      <formula>0</formula>
    </cfRule>
    <cfRule type="cellIs" dxfId="290" priority="33" operator="lessThan">
      <formula>0</formula>
    </cfRule>
  </conditionalFormatting>
  <conditionalFormatting sqref="E4:E6 E28:K28">
    <cfRule type="cellIs" dxfId="289" priority="30" operator="equal">
      <formula>$E$4</formula>
    </cfRule>
  </conditionalFormatting>
  <conditionalFormatting sqref="D28:D29 D6 D4:M4">
    <cfRule type="cellIs" dxfId="288" priority="29" operator="equal">
      <formula>$D$4</formula>
    </cfRule>
  </conditionalFormatting>
  <conditionalFormatting sqref="I4:I6 I28:I29">
    <cfRule type="cellIs" dxfId="287" priority="28" operator="equal">
      <formula>$I$4</formula>
    </cfRule>
  </conditionalFormatting>
  <conditionalFormatting sqref="J4:J6 J28:J29">
    <cfRule type="cellIs" dxfId="286" priority="27" operator="equal">
      <formula>$J$4</formula>
    </cfRule>
  </conditionalFormatting>
  <conditionalFormatting sqref="K4:K6 K28:K29">
    <cfRule type="cellIs" dxfId="285" priority="26" operator="equal">
      <formula>$K$4</formula>
    </cfRule>
  </conditionalFormatting>
  <conditionalFormatting sqref="M4:M6">
    <cfRule type="cellIs" dxfId="284" priority="25" operator="equal">
      <formula>$L$4</formula>
    </cfRule>
  </conditionalFormatting>
  <conditionalFormatting sqref="T7:T28">
    <cfRule type="cellIs" dxfId="283" priority="22" operator="lessThan">
      <formula>0</formula>
    </cfRule>
    <cfRule type="cellIs" dxfId="282" priority="23" operator="lessThan">
      <formula>0</formula>
    </cfRule>
    <cfRule type="cellIs" dxfId="281" priority="24" operator="lessThan">
      <formula>0</formula>
    </cfRule>
  </conditionalFormatting>
  <conditionalFormatting sqref="D5:K5">
    <cfRule type="cellIs" dxfId="280" priority="21" operator="greaterThan">
      <formula>0</formula>
    </cfRule>
  </conditionalFormatting>
  <conditionalFormatting sqref="T6:T28">
    <cfRule type="cellIs" dxfId="279" priority="20" operator="lessThan">
      <formula>0</formula>
    </cfRule>
  </conditionalFormatting>
  <conditionalFormatting sqref="T7:T27">
    <cfRule type="cellIs" dxfId="278" priority="17" operator="lessThan">
      <formula>0</formula>
    </cfRule>
    <cfRule type="cellIs" dxfId="277" priority="18" operator="lessThan">
      <formula>0</formula>
    </cfRule>
    <cfRule type="cellIs" dxfId="276" priority="19" operator="lessThan">
      <formula>0</formula>
    </cfRule>
  </conditionalFormatting>
  <conditionalFormatting sqref="T7:T28">
    <cfRule type="cellIs" dxfId="275" priority="14" operator="lessThan">
      <formula>0</formula>
    </cfRule>
    <cfRule type="cellIs" dxfId="274" priority="15" operator="lessThan">
      <formula>0</formula>
    </cfRule>
    <cfRule type="cellIs" dxfId="273" priority="16" operator="lessThan">
      <formula>0</formula>
    </cfRule>
  </conditionalFormatting>
  <conditionalFormatting sqref="D5:K5">
    <cfRule type="cellIs" dxfId="272" priority="13" operator="greaterThan">
      <formula>0</formula>
    </cfRule>
  </conditionalFormatting>
  <conditionalFormatting sqref="L4 L6 L28:L29">
    <cfRule type="cellIs" dxfId="271" priority="12" operator="equal">
      <formula>$L$4</formula>
    </cfRule>
  </conditionalFormatting>
  <conditionalFormatting sqref="D7:S7">
    <cfRule type="cellIs" dxfId="270" priority="11" operator="greaterThan">
      <formula>0</formula>
    </cfRule>
  </conditionalFormatting>
  <conditionalFormatting sqref="D9:S9">
    <cfRule type="cellIs" dxfId="269" priority="10" operator="greaterThan">
      <formula>0</formula>
    </cfRule>
  </conditionalFormatting>
  <conditionalFormatting sqref="D11:S11">
    <cfRule type="cellIs" dxfId="268" priority="9" operator="greaterThan">
      <formula>0</formula>
    </cfRule>
  </conditionalFormatting>
  <conditionalFormatting sqref="D13:S13">
    <cfRule type="cellIs" dxfId="267" priority="8" operator="greaterThan">
      <formula>0</formula>
    </cfRule>
  </conditionalFormatting>
  <conditionalFormatting sqref="D15:S15">
    <cfRule type="cellIs" dxfId="266" priority="7" operator="greaterThan">
      <formula>0</formula>
    </cfRule>
  </conditionalFormatting>
  <conditionalFormatting sqref="D17:S17">
    <cfRule type="cellIs" dxfId="265" priority="6" operator="greaterThan">
      <formula>0</formula>
    </cfRule>
  </conditionalFormatting>
  <conditionalFormatting sqref="D19:S19">
    <cfRule type="cellIs" dxfId="264" priority="5" operator="greaterThan">
      <formula>0</formula>
    </cfRule>
  </conditionalFormatting>
  <conditionalFormatting sqref="D21:S21">
    <cfRule type="cellIs" dxfId="263" priority="4" operator="greaterThan">
      <formula>0</formula>
    </cfRule>
  </conditionalFormatting>
  <conditionalFormatting sqref="D23:S23">
    <cfRule type="cellIs" dxfId="262" priority="3" operator="greaterThan">
      <formula>0</formula>
    </cfRule>
  </conditionalFormatting>
  <conditionalFormatting sqref="D25:S25">
    <cfRule type="cellIs" dxfId="261" priority="2" operator="greaterThan">
      <formula>0</formula>
    </cfRule>
  </conditionalFormatting>
  <conditionalFormatting sqref="D27:S27">
    <cfRule type="cellIs" dxfId="260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abSelected="1" topLeftCell="B1" workbookViewId="0">
      <pane ySplit="6" topLeftCell="A23" activePane="bottomLeft" state="frozen"/>
      <selection pane="bottomLeft" activeCell="E33" sqref="E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0" ht="15.75" thickBo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20" ht="18.75" x14ac:dyDescent="0.25">
      <c r="A3" s="102" t="s">
        <v>82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0" x14ac:dyDescent="0.25">
      <c r="A4" s="106" t="s">
        <v>1</v>
      </c>
      <c r="B4" s="106"/>
      <c r="C4" s="1"/>
      <c r="D4" s="2">
        <f>'26'!D29</f>
        <v>547796</v>
      </c>
      <c r="E4" s="2">
        <f>'26'!E29</f>
        <v>1540</v>
      </c>
      <c r="F4" s="2">
        <f>'26'!F29</f>
        <v>8690</v>
      </c>
      <c r="G4" s="2">
        <f>'26'!G29</f>
        <v>250</v>
      </c>
      <c r="H4" s="2">
        <f>'26'!H29</f>
        <v>4760</v>
      </c>
      <c r="I4" s="2">
        <f>'26'!I29</f>
        <v>575</v>
      </c>
      <c r="J4" s="2">
        <f>'26'!J29</f>
        <v>96</v>
      </c>
      <c r="K4" s="2">
        <f>'26'!K29</f>
        <v>336</v>
      </c>
      <c r="L4" s="2">
        <f>'26'!L29</f>
        <v>35</v>
      </c>
      <c r="M4" s="3"/>
      <c r="N4" s="107"/>
      <c r="O4" s="107"/>
      <c r="P4" s="107"/>
      <c r="Q4" s="107"/>
      <c r="R4" s="107"/>
      <c r="S4" s="107"/>
      <c r="T4" s="107"/>
    </row>
    <row r="5" spans="1:20" x14ac:dyDescent="0.25">
      <c r="A5" s="106" t="s">
        <v>2</v>
      </c>
      <c r="B5" s="10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7"/>
      <c r="O5" s="107"/>
      <c r="P5" s="107"/>
      <c r="Q5" s="107"/>
      <c r="R5" s="107"/>
      <c r="S5" s="107"/>
      <c r="T5" s="10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13486</v>
      </c>
      <c r="E7" s="22"/>
      <c r="F7" s="22"/>
      <c r="G7" s="22"/>
      <c r="H7" s="22">
        <v>100</v>
      </c>
      <c r="I7" s="23">
        <v>6</v>
      </c>
      <c r="J7" s="23">
        <v>9</v>
      </c>
      <c r="K7" s="23">
        <v>7</v>
      </c>
      <c r="L7" s="23"/>
      <c r="M7" s="20">
        <f>D7+E7*20+F7*10+G7*9+H7*9</f>
        <v>14386</v>
      </c>
      <c r="N7" s="24">
        <f>D7+E7*20+F7*10+G7*9+H7*9+I7*191+J7*191+K7*182+L7*100</f>
        <v>18525</v>
      </c>
      <c r="O7" s="25">
        <f>M7*2.75%</f>
        <v>395.61500000000001</v>
      </c>
      <c r="P7" s="26"/>
      <c r="Q7" s="26">
        <v>104</v>
      </c>
      <c r="R7" s="24">
        <f>M7-(M7*2.75%)+I7*191+J7*191+K7*182+L7*100-Q7</f>
        <v>18025.385000000002</v>
      </c>
      <c r="S7" s="25">
        <f>M7*0.95%</f>
        <v>136.667</v>
      </c>
      <c r="T7" s="27">
        <f>S7-Q7</f>
        <v>32.667000000000002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>
        <v>5087</v>
      </c>
      <c r="E8" s="30">
        <v>10</v>
      </c>
      <c r="F8" s="30"/>
      <c r="G8" s="30"/>
      <c r="H8" s="30">
        <v>70</v>
      </c>
      <c r="I8" s="20"/>
      <c r="J8" s="20"/>
      <c r="K8" s="20"/>
      <c r="L8" s="20"/>
      <c r="M8" s="20">
        <f t="shared" ref="M8:M27" si="0">D8+E8*20+F8*10+G8*9+H8*9</f>
        <v>5917</v>
      </c>
      <c r="N8" s="24">
        <f t="shared" ref="N8:N27" si="1">D8+E8*20+F8*10+G8*9+H8*9+I8*191+J8*191+K8*182+L8*100</f>
        <v>5917</v>
      </c>
      <c r="O8" s="25">
        <f t="shared" ref="O8:O27" si="2">M8*2.75%</f>
        <v>162.7175</v>
      </c>
      <c r="P8" s="26"/>
      <c r="Q8" s="26">
        <v>260</v>
      </c>
      <c r="R8" s="24">
        <f t="shared" ref="R8:R27" si="3">M8-(M8*2.75%)+I8*191+J8*191+K8*182+L8*100-Q8</f>
        <v>5494.2825000000003</v>
      </c>
      <c r="S8" s="25">
        <f t="shared" ref="S8:S27" si="4">M8*0.95%</f>
        <v>56.211500000000001</v>
      </c>
      <c r="T8" s="27">
        <f t="shared" ref="T8:T27" si="5">S8-Q8</f>
        <v>-203.7885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21887</v>
      </c>
      <c r="E9" s="30">
        <v>10</v>
      </c>
      <c r="F9" s="30"/>
      <c r="G9" s="30">
        <v>100</v>
      </c>
      <c r="H9" s="30">
        <v>250</v>
      </c>
      <c r="I9" s="20">
        <v>1</v>
      </c>
      <c r="J9" s="20"/>
      <c r="K9" s="20"/>
      <c r="L9" s="20"/>
      <c r="M9" s="20">
        <f t="shared" si="0"/>
        <v>25237</v>
      </c>
      <c r="N9" s="24">
        <f t="shared" si="1"/>
        <v>25428</v>
      </c>
      <c r="O9" s="25">
        <f t="shared" si="2"/>
        <v>694.01750000000004</v>
      </c>
      <c r="P9" s="26"/>
      <c r="Q9" s="26">
        <v>124</v>
      </c>
      <c r="R9" s="24">
        <f t="shared" si="3"/>
        <v>24609.982499999998</v>
      </c>
      <c r="S9" s="25">
        <f t="shared" si="4"/>
        <v>239.75149999999999</v>
      </c>
      <c r="T9" s="27">
        <f t="shared" si="5"/>
        <v>115.75149999999999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4526</v>
      </c>
      <c r="E10" s="30"/>
      <c r="F10" s="30"/>
      <c r="G10" s="30"/>
      <c r="H10" s="30">
        <v>20</v>
      </c>
      <c r="I10" s="20">
        <v>5</v>
      </c>
      <c r="J10" s="20"/>
      <c r="K10" s="20"/>
      <c r="L10" s="20"/>
      <c r="M10" s="20">
        <f t="shared" si="0"/>
        <v>4706</v>
      </c>
      <c r="N10" s="24">
        <f t="shared" si="1"/>
        <v>5661</v>
      </c>
      <c r="O10" s="25">
        <f t="shared" si="2"/>
        <v>129.41499999999999</v>
      </c>
      <c r="P10" s="26"/>
      <c r="Q10" s="26">
        <v>31</v>
      </c>
      <c r="R10" s="24">
        <f t="shared" si="3"/>
        <v>5500.585</v>
      </c>
      <c r="S10" s="25">
        <f t="shared" si="4"/>
        <v>44.707000000000001</v>
      </c>
      <c r="T10" s="27">
        <f t="shared" si="5"/>
        <v>13.707000000000001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6017</v>
      </c>
      <c r="E11" s="30"/>
      <c r="F11" s="30"/>
      <c r="G11" s="32"/>
      <c r="H11" s="30"/>
      <c r="I11" s="20">
        <v>16</v>
      </c>
      <c r="J11" s="20"/>
      <c r="K11" s="20"/>
      <c r="L11" s="20"/>
      <c r="M11" s="20">
        <f t="shared" si="0"/>
        <v>6017</v>
      </c>
      <c r="N11" s="24">
        <f t="shared" si="1"/>
        <v>9073</v>
      </c>
      <c r="O11" s="25">
        <f t="shared" si="2"/>
        <v>165.4675</v>
      </c>
      <c r="P11" s="26"/>
      <c r="Q11" s="26">
        <v>36</v>
      </c>
      <c r="R11" s="24">
        <f t="shared" si="3"/>
        <v>8871.5325000000012</v>
      </c>
      <c r="S11" s="25">
        <f t="shared" si="4"/>
        <v>57.161499999999997</v>
      </c>
      <c r="T11" s="27">
        <f t="shared" si="5"/>
        <v>21.161499999999997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5011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5011</v>
      </c>
      <c r="N12" s="24">
        <f t="shared" si="1"/>
        <v>5011</v>
      </c>
      <c r="O12" s="25">
        <f t="shared" si="2"/>
        <v>137.80250000000001</v>
      </c>
      <c r="P12" s="26"/>
      <c r="Q12" s="26">
        <v>33</v>
      </c>
      <c r="R12" s="24">
        <f t="shared" si="3"/>
        <v>4840.1975000000002</v>
      </c>
      <c r="S12" s="25">
        <f t="shared" si="4"/>
        <v>47.604500000000002</v>
      </c>
      <c r="T12" s="27">
        <f t="shared" si="5"/>
        <v>14.604500000000002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5216</v>
      </c>
      <c r="E13" s="30"/>
      <c r="F13" s="30"/>
      <c r="G13" s="30"/>
      <c r="H13" s="30">
        <v>10</v>
      </c>
      <c r="I13" s="20"/>
      <c r="J13" s="20"/>
      <c r="K13" s="20">
        <v>2</v>
      </c>
      <c r="L13" s="20"/>
      <c r="M13" s="20">
        <f t="shared" si="0"/>
        <v>5306</v>
      </c>
      <c r="N13" s="24">
        <f t="shared" si="1"/>
        <v>5670</v>
      </c>
      <c r="O13" s="25">
        <f t="shared" si="2"/>
        <v>145.91499999999999</v>
      </c>
      <c r="P13" s="26"/>
      <c r="Q13" s="26">
        <v>4</v>
      </c>
      <c r="R13" s="24">
        <f t="shared" si="3"/>
        <v>5520.085</v>
      </c>
      <c r="S13" s="25">
        <f t="shared" si="4"/>
        <v>50.406999999999996</v>
      </c>
      <c r="T13" s="27">
        <f t="shared" si="5"/>
        <v>46.406999999999996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>
        <v>12316</v>
      </c>
      <c r="E14" s="30"/>
      <c r="F14" s="30"/>
      <c r="G14" s="30"/>
      <c r="H14" s="30"/>
      <c r="I14" s="20">
        <v>2</v>
      </c>
      <c r="J14" s="20"/>
      <c r="K14" s="20">
        <v>5</v>
      </c>
      <c r="L14" s="20"/>
      <c r="M14" s="20">
        <f t="shared" si="0"/>
        <v>12316</v>
      </c>
      <c r="N14" s="24">
        <f t="shared" si="1"/>
        <v>13608</v>
      </c>
      <c r="O14" s="25">
        <f t="shared" si="2"/>
        <v>338.69</v>
      </c>
      <c r="P14" s="26"/>
      <c r="Q14" s="26"/>
      <c r="R14" s="24">
        <f t="shared" si="3"/>
        <v>13269.31</v>
      </c>
      <c r="S14" s="25">
        <f t="shared" si="4"/>
        <v>117.002</v>
      </c>
      <c r="T14" s="27">
        <f t="shared" si="5"/>
        <v>117.002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>
        <v>16150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16150</v>
      </c>
      <c r="N15" s="24">
        <f t="shared" si="1"/>
        <v>16150</v>
      </c>
      <c r="O15" s="25">
        <f t="shared" si="2"/>
        <v>444.125</v>
      </c>
      <c r="P15" s="26"/>
      <c r="Q15" s="26">
        <v>136</v>
      </c>
      <c r="R15" s="24">
        <f t="shared" si="3"/>
        <v>15569.875</v>
      </c>
      <c r="S15" s="25">
        <f t="shared" si="4"/>
        <v>153.42499999999998</v>
      </c>
      <c r="T15" s="27">
        <f t="shared" si="5"/>
        <v>17.424999999999983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15687</v>
      </c>
      <c r="E16" s="30"/>
      <c r="F16" s="30"/>
      <c r="G16" s="30"/>
      <c r="H16" s="30">
        <v>100</v>
      </c>
      <c r="I16" s="20">
        <v>2</v>
      </c>
      <c r="J16" s="20"/>
      <c r="K16" s="20">
        <v>8</v>
      </c>
      <c r="L16" s="20"/>
      <c r="M16" s="20">
        <f t="shared" si="0"/>
        <v>16587</v>
      </c>
      <c r="N16" s="24">
        <f t="shared" si="1"/>
        <v>18425</v>
      </c>
      <c r="O16" s="25">
        <f t="shared" si="2"/>
        <v>456.14249999999998</v>
      </c>
      <c r="P16" s="26"/>
      <c r="Q16" s="26">
        <v>118</v>
      </c>
      <c r="R16" s="24">
        <f t="shared" si="3"/>
        <v>17850.857499999998</v>
      </c>
      <c r="S16" s="25">
        <f t="shared" si="4"/>
        <v>157.57650000000001</v>
      </c>
      <c r="T16" s="27">
        <f t="shared" si="5"/>
        <v>39.57650000000001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>
        <v>9553</v>
      </c>
      <c r="E17" s="30"/>
      <c r="F17" s="30">
        <v>30</v>
      </c>
      <c r="G17" s="30"/>
      <c r="H17" s="30">
        <v>60</v>
      </c>
      <c r="I17" s="20"/>
      <c r="J17" s="20"/>
      <c r="K17" s="20"/>
      <c r="L17" s="20"/>
      <c r="M17" s="20">
        <f t="shared" si="0"/>
        <v>10393</v>
      </c>
      <c r="N17" s="24">
        <f t="shared" si="1"/>
        <v>10393</v>
      </c>
      <c r="O17" s="25">
        <f t="shared" si="2"/>
        <v>285.8075</v>
      </c>
      <c r="P17" s="26"/>
      <c r="Q17" s="26">
        <v>92</v>
      </c>
      <c r="R17" s="24">
        <f t="shared" si="3"/>
        <v>10015.192499999999</v>
      </c>
      <c r="S17" s="25">
        <f t="shared" si="4"/>
        <v>98.733499999999992</v>
      </c>
      <c r="T17" s="27">
        <f t="shared" si="5"/>
        <v>6.7334999999999923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>
        <v>9048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9048</v>
      </c>
      <c r="N18" s="24">
        <f t="shared" si="1"/>
        <v>9048</v>
      </c>
      <c r="O18" s="25">
        <f t="shared" si="2"/>
        <v>248.82</v>
      </c>
      <c r="P18" s="26"/>
      <c r="Q18" s="26">
        <v>149</v>
      </c>
      <c r="R18" s="24">
        <f t="shared" si="3"/>
        <v>8650.18</v>
      </c>
      <c r="S18" s="25">
        <f t="shared" si="4"/>
        <v>85.956000000000003</v>
      </c>
      <c r="T18" s="27">
        <f t="shared" si="5"/>
        <v>-63.043999999999997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>
        <v>5536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5536</v>
      </c>
      <c r="N19" s="24">
        <f t="shared" si="1"/>
        <v>5536</v>
      </c>
      <c r="O19" s="25">
        <f t="shared" si="2"/>
        <v>152.24</v>
      </c>
      <c r="P19" s="26"/>
      <c r="Q19" s="26">
        <v>148</v>
      </c>
      <c r="R19" s="24">
        <f t="shared" si="3"/>
        <v>5235.76</v>
      </c>
      <c r="S19" s="25">
        <f t="shared" si="4"/>
        <v>52.591999999999999</v>
      </c>
      <c r="T19" s="27">
        <f t="shared" si="5"/>
        <v>-95.408000000000001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3393</v>
      </c>
      <c r="E20" s="30"/>
      <c r="F20" s="30"/>
      <c r="G20" s="30"/>
      <c r="H20" s="30"/>
      <c r="I20" s="20">
        <v>2</v>
      </c>
      <c r="J20" s="20"/>
      <c r="K20" s="20">
        <v>3</v>
      </c>
      <c r="L20" s="20"/>
      <c r="M20" s="20">
        <f t="shared" si="0"/>
        <v>3393</v>
      </c>
      <c r="N20" s="24">
        <f t="shared" si="1"/>
        <v>4321</v>
      </c>
      <c r="O20" s="25">
        <f t="shared" si="2"/>
        <v>93.307500000000005</v>
      </c>
      <c r="P20" s="26"/>
      <c r="Q20" s="26">
        <v>66</v>
      </c>
      <c r="R20" s="24">
        <f t="shared" si="3"/>
        <v>4161.6925000000001</v>
      </c>
      <c r="S20" s="25">
        <f t="shared" si="4"/>
        <v>32.233499999999999</v>
      </c>
      <c r="T20" s="27">
        <f t="shared" si="5"/>
        <v>-33.766500000000001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>
        <v>5966</v>
      </c>
      <c r="E21" s="30"/>
      <c r="F21" s="30"/>
      <c r="G21" s="30"/>
      <c r="H21" s="30"/>
      <c r="I21" s="20">
        <v>2</v>
      </c>
      <c r="J21" s="20"/>
      <c r="K21" s="20"/>
      <c r="L21" s="20"/>
      <c r="M21" s="20">
        <f t="shared" si="0"/>
        <v>5966</v>
      </c>
      <c r="N21" s="24">
        <f t="shared" si="1"/>
        <v>6348</v>
      </c>
      <c r="O21" s="25">
        <f t="shared" si="2"/>
        <v>164.065</v>
      </c>
      <c r="P21" s="26"/>
      <c r="Q21" s="26">
        <v>20</v>
      </c>
      <c r="R21" s="24">
        <f t="shared" si="3"/>
        <v>6163.9350000000004</v>
      </c>
      <c r="S21" s="25">
        <f t="shared" si="4"/>
        <v>56.677</v>
      </c>
      <c r="T21" s="27">
        <f t="shared" si="5"/>
        <v>36.677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13192</v>
      </c>
      <c r="E22" s="30"/>
      <c r="F22" s="30"/>
      <c r="G22" s="20"/>
      <c r="H22" s="30"/>
      <c r="I22" s="20"/>
      <c r="J22" s="20">
        <v>1</v>
      </c>
      <c r="K22" s="20"/>
      <c r="L22" s="20"/>
      <c r="M22" s="20">
        <f t="shared" si="0"/>
        <v>13192</v>
      </c>
      <c r="N22" s="24">
        <f t="shared" si="1"/>
        <v>13383</v>
      </c>
      <c r="O22" s="25">
        <f t="shared" si="2"/>
        <v>362.78000000000003</v>
      </c>
      <c r="P22" s="26"/>
      <c r="Q22" s="26">
        <v>100</v>
      </c>
      <c r="R22" s="24">
        <f t="shared" si="3"/>
        <v>12920.22</v>
      </c>
      <c r="S22" s="25">
        <f t="shared" si="4"/>
        <v>125.324</v>
      </c>
      <c r="T22" s="27">
        <f t="shared" si="5"/>
        <v>25.323999999999998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>
        <v>7040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7040</v>
      </c>
      <c r="N23" s="24">
        <f t="shared" si="1"/>
        <v>7040</v>
      </c>
      <c r="O23" s="25">
        <f t="shared" si="2"/>
        <v>193.6</v>
      </c>
      <c r="P23" s="26"/>
      <c r="Q23" s="26">
        <v>70</v>
      </c>
      <c r="R23" s="24">
        <f t="shared" si="3"/>
        <v>6776.4</v>
      </c>
      <c r="S23" s="25">
        <f t="shared" si="4"/>
        <v>66.88</v>
      </c>
      <c r="T23" s="27">
        <f t="shared" si="5"/>
        <v>-3.1200000000000045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>
        <v>13576</v>
      </c>
      <c r="E24" s="30"/>
      <c r="F24" s="30">
        <v>30</v>
      </c>
      <c r="G24" s="30"/>
      <c r="H24" s="30">
        <v>100</v>
      </c>
      <c r="I24" s="20"/>
      <c r="J24" s="20"/>
      <c r="K24" s="20">
        <v>5</v>
      </c>
      <c r="L24" s="20"/>
      <c r="M24" s="20">
        <f t="shared" si="0"/>
        <v>14776</v>
      </c>
      <c r="N24" s="24">
        <f t="shared" si="1"/>
        <v>15686</v>
      </c>
      <c r="O24" s="25">
        <f t="shared" si="2"/>
        <v>406.34</v>
      </c>
      <c r="P24" s="26"/>
      <c r="Q24" s="26">
        <v>479</v>
      </c>
      <c r="R24" s="24">
        <f t="shared" si="3"/>
        <v>14800.66</v>
      </c>
      <c r="S24" s="25">
        <f t="shared" si="4"/>
        <v>140.37199999999999</v>
      </c>
      <c r="T24" s="27">
        <f t="shared" si="5"/>
        <v>-338.62800000000004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>
        <v>10639</v>
      </c>
      <c r="E25" s="30"/>
      <c r="F25" s="30"/>
      <c r="G25" s="30">
        <v>10</v>
      </c>
      <c r="H25" s="30"/>
      <c r="I25" s="20"/>
      <c r="J25" s="20"/>
      <c r="K25" s="20"/>
      <c r="L25" s="20"/>
      <c r="M25" s="20">
        <f t="shared" si="0"/>
        <v>10729</v>
      </c>
      <c r="N25" s="24">
        <f t="shared" si="1"/>
        <v>10729</v>
      </c>
      <c r="O25" s="25">
        <f t="shared" si="2"/>
        <v>295.04750000000001</v>
      </c>
      <c r="P25" s="26">
        <v>23500</v>
      </c>
      <c r="Q25" s="26">
        <v>104</v>
      </c>
      <c r="R25" s="24">
        <f t="shared" si="3"/>
        <v>10329.952499999999</v>
      </c>
      <c r="S25" s="25">
        <f t="shared" si="4"/>
        <v>101.9255</v>
      </c>
      <c r="T25" s="27">
        <f t="shared" si="5"/>
        <v>-2.0745000000000005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>
        <v>8895</v>
      </c>
      <c r="E26" s="29"/>
      <c r="F26" s="30"/>
      <c r="G26" s="30"/>
      <c r="H26" s="30">
        <v>50</v>
      </c>
      <c r="I26" s="20"/>
      <c r="J26" s="20"/>
      <c r="K26" s="20">
        <v>5</v>
      </c>
      <c r="L26" s="20"/>
      <c r="M26" s="20">
        <f t="shared" si="0"/>
        <v>9345</v>
      </c>
      <c r="N26" s="24">
        <f t="shared" si="1"/>
        <v>10255</v>
      </c>
      <c r="O26" s="25">
        <f t="shared" si="2"/>
        <v>256.98750000000001</v>
      </c>
      <c r="P26" s="26"/>
      <c r="Q26" s="26">
        <v>108</v>
      </c>
      <c r="R26" s="24">
        <f t="shared" si="3"/>
        <v>9890.0125000000007</v>
      </c>
      <c r="S26" s="25">
        <f t="shared" si="4"/>
        <v>88.777500000000003</v>
      </c>
      <c r="T26" s="27">
        <f t="shared" si="5"/>
        <v>-19.222499999999997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>
        <v>820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820</v>
      </c>
      <c r="N27" s="40">
        <f t="shared" si="1"/>
        <v>820</v>
      </c>
      <c r="O27" s="25">
        <f t="shared" si="2"/>
        <v>22.55</v>
      </c>
      <c r="P27" s="41"/>
      <c r="Q27" s="41"/>
      <c r="R27" s="24">
        <f t="shared" si="3"/>
        <v>797.45</v>
      </c>
      <c r="S27" s="42">
        <f t="shared" si="4"/>
        <v>7.79</v>
      </c>
      <c r="T27" s="43">
        <f t="shared" si="5"/>
        <v>7.79</v>
      </c>
    </row>
    <row r="28" spans="1:20" ht="16.5" thickBot="1" x14ac:dyDescent="0.3">
      <c r="A28" s="92" t="s">
        <v>37</v>
      </c>
      <c r="B28" s="93"/>
      <c r="C28" s="94"/>
      <c r="D28" s="44">
        <f>SUM(D7:D27)</f>
        <v>193041</v>
      </c>
      <c r="E28" s="45">
        <f>SUM(E7:E27)</f>
        <v>20</v>
      </c>
      <c r="F28" s="45">
        <f t="shared" ref="F28:T28" si="6">SUM(F7:F27)</f>
        <v>60</v>
      </c>
      <c r="G28" s="45">
        <f t="shared" si="6"/>
        <v>110</v>
      </c>
      <c r="H28" s="45">
        <f t="shared" si="6"/>
        <v>760</v>
      </c>
      <c r="I28" s="45">
        <f t="shared" si="6"/>
        <v>36</v>
      </c>
      <c r="J28" s="45">
        <f t="shared" si="6"/>
        <v>10</v>
      </c>
      <c r="K28" s="45">
        <f t="shared" si="6"/>
        <v>35</v>
      </c>
      <c r="L28" s="45">
        <f t="shared" si="6"/>
        <v>0</v>
      </c>
      <c r="M28" s="45">
        <f t="shared" si="6"/>
        <v>201871</v>
      </c>
      <c r="N28" s="45">
        <f t="shared" si="6"/>
        <v>217027</v>
      </c>
      <c r="O28" s="46">
        <f t="shared" si="6"/>
        <v>5551.4525000000003</v>
      </c>
      <c r="P28" s="45">
        <f t="shared" si="6"/>
        <v>23500</v>
      </c>
      <c r="Q28" s="45">
        <f t="shared" si="6"/>
        <v>2182</v>
      </c>
      <c r="R28" s="45">
        <f t="shared" si="6"/>
        <v>209293.54750000004</v>
      </c>
      <c r="S28" s="45">
        <f t="shared" si="6"/>
        <v>1917.7745000000002</v>
      </c>
      <c r="T28" s="47">
        <f t="shared" si="6"/>
        <v>-264.22550000000007</v>
      </c>
    </row>
    <row r="29" spans="1:20" ht="15.75" thickBot="1" x14ac:dyDescent="0.3">
      <c r="A29" s="95" t="s">
        <v>38</v>
      </c>
      <c r="B29" s="96"/>
      <c r="C29" s="97"/>
      <c r="D29" s="48">
        <f>D4+D5-D28</f>
        <v>354755</v>
      </c>
      <c r="E29" s="48">
        <f t="shared" ref="E29:L29" si="7">E4+E5-E28</f>
        <v>1520</v>
      </c>
      <c r="F29" s="48">
        <f t="shared" si="7"/>
        <v>8630</v>
      </c>
      <c r="G29" s="48">
        <f t="shared" si="7"/>
        <v>140</v>
      </c>
      <c r="H29" s="48">
        <f t="shared" si="7"/>
        <v>4000</v>
      </c>
      <c r="I29" s="48">
        <f t="shared" si="7"/>
        <v>539</v>
      </c>
      <c r="J29" s="48">
        <f t="shared" si="7"/>
        <v>86</v>
      </c>
      <c r="K29" s="48">
        <f t="shared" si="7"/>
        <v>301</v>
      </c>
      <c r="L29" s="48">
        <f t="shared" si="7"/>
        <v>35</v>
      </c>
      <c r="M29" s="98"/>
      <c r="N29" s="99"/>
      <c r="O29" s="99"/>
      <c r="P29" s="99"/>
      <c r="Q29" s="99"/>
      <c r="R29" s="99"/>
      <c r="S29" s="99"/>
      <c r="T29" s="10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59" priority="43" operator="equal">
      <formula>212030016606640</formula>
    </cfRule>
  </conditionalFormatting>
  <conditionalFormatting sqref="D29 E4:E6 E28:K29">
    <cfRule type="cellIs" dxfId="258" priority="41" operator="equal">
      <formula>$E$4</formula>
    </cfRule>
    <cfRule type="cellIs" dxfId="257" priority="42" operator="equal">
      <formula>2120</formula>
    </cfRule>
  </conditionalFormatting>
  <conditionalFormatting sqref="D29:E29 F4:F6 F28:F29">
    <cfRule type="cellIs" dxfId="256" priority="39" operator="equal">
      <formula>$F$4</formula>
    </cfRule>
    <cfRule type="cellIs" dxfId="255" priority="40" operator="equal">
      <formula>300</formula>
    </cfRule>
  </conditionalFormatting>
  <conditionalFormatting sqref="G4:G6 G28:G29">
    <cfRule type="cellIs" dxfId="254" priority="37" operator="equal">
      <formula>$G$4</formula>
    </cfRule>
    <cfRule type="cellIs" dxfId="253" priority="38" operator="equal">
      <formula>1660</formula>
    </cfRule>
  </conditionalFormatting>
  <conditionalFormatting sqref="H4:H6 H28:H29">
    <cfRule type="cellIs" dxfId="252" priority="35" operator="equal">
      <formula>$H$4</formula>
    </cfRule>
    <cfRule type="cellIs" dxfId="251" priority="36" operator="equal">
      <formula>6640</formula>
    </cfRule>
  </conditionalFormatting>
  <conditionalFormatting sqref="T6:T28">
    <cfRule type="cellIs" dxfId="250" priority="34" operator="lessThan">
      <formula>0</formula>
    </cfRule>
  </conditionalFormatting>
  <conditionalFormatting sqref="T7:T27">
    <cfRule type="cellIs" dxfId="249" priority="31" operator="lessThan">
      <formula>0</formula>
    </cfRule>
    <cfRule type="cellIs" dxfId="248" priority="32" operator="lessThan">
      <formula>0</formula>
    </cfRule>
    <cfRule type="cellIs" dxfId="247" priority="33" operator="lessThan">
      <formula>0</formula>
    </cfRule>
  </conditionalFormatting>
  <conditionalFormatting sqref="E4:E6 E28:K28">
    <cfRule type="cellIs" dxfId="246" priority="30" operator="equal">
      <formula>$E$4</formula>
    </cfRule>
  </conditionalFormatting>
  <conditionalFormatting sqref="D28:D29 D6 D4:M4">
    <cfRule type="cellIs" dxfId="245" priority="29" operator="equal">
      <formula>$D$4</formula>
    </cfRule>
  </conditionalFormatting>
  <conditionalFormatting sqref="I4:I6 I28:I29">
    <cfRule type="cellIs" dxfId="244" priority="28" operator="equal">
      <formula>$I$4</formula>
    </cfRule>
  </conditionalFormatting>
  <conditionalFormatting sqref="J4:J6 J28:J29">
    <cfRule type="cellIs" dxfId="243" priority="27" operator="equal">
      <formula>$J$4</formula>
    </cfRule>
  </conditionalFormatting>
  <conditionalFormatting sqref="K4:K6 K28:K29">
    <cfRule type="cellIs" dxfId="242" priority="26" operator="equal">
      <formula>$K$4</formula>
    </cfRule>
  </conditionalFormatting>
  <conditionalFormatting sqref="M4:M6">
    <cfRule type="cellIs" dxfId="241" priority="25" operator="equal">
      <formula>$L$4</formula>
    </cfRule>
  </conditionalFormatting>
  <conditionalFormatting sqref="T7:T28">
    <cfRule type="cellIs" dxfId="240" priority="22" operator="lessThan">
      <formula>0</formula>
    </cfRule>
    <cfRule type="cellIs" dxfId="239" priority="23" operator="lessThan">
      <formula>0</formula>
    </cfRule>
    <cfRule type="cellIs" dxfId="238" priority="24" operator="lessThan">
      <formula>0</formula>
    </cfRule>
  </conditionalFormatting>
  <conditionalFormatting sqref="D5:K5">
    <cfRule type="cellIs" dxfId="237" priority="21" operator="greaterThan">
      <formula>0</formula>
    </cfRule>
  </conditionalFormatting>
  <conditionalFormatting sqref="T6:T28">
    <cfRule type="cellIs" dxfId="236" priority="20" operator="lessThan">
      <formula>0</formula>
    </cfRule>
  </conditionalFormatting>
  <conditionalFormatting sqref="T7:T27">
    <cfRule type="cellIs" dxfId="235" priority="17" operator="lessThan">
      <formula>0</formula>
    </cfRule>
    <cfRule type="cellIs" dxfId="234" priority="18" operator="lessThan">
      <formula>0</formula>
    </cfRule>
    <cfRule type="cellIs" dxfId="233" priority="19" operator="lessThan">
      <formula>0</formula>
    </cfRule>
  </conditionalFormatting>
  <conditionalFormatting sqref="T7:T28">
    <cfRule type="cellIs" dxfId="232" priority="14" operator="lessThan">
      <formula>0</formula>
    </cfRule>
    <cfRule type="cellIs" dxfId="231" priority="15" operator="lessThan">
      <formula>0</formula>
    </cfRule>
    <cfRule type="cellIs" dxfId="230" priority="16" operator="lessThan">
      <formula>0</formula>
    </cfRule>
  </conditionalFormatting>
  <conditionalFormatting sqref="D5:K5">
    <cfRule type="cellIs" dxfId="229" priority="13" operator="greaterThan">
      <formula>0</formula>
    </cfRule>
  </conditionalFormatting>
  <conditionalFormatting sqref="L4 L6 L28:L29">
    <cfRule type="cellIs" dxfId="228" priority="12" operator="equal">
      <formula>$L$4</formula>
    </cfRule>
  </conditionalFormatting>
  <conditionalFormatting sqref="D7:S7">
    <cfRule type="cellIs" dxfId="227" priority="11" operator="greaterThan">
      <formula>0</formula>
    </cfRule>
  </conditionalFormatting>
  <conditionalFormatting sqref="D9:S9">
    <cfRule type="cellIs" dxfId="226" priority="10" operator="greaterThan">
      <formula>0</formula>
    </cfRule>
  </conditionalFormatting>
  <conditionalFormatting sqref="D11:S11">
    <cfRule type="cellIs" dxfId="225" priority="9" operator="greaterThan">
      <formula>0</formula>
    </cfRule>
  </conditionalFormatting>
  <conditionalFormatting sqref="D13:S13">
    <cfRule type="cellIs" dxfId="224" priority="8" operator="greaterThan">
      <formula>0</formula>
    </cfRule>
  </conditionalFormatting>
  <conditionalFormatting sqref="D15:S15">
    <cfRule type="cellIs" dxfId="223" priority="7" operator="greaterThan">
      <formula>0</formula>
    </cfRule>
  </conditionalFormatting>
  <conditionalFormatting sqref="D17:S17">
    <cfRule type="cellIs" dxfId="222" priority="6" operator="greaterThan">
      <formula>0</formula>
    </cfRule>
  </conditionalFormatting>
  <conditionalFormatting sqref="D19:S19">
    <cfRule type="cellIs" dxfId="221" priority="5" operator="greaterThan">
      <formula>0</formula>
    </cfRule>
  </conditionalFormatting>
  <conditionalFormatting sqref="D21:S21">
    <cfRule type="cellIs" dxfId="220" priority="4" operator="greaterThan">
      <formula>0</formula>
    </cfRule>
  </conditionalFormatting>
  <conditionalFormatting sqref="D23:S23">
    <cfRule type="cellIs" dxfId="219" priority="3" operator="greaterThan">
      <formula>0</formula>
    </cfRule>
  </conditionalFormatting>
  <conditionalFormatting sqref="D25:S25">
    <cfRule type="cellIs" dxfId="218" priority="2" operator="greaterThan">
      <formula>0</formula>
    </cfRule>
  </conditionalFormatting>
  <conditionalFormatting sqref="D27:S27">
    <cfRule type="cellIs" dxfId="217" priority="1" operator="greaterThan">
      <formula>0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0" ht="15.75" thickBo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20" ht="18.75" x14ac:dyDescent="0.25">
      <c r="A3" s="102" t="s">
        <v>39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0" x14ac:dyDescent="0.25">
      <c r="A4" s="106" t="s">
        <v>1</v>
      </c>
      <c r="B4" s="106"/>
      <c r="C4" s="1"/>
      <c r="D4" s="2">
        <f>'27'!D29</f>
        <v>354755</v>
      </c>
      <c r="E4" s="2">
        <f>'27'!E29</f>
        <v>1520</v>
      </c>
      <c r="F4" s="2">
        <f>'27'!F29</f>
        <v>8630</v>
      </c>
      <c r="G4" s="2">
        <f>'27'!G29</f>
        <v>140</v>
      </c>
      <c r="H4" s="2">
        <f>'27'!H29</f>
        <v>4000</v>
      </c>
      <c r="I4" s="2">
        <f>'27'!I29</f>
        <v>539</v>
      </c>
      <c r="J4" s="2">
        <f>'27'!J29</f>
        <v>86</v>
      </c>
      <c r="K4" s="2">
        <f>'27'!K29</f>
        <v>301</v>
      </c>
      <c r="L4" s="2">
        <f>'27'!L29</f>
        <v>35</v>
      </c>
      <c r="M4" s="3"/>
      <c r="N4" s="107"/>
      <c r="O4" s="107"/>
      <c r="P4" s="107"/>
      <c r="Q4" s="107"/>
      <c r="R4" s="107"/>
      <c r="S4" s="107"/>
      <c r="T4" s="107"/>
    </row>
    <row r="5" spans="1:20" x14ac:dyDescent="0.25">
      <c r="A5" s="106" t="s">
        <v>2</v>
      </c>
      <c r="B5" s="10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7"/>
      <c r="O5" s="107"/>
      <c r="P5" s="107"/>
      <c r="Q5" s="107"/>
      <c r="R5" s="107"/>
      <c r="S5" s="107"/>
      <c r="T5" s="10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2" t="s">
        <v>37</v>
      </c>
      <c r="B28" s="93"/>
      <c r="C28" s="94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95" t="s">
        <v>38</v>
      </c>
      <c r="B29" s="96"/>
      <c r="C29" s="97"/>
      <c r="D29" s="48">
        <f>D4+D5-D28</f>
        <v>354755</v>
      </c>
      <c r="E29" s="48">
        <f t="shared" ref="E29:L29" si="7">E4+E5-E28</f>
        <v>1520</v>
      </c>
      <c r="F29" s="48">
        <f t="shared" si="7"/>
        <v>8630</v>
      </c>
      <c r="G29" s="48">
        <f t="shared" si="7"/>
        <v>140</v>
      </c>
      <c r="H29" s="48">
        <f t="shared" si="7"/>
        <v>4000</v>
      </c>
      <c r="I29" s="48">
        <f t="shared" si="7"/>
        <v>539</v>
      </c>
      <c r="J29" s="48">
        <f t="shared" si="7"/>
        <v>86</v>
      </c>
      <c r="K29" s="48">
        <f t="shared" si="7"/>
        <v>301</v>
      </c>
      <c r="L29" s="48">
        <f t="shared" si="7"/>
        <v>35</v>
      </c>
      <c r="M29" s="98"/>
      <c r="N29" s="99"/>
      <c r="O29" s="99"/>
      <c r="P29" s="99"/>
      <c r="Q29" s="99"/>
      <c r="R29" s="99"/>
      <c r="S29" s="99"/>
      <c r="T29" s="10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16" priority="43" operator="equal">
      <formula>212030016606640</formula>
    </cfRule>
  </conditionalFormatting>
  <conditionalFormatting sqref="D29 E4:E6 E28:K29">
    <cfRule type="cellIs" dxfId="215" priority="41" operator="equal">
      <formula>$E$4</formula>
    </cfRule>
    <cfRule type="cellIs" dxfId="214" priority="42" operator="equal">
      <formula>2120</formula>
    </cfRule>
  </conditionalFormatting>
  <conditionalFormatting sqref="D29:E29 F4:F6 F28:F29">
    <cfRule type="cellIs" dxfId="213" priority="39" operator="equal">
      <formula>$F$4</formula>
    </cfRule>
    <cfRule type="cellIs" dxfId="212" priority="40" operator="equal">
      <formula>300</formula>
    </cfRule>
  </conditionalFormatting>
  <conditionalFormatting sqref="G4:G6 G28:G29">
    <cfRule type="cellIs" dxfId="211" priority="37" operator="equal">
      <formula>$G$4</formula>
    </cfRule>
    <cfRule type="cellIs" dxfId="210" priority="38" operator="equal">
      <formula>1660</formula>
    </cfRule>
  </conditionalFormatting>
  <conditionalFormatting sqref="H4:H6 H28:H29">
    <cfRule type="cellIs" dxfId="209" priority="35" operator="equal">
      <formula>$H$4</formula>
    </cfRule>
    <cfRule type="cellIs" dxfId="208" priority="36" operator="equal">
      <formula>6640</formula>
    </cfRule>
  </conditionalFormatting>
  <conditionalFormatting sqref="T6:T28">
    <cfRule type="cellIs" dxfId="207" priority="34" operator="lessThan">
      <formula>0</formula>
    </cfRule>
  </conditionalFormatting>
  <conditionalFormatting sqref="T7:T27">
    <cfRule type="cellIs" dxfId="206" priority="31" operator="lessThan">
      <formula>0</formula>
    </cfRule>
    <cfRule type="cellIs" dxfId="205" priority="32" operator="lessThan">
      <formula>0</formula>
    </cfRule>
    <cfRule type="cellIs" dxfId="204" priority="33" operator="lessThan">
      <formula>0</formula>
    </cfRule>
  </conditionalFormatting>
  <conditionalFormatting sqref="E4:E6 E28:K28">
    <cfRule type="cellIs" dxfId="203" priority="30" operator="equal">
      <formula>$E$4</formula>
    </cfRule>
  </conditionalFormatting>
  <conditionalFormatting sqref="D28:D29 D6 D4:M4">
    <cfRule type="cellIs" dxfId="202" priority="29" operator="equal">
      <formula>$D$4</formula>
    </cfRule>
  </conditionalFormatting>
  <conditionalFormatting sqref="I4:I6 I28:I29">
    <cfRule type="cellIs" dxfId="201" priority="28" operator="equal">
      <formula>$I$4</formula>
    </cfRule>
  </conditionalFormatting>
  <conditionalFormatting sqref="J4:J6 J28:J29">
    <cfRule type="cellIs" dxfId="200" priority="27" operator="equal">
      <formula>$J$4</formula>
    </cfRule>
  </conditionalFormatting>
  <conditionalFormatting sqref="K4:K6 K28:K29">
    <cfRule type="cellIs" dxfId="199" priority="26" operator="equal">
      <formula>$K$4</formula>
    </cfRule>
  </conditionalFormatting>
  <conditionalFormatting sqref="M4:M6">
    <cfRule type="cellIs" dxfId="198" priority="25" operator="equal">
      <formula>$L$4</formula>
    </cfRule>
  </conditionalFormatting>
  <conditionalFormatting sqref="T7:T28">
    <cfRule type="cellIs" dxfId="197" priority="22" operator="lessThan">
      <formula>0</formula>
    </cfRule>
    <cfRule type="cellIs" dxfId="196" priority="23" operator="lessThan">
      <formula>0</formula>
    </cfRule>
    <cfRule type="cellIs" dxfId="195" priority="24" operator="lessThan">
      <formula>0</formula>
    </cfRule>
  </conditionalFormatting>
  <conditionalFormatting sqref="D5:K5">
    <cfRule type="cellIs" dxfId="194" priority="21" operator="greaterThan">
      <formula>0</formula>
    </cfRule>
  </conditionalFormatting>
  <conditionalFormatting sqref="T6:T28">
    <cfRule type="cellIs" dxfId="193" priority="20" operator="lessThan">
      <formula>0</formula>
    </cfRule>
  </conditionalFormatting>
  <conditionalFormatting sqref="T7:T27">
    <cfRule type="cellIs" dxfId="192" priority="17" operator="lessThan">
      <formula>0</formula>
    </cfRule>
    <cfRule type="cellIs" dxfId="191" priority="18" operator="lessThan">
      <formula>0</formula>
    </cfRule>
    <cfRule type="cellIs" dxfId="190" priority="19" operator="lessThan">
      <formula>0</formula>
    </cfRule>
  </conditionalFormatting>
  <conditionalFormatting sqref="T7:T28">
    <cfRule type="cellIs" dxfId="189" priority="14" operator="lessThan">
      <formula>0</formula>
    </cfRule>
    <cfRule type="cellIs" dxfId="188" priority="15" operator="lessThan">
      <formula>0</formula>
    </cfRule>
    <cfRule type="cellIs" dxfId="187" priority="16" operator="lessThan">
      <formula>0</formula>
    </cfRule>
  </conditionalFormatting>
  <conditionalFormatting sqref="D5:K5">
    <cfRule type="cellIs" dxfId="186" priority="13" operator="greaterThan">
      <formula>0</formula>
    </cfRule>
  </conditionalFormatting>
  <conditionalFormatting sqref="L4 L6 L28:L29">
    <cfRule type="cellIs" dxfId="185" priority="12" operator="equal">
      <formula>$L$4</formula>
    </cfRule>
  </conditionalFormatting>
  <conditionalFormatting sqref="D7:S7">
    <cfRule type="cellIs" dxfId="184" priority="11" operator="greaterThan">
      <formula>0</formula>
    </cfRule>
  </conditionalFormatting>
  <conditionalFormatting sqref="D9:S9">
    <cfRule type="cellIs" dxfId="183" priority="10" operator="greaterThan">
      <formula>0</formula>
    </cfRule>
  </conditionalFormatting>
  <conditionalFormatting sqref="D11:S11">
    <cfRule type="cellIs" dxfId="182" priority="9" operator="greaterThan">
      <formula>0</formula>
    </cfRule>
  </conditionalFormatting>
  <conditionalFormatting sqref="D13:S13">
    <cfRule type="cellIs" dxfId="181" priority="8" operator="greaterThan">
      <formula>0</formula>
    </cfRule>
  </conditionalFormatting>
  <conditionalFormatting sqref="D15:S15">
    <cfRule type="cellIs" dxfId="180" priority="7" operator="greaterThan">
      <formula>0</formula>
    </cfRule>
  </conditionalFormatting>
  <conditionalFormatting sqref="D17:S17">
    <cfRule type="cellIs" dxfId="179" priority="6" operator="greaterThan">
      <formula>0</formula>
    </cfRule>
  </conditionalFormatting>
  <conditionalFormatting sqref="D19:S19">
    <cfRule type="cellIs" dxfId="178" priority="5" operator="greaterThan">
      <formula>0</formula>
    </cfRule>
  </conditionalFormatting>
  <conditionalFormatting sqref="D21:S21">
    <cfRule type="cellIs" dxfId="177" priority="4" operator="greaterThan">
      <formula>0</formula>
    </cfRule>
  </conditionalFormatting>
  <conditionalFormatting sqref="D23:S23">
    <cfRule type="cellIs" dxfId="176" priority="3" operator="greaterThan">
      <formula>0</formula>
    </cfRule>
  </conditionalFormatting>
  <conditionalFormatting sqref="D25:S25">
    <cfRule type="cellIs" dxfId="175" priority="2" operator="greaterThan">
      <formula>0</formula>
    </cfRule>
  </conditionalFormatting>
  <conditionalFormatting sqref="D27:S27">
    <cfRule type="cellIs" dxfId="174" priority="1" operator="greaterThan">
      <formula>0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0" ht="15.75" thickBo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20" ht="18.75" x14ac:dyDescent="0.25">
      <c r="A3" s="102" t="s">
        <v>39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0" x14ac:dyDescent="0.25">
      <c r="A4" s="106" t="s">
        <v>1</v>
      </c>
      <c r="B4" s="106"/>
      <c r="C4" s="1"/>
      <c r="D4" s="2">
        <f>'28'!D29</f>
        <v>354755</v>
      </c>
      <c r="E4" s="2">
        <f>'28'!E29</f>
        <v>1520</v>
      </c>
      <c r="F4" s="2">
        <f>'28'!F29</f>
        <v>8630</v>
      </c>
      <c r="G4" s="2">
        <f>'28'!G29</f>
        <v>140</v>
      </c>
      <c r="H4" s="2">
        <f>'28'!H29</f>
        <v>4000</v>
      </c>
      <c r="I4" s="2">
        <f>'28'!I29</f>
        <v>539</v>
      </c>
      <c r="J4" s="2">
        <f>'28'!J29</f>
        <v>86</v>
      </c>
      <c r="K4" s="2">
        <f>'28'!K29</f>
        <v>301</v>
      </c>
      <c r="L4" s="2">
        <f>'28'!L29</f>
        <v>35</v>
      </c>
      <c r="M4" s="3"/>
      <c r="N4" s="107"/>
      <c r="O4" s="107"/>
      <c r="P4" s="107"/>
      <c r="Q4" s="107"/>
      <c r="R4" s="107"/>
      <c r="S4" s="107"/>
      <c r="T4" s="107"/>
    </row>
    <row r="5" spans="1:20" x14ac:dyDescent="0.25">
      <c r="A5" s="106" t="s">
        <v>2</v>
      </c>
      <c r="B5" s="10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7"/>
      <c r="O5" s="107"/>
      <c r="P5" s="107"/>
      <c r="Q5" s="107"/>
      <c r="R5" s="107"/>
      <c r="S5" s="107"/>
      <c r="T5" s="10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2" t="s">
        <v>37</v>
      </c>
      <c r="B28" s="93"/>
      <c r="C28" s="94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95" t="s">
        <v>38</v>
      </c>
      <c r="B29" s="96"/>
      <c r="C29" s="97"/>
      <c r="D29" s="48">
        <f>D4+D5-D28</f>
        <v>354755</v>
      </c>
      <c r="E29" s="48">
        <f t="shared" ref="E29:L29" si="7">E4+E5-E28</f>
        <v>1520</v>
      </c>
      <c r="F29" s="48">
        <f t="shared" si="7"/>
        <v>8630</v>
      </c>
      <c r="G29" s="48">
        <f t="shared" si="7"/>
        <v>140</v>
      </c>
      <c r="H29" s="48">
        <f t="shared" si="7"/>
        <v>4000</v>
      </c>
      <c r="I29" s="48">
        <f t="shared" si="7"/>
        <v>539</v>
      </c>
      <c r="J29" s="48">
        <f t="shared" si="7"/>
        <v>86</v>
      </c>
      <c r="K29" s="48">
        <f t="shared" si="7"/>
        <v>301</v>
      </c>
      <c r="L29" s="48">
        <f t="shared" si="7"/>
        <v>35</v>
      </c>
      <c r="M29" s="98"/>
      <c r="N29" s="99"/>
      <c r="O29" s="99"/>
      <c r="P29" s="99"/>
      <c r="Q29" s="99"/>
      <c r="R29" s="99"/>
      <c r="S29" s="99"/>
      <c r="T29" s="10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73" priority="43" operator="equal">
      <formula>212030016606640</formula>
    </cfRule>
  </conditionalFormatting>
  <conditionalFormatting sqref="D29 E4:E6 E28:K29">
    <cfRule type="cellIs" dxfId="172" priority="41" operator="equal">
      <formula>$E$4</formula>
    </cfRule>
    <cfRule type="cellIs" dxfId="171" priority="42" operator="equal">
      <formula>2120</formula>
    </cfRule>
  </conditionalFormatting>
  <conditionalFormatting sqref="D29:E29 F4:F6 F28:F29">
    <cfRule type="cellIs" dxfId="170" priority="39" operator="equal">
      <formula>$F$4</formula>
    </cfRule>
    <cfRule type="cellIs" dxfId="169" priority="40" operator="equal">
      <formula>300</formula>
    </cfRule>
  </conditionalFormatting>
  <conditionalFormatting sqref="G4:G6 G28:G29">
    <cfRule type="cellIs" dxfId="168" priority="37" operator="equal">
      <formula>$G$4</formula>
    </cfRule>
    <cfRule type="cellIs" dxfId="167" priority="38" operator="equal">
      <formula>1660</formula>
    </cfRule>
  </conditionalFormatting>
  <conditionalFormatting sqref="H4:H6 H28:H29">
    <cfRule type="cellIs" dxfId="166" priority="35" operator="equal">
      <formula>$H$4</formula>
    </cfRule>
    <cfRule type="cellIs" dxfId="165" priority="36" operator="equal">
      <formula>6640</formula>
    </cfRule>
  </conditionalFormatting>
  <conditionalFormatting sqref="T6:T28">
    <cfRule type="cellIs" dxfId="164" priority="34" operator="lessThan">
      <formula>0</formula>
    </cfRule>
  </conditionalFormatting>
  <conditionalFormatting sqref="T7:T27">
    <cfRule type="cellIs" dxfId="163" priority="31" operator="lessThan">
      <formula>0</formula>
    </cfRule>
    <cfRule type="cellIs" dxfId="162" priority="32" operator="lessThan">
      <formula>0</formula>
    </cfRule>
    <cfRule type="cellIs" dxfId="161" priority="33" operator="lessThan">
      <formula>0</formula>
    </cfRule>
  </conditionalFormatting>
  <conditionalFormatting sqref="E4:E6 E28:K28">
    <cfRule type="cellIs" dxfId="160" priority="30" operator="equal">
      <formula>$E$4</formula>
    </cfRule>
  </conditionalFormatting>
  <conditionalFormatting sqref="D28:D29 D6 D4:M4">
    <cfRule type="cellIs" dxfId="159" priority="29" operator="equal">
      <formula>$D$4</formula>
    </cfRule>
  </conditionalFormatting>
  <conditionalFormatting sqref="I4:I6 I28:I29">
    <cfRule type="cellIs" dxfId="158" priority="28" operator="equal">
      <formula>$I$4</formula>
    </cfRule>
  </conditionalFormatting>
  <conditionalFormatting sqref="J4:J6 J28:J29">
    <cfRule type="cellIs" dxfId="157" priority="27" operator="equal">
      <formula>$J$4</formula>
    </cfRule>
  </conditionalFormatting>
  <conditionalFormatting sqref="K4:K6 K28:K29">
    <cfRule type="cellIs" dxfId="156" priority="26" operator="equal">
      <formula>$K$4</formula>
    </cfRule>
  </conditionalFormatting>
  <conditionalFormatting sqref="M4:M6">
    <cfRule type="cellIs" dxfId="155" priority="25" operator="equal">
      <formula>$L$4</formula>
    </cfRule>
  </conditionalFormatting>
  <conditionalFormatting sqref="T7:T28">
    <cfRule type="cellIs" dxfId="154" priority="22" operator="lessThan">
      <formula>0</formula>
    </cfRule>
    <cfRule type="cellIs" dxfId="153" priority="23" operator="lessThan">
      <formula>0</formula>
    </cfRule>
    <cfRule type="cellIs" dxfId="152" priority="24" operator="lessThan">
      <formula>0</formula>
    </cfRule>
  </conditionalFormatting>
  <conditionalFormatting sqref="D5:K5">
    <cfRule type="cellIs" dxfId="151" priority="21" operator="greaterThan">
      <formula>0</formula>
    </cfRule>
  </conditionalFormatting>
  <conditionalFormatting sqref="T6:T28">
    <cfRule type="cellIs" dxfId="150" priority="20" operator="lessThan">
      <formula>0</formula>
    </cfRule>
  </conditionalFormatting>
  <conditionalFormatting sqref="T7:T27">
    <cfRule type="cellIs" dxfId="149" priority="17" operator="lessThan">
      <formula>0</formula>
    </cfRule>
    <cfRule type="cellIs" dxfId="148" priority="18" operator="lessThan">
      <formula>0</formula>
    </cfRule>
    <cfRule type="cellIs" dxfId="147" priority="19" operator="lessThan">
      <formula>0</formula>
    </cfRule>
  </conditionalFormatting>
  <conditionalFormatting sqref="T7:T28">
    <cfRule type="cellIs" dxfId="146" priority="14" operator="lessThan">
      <formula>0</formula>
    </cfRule>
    <cfRule type="cellIs" dxfId="145" priority="15" operator="lessThan">
      <formula>0</formula>
    </cfRule>
    <cfRule type="cellIs" dxfId="144" priority="16" operator="lessThan">
      <formula>0</formula>
    </cfRule>
  </conditionalFormatting>
  <conditionalFormatting sqref="D5:K5">
    <cfRule type="cellIs" dxfId="143" priority="13" operator="greaterThan">
      <formula>0</formula>
    </cfRule>
  </conditionalFormatting>
  <conditionalFormatting sqref="L4 L6 L28:L29">
    <cfRule type="cellIs" dxfId="142" priority="12" operator="equal">
      <formula>$L$4</formula>
    </cfRule>
  </conditionalFormatting>
  <conditionalFormatting sqref="D7:S7">
    <cfRule type="cellIs" dxfId="141" priority="11" operator="greaterThan">
      <formula>0</formula>
    </cfRule>
  </conditionalFormatting>
  <conditionalFormatting sqref="D9:S9">
    <cfRule type="cellIs" dxfId="140" priority="10" operator="greaterThan">
      <formula>0</formula>
    </cfRule>
  </conditionalFormatting>
  <conditionalFormatting sqref="D11:S11">
    <cfRule type="cellIs" dxfId="139" priority="9" operator="greaterThan">
      <formula>0</formula>
    </cfRule>
  </conditionalFormatting>
  <conditionalFormatting sqref="D13:S13">
    <cfRule type="cellIs" dxfId="138" priority="8" operator="greaterThan">
      <formula>0</formula>
    </cfRule>
  </conditionalFormatting>
  <conditionalFormatting sqref="D15:S15">
    <cfRule type="cellIs" dxfId="137" priority="7" operator="greaterThan">
      <formula>0</formula>
    </cfRule>
  </conditionalFormatting>
  <conditionalFormatting sqref="D17:S17">
    <cfRule type="cellIs" dxfId="136" priority="6" operator="greaterThan">
      <formula>0</formula>
    </cfRule>
  </conditionalFormatting>
  <conditionalFormatting sqref="D19:S19">
    <cfRule type="cellIs" dxfId="135" priority="5" operator="greaterThan">
      <formula>0</formula>
    </cfRule>
  </conditionalFormatting>
  <conditionalFormatting sqref="D21:S21">
    <cfRule type="cellIs" dxfId="134" priority="4" operator="greaterThan">
      <formula>0</formula>
    </cfRule>
  </conditionalFormatting>
  <conditionalFormatting sqref="D23:S23">
    <cfRule type="cellIs" dxfId="133" priority="3" operator="greaterThan">
      <formula>0</formula>
    </cfRule>
  </conditionalFormatting>
  <conditionalFormatting sqref="D25:S25">
    <cfRule type="cellIs" dxfId="132" priority="2" operator="greaterThan">
      <formula>0</formula>
    </cfRule>
  </conditionalFormatting>
  <conditionalFormatting sqref="D27:S27">
    <cfRule type="cellIs" dxfId="131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0" ht="15.75" thickBo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20" ht="18.75" x14ac:dyDescent="0.25">
      <c r="A3" s="102" t="s">
        <v>50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0" x14ac:dyDescent="0.25">
      <c r="A4" s="106" t="s">
        <v>1</v>
      </c>
      <c r="B4" s="106"/>
      <c r="C4" s="1"/>
      <c r="D4" s="2">
        <f>'2'!D29</f>
        <v>587583</v>
      </c>
      <c r="E4" s="2">
        <f>'2'!E29</f>
        <v>4390</v>
      </c>
      <c r="F4" s="2">
        <f>'2'!F29</f>
        <v>13020</v>
      </c>
      <c r="G4" s="2">
        <f>'2'!G29</f>
        <v>0</v>
      </c>
      <c r="H4" s="2">
        <f>'2'!H29</f>
        <v>10850</v>
      </c>
      <c r="I4" s="2">
        <f>'2'!I29</f>
        <v>466</v>
      </c>
      <c r="J4" s="2">
        <f>'2'!J29</f>
        <v>154</v>
      </c>
      <c r="K4" s="2">
        <f>'2'!K29</f>
        <v>178</v>
      </c>
      <c r="L4" s="2">
        <f>'2'!L29</f>
        <v>39</v>
      </c>
      <c r="M4" s="3"/>
      <c r="N4" s="107"/>
      <c r="O4" s="107"/>
      <c r="P4" s="107"/>
      <c r="Q4" s="107"/>
      <c r="R4" s="107"/>
      <c r="S4" s="107"/>
      <c r="T4" s="107"/>
    </row>
    <row r="5" spans="1:20" x14ac:dyDescent="0.25">
      <c r="A5" s="106" t="s">
        <v>2</v>
      </c>
      <c r="B5" s="106"/>
      <c r="C5" s="1"/>
      <c r="D5" s="1">
        <v>212469</v>
      </c>
      <c r="E5" s="4"/>
      <c r="F5" s="4"/>
      <c r="G5" s="4"/>
      <c r="H5" s="4"/>
      <c r="I5" s="1"/>
      <c r="J5" s="1"/>
      <c r="K5" s="1"/>
      <c r="L5" s="1"/>
      <c r="M5" s="5"/>
      <c r="N5" s="107"/>
      <c r="O5" s="107"/>
      <c r="P5" s="107"/>
      <c r="Q5" s="107"/>
      <c r="R5" s="107"/>
      <c r="S5" s="107"/>
      <c r="T5" s="10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13787</v>
      </c>
      <c r="E7" s="22"/>
      <c r="F7" s="22"/>
      <c r="G7" s="22"/>
      <c r="H7" s="22">
        <v>40</v>
      </c>
      <c r="I7" s="23"/>
      <c r="J7" s="23"/>
      <c r="K7" s="23">
        <v>4</v>
      </c>
      <c r="L7" s="23"/>
      <c r="M7" s="20">
        <f>D7+E7*20+F7*10+G7*9+H7*9</f>
        <v>14147</v>
      </c>
      <c r="N7" s="24">
        <f>D7+E7*20+F7*10+G7*9+H7*9+I7*191+J7*191+K7*182+L7*100</f>
        <v>14875</v>
      </c>
      <c r="O7" s="25">
        <f>M7*2.75%</f>
        <v>389.04250000000002</v>
      </c>
      <c r="P7" s="26"/>
      <c r="Q7" s="26">
        <v>100</v>
      </c>
      <c r="R7" s="24">
        <f>M7-(M7*2.75%)+I7*191+J7*191+K7*182+L7*100-Q7</f>
        <v>14385.9575</v>
      </c>
      <c r="S7" s="25">
        <f>M7*0.95%</f>
        <v>134.3965</v>
      </c>
      <c r="T7" s="27">
        <f>S7-Q7</f>
        <v>34.396500000000003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>
        <v>6007</v>
      </c>
      <c r="E8" s="30"/>
      <c r="F8" s="30"/>
      <c r="G8" s="30"/>
      <c r="H8" s="30"/>
      <c r="I8" s="20">
        <v>8</v>
      </c>
      <c r="J8" s="20">
        <v>2</v>
      </c>
      <c r="K8" s="20"/>
      <c r="L8" s="20"/>
      <c r="M8" s="20">
        <f t="shared" ref="M8:M27" si="0">D8+E8*20+F8*10+G8*9+H8*9</f>
        <v>6007</v>
      </c>
      <c r="N8" s="24">
        <f t="shared" ref="N8:N27" si="1">D8+E8*20+F8*10+G8*9+H8*9+I8*191+J8*191+K8*182+L8*100</f>
        <v>7917</v>
      </c>
      <c r="O8" s="25">
        <f t="shared" ref="O8:O27" si="2">M8*2.75%</f>
        <v>165.1925</v>
      </c>
      <c r="P8" s="26"/>
      <c r="Q8" s="26"/>
      <c r="R8" s="24">
        <f t="shared" ref="R8:R27" si="3">M8-(M8*2.75%)+I8*191+J8*191+K8*182+L8*100-Q8</f>
        <v>7751.8074999999999</v>
      </c>
      <c r="S8" s="25">
        <f t="shared" ref="S8:S27" si="4">M8*0.95%</f>
        <v>57.066499999999998</v>
      </c>
      <c r="T8" s="27">
        <f t="shared" ref="T8:T27" si="5">S8-Q8</f>
        <v>57.066499999999998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12863</v>
      </c>
      <c r="E9" s="30">
        <v>30</v>
      </c>
      <c r="F9" s="30"/>
      <c r="G9" s="30"/>
      <c r="H9" s="30">
        <v>190</v>
      </c>
      <c r="I9" s="20">
        <v>20</v>
      </c>
      <c r="J9" s="20"/>
      <c r="K9" s="20">
        <v>5</v>
      </c>
      <c r="L9" s="20"/>
      <c r="M9" s="20">
        <f t="shared" si="0"/>
        <v>15173</v>
      </c>
      <c r="N9" s="24">
        <f t="shared" si="1"/>
        <v>19903</v>
      </c>
      <c r="O9" s="25">
        <f t="shared" si="2"/>
        <v>417.25749999999999</v>
      </c>
      <c r="P9" s="26"/>
      <c r="Q9" s="26">
        <v>115</v>
      </c>
      <c r="R9" s="24">
        <f t="shared" si="3"/>
        <v>19370.7425</v>
      </c>
      <c r="S9" s="25">
        <f t="shared" si="4"/>
        <v>144.14349999999999</v>
      </c>
      <c r="T9" s="27">
        <f t="shared" si="5"/>
        <v>29.143499999999989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4656</v>
      </c>
      <c r="E10" s="30"/>
      <c r="F10" s="30"/>
      <c r="G10" s="30"/>
      <c r="H10" s="30">
        <v>20</v>
      </c>
      <c r="I10" s="20"/>
      <c r="J10" s="20"/>
      <c r="K10" s="20"/>
      <c r="L10" s="20"/>
      <c r="M10" s="20">
        <f t="shared" si="0"/>
        <v>4836</v>
      </c>
      <c r="N10" s="24">
        <f t="shared" si="1"/>
        <v>4836</v>
      </c>
      <c r="O10" s="25">
        <f t="shared" si="2"/>
        <v>132.99</v>
      </c>
      <c r="P10" s="26"/>
      <c r="Q10" s="26">
        <v>33</v>
      </c>
      <c r="R10" s="24">
        <f t="shared" si="3"/>
        <v>4670.01</v>
      </c>
      <c r="S10" s="25">
        <f t="shared" si="4"/>
        <v>45.942</v>
      </c>
      <c r="T10" s="27">
        <f t="shared" si="5"/>
        <v>12.942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10305</v>
      </c>
      <c r="E11" s="30"/>
      <c r="F11" s="30"/>
      <c r="G11" s="32"/>
      <c r="H11" s="30">
        <v>20</v>
      </c>
      <c r="I11" s="20"/>
      <c r="J11" s="20"/>
      <c r="K11" s="20"/>
      <c r="L11" s="20">
        <v>2</v>
      </c>
      <c r="M11" s="20">
        <f t="shared" si="0"/>
        <v>10485</v>
      </c>
      <c r="N11" s="24">
        <f t="shared" si="1"/>
        <v>10685</v>
      </c>
      <c r="O11" s="25">
        <f t="shared" si="2"/>
        <v>288.33749999999998</v>
      </c>
      <c r="P11" s="26"/>
      <c r="Q11" s="26">
        <v>86</v>
      </c>
      <c r="R11" s="24">
        <f t="shared" si="3"/>
        <v>10310.6625</v>
      </c>
      <c r="S11" s="25">
        <f t="shared" si="4"/>
        <v>99.607500000000002</v>
      </c>
      <c r="T11" s="27">
        <f t="shared" si="5"/>
        <v>13.607500000000002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5405</v>
      </c>
      <c r="E12" s="30"/>
      <c r="F12" s="30"/>
      <c r="G12" s="30"/>
      <c r="H12" s="30"/>
      <c r="I12" s="20"/>
      <c r="J12" s="20"/>
      <c r="K12" s="20">
        <v>10</v>
      </c>
      <c r="L12" s="20"/>
      <c r="M12" s="20">
        <f t="shared" si="0"/>
        <v>5405</v>
      </c>
      <c r="N12" s="24">
        <f t="shared" si="1"/>
        <v>7225</v>
      </c>
      <c r="O12" s="25">
        <f t="shared" si="2"/>
        <v>148.63749999999999</v>
      </c>
      <c r="P12" s="26"/>
      <c r="Q12" s="26">
        <v>36</v>
      </c>
      <c r="R12" s="24">
        <f t="shared" si="3"/>
        <v>7040.3625000000002</v>
      </c>
      <c r="S12" s="25">
        <f t="shared" si="4"/>
        <v>51.347499999999997</v>
      </c>
      <c r="T12" s="27">
        <f t="shared" si="5"/>
        <v>15.347499999999997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5193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5193</v>
      </c>
      <c r="N13" s="24">
        <f t="shared" si="1"/>
        <v>5193</v>
      </c>
      <c r="O13" s="25">
        <f t="shared" si="2"/>
        <v>142.8075</v>
      </c>
      <c r="P13" s="26"/>
      <c r="Q13" s="26"/>
      <c r="R13" s="24">
        <f t="shared" si="3"/>
        <v>5050.1925000000001</v>
      </c>
      <c r="S13" s="25">
        <f t="shared" si="4"/>
        <v>49.333500000000001</v>
      </c>
      <c r="T13" s="27">
        <f t="shared" si="5"/>
        <v>49.333500000000001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>
        <v>10438</v>
      </c>
      <c r="E14" s="30"/>
      <c r="F14" s="30"/>
      <c r="G14" s="30"/>
      <c r="H14" s="30">
        <v>60</v>
      </c>
      <c r="I14" s="20">
        <v>4</v>
      </c>
      <c r="J14" s="20"/>
      <c r="K14" s="20">
        <v>3</v>
      </c>
      <c r="L14" s="20"/>
      <c r="M14" s="20">
        <f t="shared" si="0"/>
        <v>10978</v>
      </c>
      <c r="N14" s="24">
        <f t="shared" si="1"/>
        <v>12288</v>
      </c>
      <c r="O14" s="25">
        <f t="shared" si="2"/>
        <v>301.89499999999998</v>
      </c>
      <c r="P14" s="26"/>
      <c r="Q14" s="26">
        <v>116</v>
      </c>
      <c r="R14" s="24">
        <f t="shared" si="3"/>
        <v>11870.105</v>
      </c>
      <c r="S14" s="25">
        <f t="shared" si="4"/>
        <v>104.291</v>
      </c>
      <c r="T14" s="27">
        <f t="shared" si="5"/>
        <v>-11.709000000000003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>
        <v>10080</v>
      </c>
      <c r="E15" s="30"/>
      <c r="F15" s="30"/>
      <c r="G15" s="30"/>
      <c r="H15" s="30">
        <v>50</v>
      </c>
      <c r="I15" s="20">
        <v>2</v>
      </c>
      <c r="J15" s="20"/>
      <c r="K15" s="20"/>
      <c r="L15" s="20"/>
      <c r="M15" s="20">
        <f t="shared" si="0"/>
        <v>10530</v>
      </c>
      <c r="N15" s="24">
        <f t="shared" si="1"/>
        <v>10912</v>
      </c>
      <c r="O15" s="25">
        <f t="shared" si="2"/>
        <v>289.57499999999999</v>
      </c>
      <c r="P15" s="26"/>
      <c r="Q15" s="26">
        <v>122</v>
      </c>
      <c r="R15" s="24">
        <f t="shared" si="3"/>
        <v>10500.424999999999</v>
      </c>
      <c r="S15" s="25">
        <f t="shared" si="4"/>
        <v>100.035</v>
      </c>
      <c r="T15" s="27">
        <f t="shared" si="5"/>
        <v>-21.965000000000003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17109</v>
      </c>
      <c r="E16" s="30"/>
      <c r="F16" s="30">
        <v>50</v>
      </c>
      <c r="G16" s="30"/>
      <c r="H16" s="30">
        <v>80</v>
      </c>
      <c r="I16" s="20">
        <v>5</v>
      </c>
      <c r="J16" s="20"/>
      <c r="K16" s="20"/>
      <c r="L16" s="20"/>
      <c r="M16" s="20">
        <f t="shared" si="0"/>
        <v>18329</v>
      </c>
      <c r="N16" s="24">
        <f t="shared" si="1"/>
        <v>19284</v>
      </c>
      <c r="O16" s="25">
        <f t="shared" si="2"/>
        <v>504.04750000000001</v>
      </c>
      <c r="P16" s="26"/>
      <c r="Q16" s="26">
        <v>116</v>
      </c>
      <c r="R16" s="24">
        <f t="shared" si="3"/>
        <v>18663.952499999999</v>
      </c>
      <c r="S16" s="25">
        <f t="shared" si="4"/>
        <v>174.12549999999999</v>
      </c>
      <c r="T16" s="27">
        <f t="shared" si="5"/>
        <v>58.125499999999988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>
        <v>12558</v>
      </c>
      <c r="E17" s="30"/>
      <c r="F17" s="30">
        <v>50</v>
      </c>
      <c r="G17" s="30"/>
      <c r="H17" s="30">
        <v>80</v>
      </c>
      <c r="I17" s="20">
        <v>2</v>
      </c>
      <c r="J17" s="20"/>
      <c r="K17" s="20"/>
      <c r="L17" s="20"/>
      <c r="M17" s="20">
        <f t="shared" si="0"/>
        <v>13778</v>
      </c>
      <c r="N17" s="24">
        <f t="shared" si="1"/>
        <v>14160</v>
      </c>
      <c r="O17" s="25">
        <f t="shared" si="2"/>
        <v>378.89499999999998</v>
      </c>
      <c r="P17" s="26"/>
      <c r="Q17" s="26">
        <v>81</v>
      </c>
      <c r="R17" s="24">
        <f t="shared" si="3"/>
        <v>13700.105</v>
      </c>
      <c r="S17" s="25">
        <f t="shared" si="4"/>
        <v>130.89099999999999</v>
      </c>
      <c r="T17" s="27">
        <f t="shared" si="5"/>
        <v>49.890999999999991</v>
      </c>
    </row>
    <row r="18" spans="1:20" ht="15.75" x14ac:dyDescent="0.25">
      <c r="A18" s="28">
        <v>11800</v>
      </c>
      <c r="B18" s="20">
        <v>1908446145</v>
      </c>
      <c r="C18" s="31" t="s">
        <v>47</v>
      </c>
      <c r="D18" s="29">
        <v>13246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13246</v>
      </c>
      <c r="N18" s="24">
        <f t="shared" si="1"/>
        <v>13246</v>
      </c>
      <c r="O18" s="25">
        <f t="shared" si="2"/>
        <v>364.26499999999999</v>
      </c>
      <c r="P18" s="26"/>
      <c r="Q18" s="26">
        <v>97</v>
      </c>
      <c r="R18" s="24">
        <f t="shared" si="3"/>
        <v>12784.735000000001</v>
      </c>
      <c r="S18" s="25">
        <f t="shared" si="4"/>
        <v>125.837</v>
      </c>
      <c r="T18" s="27">
        <f t="shared" si="5"/>
        <v>28.837000000000003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>
        <v>11804</v>
      </c>
      <c r="E19" s="30"/>
      <c r="F19" s="30">
        <v>30</v>
      </c>
      <c r="G19" s="30"/>
      <c r="H19" s="30">
        <v>60</v>
      </c>
      <c r="I19" s="20">
        <v>7</v>
      </c>
      <c r="J19" s="20"/>
      <c r="K19" s="20">
        <v>1</v>
      </c>
      <c r="L19" s="20"/>
      <c r="M19" s="20">
        <f t="shared" si="0"/>
        <v>12644</v>
      </c>
      <c r="N19" s="24">
        <f t="shared" si="1"/>
        <v>14163</v>
      </c>
      <c r="O19" s="25">
        <f t="shared" si="2"/>
        <v>347.71</v>
      </c>
      <c r="P19" s="26"/>
      <c r="Q19" s="26">
        <v>120</v>
      </c>
      <c r="R19" s="24">
        <f t="shared" si="3"/>
        <v>13695.29</v>
      </c>
      <c r="S19" s="25">
        <f t="shared" si="4"/>
        <v>120.11799999999999</v>
      </c>
      <c r="T19" s="27">
        <f t="shared" si="5"/>
        <v>0.117999999999995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2363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2363</v>
      </c>
      <c r="N20" s="24">
        <f t="shared" si="1"/>
        <v>2363</v>
      </c>
      <c r="O20" s="25">
        <f t="shared" si="2"/>
        <v>64.982500000000002</v>
      </c>
      <c r="P20" s="26"/>
      <c r="Q20" s="26">
        <v>98</v>
      </c>
      <c r="R20" s="24">
        <f t="shared" si="3"/>
        <v>2200.0174999999999</v>
      </c>
      <c r="S20" s="25">
        <f t="shared" si="4"/>
        <v>22.448499999999999</v>
      </c>
      <c r="T20" s="27">
        <f t="shared" si="5"/>
        <v>-75.551500000000004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>
        <v>4837</v>
      </c>
      <c r="E21" s="30"/>
      <c r="F21" s="30"/>
      <c r="G21" s="30"/>
      <c r="H21" s="30">
        <v>100</v>
      </c>
      <c r="I21" s="20"/>
      <c r="J21" s="20"/>
      <c r="K21" s="20"/>
      <c r="L21" s="20"/>
      <c r="M21" s="20">
        <f t="shared" si="0"/>
        <v>5737</v>
      </c>
      <c r="N21" s="24">
        <f t="shared" si="1"/>
        <v>5737</v>
      </c>
      <c r="O21" s="25">
        <f t="shared" si="2"/>
        <v>157.76750000000001</v>
      </c>
      <c r="P21" s="26"/>
      <c r="Q21" s="26">
        <v>20</v>
      </c>
      <c r="R21" s="24">
        <f t="shared" si="3"/>
        <v>5559.2325000000001</v>
      </c>
      <c r="S21" s="25">
        <f t="shared" si="4"/>
        <v>54.5015</v>
      </c>
      <c r="T21" s="27">
        <f t="shared" si="5"/>
        <v>34.5015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20514</v>
      </c>
      <c r="E22" s="30">
        <v>50</v>
      </c>
      <c r="F22" s="30">
        <v>50</v>
      </c>
      <c r="G22" s="20"/>
      <c r="H22" s="30">
        <v>100</v>
      </c>
      <c r="I22" s="20">
        <v>10</v>
      </c>
      <c r="J22" s="20"/>
      <c r="K22" s="20">
        <v>5</v>
      </c>
      <c r="L22" s="20"/>
      <c r="M22" s="20">
        <f t="shared" si="0"/>
        <v>22914</v>
      </c>
      <c r="N22" s="24">
        <f t="shared" si="1"/>
        <v>25734</v>
      </c>
      <c r="O22" s="25">
        <f t="shared" si="2"/>
        <v>630.13499999999999</v>
      </c>
      <c r="P22" s="26"/>
      <c r="Q22" s="26">
        <v>150</v>
      </c>
      <c r="R22" s="24">
        <f t="shared" si="3"/>
        <v>24953.865000000002</v>
      </c>
      <c r="S22" s="25">
        <f t="shared" si="4"/>
        <v>217.68299999999999</v>
      </c>
      <c r="T22" s="27">
        <f t="shared" si="5"/>
        <v>67.682999999999993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>
        <v>6117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6117</v>
      </c>
      <c r="N23" s="24">
        <f t="shared" si="1"/>
        <v>6117</v>
      </c>
      <c r="O23" s="25">
        <f t="shared" si="2"/>
        <v>168.2175</v>
      </c>
      <c r="P23" s="26"/>
      <c r="Q23" s="26">
        <v>60</v>
      </c>
      <c r="R23" s="24">
        <f t="shared" si="3"/>
        <v>5888.7825000000003</v>
      </c>
      <c r="S23" s="25">
        <f t="shared" si="4"/>
        <v>58.111499999999999</v>
      </c>
      <c r="T23" s="27">
        <f t="shared" si="5"/>
        <v>-1.8885000000000005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>
        <v>25484</v>
      </c>
      <c r="E24" s="30">
        <v>20</v>
      </c>
      <c r="F24" s="30">
        <v>10</v>
      </c>
      <c r="G24" s="30"/>
      <c r="H24" s="30">
        <v>100</v>
      </c>
      <c r="I24" s="20">
        <v>7</v>
      </c>
      <c r="J24" s="20">
        <v>5</v>
      </c>
      <c r="K24" s="20">
        <v>5</v>
      </c>
      <c r="L24" s="20"/>
      <c r="M24" s="20">
        <f t="shared" si="0"/>
        <v>26884</v>
      </c>
      <c r="N24" s="24">
        <f t="shared" si="1"/>
        <v>30086</v>
      </c>
      <c r="O24" s="25">
        <f t="shared" si="2"/>
        <v>739.31000000000006</v>
      </c>
      <c r="P24" s="26"/>
      <c r="Q24" s="26">
        <v>127</v>
      </c>
      <c r="R24" s="24">
        <f t="shared" si="3"/>
        <v>29219.69</v>
      </c>
      <c r="S24" s="25">
        <f t="shared" si="4"/>
        <v>255.398</v>
      </c>
      <c r="T24" s="27">
        <f t="shared" si="5"/>
        <v>128.398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>
        <v>9048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9048</v>
      </c>
      <c r="N25" s="24">
        <f t="shared" si="1"/>
        <v>9048</v>
      </c>
      <c r="O25" s="25">
        <f t="shared" si="2"/>
        <v>248.82</v>
      </c>
      <c r="P25" s="26"/>
      <c r="Q25" s="26">
        <v>100</v>
      </c>
      <c r="R25" s="24">
        <f t="shared" si="3"/>
        <v>8699.18</v>
      </c>
      <c r="S25" s="25">
        <f t="shared" si="4"/>
        <v>85.956000000000003</v>
      </c>
      <c r="T25" s="27">
        <f t="shared" si="5"/>
        <v>-14.043999999999997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>
        <v>8587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8587</v>
      </c>
      <c r="N26" s="24">
        <f t="shared" si="1"/>
        <v>8587</v>
      </c>
      <c r="O26" s="25">
        <f t="shared" si="2"/>
        <v>236.14250000000001</v>
      </c>
      <c r="P26" s="26"/>
      <c r="Q26" s="26">
        <v>90</v>
      </c>
      <c r="R26" s="24">
        <f t="shared" si="3"/>
        <v>8260.8575000000001</v>
      </c>
      <c r="S26" s="25">
        <f t="shared" si="4"/>
        <v>81.576499999999996</v>
      </c>
      <c r="T26" s="27">
        <f t="shared" si="5"/>
        <v>-8.4235000000000042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>
        <v>8180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8180</v>
      </c>
      <c r="N27" s="40">
        <f t="shared" si="1"/>
        <v>8180</v>
      </c>
      <c r="O27" s="25">
        <f t="shared" si="2"/>
        <v>224.95</v>
      </c>
      <c r="P27" s="41"/>
      <c r="Q27" s="41">
        <v>100</v>
      </c>
      <c r="R27" s="24">
        <f t="shared" si="3"/>
        <v>7855.05</v>
      </c>
      <c r="S27" s="42">
        <f t="shared" si="4"/>
        <v>77.709999999999994</v>
      </c>
      <c r="T27" s="43">
        <f t="shared" si="5"/>
        <v>-22.290000000000006</v>
      </c>
    </row>
    <row r="28" spans="1:20" ht="16.5" thickBot="1" x14ac:dyDescent="0.3">
      <c r="A28" s="92" t="s">
        <v>37</v>
      </c>
      <c r="B28" s="93"/>
      <c r="C28" s="94"/>
      <c r="D28" s="44">
        <f>SUM(D7:D27)</f>
        <v>218581</v>
      </c>
      <c r="E28" s="45">
        <f>SUM(E7:E27)</f>
        <v>100</v>
      </c>
      <c r="F28" s="45">
        <f t="shared" ref="F28:T28" si="6">SUM(F7:F27)</f>
        <v>190</v>
      </c>
      <c r="G28" s="45">
        <f t="shared" si="6"/>
        <v>0</v>
      </c>
      <c r="H28" s="45">
        <f t="shared" si="6"/>
        <v>900</v>
      </c>
      <c r="I28" s="45">
        <f t="shared" si="6"/>
        <v>65</v>
      </c>
      <c r="J28" s="45">
        <f t="shared" si="6"/>
        <v>7</v>
      </c>
      <c r="K28" s="45">
        <f t="shared" si="6"/>
        <v>33</v>
      </c>
      <c r="L28" s="45">
        <f t="shared" si="6"/>
        <v>2</v>
      </c>
      <c r="M28" s="45">
        <f t="shared" si="6"/>
        <v>230581</v>
      </c>
      <c r="N28" s="45">
        <f t="shared" si="6"/>
        <v>250539</v>
      </c>
      <c r="O28" s="46">
        <f t="shared" si="6"/>
        <v>6340.9775</v>
      </c>
      <c r="P28" s="45">
        <f t="shared" si="6"/>
        <v>0</v>
      </c>
      <c r="Q28" s="45">
        <f t="shared" si="6"/>
        <v>1767</v>
      </c>
      <c r="R28" s="45">
        <f t="shared" si="6"/>
        <v>242431.02249999999</v>
      </c>
      <c r="S28" s="45">
        <f t="shared" si="6"/>
        <v>2190.5194999999999</v>
      </c>
      <c r="T28" s="47">
        <f t="shared" si="6"/>
        <v>423.51949999999994</v>
      </c>
    </row>
    <row r="29" spans="1:20" ht="15.75" thickBot="1" x14ac:dyDescent="0.3">
      <c r="A29" s="95" t="s">
        <v>38</v>
      </c>
      <c r="B29" s="96"/>
      <c r="C29" s="97"/>
      <c r="D29" s="48">
        <f>D4+D5-D28</f>
        <v>581471</v>
      </c>
      <c r="E29" s="48">
        <f t="shared" ref="E29:L29" si="7">E4+E5-E28</f>
        <v>4290</v>
      </c>
      <c r="F29" s="48">
        <f t="shared" si="7"/>
        <v>12830</v>
      </c>
      <c r="G29" s="48">
        <f t="shared" si="7"/>
        <v>0</v>
      </c>
      <c r="H29" s="48">
        <f t="shared" si="7"/>
        <v>9950</v>
      </c>
      <c r="I29" s="48">
        <f t="shared" si="7"/>
        <v>401</v>
      </c>
      <c r="J29" s="48">
        <f t="shared" si="7"/>
        <v>147</v>
      </c>
      <c r="K29" s="48">
        <f t="shared" si="7"/>
        <v>145</v>
      </c>
      <c r="L29" s="48">
        <f t="shared" si="7"/>
        <v>37</v>
      </c>
      <c r="M29" s="98"/>
      <c r="N29" s="99"/>
      <c r="O29" s="99"/>
      <c r="P29" s="99"/>
      <c r="Q29" s="99"/>
      <c r="R29" s="99"/>
      <c r="S29" s="99"/>
      <c r="T29" s="10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03" priority="43" operator="equal">
      <formula>212030016606640</formula>
    </cfRule>
  </conditionalFormatting>
  <conditionalFormatting sqref="D29 E4:E6 E28:K29">
    <cfRule type="cellIs" dxfId="1302" priority="41" operator="equal">
      <formula>$E$4</formula>
    </cfRule>
    <cfRule type="cellIs" dxfId="1301" priority="42" operator="equal">
      <formula>2120</formula>
    </cfRule>
  </conditionalFormatting>
  <conditionalFormatting sqref="D29:E29 F4:F6 F28:F29">
    <cfRule type="cellIs" dxfId="1300" priority="39" operator="equal">
      <formula>$F$4</formula>
    </cfRule>
    <cfRule type="cellIs" dxfId="1299" priority="40" operator="equal">
      <formula>300</formula>
    </cfRule>
  </conditionalFormatting>
  <conditionalFormatting sqref="G4:G6 G28:G29">
    <cfRule type="cellIs" dxfId="1298" priority="37" operator="equal">
      <formula>$G$4</formula>
    </cfRule>
    <cfRule type="cellIs" dxfId="1297" priority="38" operator="equal">
      <formula>1660</formula>
    </cfRule>
  </conditionalFormatting>
  <conditionalFormatting sqref="H4:H6 H28:H29">
    <cfRule type="cellIs" dxfId="1296" priority="35" operator="equal">
      <formula>$H$4</formula>
    </cfRule>
    <cfRule type="cellIs" dxfId="1295" priority="36" operator="equal">
      <formula>6640</formula>
    </cfRule>
  </conditionalFormatting>
  <conditionalFormatting sqref="T6:T28">
    <cfRule type="cellIs" dxfId="1294" priority="34" operator="lessThan">
      <formula>0</formula>
    </cfRule>
  </conditionalFormatting>
  <conditionalFormatting sqref="T7:T27">
    <cfRule type="cellIs" dxfId="1293" priority="31" operator="lessThan">
      <formula>0</formula>
    </cfRule>
    <cfRule type="cellIs" dxfId="1292" priority="32" operator="lessThan">
      <formula>0</formula>
    </cfRule>
    <cfRule type="cellIs" dxfId="1291" priority="33" operator="lessThan">
      <formula>0</formula>
    </cfRule>
  </conditionalFormatting>
  <conditionalFormatting sqref="E4:E6 E28:K28">
    <cfRule type="cellIs" dxfId="1290" priority="30" operator="equal">
      <formula>$E$4</formula>
    </cfRule>
  </conditionalFormatting>
  <conditionalFormatting sqref="D28:D29 D6 D4:M4">
    <cfRule type="cellIs" dxfId="1289" priority="29" operator="equal">
      <formula>$D$4</formula>
    </cfRule>
  </conditionalFormatting>
  <conditionalFormatting sqref="I4:I6 I28:I29">
    <cfRule type="cellIs" dxfId="1288" priority="28" operator="equal">
      <formula>$I$4</formula>
    </cfRule>
  </conditionalFormatting>
  <conditionalFormatting sqref="J4:J6 J28:J29">
    <cfRule type="cellIs" dxfId="1287" priority="27" operator="equal">
      <formula>$J$4</formula>
    </cfRule>
  </conditionalFormatting>
  <conditionalFormatting sqref="K4:K6 K28:K29">
    <cfRule type="cellIs" dxfId="1286" priority="26" operator="equal">
      <formula>$K$4</formula>
    </cfRule>
  </conditionalFormatting>
  <conditionalFormatting sqref="M4:M6">
    <cfRule type="cellIs" dxfId="1285" priority="25" operator="equal">
      <formula>$L$4</formula>
    </cfRule>
  </conditionalFormatting>
  <conditionalFormatting sqref="T7:T28">
    <cfRule type="cellIs" dxfId="1284" priority="22" operator="lessThan">
      <formula>0</formula>
    </cfRule>
    <cfRule type="cellIs" dxfId="1283" priority="23" operator="lessThan">
      <formula>0</formula>
    </cfRule>
    <cfRule type="cellIs" dxfId="1282" priority="24" operator="lessThan">
      <formula>0</formula>
    </cfRule>
  </conditionalFormatting>
  <conditionalFormatting sqref="D5:K5">
    <cfRule type="cellIs" dxfId="1281" priority="21" operator="greaterThan">
      <formula>0</formula>
    </cfRule>
  </conditionalFormatting>
  <conditionalFormatting sqref="T6:T28">
    <cfRule type="cellIs" dxfId="1280" priority="20" operator="lessThan">
      <formula>0</formula>
    </cfRule>
  </conditionalFormatting>
  <conditionalFormatting sqref="T7:T27">
    <cfRule type="cellIs" dxfId="1279" priority="17" operator="lessThan">
      <formula>0</formula>
    </cfRule>
    <cfRule type="cellIs" dxfId="1278" priority="18" operator="lessThan">
      <formula>0</formula>
    </cfRule>
    <cfRule type="cellIs" dxfId="1277" priority="19" operator="lessThan">
      <formula>0</formula>
    </cfRule>
  </conditionalFormatting>
  <conditionalFormatting sqref="T7:T28">
    <cfRule type="cellIs" dxfId="1276" priority="14" operator="lessThan">
      <formula>0</formula>
    </cfRule>
    <cfRule type="cellIs" dxfId="1275" priority="15" operator="lessThan">
      <formula>0</formula>
    </cfRule>
    <cfRule type="cellIs" dxfId="1274" priority="16" operator="lessThan">
      <formula>0</formula>
    </cfRule>
  </conditionalFormatting>
  <conditionalFormatting sqref="D5:K5">
    <cfRule type="cellIs" dxfId="1273" priority="13" operator="greaterThan">
      <formula>0</formula>
    </cfRule>
  </conditionalFormatting>
  <conditionalFormatting sqref="L4 L6 L28:L29">
    <cfRule type="cellIs" dxfId="1272" priority="12" operator="equal">
      <formula>$L$4</formula>
    </cfRule>
  </conditionalFormatting>
  <conditionalFormatting sqref="D7:S7">
    <cfRule type="cellIs" dxfId="1271" priority="11" operator="greaterThan">
      <formula>0</formula>
    </cfRule>
  </conditionalFormatting>
  <conditionalFormatting sqref="D9:S9">
    <cfRule type="cellIs" dxfId="1270" priority="10" operator="greaterThan">
      <formula>0</formula>
    </cfRule>
  </conditionalFormatting>
  <conditionalFormatting sqref="D11:S11">
    <cfRule type="cellIs" dxfId="1269" priority="9" operator="greaterThan">
      <formula>0</formula>
    </cfRule>
  </conditionalFormatting>
  <conditionalFormatting sqref="D13:S13">
    <cfRule type="cellIs" dxfId="1268" priority="8" operator="greaterThan">
      <formula>0</formula>
    </cfRule>
  </conditionalFormatting>
  <conditionalFormatting sqref="D15:S15">
    <cfRule type="cellIs" dxfId="1267" priority="7" operator="greaterThan">
      <formula>0</formula>
    </cfRule>
  </conditionalFormatting>
  <conditionalFormatting sqref="D17:S17">
    <cfRule type="cellIs" dxfId="1266" priority="6" operator="greaterThan">
      <formula>0</formula>
    </cfRule>
  </conditionalFormatting>
  <conditionalFormatting sqref="D19:S19">
    <cfRule type="cellIs" dxfId="1265" priority="5" operator="greaterThan">
      <formula>0</formula>
    </cfRule>
  </conditionalFormatting>
  <conditionalFormatting sqref="D21:S21">
    <cfRule type="cellIs" dxfId="1264" priority="4" operator="greaterThan">
      <formula>0</formula>
    </cfRule>
  </conditionalFormatting>
  <conditionalFormatting sqref="D23:S23">
    <cfRule type="cellIs" dxfId="1263" priority="3" operator="greaterThan">
      <formula>0</formula>
    </cfRule>
  </conditionalFormatting>
  <conditionalFormatting sqref="D25:S25">
    <cfRule type="cellIs" dxfId="1262" priority="2" operator="greaterThan">
      <formula>0</formula>
    </cfRule>
  </conditionalFormatting>
  <conditionalFormatting sqref="D27:S27">
    <cfRule type="cellIs" dxfId="1261" priority="1" operator="greaterThan">
      <formula>0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0" ht="15.75" thickBo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20" ht="18.75" x14ac:dyDescent="0.25">
      <c r="A3" s="102" t="s">
        <v>40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0" x14ac:dyDescent="0.25">
      <c r="A4" s="106" t="s">
        <v>1</v>
      </c>
      <c r="B4" s="106"/>
      <c r="C4" s="1"/>
      <c r="D4" s="2">
        <f>'29'!D29</f>
        <v>354755</v>
      </c>
      <c r="E4" s="2">
        <f>'29'!E29</f>
        <v>1520</v>
      </c>
      <c r="F4" s="2">
        <f>'29'!F29</f>
        <v>8630</v>
      </c>
      <c r="G4" s="2">
        <f>'29'!G29</f>
        <v>140</v>
      </c>
      <c r="H4" s="2">
        <f>'29'!H29</f>
        <v>4000</v>
      </c>
      <c r="I4" s="2">
        <f>'29'!I29</f>
        <v>539</v>
      </c>
      <c r="J4" s="2">
        <f>'29'!J29</f>
        <v>86</v>
      </c>
      <c r="K4" s="2">
        <f>'29'!K29</f>
        <v>301</v>
      </c>
      <c r="L4" s="2">
        <f>'29'!L29</f>
        <v>35</v>
      </c>
      <c r="M4" s="3"/>
      <c r="N4" s="107"/>
      <c r="O4" s="107"/>
      <c r="P4" s="107"/>
      <c r="Q4" s="107"/>
      <c r="R4" s="107"/>
      <c r="S4" s="107"/>
      <c r="T4" s="107"/>
    </row>
    <row r="5" spans="1:20" x14ac:dyDescent="0.25">
      <c r="A5" s="106" t="s">
        <v>2</v>
      </c>
      <c r="B5" s="10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7"/>
      <c r="O5" s="107"/>
      <c r="P5" s="107"/>
      <c r="Q5" s="107"/>
      <c r="R5" s="107"/>
      <c r="S5" s="107"/>
      <c r="T5" s="10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2" t="s">
        <v>37</v>
      </c>
      <c r="B28" s="93"/>
      <c r="C28" s="94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95" t="s">
        <v>38</v>
      </c>
      <c r="B29" s="96"/>
      <c r="C29" s="97"/>
      <c r="D29" s="48">
        <f>D4+D5-D28</f>
        <v>354755</v>
      </c>
      <c r="E29" s="48">
        <f t="shared" ref="E29:L29" si="7">E4+E5-E28</f>
        <v>1520</v>
      </c>
      <c r="F29" s="48">
        <f t="shared" si="7"/>
        <v>8630</v>
      </c>
      <c r="G29" s="48">
        <f t="shared" si="7"/>
        <v>140</v>
      </c>
      <c r="H29" s="48">
        <f t="shared" si="7"/>
        <v>4000</v>
      </c>
      <c r="I29" s="48">
        <f t="shared" si="7"/>
        <v>539</v>
      </c>
      <c r="J29" s="48">
        <f t="shared" si="7"/>
        <v>86</v>
      </c>
      <c r="K29" s="48">
        <f t="shared" si="7"/>
        <v>301</v>
      </c>
      <c r="L29" s="48">
        <f t="shared" si="7"/>
        <v>35</v>
      </c>
      <c r="M29" s="98"/>
      <c r="N29" s="99"/>
      <c r="O29" s="99"/>
      <c r="P29" s="99"/>
      <c r="Q29" s="99"/>
      <c r="R29" s="99"/>
      <c r="S29" s="99"/>
      <c r="T29" s="10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0" priority="43" operator="equal">
      <formula>212030016606640</formula>
    </cfRule>
  </conditionalFormatting>
  <conditionalFormatting sqref="D29 E4:E6 E28:K29">
    <cfRule type="cellIs" dxfId="129" priority="41" operator="equal">
      <formula>$E$4</formula>
    </cfRule>
    <cfRule type="cellIs" dxfId="128" priority="42" operator="equal">
      <formula>2120</formula>
    </cfRule>
  </conditionalFormatting>
  <conditionalFormatting sqref="D29:E29 F4:F6 F28:F29">
    <cfRule type="cellIs" dxfId="127" priority="39" operator="equal">
      <formula>$F$4</formula>
    </cfRule>
    <cfRule type="cellIs" dxfId="126" priority="40" operator="equal">
      <formula>300</formula>
    </cfRule>
  </conditionalFormatting>
  <conditionalFormatting sqref="G4:G6 G28:G29">
    <cfRule type="cellIs" dxfId="125" priority="37" operator="equal">
      <formula>$G$4</formula>
    </cfRule>
    <cfRule type="cellIs" dxfId="124" priority="38" operator="equal">
      <formula>1660</formula>
    </cfRule>
  </conditionalFormatting>
  <conditionalFormatting sqref="H4:H6 H28:H29">
    <cfRule type="cellIs" dxfId="123" priority="35" operator="equal">
      <formula>$H$4</formula>
    </cfRule>
    <cfRule type="cellIs" dxfId="122" priority="36" operator="equal">
      <formula>6640</formula>
    </cfRule>
  </conditionalFormatting>
  <conditionalFormatting sqref="T6:T28">
    <cfRule type="cellIs" dxfId="121" priority="34" operator="lessThan">
      <formula>0</formula>
    </cfRule>
  </conditionalFormatting>
  <conditionalFormatting sqref="T7:T27">
    <cfRule type="cellIs" dxfId="120" priority="31" operator="lessThan">
      <formula>0</formula>
    </cfRule>
    <cfRule type="cellIs" dxfId="119" priority="32" operator="lessThan">
      <formula>0</formula>
    </cfRule>
    <cfRule type="cellIs" dxfId="118" priority="33" operator="lessThan">
      <formula>0</formula>
    </cfRule>
  </conditionalFormatting>
  <conditionalFormatting sqref="E4:E6 E28:K28">
    <cfRule type="cellIs" dxfId="117" priority="30" operator="equal">
      <formula>$E$4</formula>
    </cfRule>
  </conditionalFormatting>
  <conditionalFormatting sqref="D28:D29 D6 D4:M4">
    <cfRule type="cellIs" dxfId="116" priority="29" operator="equal">
      <formula>$D$4</formula>
    </cfRule>
  </conditionalFormatting>
  <conditionalFormatting sqref="I4:I6 I28:I29">
    <cfRule type="cellIs" dxfId="115" priority="28" operator="equal">
      <formula>$I$4</formula>
    </cfRule>
  </conditionalFormatting>
  <conditionalFormatting sqref="J4:J6 J28:J29">
    <cfRule type="cellIs" dxfId="114" priority="27" operator="equal">
      <formula>$J$4</formula>
    </cfRule>
  </conditionalFormatting>
  <conditionalFormatting sqref="K4:K6 K28:K29">
    <cfRule type="cellIs" dxfId="113" priority="26" operator="equal">
      <formula>$K$4</formula>
    </cfRule>
  </conditionalFormatting>
  <conditionalFormatting sqref="M4:M6">
    <cfRule type="cellIs" dxfId="112" priority="25" operator="equal">
      <formula>$L$4</formula>
    </cfRule>
  </conditionalFormatting>
  <conditionalFormatting sqref="T7:T28">
    <cfRule type="cellIs" dxfId="111" priority="22" operator="lessThan">
      <formula>0</formula>
    </cfRule>
    <cfRule type="cellIs" dxfId="110" priority="23" operator="lessThan">
      <formula>0</formula>
    </cfRule>
    <cfRule type="cellIs" dxfId="109" priority="24" operator="lessThan">
      <formula>0</formula>
    </cfRule>
  </conditionalFormatting>
  <conditionalFormatting sqref="D5:K5">
    <cfRule type="cellIs" dxfId="108" priority="21" operator="greaterThan">
      <formula>0</formula>
    </cfRule>
  </conditionalFormatting>
  <conditionalFormatting sqref="T6:T28">
    <cfRule type="cellIs" dxfId="107" priority="20" operator="lessThan">
      <formula>0</formula>
    </cfRule>
  </conditionalFormatting>
  <conditionalFormatting sqref="T7:T27">
    <cfRule type="cellIs" dxfId="106" priority="17" operator="lessThan">
      <formula>0</formula>
    </cfRule>
    <cfRule type="cellIs" dxfId="105" priority="18" operator="lessThan">
      <formula>0</formula>
    </cfRule>
    <cfRule type="cellIs" dxfId="104" priority="19" operator="lessThan">
      <formula>0</formula>
    </cfRule>
  </conditionalFormatting>
  <conditionalFormatting sqref="T7:T28">
    <cfRule type="cellIs" dxfId="103" priority="14" operator="lessThan">
      <formula>0</formula>
    </cfRule>
    <cfRule type="cellIs" dxfId="102" priority="15" operator="lessThan">
      <formula>0</formula>
    </cfRule>
    <cfRule type="cellIs" dxfId="101" priority="16" operator="lessThan">
      <formula>0</formula>
    </cfRule>
  </conditionalFormatting>
  <conditionalFormatting sqref="D5:K5">
    <cfRule type="cellIs" dxfId="100" priority="13" operator="greaterThan">
      <formula>0</formula>
    </cfRule>
  </conditionalFormatting>
  <conditionalFormatting sqref="L4 L6 L28:L29">
    <cfRule type="cellIs" dxfId="99" priority="12" operator="equal">
      <formula>$L$4</formula>
    </cfRule>
  </conditionalFormatting>
  <conditionalFormatting sqref="D7:S7">
    <cfRule type="cellIs" dxfId="98" priority="11" operator="greaterThan">
      <formula>0</formula>
    </cfRule>
  </conditionalFormatting>
  <conditionalFormatting sqref="D9:S9">
    <cfRule type="cellIs" dxfId="97" priority="10" operator="greaterThan">
      <formula>0</formula>
    </cfRule>
  </conditionalFormatting>
  <conditionalFormatting sqref="D11:S11">
    <cfRule type="cellIs" dxfId="96" priority="9" operator="greaterThan">
      <formula>0</formula>
    </cfRule>
  </conditionalFormatting>
  <conditionalFormatting sqref="D13:S13">
    <cfRule type="cellIs" dxfId="95" priority="8" operator="greaterThan">
      <formula>0</formula>
    </cfRule>
  </conditionalFormatting>
  <conditionalFormatting sqref="D15:S15">
    <cfRule type="cellIs" dxfId="94" priority="7" operator="greaterThan">
      <formula>0</formula>
    </cfRule>
  </conditionalFormatting>
  <conditionalFormatting sqref="D17:S17">
    <cfRule type="cellIs" dxfId="93" priority="6" operator="greaterThan">
      <formula>0</formula>
    </cfRule>
  </conditionalFormatting>
  <conditionalFormatting sqref="D19:S19">
    <cfRule type="cellIs" dxfId="92" priority="5" operator="greaterThan">
      <formula>0</formula>
    </cfRule>
  </conditionalFormatting>
  <conditionalFormatting sqref="D21:S21">
    <cfRule type="cellIs" dxfId="91" priority="4" operator="greaterThan">
      <formula>0</formula>
    </cfRule>
  </conditionalFormatting>
  <conditionalFormatting sqref="D23:S23">
    <cfRule type="cellIs" dxfId="90" priority="3" operator="greaterThan">
      <formula>0</formula>
    </cfRule>
  </conditionalFormatting>
  <conditionalFormatting sqref="D25:S25">
    <cfRule type="cellIs" dxfId="89" priority="2" operator="greaterThan">
      <formula>0</formula>
    </cfRule>
  </conditionalFormatting>
  <conditionalFormatting sqref="D27:S27">
    <cfRule type="cellIs" dxfId="88" priority="1" operator="greaterThan">
      <formula>0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I24" sqref="I2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0" ht="15.75" thickBo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20" ht="18.75" x14ac:dyDescent="0.25">
      <c r="A3" s="102" t="s">
        <v>40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0" x14ac:dyDescent="0.25">
      <c r="A4" s="106" t="s">
        <v>1</v>
      </c>
      <c r="B4" s="106"/>
      <c r="C4" s="1"/>
      <c r="D4" s="2">
        <f>'30'!D29</f>
        <v>354755</v>
      </c>
      <c r="E4" s="2">
        <f>'30'!E29</f>
        <v>1520</v>
      </c>
      <c r="F4" s="2">
        <f>'30'!F29</f>
        <v>8630</v>
      </c>
      <c r="G4" s="2">
        <f>'30'!G29</f>
        <v>140</v>
      </c>
      <c r="H4" s="2">
        <f>'30'!H29</f>
        <v>4000</v>
      </c>
      <c r="I4" s="2">
        <f>'30'!I29</f>
        <v>539</v>
      </c>
      <c r="J4" s="2">
        <f>'30'!J29</f>
        <v>86</v>
      </c>
      <c r="K4" s="2">
        <f>'30'!K29</f>
        <v>301</v>
      </c>
      <c r="L4" s="2">
        <f>'30'!L29</f>
        <v>35</v>
      </c>
      <c r="M4" s="3"/>
      <c r="N4" s="107"/>
      <c r="O4" s="107"/>
      <c r="P4" s="107"/>
      <c r="Q4" s="107"/>
      <c r="R4" s="107"/>
      <c r="S4" s="107"/>
      <c r="T4" s="107"/>
    </row>
    <row r="5" spans="1:20" x14ac:dyDescent="0.25">
      <c r="A5" s="106" t="s">
        <v>2</v>
      </c>
      <c r="B5" s="10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7"/>
      <c r="O5" s="107"/>
      <c r="P5" s="107"/>
      <c r="Q5" s="107"/>
      <c r="R5" s="107"/>
      <c r="S5" s="107"/>
      <c r="T5" s="10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2" t="s">
        <v>37</v>
      </c>
      <c r="B28" s="93"/>
      <c r="C28" s="94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95" t="s">
        <v>38</v>
      </c>
      <c r="B29" s="96"/>
      <c r="C29" s="97"/>
      <c r="D29" s="48">
        <f>D4+D5-D28</f>
        <v>354755</v>
      </c>
      <c r="E29" s="48">
        <f t="shared" ref="E29:L29" si="7">E4+E5-E28</f>
        <v>1520</v>
      </c>
      <c r="F29" s="48">
        <f t="shared" si="7"/>
        <v>8630</v>
      </c>
      <c r="G29" s="48">
        <f t="shared" si="7"/>
        <v>140</v>
      </c>
      <c r="H29" s="48">
        <f t="shared" si="7"/>
        <v>4000</v>
      </c>
      <c r="I29" s="48">
        <f t="shared" si="7"/>
        <v>539</v>
      </c>
      <c r="J29" s="48">
        <f t="shared" si="7"/>
        <v>86</v>
      </c>
      <c r="K29" s="48">
        <f t="shared" si="7"/>
        <v>301</v>
      </c>
      <c r="L29" s="48">
        <f t="shared" si="7"/>
        <v>35</v>
      </c>
      <c r="M29" s="98"/>
      <c r="N29" s="99"/>
      <c r="O29" s="99"/>
      <c r="P29" s="99"/>
      <c r="Q29" s="99"/>
      <c r="R29" s="99"/>
      <c r="S29" s="99"/>
      <c r="T29" s="10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7" priority="43" operator="equal">
      <formula>212030016606640</formula>
    </cfRule>
  </conditionalFormatting>
  <conditionalFormatting sqref="D29 E4:E6 E28:K29">
    <cfRule type="cellIs" dxfId="86" priority="41" operator="equal">
      <formula>$E$4</formula>
    </cfRule>
    <cfRule type="cellIs" dxfId="85" priority="42" operator="equal">
      <formula>2120</formula>
    </cfRule>
  </conditionalFormatting>
  <conditionalFormatting sqref="D29:E29 F4:F6 F28:F29">
    <cfRule type="cellIs" dxfId="84" priority="39" operator="equal">
      <formula>$F$4</formula>
    </cfRule>
    <cfRule type="cellIs" dxfId="83" priority="40" operator="equal">
      <formula>300</formula>
    </cfRule>
  </conditionalFormatting>
  <conditionalFormatting sqref="G4:G6 G28:G29">
    <cfRule type="cellIs" dxfId="82" priority="37" operator="equal">
      <formula>$G$4</formula>
    </cfRule>
    <cfRule type="cellIs" dxfId="81" priority="38" operator="equal">
      <formula>1660</formula>
    </cfRule>
  </conditionalFormatting>
  <conditionalFormatting sqref="H4:H6 H28:H29">
    <cfRule type="cellIs" dxfId="80" priority="35" operator="equal">
      <formula>$H$4</formula>
    </cfRule>
    <cfRule type="cellIs" dxfId="79" priority="36" operator="equal">
      <formula>6640</formula>
    </cfRule>
  </conditionalFormatting>
  <conditionalFormatting sqref="T6:T28">
    <cfRule type="cellIs" dxfId="78" priority="34" operator="lessThan">
      <formula>0</formula>
    </cfRule>
  </conditionalFormatting>
  <conditionalFormatting sqref="T7:T27">
    <cfRule type="cellIs" dxfId="77" priority="31" operator="lessThan">
      <formula>0</formula>
    </cfRule>
    <cfRule type="cellIs" dxfId="76" priority="32" operator="lessThan">
      <formula>0</formula>
    </cfRule>
    <cfRule type="cellIs" dxfId="75" priority="33" operator="lessThan">
      <formula>0</formula>
    </cfRule>
  </conditionalFormatting>
  <conditionalFormatting sqref="E4:E6 E28:K28">
    <cfRule type="cellIs" dxfId="74" priority="30" operator="equal">
      <formula>$E$4</formula>
    </cfRule>
  </conditionalFormatting>
  <conditionalFormatting sqref="D28:D29 D6 D4:M4">
    <cfRule type="cellIs" dxfId="73" priority="29" operator="equal">
      <formula>$D$4</formula>
    </cfRule>
  </conditionalFormatting>
  <conditionalFormatting sqref="I4:I6 I28:I29">
    <cfRule type="cellIs" dxfId="72" priority="28" operator="equal">
      <formula>$I$4</formula>
    </cfRule>
  </conditionalFormatting>
  <conditionalFormatting sqref="J4:J6 J28:J29">
    <cfRule type="cellIs" dxfId="71" priority="27" operator="equal">
      <formula>$J$4</formula>
    </cfRule>
  </conditionalFormatting>
  <conditionalFormatting sqref="K4:K6 K28:K29">
    <cfRule type="cellIs" dxfId="70" priority="26" operator="equal">
      <formula>$K$4</formula>
    </cfRule>
  </conditionalFormatting>
  <conditionalFormatting sqref="M4:M6">
    <cfRule type="cellIs" dxfId="69" priority="25" operator="equal">
      <formula>$L$4</formula>
    </cfRule>
  </conditionalFormatting>
  <conditionalFormatting sqref="T7:T28">
    <cfRule type="cellIs" dxfId="68" priority="22" operator="lessThan">
      <formula>0</formula>
    </cfRule>
    <cfRule type="cellIs" dxfId="67" priority="23" operator="lessThan">
      <formula>0</formula>
    </cfRule>
    <cfRule type="cellIs" dxfId="66" priority="24" operator="lessThan">
      <formula>0</formula>
    </cfRule>
  </conditionalFormatting>
  <conditionalFormatting sqref="D5:K5">
    <cfRule type="cellIs" dxfId="65" priority="21" operator="greaterThan">
      <formula>0</formula>
    </cfRule>
  </conditionalFormatting>
  <conditionalFormatting sqref="T6:T28">
    <cfRule type="cellIs" dxfId="64" priority="20" operator="lessThan">
      <formula>0</formula>
    </cfRule>
  </conditionalFormatting>
  <conditionalFormatting sqref="T7:T27">
    <cfRule type="cellIs" dxfId="63" priority="17" operator="lessThan">
      <formula>0</formula>
    </cfRule>
    <cfRule type="cellIs" dxfId="62" priority="18" operator="lessThan">
      <formula>0</formula>
    </cfRule>
    <cfRule type="cellIs" dxfId="61" priority="19" operator="lessThan">
      <formula>0</formula>
    </cfRule>
  </conditionalFormatting>
  <conditionalFormatting sqref="T7:T28">
    <cfRule type="cellIs" dxfId="60" priority="14" operator="lessThan">
      <formula>0</formula>
    </cfRule>
    <cfRule type="cellIs" dxfId="59" priority="15" operator="lessThan">
      <formula>0</formula>
    </cfRule>
    <cfRule type="cellIs" dxfId="58" priority="16" operator="lessThan">
      <formula>0</formula>
    </cfRule>
  </conditionalFormatting>
  <conditionalFormatting sqref="D5:K5">
    <cfRule type="cellIs" dxfId="57" priority="13" operator="greaterThan">
      <formula>0</formula>
    </cfRule>
  </conditionalFormatting>
  <conditionalFormatting sqref="L4 L6 L28:L29">
    <cfRule type="cellIs" dxfId="56" priority="12" operator="equal">
      <formula>$L$4</formula>
    </cfRule>
  </conditionalFormatting>
  <conditionalFormatting sqref="D7:S7">
    <cfRule type="cellIs" dxfId="55" priority="11" operator="greaterThan">
      <formula>0</formula>
    </cfRule>
  </conditionalFormatting>
  <conditionalFormatting sqref="D9:S9">
    <cfRule type="cellIs" dxfId="54" priority="10" operator="greaterThan">
      <formula>0</formula>
    </cfRule>
  </conditionalFormatting>
  <conditionalFormatting sqref="D11:S11">
    <cfRule type="cellIs" dxfId="53" priority="9" operator="greaterThan">
      <formula>0</formula>
    </cfRule>
  </conditionalFormatting>
  <conditionalFormatting sqref="D13:S13">
    <cfRule type="cellIs" dxfId="52" priority="8" operator="greaterThan">
      <formula>0</formula>
    </cfRule>
  </conditionalFormatting>
  <conditionalFormatting sqref="D15:S15">
    <cfRule type="cellIs" dxfId="51" priority="7" operator="greaterThan">
      <formula>0</formula>
    </cfRule>
  </conditionalFormatting>
  <conditionalFormatting sqref="D17:S17">
    <cfRule type="cellIs" dxfId="50" priority="6" operator="greaterThan">
      <formula>0</formula>
    </cfRule>
  </conditionalFormatting>
  <conditionalFormatting sqref="D19:S19">
    <cfRule type="cellIs" dxfId="49" priority="5" operator="greaterThan">
      <formula>0</formula>
    </cfRule>
  </conditionalFormatting>
  <conditionalFormatting sqref="D21:S21">
    <cfRule type="cellIs" dxfId="48" priority="4" operator="greaterThan">
      <formula>0</formula>
    </cfRule>
  </conditionalFormatting>
  <conditionalFormatting sqref="D23:S23">
    <cfRule type="cellIs" dxfId="47" priority="3" operator="greaterThan">
      <formula>0</formula>
    </cfRule>
  </conditionalFormatting>
  <conditionalFormatting sqref="D25:S25">
    <cfRule type="cellIs" dxfId="46" priority="2" operator="greaterThan">
      <formula>0</formula>
    </cfRule>
  </conditionalFormatting>
  <conditionalFormatting sqref="D27:S27">
    <cfRule type="cellIs" dxfId="45" priority="1" operator="greaterThan">
      <formula>0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1"/>
  <sheetViews>
    <sheetView workbookViewId="0">
      <pane ySplit="6" topLeftCell="A19" activePane="bottomLeft" state="frozen"/>
      <selection pane="bottomLeft" activeCell="F33" sqref="F33"/>
    </sheetView>
  </sheetViews>
  <sheetFormatPr defaultRowHeight="15" x14ac:dyDescent="0.25"/>
  <cols>
    <col min="2" max="2" width="14.28515625" bestFit="1" customWidth="1"/>
    <col min="3" max="3" width="12" bestFit="1" customWidth="1"/>
    <col min="4" max="4" width="13" bestFit="1" customWidth="1"/>
    <col min="5" max="5" width="9.85546875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2.140625" bestFit="1" customWidth="1"/>
  </cols>
  <sheetData>
    <row r="1" spans="1:20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0" ht="15.75" thickBo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20" ht="18.75" x14ac:dyDescent="0.25">
      <c r="A3" s="102" t="s">
        <v>69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0" x14ac:dyDescent="0.25">
      <c r="A4" s="106" t="s">
        <v>1</v>
      </c>
      <c r="B4" s="106"/>
      <c r="C4" s="1"/>
      <c r="D4" s="2">
        <f>'1'!D4</f>
        <v>767546</v>
      </c>
      <c r="E4" s="2">
        <f>'1'!E4</f>
        <v>4550</v>
      </c>
      <c r="F4" s="2">
        <f>'1'!F4</f>
        <v>13160</v>
      </c>
      <c r="G4" s="2">
        <f>'1'!G4</f>
        <v>0</v>
      </c>
      <c r="H4" s="2">
        <f>'1'!H4</f>
        <v>11470</v>
      </c>
      <c r="I4" s="2">
        <f>'1'!I4</f>
        <v>546</v>
      </c>
      <c r="J4" s="2">
        <f>'1'!J4</f>
        <v>180</v>
      </c>
      <c r="K4" s="2">
        <f>'1'!K4</f>
        <v>203</v>
      </c>
      <c r="L4" s="2">
        <f>'1'!L4</f>
        <v>39</v>
      </c>
      <c r="M4" s="3"/>
      <c r="N4" s="107"/>
      <c r="O4" s="107"/>
      <c r="P4" s="107"/>
      <c r="Q4" s="107"/>
      <c r="R4" s="107"/>
      <c r="S4" s="107"/>
      <c r="T4" s="107"/>
    </row>
    <row r="5" spans="1:20" x14ac:dyDescent="0.25">
      <c r="A5" s="106" t="s">
        <v>2</v>
      </c>
      <c r="B5" s="106"/>
      <c r="C5" s="1"/>
      <c r="D5" s="1">
        <f>'1'!D5+'2'!D5+'3'!D5+'4'!D5+'5'!D5+'6'!D5+'7'!D5+'8'!D5+'9'!D5+'10'!D5+'11'!D5+'12'!D5+'13'!D5+'14'!D5+'15'!D5+'16'!D5+'17'!D5+'18'!D5+'19'!D5+'20'!D5+'21'!D5+'22'!D5+'23'!D5+'24'!D5+'25'!D5+'26'!D5+'27'!D5+'28'!D5+'29'!D5+'30'!D5+'31'!D5</f>
        <v>4930948</v>
      </c>
      <c r="E5" s="1">
        <f>'1'!E5+'2'!E5+'3'!E5+'4'!E5+'5'!E5+'6'!E5+'7'!E5+'8'!E5+'9'!E5+'10'!E5+'11'!E5+'12'!E5+'13'!E5+'14'!E5+'15'!E5+'16'!E5+'17'!E5+'18'!E5+'19'!E5+'20'!E5+'21'!E5+'22'!E5+'23'!E5+'24'!E5+'25'!E5+'26'!E5+'27'!E5+'28'!E5+'29'!E5+'30'!E5+'31'!E5</f>
        <v>0</v>
      </c>
      <c r="F5" s="1">
        <f>'1'!F5+'2'!F5+'3'!F5+'4'!F5+'5'!F5+'6'!F5+'7'!F5+'8'!F5+'9'!F5+'10'!F5+'11'!F5+'12'!F5+'13'!F5+'14'!F5+'15'!F5+'16'!F5+'17'!F5+'18'!F5+'19'!F5+'20'!F5+'21'!F5+'22'!F5+'23'!F5+'24'!F5+'25'!F5+'26'!F5+'27'!F5+'28'!F5+'29'!F5+'30'!F5+'31'!F5</f>
        <v>0</v>
      </c>
      <c r="G5" s="1">
        <f>'1'!G5+'2'!G5+'3'!G5+'4'!G5+'5'!G5+'6'!G5+'7'!G5+'8'!G5+'9'!G5+'10'!G5+'11'!G5+'12'!G5+'13'!G5+'14'!G5+'15'!G5+'16'!G5+'17'!G5+'18'!G5+'19'!G5+'20'!G5+'21'!G5+'22'!G5+'23'!G5+'24'!G5+'25'!G5+'26'!G5+'27'!G5+'28'!G5+'29'!G5+'30'!G5+'31'!G5</f>
        <v>5000</v>
      </c>
      <c r="H5" s="1">
        <f>'1'!H5+'2'!H5+'3'!H5+'4'!H5+'5'!H5+'6'!H5+'7'!H5+'8'!H5+'9'!H5+'10'!H5+'11'!H5+'12'!H5+'13'!H5+'14'!H5+'15'!H5+'16'!H5+'17'!H5+'18'!H5+'19'!H5+'20'!H5+'21'!H5+'22'!H5+'23'!H5+'24'!H5+'25'!H5+'26'!H5+'27'!H5+'28'!H5+'29'!H5+'30'!H5+'31'!H5</f>
        <v>12000</v>
      </c>
      <c r="I5" s="1">
        <f>'1'!I5+'2'!I5+'3'!I5+'4'!I5+'5'!I5+'6'!I5+'7'!I5+'8'!I5+'9'!I5+'10'!I5+'11'!I5+'12'!I5+'13'!I5+'14'!I5+'15'!I5+'16'!I5+'17'!I5+'18'!I5+'19'!I5+'20'!I5+'21'!I5+'22'!I5+'23'!I5+'24'!I5+'25'!I5+'26'!I5+'27'!I5+'28'!I5+'29'!I5+'30'!I5+'31'!I5</f>
        <v>2000</v>
      </c>
      <c r="J5" s="1">
        <f>'1'!J5+'2'!J5+'3'!J5+'4'!J5+'5'!J5+'6'!J5+'7'!J5+'8'!J5+'9'!J5+'10'!J5+'11'!J5+'12'!J5+'13'!J5+'14'!J5+'15'!J5+'16'!J5+'17'!J5+'18'!J5+'19'!J5+'20'!J5+'21'!J5+'22'!J5+'23'!J5+'24'!J5+'25'!J5+'26'!J5+'27'!J5+'28'!J5+'29'!J5+'30'!J5+'31'!J5</f>
        <v>200</v>
      </c>
      <c r="K5" s="1">
        <f>'1'!K5+'2'!K5+'3'!K5+'4'!K5+'5'!K5+'6'!K5+'7'!K5+'8'!K5+'9'!K5+'10'!K5+'11'!K5+'12'!K5+'13'!K5+'14'!K5+'15'!K5+'16'!K5+'17'!K5+'18'!K5+'19'!K5+'20'!K5+'21'!K5+'22'!K5+'23'!K5+'24'!K5+'25'!K5+'26'!K5+'27'!K5+'28'!K5+'29'!K5+'30'!K5+'31'!K5</f>
        <v>500</v>
      </c>
      <c r="L5" s="1">
        <f>'1'!L5+'2'!L5+'3'!L5+'4'!L5+'5'!L5+'6'!L5+'7'!L5+'8'!L5+'9'!L5+'10'!L5+'11'!L5+'12'!L5+'13'!L5+'14'!L5+'15'!L5+'16'!L5+'17'!L5+'18'!L5+'19'!L5+'20'!L5+'21'!L5+'22'!L5+'23'!L5+'24'!L5+'25'!L5+'26'!L5+'27'!L5+'28'!L5+'29'!L5+'30'!L5+'31'!L5</f>
        <v>0</v>
      </c>
      <c r="M5" s="5"/>
      <c r="N5" s="107"/>
      <c r="O5" s="107"/>
      <c r="P5" s="107"/>
      <c r="Q5" s="107"/>
      <c r="R5" s="107"/>
      <c r="S5" s="107"/>
      <c r="T5" s="10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f>'1'!D7+'2'!D7+'3'!D7+'4'!D7+'5'!D7+'6'!D7+'7'!D7+'8'!D7+'9'!D7+'10'!D7+'11'!D7+'12'!D7+'13'!D7+'14'!D7+'15'!D7+'16'!D7+'17'!D7+'18'!D7+'19'!D7+'20'!D7+'21'!D7+'22'!D7+'23'!D7+'24'!D7+'25'!D7+'26'!D7+'27'!D7+'28'!D7+'29'!D7+'30'!D7+'31'!D7</f>
        <v>282434</v>
      </c>
      <c r="E7" s="21">
        <f>'1'!E7+'2'!E7+'3'!E7+'4'!E7+'5'!E7+'6'!E7+'7'!E7+'8'!E7+'9'!E7+'10'!E7+'11'!E7+'12'!E7+'13'!E7+'14'!E7+'15'!E7+'16'!E7+'17'!E7+'18'!E7+'19'!E7+'20'!E7+'21'!E7+'22'!E7+'23'!E7+'24'!E7+'25'!E7+'26'!E7+'27'!E7+'28'!E7+'29'!E7+'30'!E7+'31'!E7</f>
        <v>140</v>
      </c>
      <c r="F7" s="21">
        <f>'1'!F7+'2'!F7+'3'!F7+'4'!F7+'5'!F7+'6'!F7+'7'!F7+'8'!F7+'9'!F7+'10'!F7+'11'!F7+'12'!F7+'13'!F7+'14'!F7+'15'!F7+'16'!F7+'17'!F7+'18'!F7+'19'!F7+'20'!F7+'21'!F7+'22'!F7+'23'!F7+'24'!F7+'25'!F7+'26'!F7+'27'!F7+'28'!F7+'29'!F7+'30'!F7+'31'!F7</f>
        <v>200</v>
      </c>
      <c r="G7" s="21">
        <f>'1'!G7+'2'!G7+'3'!G7+'4'!G7+'5'!G7+'6'!G7+'7'!G7+'8'!G7+'9'!G7+'10'!G7+'11'!G7+'12'!G7+'13'!G7+'14'!G7+'15'!G7+'16'!G7+'17'!G7+'18'!G7+'19'!G7+'20'!G7+'21'!G7+'22'!G7+'23'!G7+'24'!G7+'25'!G7+'26'!G7+'27'!G7+'28'!G7+'29'!G7+'30'!G7+'31'!G7</f>
        <v>140</v>
      </c>
      <c r="H7" s="21">
        <f>'1'!H7+'2'!H7+'3'!H7+'4'!H7+'5'!H7+'6'!H7+'7'!H7+'8'!H7+'9'!H7+'10'!H7+'11'!H7+'12'!H7+'13'!H7+'14'!H7+'15'!H7+'16'!H7+'17'!H7+'18'!H7+'19'!H7+'20'!H7+'21'!H7+'22'!H7+'23'!H7+'24'!H7+'25'!H7+'26'!H7+'27'!H7+'28'!H7+'29'!H7+'30'!H7+'31'!H7</f>
        <v>750</v>
      </c>
      <c r="I7" s="21">
        <f>'1'!I7+'2'!I7+'3'!I7+'4'!I7+'5'!I7+'6'!I7+'7'!I7+'8'!I7+'9'!I7+'10'!I7+'11'!I7+'12'!I7+'13'!I7+'14'!I7+'15'!I7+'16'!I7+'17'!I7+'18'!I7+'19'!I7+'20'!I7+'21'!I7+'22'!I7+'23'!I7+'24'!I7+'25'!I7+'26'!I7+'27'!I7+'28'!I7+'29'!I7+'30'!I7+'31'!I7</f>
        <v>98</v>
      </c>
      <c r="J7" s="21">
        <f>'1'!J7+'2'!J7+'3'!J7+'4'!J7+'5'!J7+'6'!J7+'7'!J7+'8'!J7+'9'!J7+'10'!J7+'11'!J7+'12'!J7+'13'!J7+'14'!J7+'15'!J7+'16'!J7+'17'!J7+'18'!J7+'19'!J7+'20'!J7+'21'!J7+'22'!J7+'23'!J7+'24'!J7+'25'!J7+'26'!J7+'27'!J7+'28'!J7+'29'!J7+'30'!J7+'31'!J7</f>
        <v>19</v>
      </c>
      <c r="K7" s="21">
        <f>'1'!K7+'2'!K7+'3'!K7+'4'!K7+'5'!K7+'6'!K7+'7'!K7+'8'!K7+'9'!K7+'10'!K7+'11'!K7+'12'!K7+'13'!K7+'14'!K7+'15'!K7+'16'!K7+'17'!K7+'18'!K7+'19'!K7+'20'!K7+'21'!K7+'22'!K7+'23'!K7+'24'!K7+'25'!K7+'26'!K7+'27'!K7+'28'!K7+'29'!K7+'30'!K7+'31'!K7</f>
        <v>23</v>
      </c>
      <c r="L7" s="21">
        <f>'1'!L7+'2'!L7+'3'!L7+'4'!L7+'5'!L7+'6'!L7+'7'!L7+'8'!L7+'9'!L7+'10'!L7+'11'!L7+'12'!L7+'13'!L7+'14'!L7+'15'!L7+'16'!L7+'17'!L7+'18'!L7+'19'!L7+'20'!L7+'21'!L7+'22'!L7+'23'!L7+'24'!L7+'25'!L7+'26'!L7+'27'!L7+'28'!L7+'29'!L7+'30'!L7+'31'!L7</f>
        <v>0</v>
      </c>
      <c r="M7" s="20">
        <f>D7+E7*20+F7*10+G7*9+H7*9</f>
        <v>295244</v>
      </c>
      <c r="N7" s="24">
        <f>D7+E7*20+F7*10+G7*9+H7*9+I7*191+J7*191+K7*182+L7*100</f>
        <v>321777</v>
      </c>
      <c r="O7" s="25">
        <f>M7*2.75%</f>
        <v>8119.21</v>
      </c>
      <c r="P7" s="26"/>
      <c r="Q7" s="26">
        <f>'1'!Q7+'2'!Q7+'3'!Q7+'4'!Q7+'5'!Q7+'6'!Q7+'7'!Q7+'8'!Q7+'9'!Q7+'10'!Q7+'11'!Q7+'12'!Q7+'13'!Q7+'14'!Q7+'15'!Q7+'16'!Q7+'17'!Q7+'18'!Q7+'19'!Q7+'20'!Q7+'21'!Q7+'22'!Q7+'23'!Q7+'24'!Q7+'25'!Q7+'26'!Q7+'27'!Q7+'28'!Q7+'29'!Q7+'30'!Q7+'31'!Q7</f>
        <v>2321</v>
      </c>
      <c r="R7" s="24">
        <f>M7-(M7*2.75%)+I7*191+J7*191+K7*182+L7*100-Q7</f>
        <v>311336.78999999998</v>
      </c>
      <c r="S7" s="25">
        <f>M7*0.95%</f>
        <v>2804.8179999999998</v>
      </c>
      <c r="T7" s="27">
        <f>S7-Q7</f>
        <v>483.81799999999976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1">
        <f>'1'!D8+'2'!D8+'3'!D8+'4'!D8+'5'!D8+'6'!D8+'7'!D8+'8'!D8+'9'!D8+'10'!D8+'11'!D8+'12'!D8+'13'!D8+'14'!D8+'15'!D8+'16'!D8+'17'!D8+'18'!D8+'19'!D8+'20'!D8+'21'!D8+'22'!D8+'23'!D8+'24'!D8+'25'!D8+'26'!D8+'27'!D8+'28'!D8+'29'!D8+'30'!D8+'31'!D8</f>
        <v>158635</v>
      </c>
      <c r="E8" s="21">
        <f>'1'!E8+'2'!E8+'3'!E8+'4'!E8+'5'!E8+'6'!E8+'7'!E8+'8'!E8+'9'!E8+'10'!E8+'11'!E8+'12'!E8+'13'!E8+'14'!E8+'15'!E8+'16'!E8+'17'!E8+'18'!E8+'19'!E8+'20'!E8+'21'!E8+'22'!E8+'23'!E8+'24'!E8+'25'!E8+'26'!E8+'27'!E8+'28'!E8+'29'!E8+'30'!E8+'31'!E8</f>
        <v>250</v>
      </c>
      <c r="F8" s="21">
        <f>'1'!F8+'2'!F8+'3'!F8+'4'!F8+'5'!F8+'6'!F8+'7'!F8+'8'!F8+'9'!F8+'10'!F8+'11'!F8+'12'!F8+'13'!F8+'14'!F8+'15'!F8+'16'!F8+'17'!F8+'18'!F8+'19'!F8+'20'!F8+'21'!F8+'22'!F8+'23'!F8+'24'!F8+'25'!F8+'26'!F8+'27'!F8+'28'!F8+'29'!F8+'30'!F8+'31'!F8</f>
        <v>160</v>
      </c>
      <c r="G8" s="21">
        <f>'1'!G8+'2'!G8+'3'!G8+'4'!G8+'5'!G8+'6'!G8+'7'!G8+'8'!G8+'9'!G8+'10'!G8+'11'!G8+'12'!G8+'13'!G8+'14'!G8+'15'!G8+'16'!G8+'17'!G8+'18'!G8+'19'!G8+'20'!G8+'21'!G8+'22'!G8+'23'!G8+'24'!G8+'25'!G8+'26'!G8+'27'!G8+'28'!G8+'29'!G8+'30'!G8+'31'!G8</f>
        <v>60</v>
      </c>
      <c r="H8" s="21">
        <f>'1'!H8+'2'!H8+'3'!H8+'4'!H8+'5'!H8+'6'!H8+'7'!H8+'8'!H8+'9'!H8+'10'!H8+'11'!H8+'12'!H8+'13'!H8+'14'!H8+'15'!H8+'16'!H8+'17'!H8+'18'!H8+'19'!H8+'20'!H8+'21'!H8+'22'!H8+'23'!H8+'24'!H8+'25'!H8+'26'!H8+'27'!H8+'28'!H8+'29'!H8+'30'!H8+'31'!H8</f>
        <v>770</v>
      </c>
      <c r="I8" s="21">
        <f>'1'!I8+'2'!I8+'3'!I8+'4'!I8+'5'!I8+'6'!I8+'7'!I8+'8'!I8+'9'!I8+'10'!I8+'11'!I8+'12'!I8+'13'!I8+'14'!I8+'15'!I8+'16'!I8+'17'!I8+'18'!I8+'19'!I8+'20'!I8+'21'!I8+'22'!I8+'23'!I8+'24'!I8+'25'!I8+'26'!I8+'27'!I8+'28'!I8+'29'!I8+'30'!I8+'31'!I8</f>
        <v>43</v>
      </c>
      <c r="J8" s="21">
        <f>'1'!J8+'2'!J8+'3'!J8+'4'!J8+'5'!J8+'6'!J8+'7'!J8+'8'!J8+'9'!J8+'10'!J8+'11'!J8+'12'!J8+'13'!J8+'14'!J8+'15'!J8+'16'!J8+'17'!J8+'18'!J8+'19'!J8+'20'!J8+'21'!J8+'22'!J8+'23'!J8+'24'!J8+'25'!J8+'26'!J8+'27'!J8+'28'!J8+'29'!J8+'30'!J8+'31'!J8</f>
        <v>2</v>
      </c>
      <c r="K8" s="21">
        <f>'1'!K8+'2'!K8+'3'!K8+'4'!K8+'5'!K8+'6'!K8+'7'!K8+'8'!K8+'9'!K8+'10'!K8+'11'!K8+'12'!K8+'13'!K8+'14'!K8+'15'!K8+'16'!K8+'17'!K8+'18'!K8+'19'!K8+'20'!K8+'21'!K8+'22'!K8+'23'!K8+'24'!K8+'25'!K8+'26'!K8+'27'!K8+'28'!K8+'29'!K8+'30'!K8+'31'!K8</f>
        <v>4</v>
      </c>
      <c r="L8" s="21">
        <f>'1'!L8+'2'!L8+'3'!L8+'4'!L8+'5'!L8+'6'!L8+'7'!L8+'8'!L8+'9'!L8+'10'!L8+'11'!L8+'12'!L8+'13'!L8+'14'!L8+'15'!L8+'16'!L8+'17'!L8+'18'!L8+'19'!L8+'20'!L8+'21'!L8+'22'!L8+'23'!L8+'24'!L8+'25'!L8+'26'!L8+'27'!L8+'28'!L8+'29'!L8+'30'!L8+'31'!L8</f>
        <v>0</v>
      </c>
      <c r="M8" s="20">
        <f t="shared" ref="M8:M27" si="0">D8+E8*20+F8*10+G8*9+H8*9</f>
        <v>172705</v>
      </c>
      <c r="N8" s="24">
        <f t="shared" ref="N8:N27" si="1">D8+E8*20+F8*10+G8*9+H8*9+I8*191+J8*191+K8*182+L8*100</f>
        <v>182028</v>
      </c>
      <c r="O8" s="25">
        <f t="shared" ref="O8:O27" si="2">M8*2.75%</f>
        <v>4749.3874999999998</v>
      </c>
      <c r="P8" s="26"/>
      <c r="Q8" s="26">
        <f>'1'!Q8+'2'!Q8+'3'!Q8+'4'!Q8+'5'!Q8+'6'!Q8+'7'!Q8+'8'!Q8+'9'!Q8+'10'!Q8+'11'!Q8+'12'!Q8+'13'!Q8+'14'!Q8+'15'!Q8+'16'!Q8+'17'!Q8+'18'!Q8+'19'!Q8+'20'!Q8+'21'!Q8+'22'!Q8+'23'!Q8+'24'!Q8+'25'!Q8+'26'!Q8+'27'!Q8+'28'!Q8+'29'!Q8+'30'!Q8+'31'!Q8</f>
        <v>1946</v>
      </c>
      <c r="R8" s="24">
        <f t="shared" ref="R8:R27" si="3">M8-(M8*2.75%)+I8*191+J8*191+K8*182+L8*100-Q8</f>
        <v>175332.61249999999</v>
      </c>
      <c r="S8" s="25">
        <f t="shared" ref="S8:S27" si="4">M8*0.95%</f>
        <v>1640.6975</v>
      </c>
      <c r="T8" s="27">
        <f t="shared" ref="T8:T27" si="5">S8-Q8</f>
        <v>-305.30250000000001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1">
        <f>'1'!D9+'2'!D9+'3'!D9+'4'!D9+'5'!D9+'6'!D9+'7'!D9+'8'!D9+'9'!D9+'10'!D9+'11'!D9+'12'!D9+'13'!D9+'14'!D9+'15'!D9+'16'!D9+'17'!D9+'18'!D9+'19'!D9+'20'!D9+'21'!D9+'22'!D9+'23'!D9+'24'!D9+'25'!D9+'26'!D9+'27'!D9+'28'!D9+'29'!D9+'30'!D9+'31'!D9</f>
        <v>401571</v>
      </c>
      <c r="E9" s="21">
        <f>'1'!E9+'2'!E9+'3'!E9+'4'!E9+'5'!E9+'6'!E9+'7'!E9+'8'!E9+'9'!E9+'10'!E9+'11'!E9+'12'!E9+'13'!E9+'14'!E9+'15'!E9+'16'!E9+'17'!E9+'18'!E9+'19'!E9+'20'!E9+'21'!E9+'22'!E9+'23'!E9+'24'!E9+'25'!E9+'26'!E9+'27'!E9+'28'!E9+'29'!E9+'30'!E9+'31'!E9</f>
        <v>160</v>
      </c>
      <c r="F9" s="21">
        <f>'1'!F9+'2'!F9+'3'!F9+'4'!F9+'5'!F9+'6'!F9+'7'!F9+'8'!F9+'9'!F9+'10'!F9+'11'!F9+'12'!F9+'13'!F9+'14'!F9+'15'!F9+'16'!F9+'17'!F9+'18'!F9+'19'!F9+'20'!F9+'21'!F9+'22'!F9+'23'!F9+'24'!F9+'25'!F9+'26'!F9+'27'!F9+'28'!F9+'29'!F9+'30'!F9+'31'!F9</f>
        <v>350</v>
      </c>
      <c r="G9" s="21">
        <f>'1'!G9+'2'!G9+'3'!G9+'4'!G9+'5'!G9+'6'!G9+'7'!G9+'8'!G9+'9'!G9+'10'!G9+'11'!G9+'12'!G9+'13'!G9+'14'!G9+'15'!G9+'16'!G9+'17'!G9+'18'!G9+'19'!G9+'20'!G9+'21'!G9+'22'!G9+'23'!G9+'24'!G9+'25'!G9+'26'!G9+'27'!G9+'28'!G9+'29'!G9+'30'!G9+'31'!G9</f>
        <v>280</v>
      </c>
      <c r="H9" s="21">
        <f>'1'!H9+'2'!H9+'3'!H9+'4'!H9+'5'!H9+'6'!H9+'7'!H9+'8'!H9+'9'!H9+'10'!H9+'11'!H9+'12'!H9+'13'!H9+'14'!H9+'15'!H9+'16'!H9+'17'!H9+'18'!H9+'19'!H9+'20'!H9+'21'!H9+'22'!H9+'23'!H9+'24'!H9+'25'!H9+'26'!H9+'27'!H9+'28'!H9+'29'!H9+'30'!H9+'31'!H9</f>
        <v>3110</v>
      </c>
      <c r="I9" s="21">
        <f>'1'!I9+'2'!I9+'3'!I9+'4'!I9+'5'!I9+'6'!I9+'7'!I9+'8'!I9+'9'!I9+'10'!I9+'11'!I9+'12'!I9+'13'!I9+'14'!I9+'15'!I9+'16'!I9+'17'!I9+'18'!I9+'19'!I9+'20'!I9+'21'!I9+'22'!I9+'23'!I9+'24'!I9+'25'!I9+'26'!I9+'27'!I9+'28'!I9+'29'!I9+'30'!I9+'31'!I9</f>
        <v>143</v>
      </c>
      <c r="J9" s="21">
        <f>'1'!J9+'2'!J9+'3'!J9+'4'!J9+'5'!J9+'6'!J9+'7'!J9+'8'!J9+'9'!J9+'10'!J9+'11'!J9+'12'!J9+'13'!J9+'14'!J9+'15'!J9+'16'!J9+'17'!J9+'18'!J9+'19'!J9+'20'!J9+'21'!J9+'22'!J9+'23'!J9+'24'!J9+'25'!J9+'26'!J9+'27'!J9+'28'!J9+'29'!J9+'30'!J9+'31'!J9</f>
        <v>4</v>
      </c>
      <c r="K9" s="21">
        <f>'1'!K9+'2'!K9+'3'!K9+'4'!K9+'5'!K9+'6'!K9+'7'!K9+'8'!K9+'9'!K9+'10'!K9+'11'!K9+'12'!K9+'13'!K9+'14'!K9+'15'!K9+'16'!K9+'17'!K9+'18'!K9+'19'!K9+'20'!K9+'21'!K9+'22'!K9+'23'!K9+'24'!K9+'25'!K9+'26'!K9+'27'!K9+'28'!K9+'29'!K9+'30'!K9+'31'!K9</f>
        <v>25</v>
      </c>
      <c r="L9" s="21">
        <f>'1'!L9+'2'!L9+'3'!L9+'4'!L9+'5'!L9+'6'!L9+'7'!L9+'8'!L9+'9'!L9+'10'!L9+'11'!L9+'12'!L9+'13'!L9+'14'!L9+'15'!L9+'16'!L9+'17'!L9+'18'!L9+'19'!L9+'20'!L9+'21'!L9+'22'!L9+'23'!L9+'24'!L9+'25'!L9+'26'!L9+'27'!L9+'28'!L9+'29'!L9+'30'!L9+'31'!L9</f>
        <v>0</v>
      </c>
      <c r="M9" s="20">
        <f t="shared" si="0"/>
        <v>438781</v>
      </c>
      <c r="N9" s="24">
        <f t="shared" si="1"/>
        <v>471408</v>
      </c>
      <c r="O9" s="25">
        <f t="shared" si="2"/>
        <v>12066.477500000001</v>
      </c>
      <c r="P9" s="26"/>
      <c r="Q9" s="26">
        <f>'1'!Q9+'2'!Q9+'3'!Q9+'4'!Q9+'5'!Q9+'6'!Q9+'7'!Q9+'8'!Q9+'9'!Q9+'10'!Q9+'11'!Q9+'12'!Q9+'13'!Q9+'14'!Q9+'15'!Q9+'16'!Q9+'17'!Q9+'18'!Q9+'19'!Q9+'20'!Q9+'21'!Q9+'22'!Q9+'23'!Q9+'24'!Q9+'25'!Q9+'26'!Q9+'27'!Q9+'28'!Q9+'29'!Q9+'30'!Q9+'31'!Q9</f>
        <v>2670</v>
      </c>
      <c r="R9" s="24">
        <f t="shared" si="3"/>
        <v>456671.52250000002</v>
      </c>
      <c r="S9" s="25">
        <f t="shared" si="4"/>
        <v>4168.4195</v>
      </c>
      <c r="T9" s="27">
        <f t="shared" si="5"/>
        <v>1498.4195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1">
        <f>'1'!D10+'2'!D10+'3'!D10+'4'!D10+'5'!D10+'6'!D10+'7'!D10+'8'!D10+'9'!D10+'10'!D10+'11'!D10+'12'!D10+'13'!D10+'14'!D10+'15'!D10+'16'!D10+'17'!D10+'18'!D10+'19'!D10+'20'!D10+'21'!D10+'22'!D10+'23'!D10+'24'!D10+'25'!D10+'26'!D10+'27'!D10+'28'!D10+'29'!D10+'30'!D10+'31'!D10</f>
        <v>128535</v>
      </c>
      <c r="E10" s="21">
        <f>'1'!E10+'2'!E10+'3'!E10+'4'!E10+'5'!E10+'6'!E10+'7'!E10+'8'!E10+'9'!E10+'10'!E10+'11'!E10+'12'!E10+'13'!E10+'14'!E10+'15'!E10+'16'!E10+'17'!E10+'18'!E10+'19'!E10+'20'!E10+'21'!E10+'22'!E10+'23'!E10+'24'!E10+'25'!E10+'26'!E10+'27'!E10+'28'!E10+'29'!E10+'30'!E10+'31'!E10</f>
        <v>70</v>
      </c>
      <c r="F10" s="21">
        <f>'1'!F10+'2'!F10+'3'!F10+'4'!F10+'5'!F10+'6'!F10+'7'!F10+'8'!F10+'9'!F10+'10'!F10+'11'!F10+'12'!F10+'13'!F10+'14'!F10+'15'!F10+'16'!F10+'17'!F10+'18'!F10+'19'!F10+'20'!F10+'21'!F10+'22'!F10+'23'!F10+'24'!F10+'25'!F10+'26'!F10+'27'!F10+'28'!F10+'29'!F10+'30'!F10+'31'!F10</f>
        <v>80</v>
      </c>
      <c r="G10" s="21">
        <f>'1'!G10+'2'!G10+'3'!G10+'4'!G10+'5'!G10+'6'!G10+'7'!G10+'8'!G10+'9'!G10+'10'!G10+'11'!G10+'12'!G10+'13'!G10+'14'!G10+'15'!G10+'16'!G10+'17'!G10+'18'!G10+'19'!G10+'20'!G10+'21'!G10+'22'!G10+'23'!G10+'24'!G10+'25'!G10+'26'!G10+'27'!G10+'28'!G10+'29'!G10+'30'!G10+'31'!G10</f>
        <v>20</v>
      </c>
      <c r="H10" s="21">
        <f>'1'!H10+'2'!H10+'3'!H10+'4'!H10+'5'!H10+'6'!H10+'7'!H10+'8'!H10+'9'!H10+'10'!H10+'11'!H10+'12'!H10+'13'!H10+'14'!H10+'15'!H10+'16'!H10+'17'!H10+'18'!H10+'19'!H10+'20'!H10+'21'!H10+'22'!H10+'23'!H10+'24'!H10+'25'!H10+'26'!H10+'27'!H10+'28'!H10+'29'!H10+'30'!H10+'31'!H10</f>
        <v>510</v>
      </c>
      <c r="I10" s="21">
        <f>'1'!I10+'2'!I10+'3'!I10+'4'!I10+'5'!I10+'6'!I10+'7'!I10+'8'!I10+'9'!I10+'10'!I10+'11'!I10+'12'!I10+'13'!I10+'14'!I10+'15'!I10+'16'!I10+'17'!I10+'18'!I10+'19'!I10+'20'!I10+'21'!I10+'22'!I10+'23'!I10+'24'!I10+'25'!I10+'26'!I10+'27'!I10+'28'!I10+'29'!I10+'30'!I10+'31'!I10</f>
        <v>93</v>
      </c>
      <c r="J10" s="21">
        <f>'1'!J10+'2'!J10+'3'!J10+'4'!J10+'5'!J10+'6'!J10+'7'!J10+'8'!J10+'9'!J10+'10'!J10+'11'!J10+'12'!J10+'13'!J10+'14'!J10+'15'!J10+'16'!J10+'17'!J10+'18'!J10+'19'!J10+'20'!J10+'21'!J10+'22'!J10+'23'!J10+'24'!J10+'25'!J10+'26'!J10+'27'!J10+'28'!J10+'29'!J10+'30'!J10+'31'!J10</f>
        <v>1</v>
      </c>
      <c r="K10" s="21">
        <f>'1'!K10+'2'!K10+'3'!K10+'4'!K10+'5'!K10+'6'!K10+'7'!K10+'8'!K10+'9'!K10+'10'!K10+'11'!K10+'12'!K10+'13'!K10+'14'!K10+'15'!K10+'16'!K10+'17'!K10+'18'!K10+'19'!K10+'20'!K10+'21'!K10+'22'!K10+'23'!K10+'24'!K10+'25'!K10+'26'!K10+'27'!K10+'28'!K10+'29'!K10+'30'!K10+'31'!K10</f>
        <v>0</v>
      </c>
      <c r="L10" s="21">
        <f>'1'!L10+'2'!L10+'3'!L10+'4'!L10+'5'!L10+'6'!L10+'7'!L10+'8'!L10+'9'!L10+'10'!L10+'11'!L10+'12'!L10+'13'!L10+'14'!L10+'15'!L10+'16'!L10+'17'!L10+'18'!L10+'19'!L10+'20'!L10+'21'!L10+'22'!L10+'23'!L10+'24'!L10+'25'!L10+'26'!L10+'27'!L10+'28'!L10+'29'!L10+'30'!L10+'31'!L10</f>
        <v>0</v>
      </c>
      <c r="M10" s="20">
        <f t="shared" si="0"/>
        <v>135505</v>
      </c>
      <c r="N10" s="24">
        <f t="shared" si="1"/>
        <v>153459</v>
      </c>
      <c r="O10" s="25">
        <f t="shared" si="2"/>
        <v>3726.3874999999998</v>
      </c>
      <c r="P10" s="26"/>
      <c r="Q10" s="26">
        <f>'1'!Q10+'2'!Q10+'3'!Q10+'4'!Q10+'5'!Q10+'6'!Q10+'7'!Q10+'8'!Q10+'9'!Q10+'10'!Q10+'11'!Q10+'12'!Q10+'13'!Q10+'14'!Q10+'15'!Q10+'16'!Q10+'17'!Q10+'18'!Q10+'19'!Q10+'20'!Q10+'21'!Q10+'22'!Q10+'23'!Q10+'24'!Q10+'25'!Q10+'26'!Q10+'27'!Q10+'28'!Q10+'29'!Q10+'30'!Q10+'31'!Q10</f>
        <v>696</v>
      </c>
      <c r="R10" s="24">
        <f t="shared" si="3"/>
        <v>149036.61249999999</v>
      </c>
      <c r="S10" s="25">
        <f t="shared" si="4"/>
        <v>1287.2974999999999</v>
      </c>
      <c r="T10" s="27">
        <f t="shared" si="5"/>
        <v>591.2974999999999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1">
        <f>'1'!D11+'2'!D11+'3'!D11+'4'!D11+'5'!D11+'6'!D11+'7'!D11+'8'!D11+'9'!D11+'10'!D11+'11'!D11+'12'!D11+'13'!D11+'14'!D11+'15'!D11+'16'!D11+'17'!D11+'18'!D11+'19'!D11+'20'!D11+'21'!D11+'22'!D11+'23'!D11+'24'!D11+'25'!D11+'26'!D11+'27'!D11+'28'!D11+'29'!D11+'30'!D11+'31'!D11</f>
        <v>180103</v>
      </c>
      <c r="E11" s="21">
        <f>'1'!E11+'2'!E11+'3'!E11+'4'!E11+'5'!E11+'6'!E11+'7'!E11+'8'!E11+'9'!E11+'10'!E11+'11'!E11+'12'!E11+'13'!E11+'14'!E11+'15'!E11+'16'!E11+'17'!E11+'18'!E11+'19'!E11+'20'!E11+'21'!E11+'22'!E11+'23'!E11+'24'!E11+'25'!E11+'26'!E11+'27'!E11+'28'!E11+'29'!E11+'30'!E11+'31'!E11</f>
        <v>170</v>
      </c>
      <c r="F11" s="21">
        <f>'1'!F11+'2'!F11+'3'!F11+'4'!F11+'5'!F11+'6'!F11+'7'!F11+'8'!F11+'9'!F11+'10'!F11+'11'!F11+'12'!F11+'13'!F11+'14'!F11+'15'!F11+'16'!F11+'17'!F11+'18'!F11+'19'!F11+'20'!F11+'21'!F11+'22'!F11+'23'!F11+'24'!F11+'25'!F11+'26'!F11+'27'!F11+'28'!F11+'29'!F11+'30'!F11+'31'!F11</f>
        <v>380</v>
      </c>
      <c r="G11" s="21">
        <f>'1'!G11+'2'!G11+'3'!G11+'4'!G11+'5'!G11+'6'!G11+'7'!G11+'8'!G11+'9'!G11+'10'!G11+'11'!G11+'12'!G11+'13'!G11+'14'!G11+'15'!G11+'16'!G11+'17'!G11+'18'!G11+'19'!G11+'20'!G11+'21'!G11+'22'!G11+'23'!G11+'24'!G11+'25'!G11+'26'!G11+'27'!G11+'28'!G11+'29'!G11+'30'!G11+'31'!G11</f>
        <v>100</v>
      </c>
      <c r="H11" s="21">
        <f>'1'!H11+'2'!H11+'3'!H11+'4'!H11+'5'!H11+'6'!H11+'7'!H11+'8'!H11+'9'!H11+'10'!H11+'11'!H11+'12'!H11+'13'!H11+'14'!H11+'15'!H11+'16'!H11+'17'!H11+'18'!H11+'19'!H11+'20'!H11+'21'!H11+'22'!H11+'23'!H11+'24'!H11+'25'!H11+'26'!H11+'27'!H11+'28'!H11+'29'!H11+'30'!H11+'31'!H11</f>
        <v>2050</v>
      </c>
      <c r="I11" s="21">
        <f>'1'!I11+'2'!I11+'3'!I11+'4'!I11+'5'!I11+'6'!I11+'7'!I11+'8'!I11+'9'!I11+'10'!I11+'11'!I11+'12'!I11+'13'!I11+'14'!I11+'15'!I11+'16'!I11+'17'!I11+'18'!I11+'19'!I11+'20'!I11+'21'!I11+'22'!I11+'23'!I11+'24'!I11+'25'!I11+'26'!I11+'27'!I11+'28'!I11+'29'!I11+'30'!I11+'31'!I11</f>
        <v>126</v>
      </c>
      <c r="J11" s="21">
        <f>'1'!J11+'2'!J11+'3'!J11+'4'!J11+'5'!J11+'6'!J11+'7'!J11+'8'!J11+'9'!J11+'10'!J11+'11'!J11+'12'!J11+'13'!J11+'14'!J11+'15'!J11+'16'!J11+'17'!J11+'18'!J11+'19'!J11+'20'!J11+'21'!J11+'22'!J11+'23'!J11+'24'!J11+'25'!J11+'26'!J11+'27'!J11+'28'!J11+'29'!J11+'30'!J11+'31'!J11</f>
        <v>4</v>
      </c>
      <c r="K11" s="21">
        <f>'1'!K11+'2'!K11+'3'!K11+'4'!K11+'5'!K11+'6'!K11+'7'!K11+'8'!K11+'9'!K11+'10'!K11+'11'!K11+'12'!K11+'13'!K11+'14'!K11+'15'!K11+'16'!K11+'17'!K11+'18'!K11+'19'!K11+'20'!K11+'21'!K11+'22'!K11+'23'!K11+'24'!K11+'25'!K11+'26'!K11+'27'!K11+'28'!K11+'29'!K11+'30'!K11+'31'!K11</f>
        <v>27</v>
      </c>
      <c r="L11" s="21">
        <f>'1'!L11+'2'!L11+'3'!L11+'4'!L11+'5'!L11+'6'!L11+'7'!L11+'8'!L11+'9'!L11+'10'!L11+'11'!L11+'12'!L11+'13'!L11+'14'!L11+'15'!L11+'16'!L11+'17'!L11+'18'!L11+'19'!L11+'20'!L11+'21'!L11+'22'!L11+'23'!L11+'24'!L11+'25'!L11+'26'!L11+'27'!L11+'28'!L11+'29'!L11+'30'!L11+'31'!L11</f>
        <v>4</v>
      </c>
      <c r="M11" s="20">
        <f t="shared" si="0"/>
        <v>206653</v>
      </c>
      <c r="N11" s="24">
        <f t="shared" si="1"/>
        <v>236797</v>
      </c>
      <c r="O11" s="25">
        <f t="shared" si="2"/>
        <v>5682.9575000000004</v>
      </c>
      <c r="P11" s="26"/>
      <c r="Q11" s="26">
        <f>'1'!Q11+'2'!Q11+'3'!Q11+'4'!Q11+'5'!Q11+'6'!Q11+'7'!Q11+'8'!Q11+'9'!Q11+'10'!Q11+'11'!Q11+'12'!Q11+'13'!Q11+'14'!Q11+'15'!Q11+'16'!Q11+'17'!Q11+'18'!Q11+'19'!Q11+'20'!Q11+'21'!Q11+'22'!Q11+'23'!Q11+'24'!Q11+'25'!Q11+'26'!Q11+'27'!Q11+'28'!Q11+'29'!Q11+'30'!Q11+'31'!Q11</f>
        <v>1171</v>
      </c>
      <c r="R11" s="24">
        <f t="shared" si="3"/>
        <v>229943.04250000001</v>
      </c>
      <c r="S11" s="25">
        <f t="shared" si="4"/>
        <v>1963.2034999999998</v>
      </c>
      <c r="T11" s="27">
        <f t="shared" si="5"/>
        <v>792.20349999999985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1">
        <f>'1'!D12+'2'!D12+'3'!D12+'4'!D12+'5'!D12+'6'!D12+'7'!D12+'8'!D12+'9'!D12+'10'!D12+'11'!D12+'12'!D12+'13'!D12+'14'!D12+'15'!D12+'16'!D12+'17'!D12+'18'!D12+'19'!D12+'20'!D12+'21'!D12+'22'!D12+'23'!D12+'24'!D12+'25'!D12+'26'!D12+'27'!D12+'28'!D12+'29'!D12+'30'!D12+'31'!D12</f>
        <v>145860</v>
      </c>
      <c r="E12" s="21">
        <f>'1'!E12+'2'!E12+'3'!E12+'4'!E12+'5'!E12+'6'!E12+'7'!E12+'8'!E12+'9'!E12+'10'!E12+'11'!E12+'12'!E12+'13'!E12+'14'!E12+'15'!E12+'16'!E12+'17'!E12+'18'!E12+'19'!E12+'20'!E12+'21'!E12+'22'!E12+'23'!E12+'24'!E12+'25'!E12+'26'!E12+'27'!E12+'28'!E12+'29'!E12+'30'!E12+'31'!E12</f>
        <v>260</v>
      </c>
      <c r="F12" s="21">
        <f>'1'!F12+'2'!F12+'3'!F12+'4'!F12+'5'!F12+'6'!F12+'7'!F12+'8'!F12+'9'!F12+'10'!F12+'11'!F12+'12'!F12+'13'!F12+'14'!F12+'15'!F12+'16'!F12+'17'!F12+'18'!F12+'19'!F12+'20'!F12+'21'!F12+'22'!F12+'23'!F12+'24'!F12+'25'!F12+'26'!F12+'27'!F12+'28'!F12+'29'!F12+'30'!F12+'31'!F12</f>
        <v>290</v>
      </c>
      <c r="G12" s="21">
        <f>'1'!G12+'2'!G12+'3'!G12+'4'!G12+'5'!G12+'6'!G12+'7'!G12+'8'!G12+'9'!G12+'10'!G12+'11'!G12+'12'!G12+'13'!G12+'14'!G12+'15'!G12+'16'!G12+'17'!G12+'18'!G12+'19'!G12+'20'!G12+'21'!G12+'22'!G12+'23'!G12+'24'!G12+'25'!G12+'26'!G12+'27'!G12+'28'!G12+'29'!G12+'30'!G12+'31'!G12</f>
        <v>0</v>
      </c>
      <c r="H12" s="21">
        <f>'1'!H12+'2'!H12+'3'!H12+'4'!H12+'5'!H12+'6'!H12+'7'!H12+'8'!H12+'9'!H12+'10'!H12+'11'!H12+'12'!H12+'13'!H12+'14'!H12+'15'!H12+'16'!H12+'17'!H12+'18'!H12+'19'!H12+'20'!H12+'21'!H12+'22'!H12+'23'!H12+'24'!H12+'25'!H12+'26'!H12+'27'!H12+'28'!H12+'29'!H12+'30'!H12+'31'!H12</f>
        <v>500</v>
      </c>
      <c r="I12" s="21">
        <f>'1'!I12+'2'!I12+'3'!I12+'4'!I12+'5'!I12+'6'!I12+'7'!I12+'8'!I12+'9'!I12+'10'!I12+'11'!I12+'12'!I12+'13'!I12+'14'!I12+'15'!I12+'16'!I12+'17'!I12+'18'!I12+'19'!I12+'20'!I12+'21'!I12+'22'!I12+'23'!I12+'24'!I12+'25'!I12+'26'!I12+'27'!I12+'28'!I12+'29'!I12+'30'!I12+'31'!I12</f>
        <v>484</v>
      </c>
      <c r="J12" s="21">
        <f>'1'!J12+'2'!J12+'3'!J12+'4'!J12+'5'!J12+'6'!J12+'7'!J12+'8'!J12+'9'!J12+'10'!J12+'11'!J12+'12'!J12+'13'!J12+'14'!J12+'15'!J12+'16'!J12+'17'!J12+'18'!J12+'19'!J12+'20'!J12+'21'!J12+'22'!J12+'23'!J12+'24'!J12+'25'!J12+'26'!J12+'27'!J12+'28'!J12+'29'!J12+'30'!J12+'31'!J12</f>
        <v>163</v>
      </c>
      <c r="K12" s="21">
        <f>'1'!K12+'2'!K12+'3'!K12+'4'!K12+'5'!K12+'6'!K12+'7'!K12+'8'!K12+'9'!K12+'10'!K12+'11'!K12+'12'!K12+'13'!K12+'14'!K12+'15'!K12+'16'!K12+'17'!K12+'18'!K12+'19'!K12+'20'!K12+'21'!K12+'22'!K12+'23'!K12+'24'!K12+'25'!K12+'26'!K12+'27'!K12+'28'!K12+'29'!K12+'30'!K12+'31'!K12</f>
        <v>43</v>
      </c>
      <c r="L12" s="21">
        <f>'1'!L12+'2'!L12+'3'!L12+'4'!L12+'5'!L12+'6'!L12+'7'!L12+'8'!L12+'9'!L12+'10'!L12+'11'!L12+'12'!L12+'13'!L12+'14'!L12+'15'!L12+'16'!L12+'17'!L12+'18'!L12+'19'!L12+'20'!L12+'21'!L12+'22'!L12+'23'!L12+'24'!L12+'25'!L12+'26'!L12+'27'!L12+'28'!L12+'29'!L12+'30'!L12+'31'!L12</f>
        <v>0</v>
      </c>
      <c r="M12" s="20">
        <f t="shared" si="0"/>
        <v>158460</v>
      </c>
      <c r="N12" s="24">
        <f t="shared" si="1"/>
        <v>289863</v>
      </c>
      <c r="O12" s="25">
        <f t="shared" si="2"/>
        <v>4357.6499999999996</v>
      </c>
      <c r="P12" s="26"/>
      <c r="Q12" s="26">
        <f>'1'!Q12+'2'!Q12+'3'!Q12+'4'!Q12+'5'!Q12+'6'!Q12+'7'!Q12+'8'!Q12+'9'!Q12+'10'!Q12+'11'!Q12+'12'!Q12+'13'!Q12+'14'!Q12+'15'!Q12+'16'!Q12+'17'!Q12+'18'!Q12+'19'!Q12+'20'!Q12+'21'!Q12+'22'!Q12+'23'!Q12+'24'!Q12+'25'!Q12+'26'!Q12+'27'!Q12+'28'!Q12+'29'!Q12+'30'!Q12+'31'!Q12</f>
        <v>676</v>
      </c>
      <c r="R12" s="24">
        <f t="shared" si="3"/>
        <v>284829.34999999998</v>
      </c>
      <c r="S12" s="25">
        <f t="shared" si="4"/>
        <v>1505.37</v>
      </c>
      <c r="T12" s="27">
        <f t="shared" si="5"/>
        <v>829.36999999999989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1">
        <f>'1'!D13+'2'!D13+'3'!D13+'4'!D13+'5'!D13+'6'!D13+'7'!D13+'8'!D13+'9'!D13+'10'!D13+'11'!D13+'12'!D13+'13'!D13+'14'!D13+'15'!D13+'16'!D13+'17'!D13+'18'!D13+'19'!D13+'20'!D13+'21'!D13+'22'!D13+'23'!D13+'24'!D13+'25'!D13+'26'!D13+'27'!D13+'28'!D13+'29'!D13+'30'!D13+'31'!D13</f>
        <v>144544</v>
      </c>
      <c r="E13" s="21">
        <f>'1'!E13+'2'!E13+'3'!E13+'4'!E13+'5'!E13+'6'!E13+'7'!E13+'8'!E13+'9'!E13+'10'!E13+'11'!E13+'12'!E13+'13'!E13+'14'!E13+'15'!E13+'16'!E13+'17'!E13+'18'!E13+'19'!E13+'20'!E13+'21'!E13+'22'!E13+'23'!E13+'24'!E13+'25'!E13+'26'!E13+'27'!E13+'28'!E13+'29'!E13+'30'!E13+'31'!E13</f>
        <v>110</v>
      </c>
      <c r="F13" s="21">
        <f>'1'!F13+'2'!F13+'3'!F13+'4'!F13+'5'!F13+'6'!F13+'7'!F13+'8'!F13+'9'!F13+'10'!F13+'11'!F13+'12'!F13+'13'!F13+'14'!F13+'15'!F13+'16'!F13+'17'!F13+'18'!F13+'19'!F13+'20'!F13+'21'!F13+'22'!F13+'23'!F13+'24'!F13+'25'!F13+'26'!F13+'27'!F13+'28'!F13+'29'!F13+'30'!F13+'31'!F13</f>
        <v>120</v>
      </c>
      <c r="G13" s="21">
        <f>'1'!G13+'2'!G13+'3'!G13+'4'!G13+'5'!G13+'6'!G13+'7'!G13+'8'!G13+'9'!G13+'10'!G13+'11'!G13+'12'!G13+'13'!G13+'14'!G13+'15'!G13+'16'!G13+'17'!G13+'18'!G13+'19'!G13+'20'!G13+'21'!G13+'22'!G13+'23'!G13+'24'!G13+'25'!G13+'26'!G13+'27'!G13+'28'!G13+'29'!G13+'30'!G13+'31'!G13</f>
        <v>340</v>
      </c>
      <c r="H13" s="21">
        <f>'1'!H13+'2'!H13+'3'!H13+'4'!H13+'5'!H13+'6'!H13+'7'!H13+'8'!H13+'9'!H13+'10'!H13+'11'!H13+'12'!H13+'13'!H13+'14'!H13+'15'!H13+'16'!H13+'17'!H13+'18'!H13+'19'!H13+'20'!H13+'21'!H13+'22'!H13+'23'!H13+'24'!H13+'25'!H13+'26'!H13+'27'!H13+'28'!H13+'29'!H13+'30'!H13+'31'!H13</f>
        <v>710</v>
      </c>
      <c r="I13" s="21">
        <f>'1'!I13+'2'!I13+'3'!I13+'4'!I13+'5'!I13+'6'!I13+'7'!I13+'8'!I13+'9'!I13+'10'!I13+'11'!I13+'12'!I13+'13'!I13+'14'!I13+'15'!I13+'16'!I13+'17'!I13+'18'!I13+'19'!I13+'20'!I13+'21'!I13+'22'!I13+'23'!I13+'24'!I13+'25'!I13+'26'!I13+'27'!I13+'28'!I13+'29'!I13+'30'!I13+'31'!I13</f>
        <v>165</v>
      </c>
      <c r="J13" s="21">
        <f>'1'!J13+'2'!J13+'3'!J13+'4'!J13+'5'!J13+'6'!J13+'7'!J13+'8'!J13+'9'!J13+'10'!J13+'11'!J13+'12'!J13+'13'!J13+'14'!J13+'15'!J13+'16'!J13+'17'!J13+'18'!J13+'19'!J13+'20'!J13+'21'!J13+'22'!J13+'23'!J13+'24'!J13+'25'!J13+'26'!J13+'27'!J13+'28'!J13+'29'!J13+'30'!J13+'31'!J13</f>
        <v>60</v>
      </c>
      <c r="K13" s="21">
        <f>'1'!K13+'2'!K13+'3'!K13+'4'!K13+'5'!K13+'6'!K13+'7'!K13+'8'!K13+'9'!K13+'10'!K13+'11'!K13+'12'!K13+'13'!K13+'14'!K13+'15'!K13+'16'!K13+'17'!K13+'18'!K13+'19'!K13+'20'!K13+'21'!K13+'22'!K13+'23'!K13+'24'!K13+'25'!K13+'26'!K13+'27'!K13+'28'!K13+'29'!K13+'30'!K13+'31'!K13</f>
        <v>2</v>
      </c>
      <c r="L13" s="21">
        <f>'1'!L13+'2'!L13+'3'!L13+'4'!L13+'5'!L13+'6'!L13+'7'!L13+'8'!L13+'9'!L13+'10'!L13+'11'!L13+'12'!L13+'13'!L13+'14'!L13+'15'!L13+'16'!L13+'17'!L13+'18'!L13+'19'!L13+'20'!L13+'21'!L13+'22'!L13+'23'!L13+'24'!L13+'25'!L13+'26'!L13+'27'!L13+'28'!L13+'29'!L13+'30'!L13+'31'!L13</f>
        <v>0</v>
      </c>
      <c r="M13" s="20">
        <f t="shared" si="0"/>
        <v>157394</v>
      </c>
      <c r="N13" s="24">
        <f t="shared" si="1"/>
        <v>200733</v>
      </c>
      <c r="O13" s="25">
        <f t="shared" si="2"/>
        <v>4328.335</v>
      </c>
      <c r="P13" s="26"/>
      <c r="Q13" s="26">
        <f>'1'!Q13+'2'!Q13+'3'!Q13+'4'!Q13+'5'!Q13+'6'!Q13+'7'!Q13+'8'!Q13+'9'!Q13+'10'!Q13+'11'!Q13+'12'!Q13+'13'!Q13+'14'!Q13+'15'!Q13+'16'!Q13+'17'!Q13+'18'!Q13+'19'!Q13+'20'!Q13+'21'!Q13+'22'!Q13+'23'!Q13+'24'!Q13+'25'!Q13+'26'!Q13+'27'!Q13+'28'!Q13+'29'!Q13+'30'!Q13+'31'!Q13</f>
        <v>70</v>
      </c>
      <c r="R13" s="24">
        <f t="shared" si="3"/>
        <v>196334.66500000001</v>
      </c>
      <c r="S13" s="25">
        <f t="shared" si="4"/>
        <v>1495.2429999999999</v>
      </c>
      <c r="T13" s="27">
        <f t="shared" si="5"/>
        <v>1425.2429999999999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1">
        <f>'1'!D14+'2'!D14+'3'!D14+'4'!D14+'5'!D14+'6'!D14+'7'!D14+'8'!D14+'9'!D14+'10'!D14+'11'!D14+'12'!D14+'13'!D14+'14'!D14+'15'!D14+'16'!D14+'17'!D14+'18'!D14+'19'!D14+'20'!D14+'21'!D14+'22'!D14+'23'!D14+'24'!D14+'25'!D14+'26'!D14+'27'!D14+'28'!D14+'29'!D14+'30'!D14+'31'!D14</f>
        <v>360613</v>
      </c>
      <c r="E14" s="21">
        <f>'1'!E14+'2'!E14+'3'!E14+'4'!E14+'5'!E14+'6'!E14+'7'!E14+'8'!E14+'9'!E14+'10'!E14+'11'!E14+'12'!E14+'13'!E14+'14'!E14+'15'!E14+'16'!E14+'17'!E14+'18'!E14+'19'!E14+'20'!E14+'21'!E14+'22'!E14+'23'!E14+'24'!E14+'25'!E14+'26'!E14+'27'!E14+'28'!E14+'29'!E14+'30'!E14+'31'!E14</f>
        <v>80</v>
      </c>
      <c r="F14" s="21">
        <f>'1'!F14+'2'!F14+'3'!F14+'4'!F14+'5'!F14+'6'!F14+'7'!F14+'8'!F14+'9'!F14+'10'!F14+'11'!F14+'12'!F14+'13'!F14+'14'!F14+'15'!F14+'16'!F14+'17'!F14+'18'!F14+'19'!F14+'20'!F14+'21'!F14+'22'!F14+'23'!F14+'24'!F14+'25'!F14+'26'!F14+'27'!F14+'28'!F14+'29'!F14+'30'!F14+'31'!F14</f>
        <v>100</v>
      </c>
      <c r="G14" s="21">
        <f>'1'!G14+'2'!G14+'3'!G14+'4'!G14+'5'!G14+'6'!G14+'7'!G14+'8'!G14+'9'!G14+'10'!G14+'11'!G14+'12'!G14+'13'!G14+'14'!G14+'15'!G14+'16'!G14+'17'!G14+'18'!G14+'19'!G14+'20'!G14+'21'!G14+'22'!G14+'23'!G14+'24'!G14+'25'!G14+'26'!G14+'27'!G14+'28'!G14+'29'!G14+'30'!G14+'31'!G14</f>
        <v>470</v>
      </c>
      <c r="H14" s="21">
        <f>'1'!H14+'2'!H14+'3'!H14+'4'!H14+'5'!H14+'6'!H14+'7'!H14+'8'!H14+'9'!H14+'10'!H14+'11'!H14+'12'!H14+'13'!H14+'14'!H14+'15'!H14+'16'!H14+'17'!H14+'18'!H14+'19'!H14+'20'!H14+'21'!H14+'22'!H14+'23'!H14+'24'!H14+'25'!H14+'26'!H14+'27'!H14+'28'!H14+'29'!H14+'30'!H14+'31'!H14</f>
        <v>940</v>
      </c>
      <c r="I14" s="21">
        <f>'1'!I14+'2'!I14+'3'!I14+'4'!I14+'5'!I14+'6'!I14+'7'!I14+'8'!I14+'9'!I14+'10'!I14+'11'!I14+'12'!I14+'13'!I14+'14'!I14+'15'!I14+'16'!I14+'17'!I14+'18'!I14+'19'!I14+'20'!I14+'21'!I14+'22'!I14+'23'!I14+'24'!I14+'25'!I14+'26'!I14+'27'!I14+'28'!I14+'29'!I14+'30'!I14+'31'!I14</f>
        <v>48</v>
      </c>
      <c r="J14" s="21">
        <f>'1'!J14+'2'!J14+'3'!J14+'4'!J14+'5'!J14+'6'!J14+'7'!J14+'8'!J14+'9'!J14+'10'!J14+'11'!J14+'12'!J14+'13'!J14+'14'!J14+'15'!J14+'16'!J14+'17'!J14+'18'!J14+'19'!J14+'20'!J14+'21'!J14+'22'!J14+'23'!J14+'24'!J14+'25'!J14+'26'!J14+'27'!J14+'28'!J14+'29'!J14+'30'!J14+'31'!J14</f>
        <v>0</v>
      </c>
      <c r="K14" s="21">
        <f>'1'!K14+'2'!K14+'3'!K14+'4'!K14+'5'!K14+'6'!K14+'7'!K14+'8'!K14+'9'!K14+'10'!K14+'11'!K14+'12'!K14+'13'!K14+'14'!K14+'15'!K14+'16'!K14+'17'!K14+'18'!K14+'19'!K14+'20'!K14+'21'!K14+'22'!K14+'23'!K14+'24'!K14+'25'!K14+'26'!K14+'27'!K14+'28'!K14+'29'!K14+'30'!K14+'31'!K14</f>
        <v>48</v>
      </c>
      <c r="L14" s="21">
        <f>'1'!L14+'2'!L14+'3'!L14+'4'!L14+'5'!L14+'6'!L14+'7'!L14+'8'!L14+'9'!L14+'10'!L14+'11'!L14+'12'!L14+'13'!L14+'14'!L14+'15'!L14+'16'!L14+'17'!L14+'18'!L14+'19'!L14+'20'!L14+'21'!L14+'22'!L14+'23'!L14+'24'!L14+'25'!L14+'26'!L14+'27'!L14+'28'!L14+'29'!L14+'30'!L14+'31'!L14</f>
        <v>0</v>
      </c>
      <c r="M14" s="20">
        <f t="shared" si="0"/>
        <v>375903</v>
      </c>
      <c r="N14" s="24">
        <f t="shared" si="1"/>
        <v>393807</v>
      </c>
      <c r="O14" s="25">
        <f t="shared" si="2"/>
        <v>10337.3325</v>
      </c>
      <c r="P14" s="26"/>
      <c r="Q14" s="26">
        <f>'1'!Q14+'2'!Q14+'3'!Q14+'4'!Q14+'5'!Q14+'6'!Q14+'7'!Q14+'8'!Q14+'9'!Q14+'10'!Q14+'11'!Q14+'12'!Q14+'13'!Q14+'14'!Q14+'15'!Q14+'16'!Q14+'17'!Q14+'18'!Q14+'19'!Q14+'20'!Q14+'21'!Q14+'22'!Q14+'23'!Q14+'24'!Q14+'25'!Q14+'26'!Q14+'27'!Q14+'28'!Q14+'29'!Q14+'30'!Q14+'31'!Q14</f>
        <v>2625</v>
      </c>
      <c r="R14" s="24">
        <f t="shared" si="3"/>
        <v>380844.66749999998</v>
      </c>
      <c r="S14" s="25">
        <f t="shared" si="4"/>
        <v>3571.0785000000001</v>
      </c>
      <c r="T14" s="27">
        <f t="shared" si="5"/>
        <v>946.07850000000008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1">
        <f>'1'!D15+'2'!D15+'3'!D15+'4'!D15+'5'!D15+'6'!D15+'7'!D15+'8'!D15+'9'!D15+'10'!D15+'11'!D15+'12'!D15+'13'!D15+'14'!D15+'15'!D15+'16'!D15+'17'!D15+'18'!D15+'19'!D15+'20'!D15+'21'!D15+'22'!D15+'23'!D15+'24'!D15+'25'!D15+'26'!D15+'27'!D15+'28'!D15+'29'!D15+'30'!D15+'31'!D15</f>
        <v>383580</v>
      </c>
      <c r="E15" s="21">
        <f>'1'!E15+'2'!E15+'3'!E15+'4'!E15+'5'!E15+'6'!E15+'7'!E15+'8'!E15+'9'!E15+'10'!E15+'11'!E15+'12'!E15+'13'!E15+'14'!E15+'15'!E15+'16'!E15+'17'!E15+'18'!E15+'19'!E15+'20'!E15+'21'!E15+'22'!E15+'23'!E15+'24'!E15+'25'!E15+'26'!E15+'27'!E15+'28'!E15+'29'!E15+'30'!E15+'31'!E15</f>
        <v>220</v>
      </c>
      <c r="F15" s="21">
        <f>'1'!F15+'2'!F15+'3'!F15+'4'!F15+'5'!F15+'6'!F15+'7'!F15+'8'!F15+'9'!F15+'10'!F15+'11'!F15+'12'!F15+'13'!F15+'14'!F15+'15'!F15+'16'!F15+'17'!F15+'18'!F15+'19'!F15+'20'!F15+'21'!F15+'22'!F15+'23'!F15+'24'!F15+'25'!F15+'26'!F15+'27'!F15+'28'!F15+'29'!F15+'30'!F15+'31'!F15</f>
        <v>220</v>
      </c>
      <c r="G15" s="21">
        <f>'1'!G15+'2'!G15+'3'!G15+'4'!G15+'5'!G15+'6'!G15+'7'!G15+'8'!G15+'9'!G15+'10'!G15+'11'!G15+'12'!G15+'13'!G15+'14'!G15+'15'!G15+'16'!G15+'17'!G15+'18'!G15+'19'!G15+'20'!G15+'21'!G15+'22'!G15+'23'!G15+'24'!G15+'25'!G15+'26'!G15+'27'!G15+'28'!G15+'29'!G15+'30'!G15+'31'!G15</f>
        <v>150</v>
      </c>
      <c r="H15" s="21">
        <f>'1'!H15+'2'!H15+'3'!H15+'4'!H15+'5'!H15+'6'!H15+'7'!H15+'8'!H15+'9'!H15+'10'!H15+'11'!H15+'12'!H15+'13'!H15+'14'!H15+'15'!H15+'16'!H15+'17'!H15+'18'!H15+'19'!H15+'20'!H15+'21'!H15+'22'!H15+'23'!H15+'24'!H15+'25'!H15+'26'!H15+'27'!H15+'28'!H15+'29'!H15+'30'!H15+'31'!H15</f>
        <v>750</v>
      </c>
      <c r="I15" s="21">
        <f>'1'!I15+'2'!I15+'3'!I15+'4'!I15+'5'!I15+'6'!I15+'7'!I15+'8'!I15+'9'!I15+'10'!I15+'11'!I15+'12'!I15+'13'!I15+'14'!I15+'15'!I15+'16'!I15+'17'!I15+'18'!I15+'19'!I15+'20'!I15+'21'!I15+'22'!I15+'23'!I15+'24'!I15+'25'!I15+'26'!I15+'27'!I15+'28'!I15+'29'!I15+'30'!I15+'31'!I15</f>
        <v>48</v>
      </c>
      <c r="J15" s="21">
        <f>'1'!J15+'2'!J15+'3'!J15+'4'!J15+'5'!J15+'6'!J15+'7'!J15+'8'!J15+'9'!J15+'10'!J15+'11'!J15+'12'!J15+'13'!J15+'14'!J15+'15'!J15+'16'!J15+'17'!J15+'18'!J15+'19'!J15+'20'!J15+'21'!J15+'22'!J15+'23'!J15+'24'!J15+'25'!J15+'26'!J15+'27'!J15+'28'!J15+'29'!J15+'30'!J15+'31'!J15</f>
        <v>1</v>
      </c>
      <c r="K15" s="21">
        <f>'1'!K15+'2'!K15+'3'!K15+'4'!K15+'5'!K15+'6'!K15+'7'!K15+'8'!K15+'9'!K15+'10'!K15+'11'!K15+'12'!K15+'13'!K15+'14'!K15+'15'!K15+'16'!K15+'17'!K15+'18'!K15+'19'!K15+'20'!K15+'21'!K15+'22'!K15+'23'!K15+'24'!K15+'25'!K15+'26'!K15+'27'!K15+'28'!K15+'29'!K15+'30'!K15+'31'!K15</f>
        <v>22</v>
      </c>
      <c r="L15" s="21">
        <f>'1'!L15+'2'!L15+'3'!L15+'4'!L15+'5'!L15+'6'!L15+'7'!L15+'8'!L15+'9'!L15+'10'!L15+'11'!L15+'12'!L15+'13'!L15+'14'!L15+'15'!L15+'16'!L15+'17'!L15+'18'!L15+'19'!L15+'20'!L15+'21'!L15+'22'!L15+'23'!L15+'24'!L15+'25'!L15+'26'!L15+'27'!L15+'28'!L15+'29'!L15+'30'!L15+'31'!L15</f>
        <v>0</v>
      </c>
      <c r="M15" s="20">
        <f t="shared" si="0"/>
        <v>398280</v>
      </c>
      <c r="N15" s="24">
        <f t="shared" si="1"/>
        <v>411643</v>
      </c>
      <c r="O15" s="25">
        <f t="shared" si="2"/>
        <v>10952.7</v>
      </c>
      <c r="P15" s="26"/>
      <c r="Q15" s="26">
        <f>'1'!Q15+'2'!Q15+'3'!Q15+'4'!Q15+'5'!Q15+'6'!Q15+'7'!Q15+'8'!Q15+'9'!Q15+'10'!Q15+'11'!Q15+'12'!Q15+'13'!Q15+'14'!Q15+'15'!Q15+'16'!Q15+'17'!Q15+'18'!Q15+'19'!Q15+'20'!Q15+'21'!Q15+'22'!Q15+'23'!Q15+'24'!Q15+'25'!Q15+'26'!Q15+'27'!Q15+'28'!Q15+'29'!Q15+'30'!Q15+'31'!Q15</f>
        <v>3087</v>
      </c>
      <c r="R15" s="24">
        <f t="shared" si="3"/>
        <v>397603.3</v>
      </c>
      <c r="S15" s="25">
        <f t="shared" si="4"/>
        <v>3783.66</v>
      </c>
      <c r="T15" s="27">
        <f t="shared" si="5"/>
        <v>696.65999999999985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1">
        <f>'1'!D16+'2'!D16+'3'!D16+'4'!D16+'5'!D16+'6'!D16+'7'!D16+'8'!D16+'9'!D16+'10'!D16+'11'!D16+'12'!D16+'13'!D16+'14'!D16+'15'!D16+'16'!D16+'17'!D16+'18'!D16+'19'!D16+'20'!D16+'21'!D16+'22'!D16+'23'!D16+'24'!D16+'25'!D16+'26'!D16+'27'!D16+'28'!D16+'29'!D16+'30'!D16+'31'!D16</f>
        <v>388911</v>
      </c>
      <c r="E16" s="21">
        <f>'1'!E16+'2'!E16+'3'!E16+'4'!E16+'5'!E16+'6'!E16+'7'!E16+'8'!E16+'9'!E16+'10'!E16+'11'!E16+'12'!E16+'13'!E16+'14'!E16+'15'!E16+'16'!E16+'17'!E16+'18'!E16+'19'!E16+'20'!E16+'21'!E16+'22'!E16+'23'!E16+'24'!E16+'25'!E16+'26'!E16+'27'!E16+'28'!E16+'29'!E16+'30'!E16+'31'!E16</f>
        <v>60</v>
      </c>
      <c r="F16" s="21">
        <f>'1'!F16+'2'!F16+'3'!F16+'4'!F16+'5'!F16+'6'!F16+'7'!F16+'8'!F16+'9'!F16+'10'!F16+'11'!F16+'12'!F16+'13'!F16+'14'!F16+'15'!F16+'16'!F16+'17'!F16+'18'!F16+'19'!F16+'20'!F16+'21'!F16+'22'!F16+'23'!F16+'24'!F16+'25'!F16+'26'!F16+'27'!F16+'28'!F16+'29'!F16+'30'!F16+'31'!F16</f>
        <v>300</v>
      </c>
      <c r="G16" s="21">
        <f>'1'!G16+'2'!G16+'3'!G16+'4'!G16+'5'!G16+'6'!G16+'7'!G16+'8'!G16+'9'!G16+'10'!G16+'11'!G16+'12'!G16+'13'!G16+'14'!G16+'15'!G16+'16'!G16+'17'!G16+'18'!G16+'19'!G16+'20'!G16+'21'!G16+'22'!G16+'23'!G16+'24'!G16+'25'!G16+'26'!G16+'27'!G16+'28'!G16+'29'!G16+'30'!G16+'31'!G16</f>
        <v>510</v>
      </c>
      <c r="H16" s="21">
        <f>'1'!H16+'2'!H16+'3'!H16+'4'!H16+'5'!H16+'6'!H16+'7'!H16+'8'!H16+'9'!H16+'10'!H16+'11'!H16+'12'!H16+'13'!H16+'14'!H16+'15'!H16+'16'!H16+'17'!H16+'18'!H16+'19'!H16+'20'!H16+'21'!H16+'22'!H16+'23'!H16+'24'!H16+'25'!H16+'26'!H16+'27'!H16+'28'!H16+'29'!H16+'30'!H16+'31'!H16</f>
        <v>1190</v>
      </c>
      <c r="I16" s="21">
        <f>'1'!I16+'2'!I16+'3'!I16+'4'!I16+'5'!I16+'6'!I16+'7'!I16+'8'!I16+'9'!I16+'10'!I16+'11'!I16+'12'!I16+'13'!I16+'14'!I16+'15'!I16+'16'!I16+'17'!I16+'18'!I16+'19'!I16+'20'!I16+'21'!I16+'22'!I16+'23'!I16+'24'!I16+'25'!I16+'26'!I16+'27'!I16+'28'!I16+'29'!I16+'30'!I16+'31'!I16</f>
        <v>71</v>
      </c>
      <c r="J16" s="21">
        <f>'1'!J16+'2'!J16+'3'!J16+'4'!J16+'5'!J16+'6'!J16+'7'!J16+'8'!J16+'9'!J16+'10'!J16+'11'!J16+'12'!J16+'13'!J16+'14'!J16+'15'!J16+'16'!J16+'17'!J16+'18'!J16+'19'!J16+'20'!J16+'21'!J16+'22'!J16+'23'!J16+'24'!J16+'25'!J16+'26'!J16+'27'!J16+'28'!J16+'29'!J16+'30'!J16+'31'!J16</f>
        <v>19</v>
      </c>
      <c r="K16" s="21">
        <f>'1'!K16+'2'!K16+'3'!K16+'4'!K16+'5'!K16+'6'!K16+'7'!K16+'8'!K16+'9'!K16+'10'!K16+'11'!K16+'12'!K16+'13'!K16+'14'!K16+'15'!K16+'16'!K16+'17'!K16+'18'!K16+'19'!K16+'20'!K16+'21'!K16+'22'!K16+'23'!K16+'24'!K16+'25'!K16+'26'!K16+'27'!K16+'28'!K16+'29'!K16+'30'!K16+'31'!K16</f>
        <v>17</v>
      </c>
      <c r="L16" s="21">
        <f>'1'!L16+'2'!L16+'3'!L16+'4'!L16+'5'!L16+'6'!L16+'7'!L16+'8'!L16+'9'!L16+'10'!L16+'11'!L16+'12'!L16+'13'!L16+'14'!L16+'15'!L16+'16'!L16+'17'!L16+'18'!L16+'19'!L16+'20'!L16+'21'!L16+'22'!L16+'23'!L16+'24'!L16+'25'!L16+'26'!L16+'27'!L16+'28'!L16+'29'!L16+'30'!L16+'31'!L16</f>
        <v>0</v>
      </c>
      <c r="M16" s="20">
        <f t="shared" si="0"/>
        <v>408411</v>
      </c>
      <c r="N16" s="24">
        <f t="shared" si="1"/>
        <v>428695</v>
      </c>
      <c r="O16" s="25">
        <f t="shared" si="2"/>
        <v>11231.3025</v>
      </c>
      <c r="P16" s="26"/>
      <c r="Q16" s="26">
        <f>'1'!Q16+'2'!Q16+'3'!Q16+'4'!Q16+'5'!Q16+'6'!Q16+'7'!Q16+'8'!Q16+'9'!Q16+'10'!Q16+'11'!Q16+'12'!Q16+'13'!Q16+'14'!Q16+'15'!Q16+'16'!Q16+'17'!Q16+'18'!Q16+'19'!Q16+'20'!Q16+'21'!Q16+'22'!Q16+'23'!Q16+'24'!Q16+'25'!Q16+'26'!Q16+'27'!Q16+'28'!Q16+'29'!Q16+'30'!Q16+'31'!Q16</f>
        <v>2944</v>
      </c>
      <c r="R16" s="24">
        <f t="shared" si="3"/>
        <v>414519.69750000001</v>
      </c>
      <c r="S16" s="25">
        <f t="shared" si="4"/>
        <v>3879.9045000000001</v>
      </c>
      <c r="T16" s="27">
        <f t="shared" si="5"/>
        <v>935.9045000000001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1">
        <f>'1'!D17+'2'!D17+'3'!D17+'4'!D17+'5'!D17+'6'!D17+'7'!D17+'8'!D17+'9'!D17+'10'!D17+'11'!D17+'12'!D17+'13'!D17+'14'!D17+'15'!D17+'16'!D17+'17'!D17+'18'!D17+'19'!D17+'20'!D17+'21'!D17+'22'!D17+'23'!D17+'24'!D17+'25'!D17+'26'!D17+'27'!D17+'28'!D17+'29'!D17+'30'!D17+'31'!D17</f>
        <v>255401</v>
      </c>
      <c r="E17" s="21">
        <f>'1'!E17+'2'!E17+'3'!E17+'4'!E17+'5'!E17+'6'!E17+'7'!E17+'8'!E17+'9'!E17+'10'!E17+'11'!E17+'12'!E17+'13'!E17+'14'!E17+'15'!E17+'16'!E17+'17'!E17+'18'!E17+'19'!E17+'20'!E17+'21'!E17+'22'!E17+'23'!E17+'24'!E17+'25'!E17+'26'!E17+'27'!E17+'28'!E17+'29'!E17+'30'!E17+'31'!E17</f>
        <v>30</v>
      </c>
      <c r="F17" s="21">
        <f>'1'!F17+'2'!F17+'3'!F17+'4'!F17+'5'!F17+'6'!F17+'7'!F17+'8'!F17+'9'!F17+'10'!F17+'11'!F17+'12'!F17+'13'!F17+'14'!F17+'15'!F17+'16'!F17+'17'!F17+'18'!F17+'19'!F17+'20'!F17+'21'!F17+'22'!F17+'23'!F17+'24'!F17+'25'!F17+'26'!F17+'27'!F17+'28'!F17+'29'!F17+'30'!F17+'31'!F17</f>
        <v>430</v>
      </c>
      <c r="G17" s="21">
        <f>'1'!G17+'2'!G17+'3'!G17+'4'!G17+'5'!G17+'6'!G17+'7'!G17+'8'!G17+'9'!G17+'10'!G17+'11'!G17+'12'!G17+'13'!G17+'14'!G17+'15'!G17+'16'!G17+'17'!G17+'18'!G17+'19'!G17+'20'!G17+'21'!G17+'22'!G17+'23'!G17+'24'!G17+'25'!G17+'26'!G17+'27'!G17+'28'!G17+'29'!G17+'30'!G17+'31'!G17</f>
        <v>300</v>
      </c>
      <c r="H17" s="21">
        <f>'1'!H17+'2'!H17+'3'!H17+'4'!H17+'5'!H17+'6'!H17+'7'!H17+'8'!H17+'9'!H17+'10'!H17+'11'!H17+'12'!H17+'13'!H17+'14'!H17+'15'!H17+'16'!H17+'17'!H17+'18'!H17+'19'!H17+'20'!H17+'21'!H17+'22'!H17+'23'!H17+'24'!H17+'25'!H17+'26'!H17+'27'!H17+'28'!H17+'29'!H17+'30'!H17+'31'!H17</f>
        <v>1240</v>
      </c>
      <c r="I17" s="21">
        <f>'1'!I17+'2'!I17+'3'!I17+'4'!I17+'5'!I17+'6'!I17+'7'!I17+'8'!I17+'9'!I17+'10'!I17+'11'!I17+'12'!I17+'13'!I17+'14'!I17+'15'!I17+'16'!I17+'17'!I17+'18'!I17+'19'!I17+'20'!I17+'21'!I17+'22'!I17+'23'!I17+'24'!I17+'25'!I17+'26'!I17+'27'!I17+'28'!I17+'29'!I17+'30'!I17+'31'!I17</f>
        <v>74</v>
      </c>
      <c r="J17" s="21">
        <f>'1'!J17+'2'!J17+'3'!J17+'4'!J17+'5'!J17+'6'!J17+'7'!J17+'8'!J17+'9'!J17+'10'!J17+'11'!J17+'12'!J17+'13'!J17+'14'!J17+'15'!J17+'16'!J17+'17'!J17+'18'!J17+'19'!J17+'20'!J17+'21'!J17+'22'!J17+'23'!J17+'24'!J17+'25'!J17+'26'!J17+'27'!J17+'28'!J17+'29'!J17+'30'!J17+'31'!J17</f>
        <v>0</v>
      </c>
      <c r="K17" s="21">
        <f>'1'!K17+'2'!K17+'3'!K17+'4'!K17+'5'!K17+'6'!K17+'7'!K17+'8'!K17+'9'!K17+'10'!K17+'11'!K17+'12'!K17+'13'!K17+'14'!K17+'15'!K17+'16'!K17+'17'!K17+'18'!K17+'19'!K17+'20'!K17+'21'!K17+'22'!K17+'23'!K17+'24'!K17+'25'!K17+'26'!K17+'27'!K17+'28'!K17+'29'!K17+'30'!K17+'31'!K17</f>
        <v>18</v>
      </c>
      <c r="L17" s="21">
        <f>'1'!L17+'2'!L17+'3'!L17+'4'!L17+'5'!L17+'6'!L17+'7'!L17+'8'!L17+'9'!L17+'10'!L17+'11'!L17+'12'!L17+'13'!L17+'14'!L17+'15'!L17+'16'!L17+'17'!L17+'18'!L17+'19'!L17+'20'!L17+'21'!L17+'22'!L17+'23'!L17+'24'!L17+'25'!L17+'26'!L17+'27'!L17+'28'!L17+'29'!L17+'30'!L17+'31'!L17</f>
        <v>0</v>
      </c>
      <c r="M17" s="20">
        <f t="shared" si="0"/>
        <v>274161</v>
      </c>
      <c r="N17" s="24">
        <f t="shared" si="1"/>
        <v>291571</v>
      </c>
      <c r="O17" s="25">
        <f t="shared" si="2"/>
        <v>7539.4274999999998</v>
      </c>
      <c r="P17" s="26"/>
      <c r="Q17" s="26">
        <f>'1'!Q17+'2'!Q17+'3'!Q17+'4'!Q17+'5'!Q17+'6'!Q17+'7'!Q17+'8'!Q17+'9'!Q17+'10'!Q17+'11'!Q17+'12'!Q17+'13'!Q17+'14'!Q17+'15'!Q17+'16'!Q17+'17'!Q17+'18'!Q17+'19'!Q17+'20'!Q17+'21'!Q17+'22'!Q17+'23'!Q17+'24'!Q17+'25'!Q17+'26'!Q17+'27'!Q17+'28'!Q17+'29'!Q17+'30'!Q17+'31'!Q17</f>
        <v>1765</v>
      </c>
      <c r="R17" s="24">
        <f t="shared" si="3"/>
        <v>282266.57250000001</v>
      </c>
      <c r="S17" s="25">
        <f t="shared" si="4"/>
        <v>2604.5295000000001</v>
      </c>
      <c r="T17" s="27">
        <f t="shared" si="5"/>
        <v>839.5295000000001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1">
        <f>'1'!D18+'2'!D18+'3'!D18+'4'!D18+'5'!D18+'6'!D18+'7'!D18+'8'!D18+'9'!D18+'10'!D18+'11'!D18+'12'!D18+'13'!D18+'14'!D18+'15'!D18+'16'!D18+'17'!D18+'18'!D18+'19'!D18+'20'!D18+'21'!D18+'22'!D18+'23'!D18+'24'!D18+'25'!D18+'26'!D18+'27'!D18+'28'!D18+'29'!D18+'30'!D18+'31'!D18</f>
        <v>296268</v>
      </c>
      <c r="E18" s="21">
        <f>'1'!E18+'2'!E18+'3'!E18+'4'!E18+'5'!E18+'6'!E18+'7'!E18+'8'!E18+'9'!E18+'10'!E18+'11'!E18+'12'!E18+'13'!E18+'14'!E18+'15'!E18+'16'!E18+'17'!E18+'18'!E18+'19'!E18+'20'!E18+'21'!E18+'22'!E18+'23'!E18+'24'!E18+'25'!E18+'26'!E18+'27'!E18+'28'!E18+'29'!E18+'30'!E18+'31'!E18</f>
        <v>350</v>
      </c>
      <c r="F18" s="21">
        <f>'1'!F18+'2'!F18+'3'!F18+'4'!F18+'5'!F18+'6'!F18+'7'!F18+'8'!F18+'9'!F18+'10'!F18+'11'!F18+'12'!F18+'13'!F18+'14'!F18+'15'!F18+'16'!F18+'17'!F18+'18'!F18+'19'!F18+'20'!F18+'21'!F18+'22'!F18+'23'!F18+'24'!F18+'25'!F18+'26'!F18+'27'!F18+'28'!F18+'29'!F18+'30'!F18+'31'!F18</f>
        <v>210</v>
      </c>
      <c r="G18" s="21">
        <f>'1'!G18+'2'!G18+'3'!G18+'4'!G18+'5'!G18+'6'!G18+'7'!G18+'8'!G18+'9'!G18+'10'!G18+'11'!G18+'12'!G18+'13'!G18+'14'!G18+'15'!G18+'16'!G18+'17'!G18+'18'!G18+'19'!G18+'20'!G18+'21'!G18+'22'!G18+'23'!G18+'24'!G18+'25'!G18+'26'!G18+'27'!G18+'28'!G18+'29'!G18+'30'!G18+'31'!G18</f>
        <v>0</v>
      </c>
      <c r="H18" s="21">
        <f>'1'!H18+'2'!H18+'3'!H18+'4'!H18+'5'!H18+'6'!H18+'7'!H18+'8'!H18+'9'!H18+'10'!H18+'11'!H18+'12'!H18+'13'!H18+'14'!H18+'15'!H18+'16'!H18+'17'!H18+'18'!H18+'19'!H18+'20'!H18+'21'!H18+'22'!H18+'23'!H18+'24'!H18+'25'!H18+'26'!H18+'27'!H18+'28'!H18+'29'!H18+'30'!H18+'31'!H18</f>
        <v>500</v>
      </c>
      <c r="I18" s="21">
        <f>'1'!I18+'2'!I18+'3'!I18+'4'!I18+'5'!I18+'6'!I18+'7'!I18+'8'!I18+'9'!I18+'10'!I18+'11'!I18+'12'!I18+'13'!I18+'14'!I18+'15'!I18+'16'!I18+'17'!I18+'18'!I18+'19'!I18+'20'!I18+'21'!I18+'22'!I18+'23'!I18+'24'!I18+'25'!I18+'26'!I18+'27'!I18+'28'!I18+'29'!I18+'30'!I18+'31'!I18</f>
        <v>65</v>
      </c>
      <c r="J18" s="21">
        <f>'1'!J18+'2'!J18+'3'!J18+'4'!J18+'5'!J18+'6'!J18+'7'!J18+'8'!J18+'9'!J18+'10'!J18+'11'!J18+'12'!J18+'13'!J18+'14'!J18+'15'!J18+'16'!J18+'17'!J18+'18'!J18+'19'!J18+'20'!J18+'21'!J18+'22'!J18+'23'!J18+'24'!J18+'25'!J18+'26'!J18+'27'!J18+'28'!J18+'29'!J18+'30'!J18+'31'!J18</f>
        <v>0</v>
      </c>
      <c r="K18" s="21">
        <f>'1'!K18+'2'!K18+'3'!K18+'4'!K18+'5'!K18+'6'!K18+'7'!K18+'8'!K18+'9'!K18+'10'!K18+'11'!K18+'12'!K18+'13'!K18+'14'!K18+'15'!K18+'16'!K18+'17'!K18+'18'!K18+'19'!K18+'20'!K18+'21'!K18+'22'!K18+'23'!K18+'24'!K18+'25'!K18+'26'!K18+'27'!K18+'28'!K18+'29'!K18+'30'!K18+'31'!K18</f>
        <v>2</v>
      </c>
      <c r="L18" s="21">
        <f>'1'!L18+'2'!L18+'3'!L18+'4'!L18+'5'!L18+'6'!L18+'7'!L18+'8'!L18+'9'!L18+'10'!L18+'11'!L18+'12'!L18+'13'!L18+'14'!L18+'15'!L18+'16'!L18+'17'!L18+'18'!L18+'19'!L18+'20'!L18+'21'!L18+'22'!L18+'23'!L18+'24'!L18+'25'!L18+'26'!L18+'27'!L18+'28'!L18+'29'!L18+'30'!L18+'31'!L18</f>
        <v>0</v>
      </c>
      <c r="M18" s="20">
        <f t="shared" si="0"/>
        <v>309868</v>
      </c>
      <c r="N18" s="24">
        <f t="shared" si="1"/>
        <v>322647</v>
      </c>
      <c r="O18" s="25">
        <f t="shared" si="2"/>
        <v>8521.3700000000008</v>
      </c>
      <c r="P18" s="26"/>
      <c r="Q18" s="26">
        <f>'1'!Q18+'2'!Q18+'3'!Q18+'4'!Q18+'5'!Q18+'6'!Q18+'7'!Q18+'8'!Q18+'9'!Q18+'10'!Q18+'11'!Q18+'12'!Q18+'13'!Q18+'14'!Q18+'15'!Q18+'16'!Q18+'17'!Q18+'18'!Q18+'19'!Q18+'20'!Q18+'21'!Q18+'22'!Q18+'23'!Q18+'24'!Q18+'25'!Q18+'26'!Q18+'27'!Q18+'28'!Q18+'29'!Q18+'30'!Q18+'31'!Q18</f>
        <v>3019</v>
      </c>
      <c r="R18" s="24">
        <f t="shared" si="3"/>
        <v>311106.63</v>
      </c>
      <c r="S18" s="25">
        <f t="shared" si="4"/>
        <v>2943.7460000000001</v>
      </c>
      <c r="T18" s="27">
        <f t="shared" si="5"/>
        <v>-75.253999999999905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1">
        <f>'1'!D19+'2'!D19+'3'!D19+'4'!D19+'5'!D19+'6'!D19+'7'!D19+'8'!D19+'9'!D19+'10'!D19+'11'!D19+'12'!D19+'13'!D19+'14'!D19+'15'!D19+'16'!D19+'17'!D19+'18'!D19+'19'!D19+'20'!D19+'21'!D19+'22'!D19+'23'!D19+'24'!D19+'25'!D19+'26'!D19+'27'!D19+'28'!D19+'29'!D19+'30'!D19+'31'!D19</f>
        <v>238359</v>
      </c>
      <c r="E19" s="21">
        <f>'1'!E19+'2'!E19+'3'!E19+'4'!E19+'5'!E19+'6'!E19+'7'!E19+'8'!E19+'9'!E19+'10'!E19+'11'!E19+'12'!E19+'13'!E19+'14'!E19+'15'!E19+'16'!E19+'17'!E19+'18'!E19+'19'!E19+'20'!E19+'21'!E19+'22'!E19+'23'!E19+'24'!E19+'25'!E19+'26'!E19+'27'!E19+'28'!E19+'29'!E19+'30'!E19+'31'!E19</f>
        <v>230</v>
      </c>
      <c r="F19" s="21">
        <f>'1'!F19+'2'!F19+'3'!F19+'4'!F19+'5'!F19+'6'!F19+'7'!F19+'8'!F19+'9'!F19+'10'!F19+'11'!F19+'12'!F19+'13'!F19+'14'!F19+'15'!F19+'16'!F19+'17'!F19+'18'!F19+'19'!F19+'20'!F19+'21'!F19+'22'!F19+'23'!F19+'24'!F19+'25'!F19+'26'!F19+'27'!F19+'28'!F19+'29'!F19+'30'!F19+'31'!F19</f>
        <v>360</v>
      </c>
      <c r="G19" s="21">
        <f>'1'!G19+'2'!G19+'3'!G19+'4'!G19+'5'!G19+'6'!G19+'7'!G19+'8'!G19+'9'!G19+'10'!G19+'11'!G19+'12'!G19+'13'!G19+'14'!G19+'15'!G19+'16'!G19+'17'!G19+'18'!G19+'19'!G19+'20'!G19+'21'!G19+'22'!G19+'23'!G19+'24'!G19+'25'!G19+'26'!G19+'27'!G19+'28'!G19+'29'!G19+'30'!G19+'31'!G19</f>
        <v>40</v>
      </c>
      <c r="H19" s="21">
        <f>'1'!H19+'2'!H19+'3'!H19+'4'!H19+'5'!H19+'6'!H19+'7'!H19+'8'!H19+'9'!H19+'10'!H19+'11'!H19+'12'!H19+'13'!H19+'14'!H19+'15'!H19+'16'!H19+'17'!H19+'18'!H19+'19'!H19+'20'!H19+'21'!H19+'22'!H19+'23'!H19+'24'!H19+'25'!H19+'26'!H19+'27'!H19+'28'!H19+'29'!H19+'30'!H19+'31'!H19</f>
        <v>700</v>
      </c>
      <c r="I19" s="21">
        <f>'1'!I19+'2'!I19+'3'!I19+'4'!I19+'5'!I19+'6'!I19+'7'!I19+'8'!I19+'9'!I19+'10'!I19+'11'!I19+'12'!I19+'13'!I19+'14'!I19+'15'!I19+'16'!I19+'17'!I19+'18'!I19+'19'!I19+'20'!I19+'21'!I19+'22'!I19+'23'!I19+'24'!I19+'25'!I19+'26'!I19+'27'!I19+'28'!I19+'29'!I19+'30'!I19+'31'!I19</f>
        <v>28</v>
      </c>
      <c r="J19" s="21">
        <f>'1'!J19+'2'!J19+'3'!J19+'4'!J19+'5'!J19+'6'!J19+'7'!J19+'8'!J19+'9'!J19+'10'!J19+'11'!J19+'12'!J19+'13'!J19+'14'!J19+'15'!J19+'16'!J19+'17'!J19+'18'!J19+'19'!J19+'20'!J19+'21'!J19+'22'!J19+'23'!J19+'24'!J19+'25'!J19+'26'!J19+'27'!J19+'28'!J19+'29'!J19+'30'!J19+'31'!J19</f>
        <v>0</v>
      </c>
      <c r="K19" s="21">
        <f>'1'!K19+'2'!K19+'3'!K19+'4'!K19+'5'!K19+'6'!K19+'7'!K19+'8'!K19+'9'!K19+'10'!K19+'11'!K19+'12'!K19+'13'!K19+'14'!K19+'15'!K19+'16'!K19+'17'!K19+'18'!K19+'19'!K19+'20'!K19+'21'!K19+'22'!K19+'23'!K19+'24'!K19+'25'!K19+'26'!K19+'27'!K19+'28'!K19+'29'!K19+'30'!K19+'31'!K19</f>
        <v>12</v>
      </c>
      <c r="L19" s="21">
        <f>'1'!L19+'2'!L19+'3'!L19+'4'!L19+'5'!L19+'6'!L19+'7'!L19+'8'!L19+'9'!L19+'10'!L19+'11'!L19+'12'!L19+'13'!L19+'14'!L19+'15'!L19+'16'!L19+'17'!L19+'18'!L19+'19'!L19+'20'!L19+'21'!L19+'22'!L19+'23'!L19+'24'!L19+'25'!L19+'26'!L19+'27'!L19+'28'!L19+'29'!L19+'30'!L19+'31'!L19</f>
        <v>0</v>
      </c>
      <c r="M19" s="20">
        <f t="shared" si="0"/>
        <v>253219</v>
      </c>
      <c r="N19" s="24">
        <f t="shared" si="1"/>
        <v>260751</v>
      </c>
      <c r="O19" s="25">
        <f t="shared" si="2"/>
        <v>6963.5225</v>
      </c>
      <c r="P19" s="26"/>
      <c r="Q19" s="26">
        <f>'1'!Q19+'2'!Q19+'3'!Q19+'4'!Q19+'5'!Q19+'6'!Q19+'7'!Q19+'8'!Q19+'9'!Q19+'10'!Q19+'11'!Q19+'12'!Q19+'13'!Q19+'14'!Q19+'15'!Q19+'16'!Q19+'17'!Q19+'18'!Q19+'19'!Q19+'20'!Q19+'21'!Q19+'22'!Q19+'23'!Q19+'24'!Q19+'25'!Q19+'26'!Q19+'27'!Q19+'28'!Q19+'29'!Q19+'30'!Q19+'31'!Q19</f>
        <v>2890</v>
      </c>
      <c r="R19" s="24">
        <f t="shared" si="3"/>
        <v>250897.47750000001</v>
      </c>
      <c r="S19" s="25">
        <f t="shared" si="4"/>
        <v>2405.5805</v>
      </c>
      <c r="T19" s="27">
        <f t="shared" si="5"/>
        <v>-484.41949999999997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1">
        <f>'1'!D20+'2'!D20+'3'!D20+'4'!D20+'5'!D20+'6'!D20+'7'!D20+'8'!D20+'9'!D20+'10'!D20+'11'!D20+'12'!D20+'13'!D20+'14'!D20+'15'!D20+'16'!D20+'17'!D20+'18'!D20+'19'!D20+'20'!D20+'21'!D20+'22'!D20+'23'!D20+'24'!D20+'25'!D20+'26'!D20+'27'!D20+'28'!D20+'29'!D20+'30'!D20+'31'!D20</f>
        <v>87767</v>
      </c>
      <c r="E20" s="21">
        <f>'1'!E20+'2'!E20+'3'!E20+'4'!E20+'5'!E20+'6'!E20+'7'!E20+'8'!E20+'9'!E20+'10'!E20+'11'!E20+'12'!E20+'13'!E20+'14'!E20+'15'!E20+'16'!E20+'17'!E20+'18'!E20+'19'!E20+'20'!E20+'21'!E20+'22'!E20+'23'!E20+'24'!E20+'25'!E20+'26'!E20+'27'!E20+'28'!E20+'29'!E20+'30'!E20+'31'!E20</f>
        <v>50</v>
      </c>
      <c r="F20" s="21">
        <f>'1'!F20+'2'!F20+'3'!F20+'4'!F20+'5'!F20+'6'!F20+'7'!F20+'8'!F20+'9'!F20+'10'!F20+'11'!F20+'12'!F20+'13'!F20+'14'!F20+'15'!F20+'16'!F20+'17'!F20+'18'!F20+'19'!F20+'20'!F20+'21'!F20+'22'!F20+'23'!F20+'24'!F20+'25'!F20+'26'!F20+'27'!F20+'28'!F20+'29'!F20+'30'!F20+'31'!F20</f>
        <v>100</v>
      </c>
      <c r="G20" s="21">
        <f>'1'!G20+'2'!G20+'3'!G20+'4'!G20+'5'!G20+'6'!G20+'7'!G20+'8'!G20+'9'!G20+'10'!G20+'11'!G20+'12'!G20+'13'!G20+'14'!G20+'15'!G20+'16'!G20+'17'!G20+'18'!G20+'19'!G20+'20'!G20+'21'!G20+'22'!G20+'23'!G20+'24'!G20+'25'!G20+'26'!G20+'27'!G20+'28'!G20+'29'!G20+'30'!G20+'31'!G20</f>
        <v>0</v>
      </c>
      <c r="H20" s="21">
        <f>'1'!H20+'2'!H20+'3'!H20+'4'!H20+'5'!H20+'6'!H20+'7'!H20+'8'!H20+'9'!H20+'10'!H20+'11'!H20+'12'!H20+'13'!H20+'14'!H20+'15'!H20+'16'!H20+'17'!H20+'18'!H20+'19'!H20+'20'!H20+'21'!H20+'22'!H20+'23'!H20+'24'!H20+'25'!H20+'26'!H20+'27'!H20+'28'!H20+'29'!H20+'30'!H20+'31'!H20</f>
        <v>120</v>
      </c>
      <c r="I20" s="21">
        <f>'1'!I20+'2'!I20+'3'!I20+'4'!I20+'5'!I20+'6'!I20+'7'!I20+'8'!I20+'9'!I20+'10'!I20+'11'!I20+'12'!I20+'13'!I20+'14'!I20+'15'!I20+'16'!I20+'17'!I20+'18'!I20+'19'!I20+'20'!I20+'21'!I20+'22'!I20+'23'!I20+'24'!I20+'25'!I20+'26'!I20+'27'!I20+'28'!I20+'29'!I20+'30'!I20+'31'!I20</f>
        <v>7</v>
      </c>
      <c r="J20" s="21">
        <f>'1'!J20+'2'!J20+'3'!J20+'4'!J20+'5'!J20+'6'!J20+'7'!J20+'8'!J20+'9'!J20+'10'!J20+'11'!J20+'12'!J20+'13'!J20+'14'!J20+'15'!J20+'16'!J20+'17'!J20+'18'!J20+'19'!J20+'20'!J20+'21'!J20+'22'!J20+'23'!J20+'24'!J20+'25'!J20+'26'!J20+'27'!J20+'28'!J20+'29'!J20+'30'!J20+'31'!J20</f>
        <v>0</v>
      </c>
      <c r="K20" s="21">
        <f>'1'!K20+'2'!K20+'3'!K20+'4'!K20+'5'!K20+'6'!K20+'7'!K20+'8'!K20+'9'!K20+'10'!K20+'11'!K20+'12'!K20+'13'!K20+'14'!K20+'15'!K20+'16'!K20+'17'!K20+'18'!K20+'19'!K20+'20'!K20+'21'!K20+'22'!K20+'23'!K20+'24'!K20+'25'!K20+'26'!K20+'27'!K20+'28'!K20+'29'!K20+'30'!K20+'31'!K20</f>
        <v>3</v>
      </c>
      <c r="L20" s="21">
        <f>'1'!L20+'2'!L20+'3'!L20+'4'!L20+'5'!L20+'6'!L20+'7'!L20+'8'!L20+'9'!L20+'10'!L20+'11'!L20+'12'!L20+'13'!L20+'14'!L20+'15'!L20+'16'!L20+'17'!L20+'18'!L20+'19'!L20+'20'!L20+'21'!L20+'22'!L20+'23'!L20+'24'!L20+'25'!L20+'26'!L20+'27'!L20+'28'!L20+'29'!L20+'30'!L20+'31'!L20</f>
        <v>0</v>
      </c>
      <c r="M20" s="20">
        <f t="shared" si="0"/>
        <v>90847</v>
      </c>
      <c r="N20" s="24">
        <f t="shared" si="1"/>
        <v>92730</v>
      </c>
      <c r="O20" s="25">
        <f t="shared" si="2"/>
        <v>2498.2925</v>
      </c>
      <c r="P20" s="26"/>
      <c r="Q20" s="26">
        <f>'1'!Q20+'2'!Q20+'3'!Q20+'4'!Q20+'5'!Q20+'6'!Q20+'7'!Q20+'8'!Q20+'9'!Q20+'10'!Q20+'11'!Q20+'12'!Q20+'13'!Q20+'14'!Q20+'15'!Q20+'16'!Q20+'17'!Q20+'18'!Q20+'19'!Q20+'20'!Q20+'21'!Q20+'22'!Q20+'23'!Q20+'24'!Q20+'25'!Q20+'26'!Q20+'27'!Q20+'28'!Q20+'29'!Q20+'30'!Q20+'31'!Q20</f>
        <v>1888</v>
      </c>
      <c r="R20" s="24">
        <f t="shared" si="3"/>
        <v>88343.707500000004</v>
      </c>
      <c r="S20" s="25">
        <f t="shared" si="4"/>
        <v>863.04649999999992</v>
      </c>
      <c r="T20" s="27">
        <f t="shared" si="5"/>
        <v>-1024.9535000000001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1">
        <f>'1'!D21+'2'!D21+'3'!D21+'4'!D21+'5'!D21+'6'!D21+'7'!D21+'8'!D21+'9'!D21+'10'!D21+'11'!D21+'12'!D21+'13'!D21+'14'!D21+'15'!D21+'16'!D21+'17'!D21+'18'!D21+'19'!D21+'20'!D21+'21'!D21+'22'!D21+'23'!D21+'24'!D21+'25'!D21+'26'!D21+'27'!D21+'28'!D21+'29'!D21+'30'!D21+'31'!D21</f>
        <v>148138</v>
      </c>
      <c r="E21" s="21">
        <f>'1'!E21+'2'!E21+'3'!E21+'4'!E21+'5'!E21+'6'!E21+'7'!E21+'8'!E21+'9'!E21+'10'!E21+'11'!E21+'12'!E21+'13'!E21+'14'!E21+'15'!E21+'16'!E21+'17'!E21+'18'!E21+'19'!E21+'20'!E21+'21'!E21+'22'!E21+'23'!E21+'24'!E21+'25'!E21+'26'!E21+'27'!E21+'28'!E21+'29'!E21+'30'!E21+'31'!E21</f>
        <v>100</v>
      </c>
      <c r="F21" s="21">
        <f>'1'!F21+'2'!F21+'3'!F21+'4'!F21+'5'!F21+'6'!F21+'7'!F21+'8'!F21+'9'!F21+'10'!F21+'11'!F21+'12'!F21+'13'!F21+'14'!F21+'15'!F21+'16'!F21+'17'!F21+'18'!F21+'19'!F21+'20'!F21+'21'!F21+'22'!F21+'23'!F21+'24'!F21+'25'!F21+'26'!F21+'27'!F21+'28'!F21+'29'!F21+'30'!F21+'31'!F21</f>
        <v>330</v>
      </c>
      <c r="G21" s="21">
        <f>'1'!G21+'2'!G21+'3'!G21+'4'!G21+'5'!G21+'6'!G21+'7'!G21+'8'!G21+'9'!G21+'10'!G21+'11'!G21+'12'!G21+'13'!G21+'14'!G21+'15'!G21+'16'!G21+'17'!G21+'18'!G21+'19'!G21+'20'!G21+'21'!G21+'22'!G21+'23'!G21+'24'!G21+'25'!G21+'26'!G21+'27'!G21+'28'!G21+'29'!G21+'30'!G21+'31'!G21</f>
        <v>0</v>
      </c>
      <c r="H21" s="21">
        <f>'1'!H21+'2'!H21+'3'!H21+'4'!H21+'5'!H21+'6'!H21+'7'!H21+'8'!H21+'9'!H21+'10'!H21+'11'!H21+'12'!H21+'13'!H21+'14'!H21+'15'!H21+'16'!H21+'17'!H21+'18'!H21+'19'!H21+'20'!H21+'21'!H21+'22'!H21+'23'!H21+'24'!H21+'25'!H21+'26'!H21+'27'!H21+'28'!H21+'29'!H21+'30'!H21+'31'!H21</f>
        <v>570</v>
      </c>
      <c r="I21" s="21">
        <f>'1'!I21+'2'!I21+'3'!I21+'4'!I21+'5'!I21+'6'!I21+'7'!I21+'8'!I21+'9'!I21+'10'!I21+'11'!I21+'12'!I21+'13'!I21+'14'!I21+'15'!I21+'16'!I21+'17'!I21+'18'!I21+'19'!I21+'20'!I21+'21'!I21+'22'!I21+'23'!I21+'24'!I21+'25'!I21+'26'!I21+'27'!I21+'28'!I21+'29'!I21+'30'!I21+'31'!I21</f>
        <v>84</v>
      </c>
      <c r="J21" s="21">
        <f>'1'!J21+'2'!J21+'3'!J21+'4'!J21+'5'!J21+'6'!J21+'7'!J21+'8'!J21+'9'!J21+'10'!J21+'11'!J21+'12'!J21+'13'!J21+'14'!J21+'15'!J21+'16'!J21+'17'!J21+'18'!J21+'19'!J21+'20'!J21+'21'!J21+'22'!J21+'23'!J21+'24'!J21+'25'!J21+'26'!J21+'27'!J21+'28'!J21+'29'!J21+'30'!J21+'31'!J21</f>
        <v>0</v>
      </c>
      <c r="K21" s="21">
        <f>'1'!K21+'2'!K21+'3'!K21+'4'!K21+'5'!K21+'6'!K21+'7'!K21+'8'!K21+'9'!K21+'10'!K21+'11'!K21+'12'!K21+'13'!K21+'14'!K21+'15'!K21+'16'!K21+'17'!K21+'18'!K21+'19'!K21+'20'!K21+'21'!K21+'22'!K21+'23'!K21+'24'!K21+'25'!K21+'26'!K21+'27'!K21+'28'!K21+'29'!K21+'30'!K21+'31'!K21</f>
        <v>18</v>
      </c>
      <c r="L21" s="21">
        <f>'1'!L21+'2'!L21+'3'!L21+'4'!L21+'5'!L21+'6'!L21+'7'!L21+'8'!L21+'9'!L21+'10'!L21+'11'!L21+'12'!L21+'13'!L21+'14'!L21+'15'!L21+'16'!L21+'17'!L21+'18'!L21+'19'!L21+'20'!L21+'21'!L21+'22'!L21+'23'!L21+'24'!L21+'25'!L21+'26'!L21+'27'!L21+'28'!L21+'29'!L21+'30'!L21+'31'!L21</f>
        <v>0</v>
      </c>
      <c r="M21" s="20">
        <f t="shared" si="0"/>
        <v>158568</v>
      </c>
      <c r="N21" s="24">
        <f t="shared" si="1"/>
        <v>177888</v>
      </c>
      <c r="O21" s="25">
        <f t="shared" si="2"/>
        <v>4360.62</v>
      </c>
      <c r="P21" s="26"/>
      <c r="Q21" s="26">
        <f>'1'!Q21+'2'!Q21+'3'!Q21+'4'!Q21+'5'!Q21+'6'!Q21+'7'!Q21+'8'!Q21+'9'!Q21+'10'!Q21+'11'!Q21+'12'!Q21+'13'!Q21+'14'!Q21+'15'!Q21+'16'!Q21+'17'!Q21+'18'!Q21+'19'!Q21+'20'!Q21+'21'!Q21+'22'!Q21+'23'!Q21+'24'!Q21+'25'!Q21+'26'!Q21+'27'!Q21+'28'!Q21+'29'!Q21+'30'!Q21+'31'!Q21</f>
        <v>495</v>
      </c>
      <c r="R21" s="24">
        <f t="shared" si="3"/>
        <v>173032.38</v>
      </c>
      <c r="S21" s="25">
        <f t="shared" si="4"/>
        <v>1506.396</v>
      </c>
      <c r="T21" s="27">
        <f t="shared" si="5"/>
        <v>1011.396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1">
        <f>'1'!D22+'2'!D22+'3'!D22+'4'!D22+'5'!D22+'6'!D22+'7'!D22+'8'!D22+'9'!D22+'10'!D22+'11'!D22+'12'!D22+'13'!D22+'14'!D22+'15'!D22+'16'!D22+'17'!D22+'18'!D22+'19'!D22+'20'!D22+'21'!D22+'22'!D22+'23'!D22+'24'!D22+'25'!D22+'26'!D22+'27'!D22+'28'!D22+'29'!D22+'30'!D22+'31'!D22</f>
        <v>430524</v>
      </c>
      <c r="E22" s="21">
        <f>'1'!E22+'2'!E22+'3'!E22+'4'!E22+'5'!E22+'6'!E22+'7'!E22+'8'!E22+'9'!E22+'10'!E22+'11'!E22+'12'!E22+'13'!E22+'14'!E22+'15'!E22+'16'!E22+'17'!E22+'18'!E22+'19'!E22+'20'!E22+'21'!E22+'22'!E22+'23'!E22+'24'!E22+'25'!E22+'26'!E22+'27'!E22+'28'!E22+'29'!E22+'30'!E22+'31'!E22</f>
        <v>230</v>
      </c>
      <c r="F22" s="21">
        <f>'1'!F22+'2'!F22+'3'!F22+'4'!F22+'5'!F22+'6'!F22+'7'!F22+'8'!F22+'9'!F22+'10'!F22+'11'!F22+'12'!F22+'13'!F22+'14'!F22+'15'!F22+'16'!F22+'17'!F22+'18'!F22+'19'!F22+'20'!F22+'21'!F22+'22'!F22+'23'!F22+'24'!F22+'25'!F22+'26'!F22+'27'!F22+'28'!F22+'29'!F22+'30'!F22+'31'!F22</f>
        <v>280</v>
      </c>
      <c r="G22" s="21">
        <f>'1'!G22+'2'!G22+'3'!G22+'4'!G22+'5'!G22+'6'!G22+'7'!G22+'8'!G22+'9'!G22+'10'!G22+'11'!G22+'12'!G22+'13'!G22+'14'!G22+'15'!G22+'16'!G22+'17'!G22+'18'!G22+'19'!G22+'20'!G22+'21'!G22+'22'!G22+'23'!G22+'24'!G22+'25'!G22+'26'!G22+'27'!G22+'28'!G22+'29'!G22+'30'!G22+'31'!G22</f>
        <v>810</v>
      </c>
      <c r="H22" s="21">
        <f>'1'!H22+'2'!H22+'3'!H22+'4'!H22+'5'!H22+'6'!H22+'7'!H22+'8'!H22+'9'!H22+'10'!H22+'11'!H22+'12'!H22+'13'!H22+'14'!H22+'15'!H22+'16'!H22+'17'!H22+'18'!H22+'19'!H22+'20'!H22+'21'!H22+'22'!H22+'23'!H22+'24'!H22+'25'!H22+'26'!H22+'27'!H22+'28'!H22+'29'!H22+'30'!H22+'31'!H22</f>
        <v>910</v>
      </c>
      <c r="I22" s="21">
        <f>'1'!I22+'2'!I22+'3'!I22+'4'!I22+'5'!I22+'6'!I22+'7'!I22+'8'!I22+'9'!I22+'10'!I22+'11'!I22+'12'!I22+'13'!I22+'14'!I22+'15'!I22+'16'!I22+'17'!I22+'18'!I22+'19'!I22+'20'!I22+'21'!I22+'22'!I22+'23'!I22+'24'!I22+'25'!I22+'26'!I22+'27'!I22+'28'!I22+'29'!I22+'30'!I22+'31'!I22</f>
        <v>111</v>
      </c>
      <c r="J22" s="21">
        <f>'1'!J22+'2'!J22+'3'!J22+'4'!J22+'5'!J22+'6'!J22+'7'!J22+'8'!J22+'9'!J22+'10'!J22+'11'!J22+'12'!J22+'13'!J22+'14'!J22+'15'!J22+'16'!J22+'17'!J22+'18'!J22+'19'!J22+'20'!J22+'21'!J22+'22'!J22+'23'!J22+'24'!J22+'25'!J22+'26'!J22+'27'!J22+'28'!J22+'29'!J22+'30'!J22+'31'!J22</f>
        <v>9</v>
      </c>
      <c r="K22" s="21">
        <f>'1'!K22+'2'!K22+'3'!K22+'4'!K22+'5'!K22+'6'!K22+'7'!K22+'8'!K22+'9'!K22+'10'!K22+'11'!K22+'12'!K22+'13'!K22+'14'!K22+'15'!K22+'16'!K22+'17'!K22+'18'!K22+'19'!K22+'20'!K22+'21'!K22+'22'!K22+'23'!K22+'24'!K22+'25'!K22+'26'!K22+'27'!K22+'28'!K22+'29'!K22+'30'!K22+'31'!K22</f>
        <v>40</v>
      </c>
      <c r="L22" s="21">
        <f>'1'!L22+'2'!L22+'3'!L22+'4'!L22+'5'!L22+'6'!L22+'7'!L22+'8'!L22+'9'!L22+'10'!L22+'11'!L22+'12'!L22+'13'!L22+'14'!L22+'15'!L22+'16'!L22+'17'!L22+'18'!L22+'19'!L22+'20'!L22+'21'!L22+'22'!L22+'23'!L22+'24'!L22+'25'!L22+'26'!L22+'27'!L22+'28'!L22+'29'!L22+'30'!L22+'31'!L22</f>
        <v>0</v>
      </c>
      <c r="M22" s="20">
        <f t="shared" si="0"/>
        <v>453404</v>
      </c>
      <c r="N22" s="24">
        <f t="shared" si="1"/>
        <v>483604</v>
      </c>
      <c r="O22" s="25">
        <f t="shared" si="2"/>
        <v>12468.61</v>
      </c>
      <c r="P22" s="26"/>
      <c r="Q22" s="26">
        <f>'1'!Q22+'2'!Q22+'3'!Q22+'4'!Q22+'5'!Q22+'6'!Q22+'7'!Q22+'8'!Q22+'9'!Q22+'10'!Q22+'11'!Q22+'12'!Q22+'13'!Q22+'14'!Q22+'15'!Q22+'16'!Q22+'17'!Q22+'18'!Q22+'19'!Q22+'20'!Q22+'21'!Q22+'22'!Q22+'23'!Q22+'24'!Q22+'25'!Q22+'26'!Q22+'27'!Q22+'28'!Q22+'29'!Q22+'30'!Q22+'31'!Q22</f>
        <v>3365</v>
      </c>
      <c r="R22" s="24">
        <f t="shared" si="3"/>
        <v>467770.39</v>
      </c>
      <c r="S22" s="25">
        <f t="shared" si="4"/>
        <v>4307.3379999999997</v>
      </c>
      <c r="T22" s="27">
        <f t="shared" si="5"/>
        <v>942.33799999999974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21">
        <f>'1'!D23+'2'!D23+'3'!D23+'4'!D23+'5'!D23+'6'!D23+'7'!D23+'8'!D23+'9'!D23+'10'!D23+'11'!D23+'12'!D23+'13'!D23+'14'!D23+'15'!D23+'16'!D23+'17'!D23+'18'!D23+'19'!D23+'20'!D23+'21'!D23+'22'!D23+'23'!D23+'24'!D23+'25'!D23+'26'!D23+'27'!D23+'28'!D23+'29'!D23+'30'!D23+'31'!D23</f>
        <v>177863</v>
      </c>
      <c r="E23" s="21">
        <f>'1'!E23+'2'!E23+'3'!E23+'4'!E23+'5'!E23+'6'!E23+'7'!E23+'8'!E23+'9'!E23+'10'!E23+'11'!E23+'12'!E23+'13'!E23+'14'!E23+'15'!E23+'16'!E23+'17'!E23+'18'!E23+'19'!E23+'20'!E23+'21'!E23+'22'!E23+'23'!E23+'24'!E23+'25'!E23+'26'!E23+'27'!E23+'28'!E23+'29'!E23+'30'!E23+'31'!E23</f>
        <v>0</v>
      </c>
      <c r="F23" s="21">
        <f>'1'!F23+'2'!F23+'3'!F23+'4'!F23+'5'!F23+'6'!F23+'7'!F23+'8'!F23+'9'!F23+'10'!F23+'11'!F23+'12'!F23+'13'!F23+'14'!F23+'15'!F23+'16'!F23+'17'!F23+'18'!F23+'19'!F23+'20'!F23+'21'!F23+'22'!F23+'23'!F23+'24'!F23+'25'!F23+'26'!F23+'27'!F23+'28'!F23+'29'!F23+'30'!F23+'31'!F23</f>
        <v>0</v>
      </c>
      <c r="G23" s="21">
        <f>'1'!G23+'2'!G23+'3'!G23+'4'!G23+'5'!G23+'6'!G23+'7'!G23+'8'!G23+'9'!G23+'10'!G23+'11'!G23+'12'!G23+'13'!G23+'14'!G23+'15'!G23+'16'!G23+'17'!G23+'18'!G23+'19'!G23+'20'!G23+'21'!G23+'22'!G23+'23'!G23+'24'!G23+'25'!G23+'26'!G23+'27'!G23+'28'!G23+'29'!G23+'30'!G23+'31'!G23</f>
        <v>0</v>
      </c>
      <c r="H23" s="21">
        <f>'1'!H23+'2'!H23+'3'!H23+'4'!H23+'5'!H23+'6'!H23+'7'!H23+'8'!H23+'9'!H23+'10'!H23+'11'!H23+'12'!H23+'13'!H23+'14'!H23+'15'!H23+'16'!H23+'17'!H23+'18'!H23+'19'!H23+'20'!H23+'21'!H23+'22'!H23+'23'!H23+'24'!H23+'25'!H23+'26'!H23+'27'!H23+'28'!H23+'29'!H23+'30'!H23+'31'!H23</f>
        <v>400</v>
      </c>
      <c r="I23" s="21">
        <f>'1'!I23+'2'!I23+'3'!I23+'4'!I23+'5'!I23+'6'!I23+'7'!I23+'8'!I23+'9'!I23+'10'!I23+'11'!I23+'12'!I23+'13'!I23+'14'!I23+'15'!I23+'16'!I23+'17'!I23+'18'!I23+'19'!I23+'20'!I23+'21'!I23+'22'!I23+'23'!I23+'24'!I23+'25'!I23+'26'!I23+'27'!I23+'28'!I23+'29'!I23+'30'!I23+'31'!I23</f>
        <v>75</v>
      </c>
      <c r="J23" s="21">
        <f>'1'!J23+'2'!J23+'3'!J23+'4'!J23+'5'!J23+'6'!J23+'7'!J23+'8'!J23+'9'!J23+'10'!J23+'11'!J23+'12'!J23+'13'!J23+'14'!J23+'15'!J23+'16'!J23+'17'!J23+'18'!J23+'19'!J23+'20'!J23+'21'!J23+'22'!J23+'23'!J23+'24'!J23+'25'!J23+'26'!J23+'27'!J23+'28'!J23+'29'!J23+'30'!J23+'31'!J23</f>
        <v>0</v>
      </c>
      <c r="K23" s="21">
        <f>'1'!K23+'2'!K23+'3'!K23+'4'!K23+'5'!K23+'6'!K23+'7'!K23+'8'!K23+'9'!K23+'10'!K23+'11'!K23+'12'!K23+'13'!K23+'14'!K23+'15'!K23+'16'!K23+'17'!K23+'18'!K23+'19'!K23+'20'!K23+'21'!K23+'22'!K23+'23'!K23+'24'!K23+'25'!K23+'26'!K23+'27'!K23+'28'!K23+'29'!K23+'30'!K23+'31'!K23</f>
        <v>30</v>
      </c>
      <c r="L23" s="21">
        <f>'1'!L23+'2'!L23+'3'!L23+'4'!L23+'5'!L23+'6'!L23+'7'!L23+'8'!L23+'9'!L23+'10'!L23+'11'!L23+'12'!L23+'13'!L23+'14'!L23+'15'!L23+'16'!L23+'17'!L23+'18'!L23+'19'!L23+'20'!L23+'21'!L23+'22'!L23+'23'!L23+'24'!L23+'25'!L23+'26'!L23+'27'!L23+'28'!L23+'29'!L23+'30'!L23+'31'!L23</f>
        <v>0</v>
      </c>
      <c r="M23" s="20">
        <f t="shared" si="0"/>
        <v>181463</v>
      </c>
      <c r="N23" s="24">
        <f t="shared" si="1"/>
        <v>201248</v>
      </c>
      <c r="O23" s="25">
        <f t="shared" si="2"/>
        <v>4990.2325000000001</v>
      </c>
      <c r="P23" s="26"/>
      <c r="Q23" s="26">
        <f>'1'!Q23+'2'!Q23+'3'!Q23+'4'!Q23+'5'!Q23+'6'!Q23+'7'!Q23+'8'!Q23+'9'!Q23+'10'!Q23+'11'!Q23+'12'!Q23+'13'!Q23+'14'!Q23+'15'!Q23+'16'!Q23+'17'!Q23+'18'!Q23+'19'!Q23+'20'!Q23+'21'!Q23+'22'!Q23+'23'!Q23+'24'!Q23+'25'!Q23+'26'!Q23+'27'!Q23+'28'!Q23+'29'!Q23+'30'!Q23+'31'!Q23</f>
        <v>1610</v>
      </c>
      <c r="R23" s="24">
        <f t="shared" si="3"/>
        <v>194647.76749999999</v>
      </c>
      <c r="S23" s="25">
        <f t="shared" si="4"/>
        <v>1723.8985</v>
      </c>
      <c r="T23" s="27">
        <f t="shared" si="5"/>
        <v>113.89850000000001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1">
        <f>'1'!D24+'2'!D24+'3'!D24+'4'!D24+'5'!D24+'6'!D24+'7'!D24+'8'!D24+'9'!D24+'10'!D24+'11'!D24+'12'!D24+'13'!D24+'14'!D24+'15'!D24+'16'!D24+'17'!D24+'18'!D24+'19'!D24+'20'!D24+'21'!D24+'22'!D24+'23'!D24+'24'!D24+'25'!D24+'26'!D24+'27'!D24+'28'!D24+'29'!D24+'30'!D24+'31'!D24</f>
        <v>502159</v>
      </c>
      <c r="E24" s="21">
        <f>'1'!E24+'2'!E24+'3'!E24+'4'!E24+'5'!E24+'6'!E24+'7'!E24+'8'!E24+'9'!E24+'10'!E24+'11'!E24+'12'!E24+'13'!E24+'14'!E24+'15'!E24+'16'!E24+'17'!E24+'18'!E24+'19'!E24+'20'!E24+'21'!E24+'22'!E24+'23'!E24+'24'!E24+'25'!E24+'26'!E24+'27'!E24+'28'!E24+'29'!E24+'30'!E24+'31'!E24</f>
        <v>190</v>
      </c>
      <c r="F24" s="21">
        <f>'1'!F24+'2'!F24+'3'!F24+'4'!F24+'5'!F24+'6'!F24+'7'!F24+'8'!F24+'9'!F24+'10'!F24+'11'!F24+'12'!F24+'13'!F24+'14'!F24+'15'!F24+'16'!F24+'17'!F24+'18'!F24+'19'!F24+'20'!F24+'21'!F24+'22'!F24+'23'!F24+'24'!F24+'25'!F24+'26'!F24+'27'!F24+'28'!F24+'29'!F24+'30'!F24+'31'!F24</f>
        <v>280</v>
      </c>
      <c r="G24" s="21">
        <f>'1'!G24+'2'!G24+'3'!G24+'4'!G24+'5'!G24+'6'!G24+'7'!G24+'8'!G24+'9'!G24+'10'!G24+'11'!G24+'12'!G24+'13'!G24+'14'!G24+'15'!G24+'16'!G24+'17'!G24+'18'!G24+'19'!G24+'20'!G24+'21'!G24+'22'!G24+'23'!G24+'24'!G24+'25'!G24+'26'!G24+'27'!G24+'28'!G24+'29'!G24+'30'!G24+'31'!G24</f>
        <v>770</v>
      </c>
      <c r="H24" s="21">
        <f>'1'!H24+'2'!H24+'3'!H24+'4'!H24+'5'!H24+'6'!H24+'7'!H24+'8'!H24+'9'!H24+'10'!H24+'11'!H24+'12'!H24+'13'!H24+'14'!H24+'15'!H24+'16'!H24+'17'!H24+'18'!H24+'19'!H24+'20'!H24+'21'!H24+'22'!H24+'23'!H24+'24'!H24+'25'!H24+'26'!H24+'27'!H24+'28'!H24+'29'!H24+'30'!H24+'31'!H24</f>
        <v>2350</v>
      </c>
      <c r="I24" s="21">
        <f>'1'!I24+'2'!I24+'3'!I24+'4'!I24+'5'!I24+'6'!I24+'7'!I24+'8'!I24+'9'!I24+'10'!I24+'11'!I24+'12'!I24+'13'!I24+'14'!I24+'15'!I24+'16'!I24+'17'!I24+'18'!I24+'19'!I24+'20'!I24+'21'!I24+'22'!I24+'23'!I24+'24'!I24+'25'!I24+'26'!I24+'27'!I24+'28'!I24+'29'!I24+'30'!I24+'31'!I24</f>
        <v>97</v>
      </c>
      <c r="J24" s="21">
        <f>'1'!J24+'2'!J24+'3'!J24+'4'!J24+'5'!J24+'6'!J24+'7'!J24+'8'!J24+'9'!J24+'10'!J24+'11'!J24+'12'!J24+'13'!J24+'14'!J24+'15'!J24+'16'!J24+'17'!J24+'18'!J24+'19'!J24+'20'!J24+'21'!J24+'22'!J24+'23'!J24+'24'!J24+'25'!J24+'26'!J24+'27'!J24+'28'!J24+'29'!J24+'30'!J24+'31'!J24</f>
        <v>5</v>
      </c>
      <c r="K24" s="21">
        <f>'1'!K24+'2'!K24+'3'!K24+'4'!K24+'5'!K24+'6'!K24+'7'!K24+'8'!K24+'9'!K24+'10'!K24+'11'!K24+'12'!K24+'13'!K24+'14'!K24+'15'!K24+'16'!K24+'17'!K24+'18'!K24+'19'!K24+'20'!K24+'21'!K24+'22'!K24+'23'!K24+'24'!K24+'25'!K24+'26'!K24+'27'!K24+'28'!K24+'29'!K24+'30'!K24+'31'!K24</f>
        <v>38</v>
      </c>
      <c r="L24" s="21">
        <f>'1'!L24+'2'!L24+'3'!L24+'4'!L24+'5'!L24+'6'!L24+'7'!L24+'8'!L24+'9'!L24+'10'!L24+'11'!L24+'12'!L24+'13'!L24+'14'!L24+'15'!L24+'16'!L24+'17'!L24+'18'!L24+'19'!L24+'20'!L24+'21'!L24+'22'!L24+'23'!L24+'24'!L24+'25'!L24+'26'!L24+'27'!L24+'28'!L24+'29'!L24+'30'!L24+'31'!L24</f>
        <v>0</v>
      </c>
      <c r="M24" s="20">
        <f t="shared" si="0"/>
        <v>536839</v>
      </c>
      <c r="N24" s="24">
        <f t="shared" si="1"/>
        <v>563237</v>
      </c>
      <c r="O24" s="25">
        <f t="shared" si="2"/>
        <v>14763.0725</v>
      </c>
      <c r="P24" s="26"/>
      <c r="Q24" s="26">
        <f>'1'!Q24+'2'!Q24+'3'!Q24+'4'!Q24+'5'!Q24+'6'!Q24+'7'!Q24+'8'!Q24+'9'!Q24+'10'!Q24+'11'!Q24+'12'!Q24+'13'!Q24+'14'!Q24+'15'!Q24+'16'!Q24+'17'!Q24+'18'!Q24+'19'!Q24+'20'!Q24+'21'!Q24+'22'!Q24+'23'!Q24+'24'!Q24+'25'!Q24+'26'!Q24+'27'!Q24+'28'!Q24+'29'!Q24+'30'!Q24+'31'!Q24</f>
        <v>3216</v>
      </c>
      <c r="R24" s="24">
        <f t="shared" si="3"/>
        <v>545257.92749999999</v>
      </c>
      <c r="S24" s="25">
        <f t="shared" si="4"/>
        <v>5099.9704999999994</v>
      </c>
      <c r="T24" s="27">
        <f t="shared" si="5"/>
        <v>1883.9704999999994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1">
        <f>'1'!D25+'2'!D25+'3'!D25+'4'!D25+'5'!D25+'6'!D25+'7'!D25+'8'!D25+'9'!D25+'10'!D25+'11'!D25+'12'!D25+'13'!D25+'14'!D25+'15'!D25+'16'!D25+'17'!D25+'18'!D25+'19'!D25+'20'!D25+'21'!D25+'22'!D25+'23'!D25+'24'!D25+'25'!D25+'26'!D25+'27'!D25+'28'!D25+'29'!D25+'30'!D25+'31'!D25</f>
        <v>203720</v>
      </c>
      <c r="E25" s="21">
        <f>'1'!E25+'2'!E25+'3'!E25+'4'!E25+'5'!E25+'6'!E25+'7'!E25+'8'!E25+'9'!E25+'10'!E25+'11'!E25+'12'!E25+'13'!E25+'14'!E25+'15'!E25+'16'!E25+'17'!E25+'18'!E25+'19'!E25+'20'!E25+'21'!E25+'22'!E25+'23'!E25+'24'!E25+'25'!E25+'26'!E25+'27'!E25+'28'!E25+'29'!E25+'30'!E25+'31'!E25</f>
        <v>160</v>
      </c>
      <c r="F25" s="21">
        <f>'1'!F25+'2'!F25+'3'!F25+'4'!F25+'5'!F25+'6'!F25+'7'!F25+'8'!F25+'9'!F25+'10'!F25+'11'!F25+'12'!F25+'13'!F25+'14'!F25+'15'!F25+'16'!F25+'17'!F25+'18'!F25+'19'!F25+'20'!F25+'21'!F25+'22'!F25+'23'!F25+'24'!F25+'25'!F25+'26'!F25+'27'!F25+'28'!F25+'29'!F25+'30'!F25+'31'!F25</f>
        <v>160</v>
      </c>
      <c r="G25" s="21">
        <f>'1'!G25+'2'!G25+'3'!G25+'4'!G25+'5'!G25+'6'!G25+'7'!G25+'8'!G25+'9'!G25+'10'!G25+'11'!G25+'12'!G25+'13'!G25+'14'!G25+'15'!G25+'16'!G25+'17'!G25+'18'!G25+'19'!G25+'20'!G25+'21'!G25+'22'!G25+'23'!G25+'24'!G25+'25'!G25+'26'!G25+'27'!G25+'28'!G25+'29'!G25+'30'!G25+'31'!G25</f>
        <v>220</v>
      </c>
      <c r="H25" s="21">
        <f>'1'!H25+'2'!H25+'3'!H25+'4'!H25+'5'!H25+'6'!H25+'7'!H25+'8'!H25+'9'!H25+'10'!H25+'11'!H25+'12'!H25+'13'!H25+'14'!H25+'15'!H25+'16'!H25+'17'!H25+'18'!H25+'19'!H25+'20'!H25+'21'!H25+'22'!H25+'23'!H25+'24'!H25+'25'!H25+'26'!H25+'27'!H25+'28'!H25+'29'!H25+'30'!H25+'31'!H25</f>
        <v>900</v>
      </c>
      <c r="I25" s="21">
        <f>'1'!I25+'2'!I25+'3'!I25+'4'!I25+'5'!I25+'6'!I25+'7'!I25+'8'!I25+'9'!I25+'10'!I25+'11'!I25+'12'!I25+'13'!I25+'14'!I25+'15'!I25+'16'!I25+'17'!I25+'18'!I25+'19'!I25+'20'!I25+'21'!I25+'22'!I25+'23'!I25+'24'!I25+'25'!I25+'26'!I25+'27'!I25+'28'!I25+'29'!I25+'30'!I25+'31'!I25</f>
        <v>17</v>
      </c>
      <c r="J25" s="21">
        <f>'1'!J25+'2'!J25+'3'!J25+'4'!J25+'5'!J25+'6'!J25+'7'!J25+'8'!J25+'9'!J25+'10'!J25+'11'!J25+'12'!J25+'13'!J25+'14'!J25+'15'!J25+'16'!J25+'17'!J25+'18'!J25+'19'!J25+'20'!J25+'21'!J25+'22'!J25+'23'!J25+'24'!J25+'25'!J25+'26'!J25+'27'!J25+'28'!J25+'29'!J25+'30'!J25+'31'!J25</f>
        <v>5</v>
      </c>
      <c r="K25" s="21">
        <f>'1'!K25+'2'!K25+'3'!K25+'4'!K25+'5'!K25+'6'!K25+'7'!K25+'8'!K25+'9'!K25+'10'!K25+'11'!K25+'12'!K25+'13'!K25+'14'!K25+'15'!K25+'16'!K25+'17'!K25+'18'!K25+'19'!K25+'20'!K25+'21'!K25+'22'!K25+'23'!K25+'24'!K25+'25'!K25+'26'!K25+'27'!K25+'28'!K25+'29'!K25+'30'!K25+'31'!K25</f>
        <v>17</v>
      </c>
      <c r="L25" s="21">
        <f>'1'!L25+'2'!L25+'3'!L25+'4'!L25+'5'!L25+'6'!L25+'7'!L25+'8'!L25+'9'!L25+'10'!L25+'11'!L25+'12'!L25+'13'!L25+'14'!L25+'15'!L25+'16'!L25+'17'!L25+'18'!L25+'19'!L25+'20'!L25+'21'!L25+'22'!L25+'23'!L25+'24'!L25+'25'!L25+'26'!L25+'27'!L25+'28'!L25+'29'!L25+'30'!L25+'31'!L25</f>
        <v>0</v>
      </c>
      <c r="M25" s="20">
        <f t="shared" si="0"/>
        <v>218600</v>
      </c>
      <c r="N25" s="24">
        <f t="shared" si="1"/>
        <v>225896</v>
      </c>
      <c r="O25" s="25">
        <f t="shared" si="2"/>
        <v>6011.5</v>
      </c>
      <c r="P25" s="26"/>
      <c r="Q25" s="26">
        <f>'1'!Q25+'2'!Q25+'3'!Q25+'4'!Q25+'5'!Q25+'6'!Q25+'7'!Q25+'8'!Q25+'9'!Q25+'10'!Q25+'11'!Q25+'12'!Q25+'13'!Q25+'14'!Q25+'15'!Q25+'16'!Q25+'17'!Q25+'18'!Q25+'19'!Q25+'20'!Q25+'21'!Q25+'22'!Q25+'23'!Q25+'24'!Q25+'25'!Q25+'26'!Q25+'27'!Q25+'28'!Q25+'29'!Q25+'30'!Q25+'31'!Q25</f>
        <v>1968</v>
      </c>
      <c r="R25" s="24">
        <f t="shared" si="3"/>
        <v>217916.5</v>
      </c>
      <c r="S25" s="25">
        <f t="shared" si="4"/>
        <v>2076.6999999999998</v>
      </c>
      <c r="T25" s="27">
        <f t="shared" si="5"/>
        <v>108.69999999999982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1">
        <f>'1'!D26+'2'!D26+'3'!D26+'4'!D26+'5'!D26+'6'!D26+'7'!D26+'8'!D26+'9'!D26+'10'!D26+'11'!D26+'12'!D26+'13'!D26+'14'!D26+'15'!D26+'16'!D26+'17'!D26+'18'!D26+'19'!D26+'20'!D26+'21'!D26+'22'!D26+'23'!D26+'24'!D26+'25'!D26+'26'!D26+'27'!D26+'28'!D26+'29'!D26+'30'!D26+'31'!D26</f>
        <v>238761</v>
      </c>
      <c r="E26" s="21">
        <f>'1'!E26+'2'!E26+'3'!E26+'4'!E26+'5'!E26+'6'!E26+'7'!E26+'8'!E26+'9'!E26+'10'!E26+'11'!E26+'12'!E26+'13'!E26+'14'!E26+'15'!E26+'16'!E26+'17'!E26+'18'!E26+'19'!E26+'20'!E26+'21'!E26+'22'!E26+'23'!E26+'24'!E26+'25'!E26+'26'!E26+'27'!E26+'28'!E26+'29'!E26+'30'!E26+'31'!E26</f>
        <v>170</v>
      </c>
      <c r="F26" s="21">
        <f>'1'!F26+'2'!F26+'3'!F26+'4'!F26+'5'!F26+'6'!F26+'7'!F26+'8'!F26+'9'!F26+'10'!F26+'11'!F26+'12'!F26+'13'!F26+'14'!F26+'15'!F26+'16'!F26+'17'!F26+'18'!F26+'19'!F26+'20'!F26+'21'!F26+'22'!F26+'23'!F26+'24'!F26+'25'!F26+'26'!F26+'27'!F26+'28'!F26+'29'!F26+'30'!F26+'31'!F26</f>
        <v>180</v>
      </c>
      <c r="G26" s="21">
        <f>'1'!G26+'2'!G26+'3'!G26+'4'!G26+'5'!G26+'6'!G26+'7'!G26+'8'!G26+'9'!G26+'10'!G26+'11'!G26+'12'!G26+'13'!G26+'14'!G26+'15'!G26+'16'!G26+'17'!G26+'18'!G26+'19'!G26+'20'!G26+'21'!G26+'22'!G26+'23'!G26+'24'!G26+'25'!G26+'26'!G26+'27'!G26+'28'!G26+'29'!G26+'30'!G26+'31'!G26</f>
        <v>650</v>
      </c>
      <c r="H26" s="21">
        <f>'1'!H26+'2'!H26+'3'!H26+'4'!H26+'5'!H26+'6'!H26+'7'!H26+'8'!H26+'9'!H26+'10'!H26+'11'!H26+'12'!H26+'13'!H26+'14'!H26+'15'!H26+'16'!H26+'17'!H26+'18'!H26+'19'!H26+'20'!H26+'21'!H26+'22'!H26+'23'!H26+'24'!H26+'25'!H26+'26'!H26+'27'!H26+'28'!H26+'29'!H26+'30'!H26+'31'!H26</f>
        <v>500</v>
      </c>
      <c r="I26" s="21">
        <f>'1'!I26+'2'!I26+'3'!I26+'4'!I26+'5'!I26+'6'!I26+'7'!I26+'8'!I26+'9'!I26+'10'!I26+'11'!I26+'12'!I26+'13'!I26+'14'!I26+'15'!I26+'16'!I26+'17'!I26+'18'!I26+'19'!I26+'20'!I26+'21'!I26+'22'!I26+'23'!I26+'24'!I26+'25'!I26+'26'!I26+'27'!I26+'28'!I26+'29'!I26+'30'!I26+'31'!I26</f>
        <v>109</v>
      </c>
      <c r="J26" s="21">
        <f>'1'!J26+'2'!J26+'3'!J26+'4'!J26+'5'!J26+'6'!J26+'7'!J26+'8'!J26+'9'!J26+'10'!J26+'11'!J26+'12'!J26+'13'!J26+'14'!J26+'15'!J26+'16'!J26+'17'!J26+'18'!J26+'19'!J26+'20'!J26+'21'!J26+'22'!J26+'23'!J26+'24'!J26+'25'!J26+'26'!J26+'27'!J26+'28'!J26+'29'!J26+'30'!J26+'31'!J26</f>
        <v>1</v>
      </c>
      <c r="K26" s="21">
        <f>'1'!K26+'2'!K26+'3'!K26+'4'!K26+'5'!K26+'6'!K26+'7'!K26+'8'!K26+'9'!K26+'10'!K26+'11'!K26+'12'!K26+'13'!K26+'14'!K26+'15'!K26+'16'!K26+'17'!K26+'18'!K26+'19'!K26+'20'!K26+'21'!K26+'22'!K26+'23'!K26+'24'!K26+'25'!K26+'26'!K26+'27'!K26+'28'!K26+'29'!K26+'30'!K26+'31'!K26</f>
        <v>12</v>
      </c>
      <c r="L26" s="21">
        <f>'1'!L26+'2'!L26+'3'!L26+'4'!L26+'5'!L26+'6'!L26+'7'!L26+'8'!L26+'9'!L26+'10'!L26+'11'!L26+'12'!L26+'13'!L26+'14'!L26+'15'!L26+'16'!L26+'17'!L26+'18'!L26+'19'!L26+'20'!L26+'21'!L26+'22'!L26+'23'!L26+'24'!L26+'25'!L26+'26'!L26+'27'!L26+'28'!L26+'29'!L26+'30'!L26+'31'!L26</f>
        <v>0</v>
      </c>
      <c r="M26" s="20">
        <f t="shared" si="0"/>
        <v>254311</v>
      </c>
      <c r="N26" s="24">
        <f t="shared" si="1"/>
        <v>277505</v>
      </c>
      <c r="O26" s="25">
        <f t="shared" si="2"/>
        <v>6993.5524999999998</v>
      </c>
      <c r="P26" s="26"/>
      <c r="Q26" s="26">
        <f>'1'!Q26+'2'!Q26+'3'!Q26+'4'!Q26+'5'!Q26+'6'!Q26+'7'!Q26+'8'!Q26+'9'!Q26+'10'!Q26+'11'!Q26+'12'!Q26+'13'!Q26+'14'!Q26+'15'!Q26+'16'!Q26+'17'!Q26+'18'!Q26+'19'!Q26+'20'!Q26+'21'!Q26+'22'!Q26+'23'!Q26+'24'!Q26+'25'!Q26+'26'!Q26+'27'!Q26+'28'!Q26+'29'!Q26+'30'!Q26+'31'!Q26</f>
        <v>2280</v>
      </c>
      <c r="R26" s="24">
        <f t="shared" si="3"/>
        <v>268231.44750000001</v>
      </c>
      <c r="S26" s="25">
        <f t="shared" si="4"/>
        <v>2415.9544999999998</v>
      </c>
      <c r="T26" s="27">
        <f t="shared" si="5"/>
        <v>135.95449999999983</v>
      </c>
    </row>
    <row r="27" spans="1:20" ht="16.5" thickBot="1" x14ac:dyDescent="0.3">
      <c r="A27" s="28">
        <v>21</v>
      </c>
      <c r="B27" s="20">
        <v>1908446154</v>
      </c>
      <c r="C27" s="20" t="s">
        <v>36</v>
      </c>
      <c r="D27" s="21">
        <f>'1'!D27+'2'!D27+'3'!D27+'4'!D27+'5'!D27+'6'!D27+'7'!D27+'8'!D27+'9'!D27+'10'!D27+'11'!D27+'12'!D27+'13'!D27+'14'!D27+'15'!D27+'16'!D27+'17'!D27+'18'!D27+'19'!D27+'20'!D27+'21'!D27+'22'!D27+'23'!D27+'24'!D27+'25'!D27+'26'!D27+'27'!D27+'28'!D27+'29'!D27+'30'!D27+'31'!D27</f>
        <v>189993</v>
      </c>
      <c r="E27" s="21">
        <f>'1'!E27+'2'!E27+'3'!E27+'4'!E27+'5'!E27+'6'!E27+'7'!E27+'8'!E27+'9'!E27+'10'!E27+'11'!E27+'12'!E27+'13'!E27+'14'!E27+'15'!E27+'16'!E27+'17'!E27+'18'!E27+'19'!E27+'20'!E27+'21'!E27+'22'!E27+'23'!E27+'24'!E27+'25'!E27+'26'!E27+'27'!E27+'28'!E27+'29'!E27+'30'!E27+'31'!E27</f>
        <v>0</v>
      </c>
      <c r="F27" s="21">
        <f>'1'!F27+'2'!F27+'3'!F27+'4'!F27+'5'!F27+'6'!F27+'7'!F27+'8'!F27+'9'!F27+'10'!F27+'11'!F27+'12'!F27+'13'!F27+'14'!F27+'15'!F27+'16'!F27+'17'!F27+'18'!F27+'19'!F27+'20'!F27+'21'!F27+'22'!F27+'23'!F27+'24'!F27+'25'!F27+'26'!F27+'27'!F27+'28'!F27+'29'!F27+'30'!F27+'31'!F27</f>
        <v>0</v>
      </c>
      <c r="G27" s="21">
        <f>'1'!G27+'2'!G27+'3'!G27+'4'!G27+'5'!G27+'6'!G27+'7'!G27+'8'!G27+'9'!G27+'10'!G27+'11'!G27+'12'!G27+'13'!G27+'14'!G27+'15'!G27+'16'!G27+'17'!G27+'18'!G27+'19'!G27+'20'!G27+'21'!G27+'22'!G27+'23'!G27+'24'!G27+'25'!G27+'26'!G27+'27'!G27+'28'!G27+'29'!G27+'30'!G27+'31'!G27</f>
        <v>0</v>
      </c>
      <c r="H27" s="21">
        <f>'1'!H27+'2'!H27+'3'!H27+'4'!H27+'5'!H27+'6'!H27+'7'!H27+'8'!H27+'9'!H27+'10'!H27+'11'!H27+'12'!H27+'13'!H27+'14'!H27+'15'!H27+'16'!H27+'17'!H27+'18'!H27+'19'!H27+'20'!H27+'21'!H27+'22'!H27+'23'!H27+'24'!H27+'25'!H27+'26'!H27+'27'!H27+'28'!H27+'29'!H27+'30'!H27+'31'!H27</f>
        <v>0</v>
      </c>
      <c r="I27" s="21">
        <f>'1'!I27+'2'!I27+'3'!I27+'4'!I27+'5'!I27+'6'!I27+'7'!I27+'8'!I27+'9'!I27+'10'!I27+'11'!I27+'12'!I27+'13'!I27+'14'!I27+'15'!I27+'16'!I27+'17'!I27+'18'!I27+'19'!I27+'20'!I27+'21'!I27+'22'!I27+'23'!I27+'24'!I27+'25'!I27+'26'!I27+'27'!I27+'28'!I27+'29'!I27+'30'!I27+'31'!I27</f>
        <v>21</v>
      </c>
      <c r="J27" s="21">
        <f>'1'!J27+'2'!J27+'3'!J27+'4'!J27+'5'!J27+'6'!J27+'7'!J27+'8'!J27+'9'!J27+'10'!J27+'11'!J27+'12'!J27+'13'!J27+'14'!J27+'15'!J27+'16'!J27+'17'!J27+'18'!J27+'19'!J27+'20'!J27+'21'!J27+'22'!J27+'23'!J27+'24'!J27+'25'!J27+'26'!J27+'27'!J27+'28'!J27+'29'!J27+'30'!J27+'31'!J27</f>
        <v>1</v>
      </c>
      <c r="K27" s="21">
        <f>'1'!K27+'2'!K27+'3'!K27+'4'!K27+'5'!K27+'6'!K27+'7'!K27+'8'!K27+'9'!K27+'10'!K27+'11'!K27+'12'!K27+'13'!K27+'14'!K27+'15'!K27+'16'!K27+'17'!K27+'18'!K27+'19'!K27+'20'!K27+'21'!K27+'22'!K27+'23'!K27+'24'!K27+'25'!K27+'26'!K27+'27'!K27+'28'!K27+'29'!K27+'30'!K27+'31'!K27</f>
        <v>1</v>
      </c>
      <c r="L27" s="21">
        <f>'1'!L27+'2'!L27+'3'!L27+'4'!L27+'5'!L27+'6'!L27+'7'!L27+'8'!L27+'9'!L27+'10'!L27+'11'!L27+'12'!L27+'13'!L27+'14'!L27+'15'!L27+'16'!L27+'17'!L27+'18'!L27+'19'!L27+'20'!L27+'21'!L27+'22'!L27+'23'!L27+'24'!L27+'25'!L27+'26'!L27+'27'!L27+'28'!L27+'29'!L27+'30'!L27+'31'!L27</f>
        <v>0</v>
      </c>
      <c r="M27" s="31">
        <f t="shared" si="0"/>
        <v>189993</v>
      </c>
      <c r="N27" s="40">
        <f t="shared" si="1"/>
        <v>194377</v>
      </c>
      <c r="O27" s="25">
        <f t="shared" si="2"/>
        <v>5224.8074999999999</v>
      </c>
      <c r="P27" s="41"/>
      <c r="Q27" s="26">
        <f>'1'!Q27+'2'!Q27+'3'!Q27+'4'!Q27+'5'!Q27+'6'!Q27+'7'!Q27+'8'!Q27+'9'!Q27+'10'!Q27+'11'!Q27+'12'!Q27+'13'!Q27+'14'!Q27+'15'!Q27+'16'!Q27+'17'!Q27+'18'!Q27+'19'!Q27+'20'!Q27+'21'!Q27+'22'!Q27+'23'!Q27+'24'!Q27+'25'!Q27+'26'!Q27+'27'!Q27+'28'!Q27+'29'!Q27+'30'!Q27+'31'!Q27</f>
        <v>2150</v>
      </c>
      <c r="R27" s="24">
        <f t="shared" si="3"/>
        <v>187002.1925</v>
      </c>
      <c r="S27" s="42">
        <f t="shared" si="4"/>
        <v>1804.9334999999999</v>
      </c>
      <c r="T27" s="43">
        <f t="shared" si="5"/>
        <v>-345.06650000000013</v>
      </c>
    </row>
    <row r="28" spans="1:20" ht="16.5" thickBot="1" x14ac:dyDescent="0.3">
      <c r="A28" s="92" t="s">
        <v>37</v>
      </c>
      <c r="B28" s="93"/>
      <c r="C28" s="94"/>
      <c r="D28" s="44">
        <f>SUM(D7:D27)</f>
        <v>5343739</v>
      </c>
      <c r="E28" s="45">
        <f>SUM(E7:E27)</f>
        <v>3030</v>
      </c>
      <c r="F28" s="45">
        <f t="shared" ref="F28:T28" si="6">SUM(F7:F27)</f>
        <v>4530</v>
      </c>
      <c r="G28" s="45">
        <f t="shared" si="6"/>
        <v>4860</v>
      </c>
      <c r="H28" s="45">
        <f t="shared" si="6"/>
        <v>19470</v>
      </c>
      <c r="I28" s="45">
        <f t="shared" si="6"/>
        <v>2007</v>
      </c>
      <c r="J28" s="45">
        <f t="shared" si="6"/>
        <v>294</v>
      </c>
      <c r="K28" s="45">
        <f t="shared" si="6"/>
        <v>402</v>
      </c>
      <c r="L28" s="45">
        <f t="shared" si="6"/>
        <v>4</v>
      </c>
      <c r="M28" s="45">
        <f t="shared" si="6"/>
        <v>5668609</v>
      </c>
      <c r="N28" s="45">
        <f t="shared" si="6"/>
        <v>6181664</v>
      </c>
      <c r="O28" s="46">
        <f t="shared" si="6"/>
        <v>155886.7475</v>
      </c>
      <c r="P28" s="45">
        <f t="shared" si="6"/>
        <v>0</v>
      </c>
      <c r="Q28" s="45">
        <f t="shared" si="6"/>
        <v>42852</v>
      </c>
      <c r="R28" s="45">
        <f t="shared" si="6"/>
        <v>5982925.2524999995</v>
      </c>
      <c r="S28" s="45">
        <f t="shared" si="6"/>
        <v>53851.785500000005</v>
      </c>
      <c r="T28" s="47">
        <f t="shared" si="6"/>
        <v>10999.785499999998</v>
      </c>
    </row>
    <row r="29" spans="1:20" ht="15.75" thickBot="1" x14ac:dyDescent="0.3">
      <c r="A29" s="95" t="s">
        <v>38</v>
      </c>
      <c r="B29" s="96"/>
      <c r="C29" s="97"/>
      <c r="D29" s="48">
        <f>D4+D5-D28</f>
        <v>354755</v>
      </c>
      <c r="E29" s="48">
        <f t="shared" ref="E29:L29" si="7">E4+E5-E28</f>
        <v>1520</v>
      </c>
      <c r="F29" s="48">
        <f t="shared" si="7"/>
        <v>8630</v>
      </c>
      <c r="G29" s="48">
        <f t="shared" si="7"/>
        <v>140</v>
      </c>
      <c r="H29" s="48">
        <f t="shared" si="7"/>
        <v>4000</v>
      </c>
      <c r="I29" s="48">
        <f t="shared" si="7"/>
        <v>539</v>
      </c>
      <c r="J29" s="48">
        <f t="shared" si="7"/>
        <v>86</v>
      </c>
      <c r="K29" s="48">
        <f t="shared" si="7"/>
        <v>301</v>
      </c>
      <c r="L29" s="48">
        <f t="shared" si="7"/>
        <v>35</v>
      </c>
      <c r="M29" s="98"/>
      <c r="N29" s="99"/>
      <c r="O29" s="99"/>
      <c r="P29" s="99"/>
      <c r="Q29" s="99"/>
      <c r="R29" s="99"/>
      <c r="S29" s="99"/>
      <c r="T29" s="10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  <row r="31" spans="1:20" ht="25.5" customHeight="1" x14ac:dyDescent="0.25">
      <c r="D31" s="57" t="s">
        <v>58</v>
      </c>
      <c r="E31" s="57">
        <f>E29*20+F29*10+G29*9+H29*9</f>
        <v>153960</v>
      </c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44" priority="44" operator="equal">
      <formula>212030016606640</formula>
    </cfRule>
  </conditionalFormatting>
  <conditionalFormatting sqref="D29 E28:K29 E4 E6">
    <cfRule type="cellIs" dxfId="43" priority="42" operator="equal">
      <formula>$E$4</formula>
    </cfRule>
    <cfRule type="cellIs" dxfId="42" priority="43" operator="equal">
      <formula>2120</formula>
    </cfRule>
  </conditionalFormatting>
  <conditionalFormatting sqref="D29:E29 F28:F29 F4 F6">
    <cfRule type="cellIs" dxfId="41" priority="40" operator="equal">
      <formula>$F$4</formula>
    </cfRule>
    <cfRule type="cellIs" dxfId="40" priority="41" operator="equal">
      <formula>300</formula>
    </cfRule>
  </conditionalFormatting>
  <conditionalFormatting sqref="G28:G29 G4 G6">
    <cfRule type="cellIs" dxfId="39" priority="38" operator="equal">
      <formula>$G$4</formula>
    </cfRule>
    <cfRule type="cellIs" dxfId="38" priority="39" operator="equal">
      <formula>1660</formula>
    </cfRule>
  </conditionalFormatting>
  <conditionalFormatting sqref="H28:H29 H4 H6">
    <cfRule type="cellIs" dxfId="37" priority="36" operator="equal">
      <formula>$H$4</formula>
    </cfRule>
    <cfRule type="cellIs" dxfId="36" priority="37" operator="equal">
      <formula>6640</formula>
    </cfRule>
  </conditionalFormatting>
  <conditionalFormatting sqref="T6:T28">
    <cfRule type="cellIs" dxfId="35" priority="35" operator="lessThan">
      <formula>0</formula>
    </cfRule>
  </conditionalFormatting>
  <conditionalFormatting sqref="T7:T27">
    <cfRule type="cellIs" dxfId="34" priority="32" operator="lessThan">
      <formula>0</formula>
    </cfRule>
    <cfRule type="cellIs" dxfId="33" priority="33" operator="lessThan">
      <formula>0</formula>
    </cfRule>
    <cfRule type="cellIs" dxfId="32" priority="34" operator="lessThan">
      <formula>0</formula>
    </cfRule>
  </conditionalFormatting>
  <conditionalFormatting sqref="E28:K28 E4 E6">
    <cfRule type="cellIs" dxfId="31" priority="31" operator="equal">
      <formula>$E$4</formula>
    </cfRule>
  </conditionalFormatting>
  <conditionalFormatting sqref="D28:D29 D6 D4:M4">
    <cfRule type="cellIs" dxfId="30" priority="30" operator="equal">
      <formula>$D$4</formula>
    </cfRule>
  </conditionalFormatting>
  <conditionalFormatting sqref="I28:I29 I4 I6">
    <cfRule type="cellIs" dxfId="29" priority="29" operator="equal">
      <formula>$I$4</formula>
    </cfRule>
  </conditionalFormatting>
  <conditionalFormatting sqref="J28:J29 J4 J6">
    <cfRule type="cellIs" dxfId="28" priority="28" operator="equal">
      <formula>$J$4</formula>
    </cfRule>
  </conditionalFormatting>
  <conditionalFormatting sqref="K28:K29 K4 K6">
    <cfRule type="cellIs" dxfId="27" priority="27" operator="equal">
      <formula>$K$4</formula>
    </cfRule>
  </conditionalFormatting>
  <conditionalFormatting sqref="M4:M6">
    <cfRule type="cellIs" dxfId="26" priority="26" operator="equal">
      <formula>$L$4</formula>
    </cfRule>
  </conditionalFormatting>
  <conditionalFormatting sqref="T7:T28">
    <cfRule type="cellIs" dxfId="25" priority="23" operator="lessThan">
      <formula>0</formula>
    </cfRule>
    <cfRule type="cellIs" dxfId="24" priority="24" operator="lessThan">
      <formula>0</formula>
    </cfRule>
    <cfRule type="cellIs" dxfId="23" priority="25" operator="lessThan">
      <formula>0</formula>
    </cfRule>
  </conditionalFormatting>
  <conditionalFormatting sqref="T6:T28">
    <cfRule type="cellIs" dxfId="22" priority="21" operator="lessThan">
      <formula>0</formula>
    </cfRule>
  </conditionalFormatting>
  <conditionalFormatting sqref="T7:T27">
    <cfRule type="cellIs" dxfId="21" priority="18" operator="lessThan">
      <formula>0</formula>
    </cfRule>
    <cfRule type="cellIs" dxfId="20" priority="19" operator="lessThan">
      <formula>0</formula>
    </cfRule>
    <cfRule type="cellIs" dxfId="19" priority="20" operator="lessThan">
      <formula>0</formula>
    </cfRule>
  </conditionalFormatting>
  <conditionalFormatting sqref="T7:T28">
    <cfRule type="cellIs" dxfId="18" priority="15" operator="lessThan">
      <formula>0</formula>
    </cfRule>
    <cfRule type="cellIs" dxfId="17" priority="16" operator="lessThan">
      <formula>0</formula>
    </cfRule>
    <cfRule type="cellIs" dxfId="16" priority="17" operator="lessThan">
      <formula>0</formula>
    </cfRule>
  </conditionalFormatting>
  <conditionalFormatting sqref="L4 L6 L28:L29">
    <cfRule type="cellIs" dxfId="15" priority="13" operator="equal">
      <formula>$L$4</formula>
    </cfRule>
  </conditionalFormatting>
  <conditionalFormatting sqref="D7:S7 D8:L27 Q8:Q27">
    <cfRule type="cellIs" dxfId="14" priority="12" operator="greaterThan">
      <formula>0</formula>
    </cfRule>
  </conditionalFormatting>
  <conditionalFormatting sqref="D9:S9">
    <cfRule type="cellIs" dxfId="13" priority="11" operator="greaterThan">
      <formula>0</formula>
    </cfRule>
  </conditionalFormatting>
  <conditionalFormatting sqref="D11:S11">
    <cfRule type="cellIs" dxfId="12" priority="10" operator="greaterThan">
      <formula>0</formula>
    </cfRule>
  </conditionalFormatting>
  <conditionalFormatting sqref="D13:S13">
    <cfRule type="cellIs" dxfId="11" priority="9" operator="greaterThan">
      <formula>0</formula>
    </cfRule>
  </conditionalFormatting>
  <conditionalFormatting sqref="D15:S15">
    <cfRule type="cellIs" dxfId="10" priority="8" operator="greaterThan">
      <formula>0</formula>
    </cfRule>
  </conditionalFormatting>
  <conditionalFormatting sqref="D17:S17">
    <cfRule type="cellIs" dxfId="9" priority="7" operator="greaterThan">
      <formula>0</formula>
    </cfRule>
  </conditionalFormatting>
  <conditionalFormatting sqref="D19:S19">
    <cfRule type="cellIs" dxfId="8" priority="6" operator="greaterThan">
      <formula>0</formula>
    </cfRule>
  </conditionalFormatting>
  <conditionalFormatting sqref="D21:S21">
    <cfRule type="cellIs" dxfId="7" priority="5" operator="greaterThan">
      <formula>0</formula>
    </cfRule>
  </conditionalFormatting>
  <conditionalFormatting sqref="D23:S23">
    <cfRule type="cellIs" dxfId="6" priority="4" operator="greaterThan">
      <formula>0</formula>
    </cfRule>
  </conditionalFormatting>
  <conditionalFormatting sqref="D25:S25">
    <cfRule type="cellIs" dxfId="5" priority="3" operator="greaterThan">
      <formula>0</formula>
    </cfRule>
  </conditionalFormatting>
  <conditionalFormatting sqref="D27:S27">
    <cfRule type="cellIs" dxfId="4" priority="2" operator="greaterThan">
      <formula>0</formula>
    </cfRule>
  </conditionalFormatting>
  <conditionalFormatting sqref="D5:L5">
    <cfRule type="cellIs" dxfId="3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topLeftCell="A13" workbookViewId="0">
      <selection activeCell="E33" sqref="E33"/>
    </sheetView>
  </sheetViews>
  <sheetFormatPr defaultRowHeight="15" x14ac:dyDescent="0.25"/>
  <cols>
    <col min="1" max="1" width="16.7109375" customWidth="1"/>
    <col min="2" max="2" width="13.7109375" customWidth="1"/>
    <col min="3" max="3" width="12.28515625" customWidth="1"/>
    <col min="4" max="4" width="14.140625" customWidth="1"/>
    <col min="5" max="5" width="12.140625" customWidth="1"/>
  </cols>
  <sheetData>
    <row r="1" spans="1:6" ht="26.25" x14ac:dyDescent="0.4">
      <c r="A1" s="116" t="s">
        <v>77</v>
      </c>
      <c r="B1" s="117"/>
      <c r="C1" s="117"/>
      <c r="D1" s="117"/>
      <c r="E1" s="118"/>
      <c r="F1" s="53"/>
    </row>
    <row r="2" spans="1:6" ht="18.75" x14ac:dyDescent="0.3">
      <c r="A2" s="84" t="s">
        <v>5</v>
      </c>
      <c r="B2" s="85" t="s">
        <v>54</v>
      </c>
      <c r="C2" s="90" t="s">
        <v>79</v>
      </c>
      <c r="D2" s="86" t="s">
        <v>55</v>
      </c>
      <c r="E2" s="54" t="s">
        <v>78</v>
      </c>
      <c r="F2" s="55"/>
    </row>
    <row r="3" spans="1:6" ht="18.75" x14ac:dyDescent="0.3">
      <c r="A3" s="84" t="s">
        <v>23</v>
      </c>
      <c r="B3" s="84">
        <v>60000</v>
      </c>
      <c r="C3" s="84">
        <f>Total!E7*20+Total!F7*10+Total!G7*9+Total!H7*9</f>
        <v>12810</v>
      </c>
      <c r="D3" s="84">
        <f>B3-C3</f>
        <v>47190</v>
      </c>
      <c r="E3" s="87">
        <f>C3/B3</f>
        <v>0.2135</v>
      </c>
    </row>
    <row r="4" spans="1:6" ht="18.75" x14ac:dyDescent="0.3">
      <c r="A4" s="84" t="s">
        <v>31</v>
      </c>
      <c r="B4" s="84">
        <v>35000</v>
      </c>
      <c r="C4" s="84">
        <f>Total!E8*20+Total!F8*10+Total!G8*9+Total!H8*9</f>
        <v>14070</v>
      </c>
      <c r="D4" s="84">
        <f t="shared" ref="D4:D23" si="0">B4-C4</f>
        <v>20930</v>
      </c>
      <c r="E4" s="87">
        <f t="shared" ref="E4:E23" si="1">C4/B4</f>
        <v>0.40200000000000002</v>
      </c>
    </row>
    <row r="5" spans="1:6" ht="18.75" x14ac:dyDescent="0.3">
      <c r="A5" s="84" t="s">
        <v>24</v>
      </c>
      <c r="B5" s="84">
        <v>75000</v>
      </c>
      <c r="C5" s="84">
        <f>Total!E9*20+Total!F9*10+Total!G9*9+Total!H9*9</f>
        <v>37210</v>
      </c>
      <c r="D5" s="84">
        <f t="shared" si="0"/>
        <v>37790</v>
      </c>
      <c r="E5" s="87">
        <f t="shared" si="1"/>
        <v>0.49613333333333332</v>
      </c>
    </row>
    <row r="6" spans="1:6" ht="18.75" x14ac:dyDescent="0.3">
      <c r="A6" s="84" t="s">
        <v>25</v>
      </c>
      <c r="B6" s="84">
        <v>30000</v>
      </c>
      <c r="C6" s="84">
        <f>Total!E10*20+Total!F10*10+Total!G10*9+Total!H10*9</f>
        <v>6970</v>
      </c>
      <c r="D6" s="84">
        <f t="shared" si="0"/>
        <v>23030</v>
      </c>
      <c r="E6" s="87">
        <f t="shared" si="1"/>
        <v>0.23233333333333334</v>
      </c>
    </row>
    <row r="7" spans="1:6" ht="18.75" x14ac:dyDescent="0.3">
      <c r="A7" s="84" t="s">
        <v>26</v>
      </c>
      <c r="B7" s="84">
        <v>35000</v>
      </c>
      <c r="C7" s="84">
        <f>Total!E11*20+Total!F11*10+Total!G11*9+Total!H11*9</f>
        <v>26550</v>
      </c>
      <c r="D7" s="84">
        <f t="shared" si="0"/>
        <v>8450</v>
      </c>
      <c r="E7" s="88">
        <f t="shared" si="1"/>
        <v>0.75857142857142856</v>
      </c>
      <c r="F7" s="56"/>
    </row>
    <row r="8" spans="1:6" ht="18.75" x14ac:dyDescent="0.3">
      <c r="A8" s="84" t="s">
        <v>27</v>
      </c>
      <c r="B8" s="84">
        <v>30000</v>
      </c>
      <c r="C8" s="84">
        <f>Total!E12*20+Total!F12*10+Total!G12*9+Total!H12*9</f>
        <v>12600</v>
      </c>
      <c r="D8" s="84">
        <f t="shared" si="0"/>
        <v>17400</v>
      </c>
      <c r="E8" s="87">
        <f t="shared" si="1"/>
        <v>0.42</v>
      </c>
    </row>
    <row r="9" spans="1:6" ht="18.75" x14ac:dyDescent="0.3">
      <c r="A9" s="84" t="s">
        <v>41</v>
      </c>
      <c r="B9" s="84">
        <v>30000</v>
      </c>
      <c r="C9" s="84">
        <f>Total!E13*20+Total!F13*10+Total!G13*9+Total!H13*9</f>
        <v>12850</v>
      </c>
      <c r="D9" s="84">
        <f t="shared" si="0"/>
        <v>17150</v>
      </c>
      <c r="E9" s="87">
        <f t="shared" si="1"/>
        <v>0.42833333333333334</v>
      </c>
    </row>
    <row r="10" spans="1:6" ht="18.75" x14ac:dyDescent="0.3">
      <c r="A10" s="84" t="s">
        <v>43</v>
      </c>
      <c r="B10" s="84">
        <v>70000</v>
      </c>
      <c r="C10" s="84">
        <f>Total!E14*20+Total!F14*10+Total!G14*9+Total!H14*9</f>
        <v>15290</v>
      </c>
      <c r="D10" s="84">
        <f t="shared" si="0"/>
        <v>54710</v>
      </c>
      <c r="E10" s="87">
        <f t="shared" si="1"/>
        <v>0.21842857142857142</v>
      </c>
    </row>
    <row r="11" spans="1:6" ht="18.75" x14ac:dyDescent="0.3">
      <c r="A11" s="84" t="s">
        <v>28</v>
      </c>
      <c r="B11" s="84">
        <v>70000</v>
      </c>
      <c r="C11" s="84">
        <f>Total!E15*20+Total!F15*10+Total!G15*9+Total!H15*9</f>
        <v>14700</v>
      </c>
      <c r="D11" s="84">
        <f t="shared" si="0"/>
        <v>55300</v>
      </c>
      <c r="E11" s="87">
        <f t="shared" si="1"/>
        <v>0.21</v>
      </c>
    </row>
    <row r="12" spans="1:6" ht="18.75" x14ac:dyDescent="0.3">
      <c r="A12" s="84" t="s">
        <v>29</v>
      </c>
      <c r="B12" s="84">
        <v>70000</v>
      </c>
      <c r="C12" s="84">
        <f>Total!E16*20+Total!F16*10+Total!G16*9+Total!H16*9</f>
        <v>19500</v>
      </c>
      <c r="D12" s="84">
        <f t="shared" si="0"/>
        <v>50500</v>
      </c>
      <c r="E12" s="87">
        <f t="shared" si="1"/>
        <v>0.27857142857142858</v>
      </c>
    </row>
    <row r="13" spans="1:6" ht="18.75" x14ac:dyDescent="0.3">
      <c r="A13" s="84" t="s">
        <v>30</v>
      </c>
      <c r="B13" s="84">
        <v>55000</v>
      </c>
      <c r="C13" s="84">
        <f>Total!E17*20+Total!F17*10+Total!G17*9+Total!H17*9</f>
        <v>18760</v>
      </c>
      <c r="D13" s="84">
        <f t="shared" si="0"/>
        <v>36240</v>
      </c>
      <c r="E13" s="87">
        <f t="shared" si="1"/>
        <v>0.34109090909090911</v>
      </c>
    </row>
    <row r="14" spans="1:6" ht="18.75" x14ac:dyDescent="0.3">
      <c r="A14" s="84" t="s">
        <v>56</v>
      </c>
      <c r="B14" s="84">
        <v>40000</v>
      </c>
      <c r="C14" s="84">
        <f>Total!E18*20+Total!F18*10+Total!G18*9+Total!H18*9</f>
        <v>13600</v>
      </c>
      <c r="D14" s="84">
        <f t="shared" si="0"/>
        <v>26400</v>
      </c>
      <c r="E14" s="87">
        <f t="shared" si="1"/>
        <v>0.34</v>
      </c>
    </row>
    <row r="15" spans="1:6" ht="18.75" x14ac:dyDescent="0.3">
      <c r="A15" s="84" t="s">
        <v>42</v>
      </c>
      <c r="B15" s="84">
        <v>55000</v>
      </c>
      <c r="C15" s="84">
        <f>Total!E19*20+Total!F19*10+Total!G19*9+Total!H19*9</f>
        <v>14860</v>
      </c>
      <c r="D15" s="84">
        <f t="shared" si="0"/>
        <v>40140</v>
      </c>
      <c r="E15" s="87">
        <f t="shared" si="1"/>
        <v>0.27018181818181819</v>
      </c>
    </row>
    <row r="16" spans="1:6" ht="18.75" x14ac:dyDescent="0.3">
      <c r="A16" s="84" t="s">
        <v>48</v>
      </c>
      <c r="B16" s="84">
        <v>30000</v>
      </c>
      <c r="C16" s="84">
        <f>Total!E20*20+Total!F20*10+Total!G20*9+Total!H20*9</f>
        <v>3080</v>
      </c>
      <c r="D16" s="84">
        <f t="shared" si="0"/>
        <v>26920</v>
      </c>
      <c r="E16" s="89">
        <f t="shared" si="1"/>
        <v>0.10266666666666667</v>
      </c>
    </row>
    <row r="17" spans="1:5" ht="18.75" x14ac:dyDescent="0.3">
      <c r="A17" s="84" t="s">
        <v>44</v>
      </c>
      <c r="B17" s="84">
        <v>30000</v>
      </c>
      <c r="C17" s="84">
        <f>Total!E21*20+Total!F21*10+Total!G21*9+Total!H21*9</f>
        <v>10430</v>
      </c>
      <c r="D17" s="84">
        <f t="shared" si="0"/>
        <v>19570</v>
      </c>
      <c r="E17" s="87">
        <f t="shared" si="1"/>
        <v>0.34766666666666668</v>
      </c>
    </row>
    <row r="18" spans="1:5" ht="18.75" x14ac:dyDescent="0.3">
      <c r="A18" s="84" t="s">
        <v>32</v>
      </c>
      <c r="B18" s="84">
        <v>75000</v>
      </c>
      <c r="C18" s="84">
        <f>Total!E22*20+Total!F22*10+Total!G22*9+Total!H22*9</f>
        <v>22880</v>
      </c>
      <c r="D18" s="84">
        <f t="shared" si="0"/>
        <v>52120</v>
      </c>
      <c r="E18" s="87">
        <f t="shared" si="1"/>
        <v>0.30506666666666665</v>
      </c>
    </row>
    <row r="19" spans="1:5" ht="18.75" x14ac:dyDescent="0.3">
      <c r="A19" s="84" t="s">
        <v>33</v>
      </c>
      <c r="B19" s="84">
        <v>30000</v>
      </c>
      <c r="C19" s="84">
        <f>Total!E23*20+Total!F23*10+Total!G23*9+Total!H23*9</f>
        <v>3600</v>
      </c>
      <c r="D19" s="84">
        <f t="shared" si="0"/>
        <v>26400</v>
      </c>
      <c r="E19" s="87">
        <f t="shared" si="1"/>
        <v>0.12</v>
      </c>
    </row>
    <row r="20" spans="1:5" ht="18.75" x14ac:dyDescent="0.3">
      <c r="A20" s="84" t="s">
        <v>34</v>
      </c>
      <c r="B20" s="84">
        <v>75000</v>
      </c>
      <c r="C20" s="84">
        <f>Total!E24*20+Total!F24*10+Total!G24*9+Total!H24*9</f>
        <v>34680</v>
      </c>
      <c r="D20" s="84">
        <f t="shared" si="0"/>
        <v>40320</v>
      </c>
      <c r="E20" s="87">
        <f t="shared" si="1"/>
        <v>0.46239999999999998</v>
      </c>
    </row>
    <row r="21" spans="1:5" ht="18.75" x14ac:dyDescent="0.3">
      <c r="A21" s="84" t="s">
        <v>35</v>
      </c>
      <c r="B21" s="84">
        <v>35000</v>
      </c>
      <c r="C21" s="84">
        <f>Total!E25*20+Total!F25*10+Total!G25*9+Total!H25*9</f>
        <v>14880</v>
      </c>
      <c r="D21" s="84">
        <f t="shared" si="0"/>
        <v>20120</v>
      </c>
      <c r="E21" s="87">
        <f t="shared" si="1"/>
        <v>0.42514285714285716</v>
      </c>
    </row>
    <row r="22" spans="1:5" ht="18.75" x14ac:dyDescent="0.3">
      <c r="A22" s="84" t="s">
        <v>45</v>
      </c>
      <c r="B22" s="84">
        <v>35000</v>
      </c>
      <c r="C22" s="84">
        <f>Total!E26*20+Total!F26*10+Total!G26*9+Total!H26*9</f>
        <v>15550</v>
      </c>
      <c r="D22" s="84">
        <f t="shared" si="0"/>
        <v>19450</v>
      </c>
      <c r="E22" s="87">
        <f t="shared" si="1"/>
        <v>0.44428571428571428</v>
      </c>
    </row>
    <row r="23" spans="1:5" ht="18.75" x14ac:dyDescent="0.3">
      <c r="A23" s="86" t="s">
        <v>36</v>
      </c>
      <c r="B23" s="86">
        <v>35000</v>
      </c>
      <c r="C23" s="86">
        <f>Total!E27*20+Total!F27*10+Total!G27*9+Total!H27*9</f>
        <v>0</v>
      </c>
      <c r="D23" s="86">
        <f t="shared" si="0"/>
        <v>35000</v>
      </c>
      <c r="E23" s="91">
        <f t="shared" si="1"/>
        <v>0</v>
      </c>
    </row>
    <row r="24" spans="1:5" ht="21" x14ac:dyDescent="0.35">
      <c r="A24" s="82" t="s">
        <v>57</v>
      </c>
      <c r="B24" s="82">
        <f>SUM(B3:B23)</f>
        <v>1000000</v>
      </c>
      <c r="C24" s="82">
        <f>SUM(C3:C23)</f>
        <v>324870</v>
      </c>
      <c r="D24" s="82">
        <f>SUM(D3:D23)</f>
        <v>675130</v>
      </c>
      <c r="E24" s="83">
        <f>C24/B24</f>
        <v>0.32486999999999999</v>
      </c>
    </row>
  </sheetData>
  <mergeCells count="1">
    <mergeCell ref="A1:E1"/>
  </mergeCells>
  <conditionalFormatting sqref="D3:D24">
    <cfRule type="cellIs" dxfId="2" priority="4" operator="lessThan">
      <formula>0</formula>
    </cfRule>
  </conditionalFormatting>
  <conditionalFormatting sqref="E24">
    <cfRule type="cellIs" dxfId="1" priority="2" operator="lessThan">
      <formula>0</formula>
    </cfRule>
  </conditionalFormatting>
  <conditionalFormatting sqref="E3:E22">
    <cfRule type="cellIs" dxfId="0" priority="1" operator="lessThan">
      <formula>0.2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7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0" ht="15.75" thickBo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20" ht="18.75" x14ac:dyDescent="0.25">
      <c r="A3" s="102" t="s">
        <v>51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0" x14ac:dyDescent="0.25">
      <c r="A4" s="106" t="s">
        <v>1</v>
      </c>
      <c r="B4" s="106"/>
      <c r="C4" s="1"/>
      <c r="D4" s="2">
        <f>'3'!D29</f>
        <v>581471</v>
      </c>
      <c r="E4" s="2">
        <f>'3'!E29</f>
        <v>4290</v>
      </c>
      <c r="F4" s="2">
        <f>'3'!F29</f>
        <v>12830</v>
      </c>
      <c r="G4" s="2">
        <f>'3'!G29</f>
        <v>0</v>
      </c>
      <c r="H4" s="2">
        <f>'3'!H29</f>
        <v>9950</v>
      </c>
      <c r="I4" s="2">
        <f>'3'!I29</f>
        <v>401</v>
      </c>
      <c r="J4" s="2">
        <f>'3'!J29</f>
        <v>147</v>
      </c>
      <c r="K4" s="2">
        <f>'3'!K29</f>
        <v>145</v>
      </c>
      <c r="L4" s="2">
        <f>'3'!L29</f>
        <v>37</v>
      </c>
      <c r="M4" s="3"/>
      <c r="N4" s="107"/>
      <c r="O4" s="107"/>
      <c r="P4" s="107"/>
      <c r="Q4" s="107"/>
      <c r="R4" s="107"/>
      <c r="S4" s="107"/>
      <c r="T4" s="107"/>
    </row>
    <row r="5" spans="1:20" x14ac:dyDescent="0.25">
      <c r="A5" s="106" t="s">
        <v>2</v>
      </c>
      <c r="B5" s="106"/>
      <c r="C5" s="1"/>
      <c r="D5" s="1">
        <v>311688</v>
      </c>
      <c r="E5" s="4"/>
      <c r="F5" s="4"/>
      <c r="G5" s="4"/>
      <c r="H5" s="4"/>
      <c r="I5" s="1">
        <v>500</v>
      </c>
      <c r="J5" s="1"/>
      <c r="K5" s="1"/>
      <c r="L5" s="1"/>
      <c r="M5" s="5"/>
      <c r="N5" s="107"/>
      <c r="O5" s="107"/>
      <c r="P5" s="107"/>
      <c r="Q5" s="107"/>
      <c r="R5" s="107"/>
      <c r="S5" s="107"/>
      <c r="T5" s="10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13000</v>
      </c>
      <c r="E7" s="22"/>
      <c r="F7" s="22"/>
      <c r="G7" s="22"/>
      <c r="H7" s="22"/>
      <c r="I7" s="23">
        <v>30</v>
      </c>
      <c r="J7" s="23">
        <v>1</v>
      </c>
      <c r="K7" s="23">
        <v>1</v>
      </c>
      <c r="L7" s="23"/>
      <c r="M7" s="20">
        <f>D7+E7*20+F7*10+G7*9+H7*9</f>
        <v>13000</v>
      </c>
      <c r="N7" s="24">
        <f>D7+E7*20+F7*10+G7*9+H7*9+I7*191+J7*191+K7*182+L7*100</f>
        <v>19103</v>
      </c>
      <c r="O7" s="25">
        <f>M7*2.75%</f>
        <v>357.5</v>
      </c>
      <c r="P7" s="26">
        <v>4000</v>
      </c>
      <c r="Q7" s="26">
        <v>146</v>
      </c>
      <c r="R7" s="29">
        <f>M7-(M7*2.75%)+I7*191+J7*191+K7*182+L7*100-Q7</f>
        <v>18599.5</v>
      </c>
      <c r="S7" s="25">
        <f>M7*0.95%</f>
        <v>123.5</v>
      </c>
      <c r="T7" s="27">
        <f>S7-Q7</f>
        <v>-22.5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>
        <v>5258</v>
      </c>
      <c r="E8" s="30">
        <v>20</v>
      </c>
      <c r="F8" s="30">
        <v>20</v>
      </c>
      <c r="G8" s="30"/>
      <c r="H8" s="30">
        <v>40</v>
      </c>
      <c r="I8" s="20"/>
      <c r="J8" s="20"/>
      <c r="K8" s="20"/>
      <c r="L8" s="20"/>
      <c r="M8" s="20">
        <f t="shared" ref="M8:M27" si="0">D8+E8*20+F8*10+G8*9+H8*9</f>
        <v>6218</v>
      </c>
      <c r="N8" s="24">
        <f t="shared" ref="N8:N27" si="1">D8+E8*20+F8*10+G8*9+H8*9+I8*191+J8*191+K8*182+L8*100</f>
        <v>6218</v>
      </c>
      <c r="O8" s="25">
        <f t="shared" ref="O8:O27" si="2">M8*2.75%</f>
        <v>170.995</v>
      </c>
      <c r="P8" s="26">
        <v>1500</v>
      </c>
      <c r="Q8" s="26"/>
      <c r="R8" s="29">
        <f t="shared" ref="R8:R27" si="3">M8-(M8*2.75%)+I8*191+J8*191+K8*182+L8*100-Q8</f>
        <v>6047.0050000000001</v>
      </c>
      <c r="S8" s="25">
        <f t="shared" ref="S8:S27" si="4">M8*0.95%</f>
        <v>59.070999999999998</v>
      </c>
      <c r="T8" s="27">
        <f t="shared" ref="T8:T27" si="5">S8-Q8</f>
        <v>59.070999999999998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16349</v>
      </c>
      <c r="E9" s="30"/>
      <c r="F9" s="30">
        <v>10</v>
      </c>
      <c r="G9" s="30"/>
      <c r="H9" s="30">
        <v>120</v>
      </c>
      <c r="I9" s="20">
        <v>5</v>
      </c>
      <c r="J9" s="20"/>
      <c r="K9" s="20">
        <v>3</v>
      </c>
      <c r="L9" s="20"/>
      <c r="M9" s="20">
        <f t="shared" si="0"/>
        <v>17529</v>
      </c>
      <c r="N9" s="24">
        <f t="shared" si="1"/>
        <v>19030</v>
      </c>
      <c r="O9" s="25">
        <f t="shared" si="2"/>
        <v>482.04750000000001</v>
      </c>
      <c r="P9" s="26"/>
      <c r="Q9" s="26">
        <v>115</v>
      </c>
      <c r="R9" s="29">
        <f t="shared" si="3"/>
        <v>18432.952499999999</v>
      </c>
      <c r="S9" s="25">
        <f t="shared" si="4"/>
        <v>166.52549999999999</v>
      </c>
      <c r="T9" s="27">
        <f t="shared" si="5"/>
        <v>51.525499999999994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5075</v>
      </c>
      <c r="E10" s="30"/>
      <c r="F10" s="30"/>
      <c r="G10" s="30"/>
      <c r="H10" s="30">
        <v>100</v>
      </c>
      <c r="I10" s="20">
        <v>10</v>
      </c>
      <c r="J10" s="20"/>
      <c r="K10" s="20"/>
      <c r="L10" s="20"/>
      <c r="M10" s="20">
        <f t="shared" si="0"/>
        <v>5975</v>
      </c>
      <c r="N10" s="24">
        <f t="shared" si="1"/>
        <v>7885</v>
      </c>
      <c r="O10" s="25">
        <f t="shared" si="2"/>
        <v>164.3125</v>
      </c>
      <c r="P10" s="26"/>
      <c r="Q10" s="26">
        <v>31</v>
      </c>
      <c r="R10" s="29">
        <f t="shared" si="3"/>
        <v>7689.6875</v>
      </c>
      <c r="S10" s="25">
        <f t="shared" si="4"/>
        <v>56.762499999999996</v>
      </c>
      <c r="T10" s="27">
        <f t="shared" si="5"/>
        <v>25.762499999999996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6943</v>
      </c>
      <c r="E11" s="30"/>
      <c r="F11" s="30">
        <v>10</v>
      </c>
      <c r="G11" s="32"/>
      <c r="H11" s="30">
        <v>50</v>
      </c>
      <c r="I11" s="20">
        <v>8</v>
      </c>
      <c r="J11" s="20">
        <v>2</v>
      </c>
      <c r="K11" s="20">
        <v>5</v>
      </c>
      <c r="L11" s="20"/>
      <c r="M11" s="20">
        <f t="shared" si="0"/>
        <v>7493</v>
      </c>
      <c r="N11" s="24">
        <f t="shared" si="1"/>
        <v>10313</v>
      </c>
      <c r="O11" s="25">
        <f t="shared" si="2"/>
        <v>206.0575</v>
      </c>
      <c r="P11" s="26"/>
      <c r="Q11" s="26">
        <v>37</v>
      </c>
      <c r="R11" s="29">
        <f t="shared" si="3"/>
        <v>10069.942500000001</v>
      </c>
      <c r="S11" s="25">
        <f t="shared" si="4"/>
        <v>71.183499999999995</v>
      </c>
      <c r="T11" s="27">
        <f t="shared" si="5"/>
        <v>34.183499999999995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4806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4806</v>
      </c>
      <c r="N12" s="24">
        <f t="shared" si="1"/>
        <v>4806</v>
      </c>
      <c r="O12" s="25">
        <f t="shared" si="2"/>
        <v>132.16499999999999</v>
      </c>
      <c r="P12" s="26"/>
      <c r="Q12" s="26">
        <v>24</v>
      </c>
      <c r="R12" s="29">
        <f t="shared" si="3"/>
        <v>4649.835</v>
      </c>
      <c r="S12" s="25">
        <f t="shared" si="4"/>
        <v>45.656999999999996</v>
      </c>
      <c r="T12" s="27">
        <f t="shared" si="5"/>
        <v>21.656999999999996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5070</v>
      </c>
      <c r="E13" s="30"/>
      <c r="F13" s="30"/>
      <c r="G13" s="30"/>
      <c r="H13" s="30"/>
      <c r="I13" s="20">
        <v>25</v>
      </c>
      <c r="J13" s="20"/>
      <c r="K13" s="20"/>
      <c r="L13" s="20"/>
      <c r="M13" s="20">
        <f t="shared" si="0"/>
        <v>5070</v>
      </c>
      <c r="N13" s="24">
        <f t="shared" si="1"/>
        <v>9845</v>
      </c>
      <c r="O13" s="25">
        <f t="shared" si="2"/>
        <v>139.42500000000001</v>
      </c>
      <c r="P13" s="26"/>
      <c r="Q13" s="26">
        <v>11</v>
      </c>
      <c r="R13" s="29">
        <f t="shared" si="3"/>
        <v>9694.5750000000007</v>
      </c>
      <c r="S13" s="25">
        <f t="shared" si="4"/>
        <v>48.164999999999999</v>
      </c>
      <c r="T13" s="27">
        <f t="shared" si="5"/>
        <v>37.164999999999999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>
        <v>11537</v>
      </c>
      <c r="E14" s="30">
        <v>30</v>
      </c>
      <c r="F14" s="30"/>
      <c r="G14" s="30"/>
      <c r="H14" s="30">
        <v>30</v>
      </c>
      <c r="I14" s="20"/>
      <c r="J14" s="20"/>
      <c r="K14" s="20">
        <v>5</v>
      </c>
      <c r="L14" s="20"/>
      <c r="M14" s="20">
        <f t="shared" si="0"/>
        <v>12407</v>
      </c>
      <c r="N14" s="24">
        <f t="shared" si="1"/>
        <v>13317</v>
      </c>
      <c r="O14" s="25">
        <f t="shared" si="2"/>
        <v>341.1925</v>
      </c>
      <c r="P14" s="26">
        <v>5000</v>
      </c>
      <c r="Q14" s="26">
        <v>100</v>
      </c>
      <c r="R14" s="29">
        <f t="shared" si="3"/>
        <v>12875.807500000001</v>
      </c>
      <c r="S14" s="25">
        <f t="shared" si="4"/>
        <v>117.8665</v>
      </c>
      <c r="T14" s="27">
        <f t="shared" si="5"/>
        <v>17.866500000000002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>
        <v>9502</v>
      </c>
      <c r="E15" s="30">
        <v>20</v>
      </c>
      <c r="F15" s="30"/>
      <c r="G15" s="30"/>
      <c r="H15" s="30"/>
      <c r="I15" s="20"/>
      <c r="J15" s="20"/>
      <c r="K15" s="20">
        <v>1</v>
      </c>
      <c r="L15" s="20"/>
      <c r="M15" s="20">
        <f t="shared" si="0"/>
        <v>9902</v>
      </c>
      <c r="N15" s="24">
        <f t="shared" si="1"/>
        <v>10084</v>
      </c>
      <c r="O15" s="25">
        <f t="shared" si="2"/>
        <v>272.30500000000001</v>
      </c>
      <c r="P15" s="26"/>
      <c r="Q15" s="26">
        <v>142</v>
      </c>
      <c r="R15" s="29">
        <f t="shared" si="3"/>
        <v>9669.6949999999997</v>
      </c>
      <c r="S15" s="25">
        <f t="shared" si="4"/>
        <v>94.069000000000003</v>
      </c>
      <c r="T15" s="27">
        <f t="shared" si="5"/>
        <v>-47.930999999999997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20720</v>
      </c>
      <c r="E16" s="30">
        <v>30</v>
      </c>
      <c r="F16" s="30"/>
      <c r="G16" s="30"/>
      <c r="H16" s="30">
        <v>60</v>
      </c>
      <c r="I16" s="20">
        <v>4</v>
      </c>
      <c r="J16" s="20">
        <v>1</v>
      </c>
      <c r="K16" s="20"/>
      <c r="L16" s="20"/>
      <c r="M16" s="20">
        <f t="shared" si="0"/>
        <v>21860</v>
      </c>
      <c r="N16" s="24">
        <f t="shared" si="1"/>
        <v>22815</v>
      </c>
      <c r="O16" s="25">
        <f t="shared" si="2"/>
        <v>601.15</v>
      </c>
      <c r="P16" s="26"/>
      <c r="Q16" s="26">
        <v>119</v>
      </c>
      <c r="R16" s="29">
        <f t="shared" si="3"/>
        <v>22094.85</v>
      </c>
      <c r="S16" s="25">
        <f t="shared" si="4"/>
        <v>207.67</v>
      </c>
      <c r="T16" s="27">
        <f t="shared" si="5"/>
        <v>88.669999999999987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>
        <v>6569</v>
      </c>
      <c r="E17" s="30"/>
      <c r="F17" s="30"/>
      <c r="G17" s="30"/>
      <c r="H17" s="30"/>
      <c r="I17" s="20">
        <v>3</v>
      </c>
      <c r="J17" s="20"/>
      <c r="K17" s="20">
        <v>2</v>
      </c>
      <c r="L17" s="20"/>
      <c r="M17" s="20">
        <f t="shared" si="0"/>
        <v>6569</v>
      </c>
      <c r="N17" s="24">
        <f t="shared" si="1"/>
        <v>7506</v>
      </c>
      <c r="O17" s="25">
        <f t="shared" si="2"/>
        <v>180.64750000000001</v>
      </c>
      <c r="P17" s="26"/>
      <c r="Q17" s="26">
        <v>80</v>
      </c>
      <c r="R17" s="29">
        <f t="shared" si="3"/>
        <v>7245.3525</v>
      </c>
      <c r="S17" s="25">
        <f t="shared" si="4"/>
        <v>62.405499999999996</v>
      </c>
      <c r="T17" s="27">
        <f t="shared" si="5"/>
        <v>-17.594500000000004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>
        <v>9869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9869</v>
      </c>
      <c r="N18" s="24">
        <f t="shared" si="1"/>
        <v>9869</v>
      </c>
      <c r="O18" s="25">
        <f t="shared" si="2"/>
        <v>271.39749999999998</v>
      </c>
      <c r="P18" s="26"/>
      <c r="Q18" s="26">
        <v>148</v>
      </c>
      <c r="R18" s="29">
        <f t="shared" si="3"/>
        <v>9449.6025000000009</v>
      </c>
      <c r="S18" s="25">
        <f t="shared" si="4"/>
        <v>93.755499999999998</v>
      </c>
      <c r="T18" s="27">
        <f t="shared" si="5"/>
        <v>-54.244500000000002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>
        <v>13522</v>
      </c>
      <c r="E19" s="30"/>
      <c r="F19" s="30"/>
      <c r="G19" s="30"/>
      <c r="H19" s="30"/>
      <c r="I19" s="20">
        <v>1</v>
      </c>
      <c r="J19" s="20"/>
      <c r="K19" s="20"/>
      <c r="L19" s="20"/>
      <c r="M19" s="20">
        <f t="shared" si="0"/>
        <v>13522</v>
      </c>
      <c r="N19" s="24">
        <f t="shared" si="1"/>
        <v>13713</v>
      </c>
      <c r="O19" s="25">
        <f t="shared" si="2"/>
        <v>371.85500000000002</v>
      </c>
      <c r="P19" s="26">
        <v>-21</v>
      </c>
      <c r="Q19" s="26">
        <v>120</v>
      </c>
      <c r="R19" s="29">
        <f t="shared" si="3"/>
        <v>13221.145</v>
      </c>
      <c r="S19" s="25">
        <f t="shared" si="4"/>
        <v>128.459</v>
      </c>
      <c r="T19" s="27">
        <f t="shared" si="5"/>
        <v>8.4590000000000032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3597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3597</v>
      </c>
      <c r="N20" s="24">
        <f t="shared" si="1"/>
        <v>3597</v>
      </c>
      <c r="O20" s="25">
        <f t="shared" si="2"/>
        <v>98.917500000000004</v>
      </c>
      <c r="P20" s="26"/>
      <c r="Q20" s="26">
        <v>118</v>
      </c>
      <c r="R20" s="29">
        <f t="shared" si="3"/>
        <v>3380.0825</v>
      </c>
      <c r="S20" s="25">
        <f t="shared" si="4"/>
        <v>34.171500000000002</v>
      </c>
      <c r="T20" s="27">
        <f t="shared" si="5"/>
        <v>-83.828499999999991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>
        <v>4739</v>
      </c>
      <c r="E21" s="30">
        <v>10</v>
      </c>
      <c r="F21" s="30">
        <v>20</v>
      </c>
      <c r="G21" s="30"/>
      <c r="H21" s="30">
        <v>10</v>
      </c>
      <c r="I21" s="20">
        <v>12</v>
      </c>
      <c r="J21" s="20"/>
      <c r="K21" s="20"/>
      <c r="L21" s="20"/>
      <c r="M21" s="20">
        <f t="shared" si="0"/>
        <v>5229</v>
      </c>
      <c r="N21" s="24">
        <f t="shared" si="1"/>
        <v>7521</v>
      </c>
      <c r="O21" s="25">
        <f t="shared" si="2"/>
        <v>143.79750000000001</v>
      </c>
      <c r="P21" s="26"/>
      <c r="Q21" s="26">
        <v>20</v>
      </c>
      <c r="R21" s="29">
        <f t="shared" si="3"/>
        <v>7357.2025000000003</v>
      </c>
      <c r="S21" s="25">
        <f t="shared" si="4"/>
        <v>49.6755</v>
      </c>
      <c r="T21" s="27">
        <f t="shared" si="5"/>
        <v>29.6755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8658</v>
      </c>
      <c r="E22" s="30"/>
      <c r="F22" s="30"/>
      <c r="G22" s="20"/>
      <c r="H22" s="30"/>
      <c r="I22" s="20"/>
      <c r="J22" s="20"/>
      <c r="K22" s="20">
        <v>10</v>
      </c>
      <c r="L22" s="20"/>
      <c r="M22" s="20">
        <f t="shared" si="0"/>
        <v>8658</v>
      </c>
      <c r="N22" s="24">
        <f t="shared" si="1"/>
        <v>10478</v>
      </c>
      <c r="O22" s="25">
        <f t="shared" si="2"/>
        <v>238.095</v>
      </c>
      <c r="P22" s="26"/>
      <c r="Q22" s="26">
        <v>150</v>
      </c>
      <c r="R22" s="29">
        <f t="shared" si="3"/>
        <v>10089.905000000001</v>
      </c>
      <c r="S22" s="25">
        <f t="shared" si="4"/>
        <v>82.251000000000005</v>
      </c>
      <c r="T22" s="27">
        <f t="shared" si="5"/>
        <v>-67.748999999999995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>
        <v>7196</v>
      </c>
      <c r="E23" s="30"/>
      <c r="F23" s="30"/>
      <c r="G23" s="30"/>
      <c r="H23" s="30"/>
      <c r="I23" s="20">
        <v>10</v>
      </c>
      <c r="J23" s="20"/>
      <c r="K23" s="20"/>
      <c r="L23" s="20"/>
      <c r="M23" s="20">
        <f t="shared" si="0"/>
        <v>7196</v>
      </c>
      <c r="N23" s="24">
        <f t="shared" si="1"/>
        <v>9106</v>
      </c>
      <c r="O23" s="25">
        <f t="shared" si="2"/>
        <v>197.89000000000001</v>
      </c>
      <c r="P23" s="26">
        <v>12965</v>
      </c>
      <c r="Q23" s="26">
        <v>70</v>
      </c>
      <c r="R23" s="29">
        <f t="shared" si="3"/>
        <v>8838.11</v>
      </c>
      <c r="S23" s="25">
        <f t="shared" si="4"/>
        <v>68.361999999999995</v>
      </c>
      <c r="T23" s="27">
        <f t="shared" si="5"/>
        <v>-1.6380000000000052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>
        <v>12948</v>
      </c>
      <c r="E24" s="30"/>
      <c r="F24" s="30"/>
      <c r="G24" s="30"/>
      <c r="H24" s="30">
        <v>60</v>
      </c>
      <c r="I24" s="20"/>
      <c r="J24" s="20"/>
      <c r="K24" s="20"/>
      <c r="L24" s="20"/>
      <c r="M24" s="20">
        <f t="shared" si="0"/>
        <v>13488</v>
      </c>
      <c r="N24" s="24">
        <f t="shared" si="1"/>
        <v>13488</v>
      </c>
      <c r="O24" s="25">
        <f t="shared" si="2"/>
        <v>370.92</v>
      </c>
      <c r="P24" s="26">
        <v>5000</v>
      </c>
      <c r="Q24" s="26">
        <v>480</v>
      </c>
      <c r="R24" s="29">
        <f t="shared" si="3"/>
        <v>12637.08</v>
      </c>
      <c r="S24" s="25">
        <f t="shared" si="4"/>
        <v>128.136</v>
      </c>
      <c r="T24" s="27">
        <f t="shared" si="5"/>
        <v>-351.86400000000003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>
        <v>7301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7301</v>
      </c>
      <c r="N25" s="24">
        <f t="shared" si="1"/>
        <v>7301</v>
      </c>
      <c r="O25" s="25">
        <f t="shared" si="2"/>
        <v>200.7775</v>
      </c>
      <c r="P25" s="26">
        <v>12050</v>
      </c>
      <c r="Q25" s="26">
        <v>81</v>
      </c>
      <c r="R25" s="29">
        <f t="shared" si="3"/>
        <v>7019.2224999999999</v>
      </c>
      <c r="S25" s="25">
        <f t="shared" si="4"/>
        <v>69.359499999999997</v>
      </c>
      <c r="T25" s="27">
        <f t="shared" si="5"/>
        <v>-11.640500000000003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>
        <v>9788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9788</v>
      </c>
      <c r="N26" s="24">
        <f t="shared" si="1"/>
        <v>9788</v>
      </c>
      <c r="O26" s="25">
        <f t="shared" si="2"/>
        <v>269.17</v>
      </c>
      <c r="P26" s="26">
        <v>3955</v>
      </c>
      <c r="Q26" s="26">
        <v>114</v>
      </c>
      <c r="R26" s="29">
        <f t="shared" si="3"/>
        <v>9404.83</v>
      </c>
      <c r="S26" s="25">
        <f t="shared" si="4"/>
        <v>92.986000000000004</v>
      </c>
      <c r="T26" s="27">
        <f t="shared" si="5"/>
        <v>-21.013999999999996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>
        <v>5501</v>
      </c>
      <c r="E27" s="38"/>
      <c r="F27" s="39"/>
      <c r="G27" s="39"/>
      <c r="H27" s="39"/>
      <c r="I27" s="31">
        <v>5</v>
      </c>
      <c r="J27" s="31"/>
      <c r="K27" s="31"/>
      <c r="L27" s="31"/>
      <c r="M27" s="31">
        <f t="shared" si="0"/>
        <v>5501</v>
      </c>
      <c r="N27" s="40">
        <f t="shared" si="1"/>
        <v>6456</v>
      </c>
      <c r="O27" s="25">
        <f t="shared" si="2"/>
        <v>151.2775</v>
      </c>
      <c r="P27" s="41">
        <v>18000</v>
      </c>
      <c r="Q27" s="41">
        <v>100</v>
      </c>
      <c r="R27" s="29">
        <f t="shared" si="3"/>
        <v>6204.7224999999999</v>
      </c>
      <c r="S27" s="42">
        <f t="shared" si="4"/>
        <v>52.259499999999996</v>
      </c>
      <c r="T27" s="43">
        <f t="shared" si="5"/>
        <v>-47.740500000000004</v>
      </c>
    </row>
    <row r="28" spans="1:20" ht="16.5" thickBot="1" x14ac:dyDescent="0.3">
      <c r="A28" s="92" t="s">
        <v>37</v>
      </c>
      <c r="B28" s="93"/>
      <c r="C28" s="94"/>
      <c r="D28" s="44">
        <f>SUM(D7:D27)</f>
        <v>187948</v>
      </c>
      <c r="E28" s="45">
        <f>SUM(E7:E27)</f>
        <v>110</v>
      </c>
      <c r="F28" s="45">
        <f t="shared" ref="F28:T28" si="6">SUM(F7:F27)</f>
        <v>60</v>
      </c>
      <c r="G28" s="45">
        <f t="shared" si="6"/>
        <v>0</v>
      </c>
      <c r="H28" s="45">
        <f t="shared" si="6"/>
        <v>470</v>
      </c>
      <c r="I28" s="45">
        <f t="shared" si="6"/>
        <v>113</v>
      </c>
      <c r="J28" s="45">
        <f t="shared" si="6"/>
        <v>4</v>
      </c>
      <c r="K28" s="45">
        <f t="shared" si="6"/>
        <v>27</v>
      </c>
      <c r="L28" s="45">
        <f t="shared" si="6"/>
        <v>0</v>
      </c>
      <c r="M28" s="45">
        <f t="shared" si="6"/>
        <v>194978</v>
      </c>
      <c r="N28" s="45">
        <f t="shared" si="6"/>
        <v>222239</v>
      </c>
      <c r="O28" s="46">
        <f t="shared" si="6"/>
        <v>5361.8950000000004</v>
      </c>
      <c r="P28" s="45">
        <f t="shared" si="6"/>
        <v>62449</v>
      </c>
      <c r="Q28" s="45">
        <f t="shared" si="6"/>
        <v>2206</v>
      </c>
      <c r="R28" s="45">
        <f t="shared" si="6"/>
        <v>214671.10499999998</v>
      </c>
      <c r="S28" s="45">
        <f t="shared" si="6"/>
        <v>1852.2909999999999</v>
      </c>
      <c r="T28" s="47">
        <f t="shared" si="6"/>
        <v>-353.70900000000006</v>
      </c>
    </row>
    <row r="29" spans="1:20" ht="15.75" thickBot="1" x14ac:dyDescent="0.3">
      <c r="A29" s="95" t="s">
        <v>38</v>
      </c>
      <c r="B29" s="96"/>
      <c r="C29" s="97"/>
      <c r="D29" s="48">
        <f>D4+D5-D28</f>
        <v>705211</v>
      </c>
      <c r="E29" s="48">
        <f t="shared" ref="E29:L29" si="7">E4+E5-E28</f>
        <v>4180</v>
      </c>
      <c r="F29" s="48">
        <f t="shared" si="7"/>
        <v>12770</v>
      </c>
      <c r="G29" s="48">
        <f t="shared" si="7"/>
        <v>0</v>
      </c>
      <c r="H29" s="48">
        <f t="shared" si="7"/>
        <v>9480</v>
      </c>
      <c r="I29" s="48">
        <f t="shared" si="7"/>
        <v>788</v>
      </c>
      <c r="J29" s="48">
        <f t="shared" si="7"/>
        <v>143</v>
      </c>
      <c r="K29" s="48">
        <f t="shared" si="7"/>
        <v>118</v>
      </c>
      <c r="L29" s="48">
        <f t="shared" si="7"/>
        <v>37</v>
      </c>
      <c r="M29" s="98"/>
      <c r="N29" s="99"/>
      <c r="O29" s="99"/>
      <c r="P29" s="99"/>
      <c r="Q29" s="99"/>
      <c r="R29" s="99"/>
      <c r="S29" s="99"/>
      <c r="T29" s="10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60" priority="43" operator="equal">
      <formula>212030016606640</formula>
    </cfRule>
  </conditionalFormatting>
  <conditionalFormatting sqref="D29 E4:E6 E28:K29">
    <cfRule type="cellIs" dxfId="1259" priority="41" operator="equal">
      <formula>$E$4</formula>
    </cfRule>
    <cfRule type="cellIs" dxfId="1258" priority="42" operator="equal">
      <formula>2120</formula>
    </cfRule>
  </conditionalFormatting>
  <conditionalFormatting sqref="D29:E29 F4:F6 F28:F29">
    <cfRule type="cellIs" dxfId="1257" priority="39" operator="equal">
      <formula>$F$4</formula>
    </cfRule>
    <cfRule type="cellIs" dxfId="1256" priority="40" operator="equal">
      <formula>300</formula>
    </cfRule>
  </conditionalFormatting>
  <conditionalFormatting sqref="G4:G6 G28:G29">
    <cfRule type="cellIs" dxfId="1255" priority="37" operator="equal">
      <formula>$G$4</formula>
    </cfRule>
    <cfRule type="cellIs" dxfId="1254" priority="38" operator="equal">
      <formula>1660</formula>
    </cfRule>
  </conditionalFormatting>
  <conditionalFormatting sqref="H4:H6 H28:H29">
    <cfRule type="cellIs" dxfId="1253" priority="35" operator="equal">
      <formula>$H$4</formula>
    </cfRule>
    <cfRule type="cellIs" dxfId="1252" priority="36" operator="equal">
      <formula>6640</formula>
    </cfRule>
  </conditionalFormatting>
  <conditionalFormatting sqref="T6:T28">
    <cfRule type="cellIs" dxfId="1251" priority="34" operator="lessThan">
      <formula>0</formula>
    </cfRule>
  </conditionalFormatting>
  <conditionalFormatting sqref="T7:T27">
    <cfRule type="cellIs" dxfId="1250" priority="31" operator="lessThan">
      <formula>0</formula>
    </cfRule>
    <cfRule type="cellIs" dxfId="1249" priority="32" operator="lessThan">
      <formula>0</formula>
    </cfRule>
    <cfRule type="cellIs" dxfId="1248" priority="33" operator="lessThan">
      <formula>0</formula>
    </cfRule>
  </conditionalFormatting>
  <conditionalFormatting sqref="E4:E6 E28:K28">
    <cfRule type="cellIs" dxfId="1247" priority="30" operator="equal">
      <formula>$E$4</formula>
    </cfRule>
  </conditionalFormatting>
  <conditionalFormatting sqref="D28:D29 D6 D4:M4">
    <cfRule type="cellIs" dxfId="1246" priority="29" operator="equal">
      <formula>$D$4</formula>
    </cfRule>
  </conditionalFormatting>
  <conditionalFormatting sqref="I4:I6 I28:I29">
    <cfRule type="cellIs" dxfId="1245" priority="28" operator="equal">
      <formula>$I$4</formula>
    </cfRule>
  </conditionalFormatting>
  <conditionalFormatting sqref="J4:J6 J28:J29">
    <cfRule type="cellIs" dxfId="1244" priority="27" operator="equal">
      <formula>$J$4</formula>
    </cfRule>
  </conditionalFormatting>
  <conditionalFormatting sqref="K4:K6 K28:K29">
    <cfRule type="cellIs" dxfId="1243" priority="26" operator="equal">
      <formula>$K$4</formula>
    </cfRule>
  </conditionalFormatting>
  <conditionalFormatting sqref="M4:M6">
    <cfRule type="cellIs" dxfId="1242" priority="25" operator="equal">
      <formula>$L$4</formula>
    </cfRule>
  </conditionalFormatting>
  <conditionalFormatting sqref="T7:T28">
    <cfRule type="cellIs" dxfId="1241" priority="22" operator="lessThan">
      <formula>0</formula>
    </cfRule>
    <cfRule type="cellIs" dxfId="1240" priority="23" operator="lessThan">
      <formula>0</formula>
    </cfRule>
    <cfRule type="cellIs" dxfId="1239" priority="24" operator="lessThan">
      <formula>0</formula>
    </cfRule>
  </conditionalFormatting>
  <conditionalFormatting sqref="D5:K5">
    <cfRule type="cellIs" dxfId="1238" priority="21" operator="greaterThan">
      <formula>0</formula>
    </cfRule>
  </conditionalFormatting>
  <conditionalFormatting sqref="T6:T28">
    <cfRule type="cellIs" dxfId="1237" priority="20" operator="lessThan">
      <formula>0</formula>
    </cfRule>
  </conditionalFormatting>
  <conditionalFormatting sqref="T7:T27">
    <cfRule type="cellIs" dxfId="1236" priority="17" operator="lessThan">
      <formula>0</formula>
    </cfRule>
    <cfRule type="cellIs" dxfId="1235" priority="18" operator="lessThan">
      <formula>0</formula>
    </cfRule>
    <cfRule type="cellIs" dxfId="1234" priority="19" operator="lessThan">
      <formula>0</formula>
    </cfRule>
  </conditionalFormatting>
  <conditionalFormatting sqref="T7:T28">
    <cfRule type="cellIs" dxfId="1233" priority="14" operator="lessThan">
      <formula>0</formula>
    </cfRule>
    <cfRule type="cellIs" dxfId="1232" priority="15" operator="lessThan">
      <formula>0</formula>
    </cfRule>
    <cfRule type="cellIs" dxfId="1231" priority="16" operator="lessThan">
      <formula>0</formula>
    </cfRule>
  </conditionalFormatting>
  <conditionalFormatting sqref="D5:K5">
    <cfRule type="cellIs" dxfId="1230" priority="13" operator="greaterThan">
      <formula>0</formula>
    </cfRule>
  </conditionalFormatting>
  <conditionalFormatting sqref="L4 L6 L28:L29">
    <cfRule type="cellIs" dxfId="1229" priority="12" operator="equal">
      <formula>$L$4</formula>
    </cfRule>
  </conditionalFormatting>
  <conditionalFormatting sqref="D7:S7">
    <cfRule type="cellIs" dxfId="1228" priority="11" operator="greaterThan">
      <formula>0</formula>
    </cfRule>
  </conditionalFormatting>
  <conditionalFormatting sqref="D9:S9">
    <cfRule type="cellIs" dxfId="1227" priority="10" operator="greaterThan">
      <formula>0</formula>
    </cfRule>
  </conditionalFormatting>
  <conditionalFormatting sqref="D11:S11">
    <cfRule type="cellIs" dxfId="1226" priority="9" operator="greaterThan">
      <formula>0</formula>
    </cfRule>
  </conditionalFormatting>
  <conditionalFormatting sqref="D13:S13">
    <cfRule type="cellIs" dxfId="1225" priority="8" operator="greaterThan">
      <formula>0</formula>
    </cfRule>
  </conditionalFormatting>
  <conditionalFormatting sqref="D15:S15">
    <cfRule type="cellIs" dxfId="1224" priority="7" operator="greaterThan">
      <formula>0</formula>
    </cfRule>
  </conditionalFormatting>
  <conditionalFormatting sqref="D17:S17">
    <cfRule type="cellIs" dxfId="1223" priority="6" operator="greaterThan">
      <formula>0</formula>
    </cfRule>
  </conditionalFormatting>
  <conditionalFormatting sqref="D19:S19">
    <cfRule type="cellIs" dxfId="1222" priority="5" operator="greaterThan">
      <formula>0</formula>
    </cfRule>
  </conditionalFormatting>
  <conditionalFormatting sqref="D21:S21">
    <cfRule type="cellIs" dxfId="1221" priority="4" operator="greaterThan">
      <formula>0</formula>
    </cfRule>
  </conditionalFormatting>
  <conditionalFormatting sqref="D23:S23">
    <cfRule type="cellIs" dxfId="1220" priority="3" operator="greaterThan">
      <formula>0</formula>
    </cfRule>
  </conditionalFormatting>
  <conditionalFormatting sqref="D25:S25">
    <cfRule type="cellIs" dxfId="1219" priority="2" operator="greaterThan">
      <formula>0</formula>
    </cfRule>
  </conditionalFormatting>
  <conditionalFormatting sqref="D27:S27">
    <cfRule type="cellIs" dxfId="1218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Q8" sqref="Q8"/>
    </sheetView>
  </sheetViews>
  <sheetFormatPr defaultRowHeight="15" x14ac:dyDescent="0.25"/>
  <cols>
    <col min="2" max="2" width="14.28515625" bestFit="1" customWidth="1"/>
    <col min="3" max="3" width="12" bestFit="1" customWidth="1"/>
    <col min="7" max="7" width="0" hidden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0" ht="15.75" thickBo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20" ht="18.75" x14ac:dyDescent="0.25">
      <c r="A3" s="102" t="s">
        <v>52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0" x14ac:dyDescent="0.25">
      <c r="A4" s="106" t="s">
        <v>1</v>
      </c>
      <c r="B4" s="106"/>
      <c r="C4" s="1"/>
      <c r="D4" s="2">
        <f>'4'!D29</f>
        <v>705211</v>
      </c>
      <c r="E4" s="2">
        <f>'4'!E29</f>
        <v>4180</v>
      </c>
      <c r="F4" s="2">
        <f>'4'!F29</f>
        <v>12770</v>
      </c>
      <c r="G4" s="2">
        <f>'4'!G29</f>
        <v>0</v>
      </c>
      <c r="H4" s="2">
        <f>'4'!H29</f>
        <v>9480</v>
      </c>
      <c r="I4" s="2">
        <f>'4'!I29</f>
        <v>788</v>
      </c>
      <c r="J4" s="2">
        <f>'4'!J29</f>
        <v>143</v>
      </c>
      <c r="K4" s="2">
        <f>'4'!K29</f>
        <v>118</v>
      </c>
      <c r="L4" s="2">
        <f>'4'!L29</f>
        <v>37</v>
      </c>
      <c r="M4" s="2">
        <f>'4'!M29</f>
        <v>0</v>
      </c>
      <c r="N4" s="107"/>
      <c r="O4" s="107"/>
      <c r="P4" s="107"/>
      <c r="Q4" s="107"/>
      <c r="R4" s="107"/>
      <c r="S4" s="107"/>
      <c r="T4" s="107"/>
    </row>
    <row r="5" spans="1:20" x14ac:dyDescent="0.25">
      <c r="A5" s="106" t="s">
        <v>2</v>
      </c>
      <c r="B5" s="106"/>
      <c r="C5" s="1"/>
      <c r="D5" s="1">
        <v>221818</v>
      </c>
      <c r="E5" s="4"/>
      <c r="F5" s="4"/>
      <c r="G5" s="4"/>
      <c r="H5" s="4"/>
      <c r="I5" s="1"/>
      <c r="J5" s="1"/>
      <c r="K5" s="1"/>
      <c r="L5" s="1"/>
      <c r="M5" s="5"/>
      <c r="N5" s="107"/>
      <c r="O5" s="107"/>
      <c r="P5" s="107"/>
      <c r="Q5" s="107"/>
      <c r="R5" s="107"/>
      <c r="S5" s="107"/>
      <c r="T5" s="10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10260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10260</v>
      </c>
      <c r="N7" s="24">
        <f>D7+E7*20+F7*10+G7*9+H7*9+I7*191+J7*191+K7*182+L7*100</f>
        <v>10260</v>
      </c>
      <c r="O7" s="25">
        <f>M7*2.75%</f>
        <v>282.14999999999998</v>
      </c>
      <c r="P7" s="26"/>
      <c r="Q7" s="26">
        <v>78</v>
      </c>
      <c r="R7" s="29">
        <f>M7-(M7*2.75%)+I7*191+J7*191+K7*182+L7*100-Q7</f>
        <v>9899.85</v>
      </c>
      <c r="S7" s="25">
        <f>M7*0.95%</f>
        <v>97.47</v>
      </c>
      <c r="T7" s="27">
        <f>S7-Q7</f>
        <v>19.47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>
        <v>6850</v>
      </c>
      <c r="E8" s="30"/>
      <c r="F8" s="30"/>
      <c r="G8" s="30"/>
      <c r="H8" s="30">
        <v>20</v>
      </c>
      <c r="I8" s="20">
        <v>8</v>
      </c>
      <c r="J8" s="20"/>
      <c r="K8" s="20">
        <v>2</v>
      </c>
      <c r="L8" s="20"/>
      <c r="M8" s="20">
        <f t="shared" ref="M8:M27" si="0">D8+E8*20+F8*10+G8*9+H8*9</f>
        <v>7030</v>
      </c>
      <c r="N8" s="24">
        <f t="shared" ref="N8:N27" si="1">D8+E8*20+F8*10+G8*9+H8*9+I8*191+J8*191+K8*182+L8*100</f>
        <v>8922</v>
      </c>
      <c r="O8" s="25">
        <f t="shared" ref="O8:O27" si="2">M8*2.75%</f>
        <v>193.32499999999999</v>
      </c>
      <c r="P8" s="26"/>
      <c r="Q8" s="26">
        <v>260</v>
      </c>
      <c r="R8" s="29">
        <f t="shared" ref="R8:R27" si="3">M8-(M8*2.75%)+I8*191+J8*191+K8*182+L8*100-Q8</f>
        <v>8468.6749999999993</v>
      </c>
      <c r="S8" s="25">
        <f t="shared" ref="S8:S27" si="4">M8*0.95%</f>
        <v>66.784999999999997</v>
      </c>
      <c r="T8" s="27">
        <f t="shared" ref="T8:T27" si="5">S8-Q8</f>
        <v>-193.215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17361</v>
      </c>
      <c r="E9" s="30"/>
      <c r="F9" s="30"/>
      <c r="G9" s="30"/>
      <c r="H9" s="30">
        <v>60</v>
      </c>
      <c r="I9" s="20">
        <v>2</v>
      </c>
      <c r="J9" s="20"/>
      <c r="K9" s="20"/>
      <c r="L9" s="20"/>
      <c r="M9" s="20">
        <f t="shared" si="0"/>
        <v>17901</v>
      </c>
      <c r="N9" s="24">
        <f t="shared" si="1"/>
        <v>18283</v>
      </c>
      <c r="O9" s="25">
        <f t="shared" si="2"/>
        <v>492.27749999999997</v>
      </c>
      <c r="P9" s="26"/>
      <c r="Q9" s="26">
        <v>119</v>
      </c>
      <c r="R9" s="29">
        <f t="shared" si="3"/>
        <v>17671.7225</v>
      </c>
      <c r="S9" s="25">
        <f t="shared" si="4"/>
        <v>170.05949999999999</v>
      </c>
      <c r="T9" s="27">
        <f t="shared" si="5"/>
        <v>51.059499999999986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5345</v>
      </c>
      <c r="E10" s="30">
        <v>50</v>
      </c>
      <c r="F10" s="30">
        <v>50</v>
      </c>
      <c r="G10" s="30"/>
      <c r="H10" s="30"/>
      <c r="I10" s="20">
        <v>10</v>
      </c>
      <c r="J10" s="20">
        <v>1</v>
      </c>
      <c r="K10" s="20"/>
      <c r="L10" s="20"/>
      <c r="M10" s="20">
        <f t="shared" si="0"/>
        <v>6845</v>
      </c>
      <c r="N10" s="24">
        <f t="shared" si="1"/>
        <v>8946</v>
      </c>
      <c r="O10" s="25">
        <f t="shared" si="2"/>
        <v>188.23750000000001</v>
      </c>
      <c r="P10" s="26"/>
      <c r="Q10" s="26">
        <v>28</v>
      </c>
      <c r="R10" s="29">
        <f t="shared" si="3"/>
        <v>8729.7625000000007</v>
      </c>
      <c r="S10" s="25">
        <f t="shared" si="4"/>
        <v>65.027500000000003</v>
      </c>
      <c r="T10" s="27">
        <f t="shared" si="5"/>
        <v>37.027500000000003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8175</v>
      </c>
      <c r="E11" s="30">
        <v>20</v>
      </c>
      <c r="F11" s="30">
        <v>100</v>
      </c>
      <c r="G11" s="32"/>
      <c r="H11" s="30">
        <v>300</v>
      </c>
      <c r="I11" s="20">
        <v>25</v>
      </c>
      <c r="J11" s="20"/>
      <c r="K11" s="20"/>
      <c r="L11" s="20"/>
      <c r="M11" s="20">
        <f t="shared" si="0"/>
        <v>12275</v>
      </c>
      <c r="N11" s="24">
        <f t="shared" si="1"/>
        <v>17050</v>
      </c>
      <c r="O11" s="25">
        <f t="shared" si="2"/>
        <v>337.5625</v>
      </c>
      <c r="P11" s="26"/>
      <c r="Q11" s="26">
        <v>85</v>
      </c>
      <c r="R11" s="29">
        <f t="shared" si="3"/>
        <v>16627.4375</v>
      </c>
      <c r="S11" s="25">
        <f t="shared" si="4"/>
        <v>116.6125</v>
      </c>
      <c r="T11" s="27">
        <f t="shared" si="5"/>
        <v>31.612499999999997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6058</v>
      </c>
      <c r="E12" s="30"/>
      <c r="F12" s="30"/>
      <c r="G12" s="30"/>
      <c r="H12" s="30"/>
      <c r="I12" s="20">
        <v>25</v>
      </c>
      <c r="J12" s="20">
        <v>25</v>
      </c>
      <c r="K12" s="20">
        <v>5</v>
      </c>
      <c r="L12" s="20"/>
      <c r="M12" s="20">
        <f t="shared" si="0"/>
        <v>6058</v>
      </c>
      <c r="N12" s="24">
        <f t="shared" si="1"/>
        <v>16518</v>
      </c>
      <c r="O12" s="25">
        <f t="shared" si="2"/>
        <v>166.595</v>
      </c>
      <c r="P12" s="26"/>
      <c r="Q12" s="26">
        <v>31</v>
      </c>
      <c r="R12" s="29">
        <f t="shared" si="3"/>
        <v>16320.404999999999</v>
      </c>
      <c r="S12" s="25">
        <f t="shared" si="4"/>
        <v>57.551000000000002</v>
      </c>
      <c r="T12" s="27">
        <f t="shared" si="5"/>
        <v>26.551000000000002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4990</v>
      </c>
      <c r="E13" s="30"/>
      <c r="F13" s="30"/>
      <c r="G13" s="30"/>
      <c r="H13" s="30">
        <v>60</v>
      </c>
      <c r="I13" s="20"/>
      <c r="J13" s="20"/>
      <c r="K13" s="20"/>
      <c r="L13" s="20"/>
      <c r="M13" s="20">
        <f t="shared" si="0"/>
        <v>5530</v>
      </c>
      <c r="N13" s="24">
        <f t="shared" si="1"/>
        <v>5530</v>
      </c>
      <c r="O13" s="25">
        <f t="shared" si="2"/>
        <v>152.07499999999999</v>
      </c>
      <c r="P13" s="26"/>
      <c r="Q13" s="26">
        <v>10</v>
      </c>
      <c r="R13" s="29">
        <f t="shared" si="3"/>
        <v>5367.9250000000002</v>
      </c>
      <c r="S13" s="25">
        <f t="shared" si="4"/>
        <v>52.534999999999997</v>
      </c>
      <c r="T13" s="27">
        <f t="shared" si="5"/>
        <v>42.534999999999997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>
        <v>14138</v>
      </c>
      <c r="E14" s="30"/>
      <c r="F14" s="30"/>
      <c r="G14" s="30"/>
      <c r="H14" s="30"/>
      <c r="I14" s="20"/>
      <c r="J14" s="20"/>
      <c r="K14" s="20">
        <v>7</v>
      </c>
      <c r="L14" s="20"/>
      <c r="M14" s="20">
        <f t="shared" si="0"/>
        <v>14138</v>
      </c>
      <c r="N14" s="24">
        <f t="shared" si="1"/>
        <v>15412</v>
      </c>
      <c r="O14" s="25">
        <f t="shared" si="2"/>
        <v>388.79500000000002</v>
      </c>
      <c r="P14" s="26"/>
      <c r="Q14" s="26">
        <v>340</v>
      </c>
      <c r="R14" s="29">
        <f t="shared" si="3"/>
        <v>14683.205</v>
      </c>
      <c r="S14" s="25">
        <f t="shared" si="4"/>
        <v>134.31100000000001</v>
      </c>
      <c r="T14" s="27">
        <f t="shared" si="5"/>
        <v>-205.68899999999999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>
        <v>9125</v>
      </c>
      <c r="E15" s="30"/>
      <c r="F15" s="30"/>
      <c r="G15" s="30"/>
      <c r="H15" s="30">
        <v>30</v>
      </c>
      <c r="I15" s="20"/>
      <c r="J15" s="20"/>
      <c r="K15" s="20"/>
      <c r="L15" s="20"/>
      <c r="M15" s="20">
        <f t="shared" si="0"/>
        <v>9395</v>
      </c>
      <c r="N15" s="24">
        <f t="shared" si="1"/>
        <v>9395</v>
      </c>
      <c r="O15" s="25">
        <f t="shared" si="2"/>
        <v>258.36250000000001</v>
      </c>
      <c r="P15" s="26"/>
      <c r="Q15" s="26">
        <v>127</v>
      </c>
      <c r="R15" s="29">
        <f t="shared" si="3"/>
        <v>9009.6375000000007</v>
      </c>
      <c r="S15" s="25">
        <f t="shared" si="4"/>
        <v>89.252499999999998</v>
      </c>
      <c r="T15" s="27">
        <f t="shared" si="5"/>
        <v>-37.747500000000002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20937</v>
      </c>
      <c r="E16" s="30"/>
      <c r="F16" s="30">
        <v>20</v>
      </c>
      <c r="G16" s="30"/>
      <c r="H16" s="30">
        <v>200</v>
      </c>
      <c r="I16" s="20"/>
      <c r="J16" s="20"/>
      <c r="K16" s="20"/>
      <c r="L16" s="20"/>
      <c r="M16" s="20">
        <f t="shared" si="0"/>
        <v>22937</v>
      </c>
      <c r="N16" s="24">
        <f t="shared" si="1"/>
        <v>22937</v>
      </c>
      <c r="O16" s="25">
        <f t="shared" si="2"/>
        <v>630.76750000000004</v>
      </c>
      <c r="P16" s="26"/>
      <c r="Q16" s="26">
        <v>116</v>
      </c>
      <c r="R16" s="29">
        <f t="shared" si="3"/>
        <v>22190.232499999998</v>
      </c>
      <c r="S16" s="25">
        <f t="shared" si="4"/>
        <v>217.9015</v>
      </c>
      <c r="T16" s="27">
        <f t="shared" si="5"/>
        <v>101.9015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>
        <v>5621</v>
      </c>
      <c r="E17" s="30">
        <v>30</v>
      </c>
      <c r="F17" s="30">
        <v>20</v>
      </c>
      <c r="G17" s="30"/>
      <c r="H17" s="30">
        <v>100</v>
      </c>
      <c r="I17" s="20"/>
      <c r="J17" s="20"/>
      <c r="K17" s="20">
        <v>5</v>
      </c>
      <c r="L17" s="20"/>
      <c r="M17" s="20">
        <f t="shared" si="0"/>
        <v>7321</v>
      </c>
      <c r="N17" s="24">
        <f t="shared" si="1"/>
        <v>8231</v>
      </c>
      <c r="O17" s="25">
        <f t="shared" si="2"/>
        <v>201.32750000000001</v>
      </c>
      <c r="P17" s="26">
        <v>130</v>
      </c>
      <c r="Q17" s="26">
        <v>80</v>
      </c>
      <c r="R17" s="29">
        <f t="shared" si="3"/>
        <v>7949.6724999999997</v>
      </c>
      <c r="S17" s="25">
        <f t="shared" si="4"/>
        <v>69.549499999999995</v>
      </c>
      <c r="T17" s="27">
        <f t="shared" si="5"/>
        <v>-10.450500000000005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>
        <v>11843</v>
      </c>
      <c r="E18" s="30">
        <v>100</v>
      </c>
      <c r="F18" s="30">
        <v>100</v>
      </c>
      <c r="G18" s="30"/>
      <c r="H18" s="30">
        <v>100</v>
      </c>
      <c r="I18" s="20">
        <v>15</v>
      </c>
      <c r="J18" s="20"/>
      <c r="K18" s="20"/>
      <c r="L18" s="20"/>
      <c r="M18" s="20">
        <f t="shared" si="0"/>
        <v>15743</v>
      </c>
      <c r="N18" s="24">
        <f t="shared" si="1"/>
        <v>18608</v>
      </c>
      <c r="O18" s="25">
        <f t="shared" si="2"/>
        <v>432.9325</v>
      </c>
      <c r="P18" s="26"/>
      <c r="Q18" s="26">
        <v>100</v>
      </c>
      <c r="R18" s="29">
        <f t="shared" si="3"/>
        <v>18075.067499999997</v>
      </c>
      <c r="S18" s="25">
        <f t="shared" si="4"/>
        <v>149.55850000000001</v>
      </c>
      <c r="T18" s="27">
        <f t="shared" si="5"/>
        <v>49.558500000000009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9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2874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2874</v>
      </c>
      <c r="N20" s="24">
        <f t="shared" si="1"/>
        <v>2874</v>
      </c>
      <c r="O20" s="25">
        <f t="shared" si="2"/>
        <v>79.034999999999997</v>
      </c>
      <c r="P20" s="26"/>
      <c r="Q20" s="26">
        <v>120</v>
      </c>
      <c r="R20" s="29">
        <f t="shared" si="3"/>
        <v>2674.9650000000001</v>
      </c>
      <c r="S20" s="25">
        <f t="shared" si="4"/>
        <v>27.303000000000001</v>
      </c>
      <c r="T20" s="27">
        <f t="shared" si="5"/>
        <v>-92.697000000000003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>
        <v>7066</v>
      </c>
      <c r="E21" s="30"/>
      <c r="F21" s="30"/>
      <c r="G21" s="30"/>
      <c r="H21" s="30"/>
      <c r="I21" s="20">
        <v>3</v>
      </c>
      <c r="J21" s="20"/>
      <c r="K21" s="20"/>
      <c r="L21" s="20"/>
      <c r="M21" s="20">
        <f t="shared" si="0"/>
        <v>7066</v>
      </c>
      <c r="N21" s="24">
        <f t="shared" si="1"/>
        <v>7639</v>
      </c>
      <c r="O21" s="25">
        <f t="shared" si="2"/>
        <v>194.315</v>
      </c>
      <c r="P21" s="26"/>
      <c r="Q21" s="26">
        <v>20</v>
      </c>
      <c r="R21" s="29">
        <f t="shared" si="3"/>
        <v>7424.6850000000004</v>
      </c>
      <c r="S21" s="25">
        <f t="shared" si="4"/>
        <v>67.126999999999995</v>
      </c>
      <c r="T21" s="27">
        <f t="shared" si="5"/>
        <v>47.126999999999995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18929</v>
      </c>
      <c r="E22" s="30"/>
      <c r="F22" s="30"/>
      <c r="G22" s="20"/>
      <c r="H22" s="30"/>
      <c r="I22" s="20">
        <v>25</v>
      </c>
      <c r="J22" s="20"/>
      <c r="K22" s="20"/>
      <c r="L22" s="20"/>
      <c r="M22" s="20">
        <f t="shared" si="0"/>
        <v>18929</v>
      </c>
      <c r="N22" s="24">
        <f t="shared" si="1"/>
        <v>23704</v>
      </c>
      <c r="O22" s="25">
        <f t="shared" si="2"/>
        <v>520.54750000000001</v>
      </c>
      <c r="P22" s="26"/>
      <c r="Q22" s="26">
        <v>150</v>
      </c>
      <c r="R22" s="29">
        <f t="shared" si="3"/>
        <v>23033.452499999999</v>
      </c>
      <c r="S22" s="25">
        <f t="shared" si="4"/>
        <v>179.82550000000001</v>
      </c>
      <c r="T22" s="27">
        <f t="shared" si="5"/>
        <v>29.825500000000005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>
        <v>6649</v>
      </c>
      <c r="E23" s="30"/>
      <c r="F23" s="30"/>
      <c r="G23" s="30"/>
      <c r="H23" s="30"/>
      <c r="I23" s="20">
        <v>30</v>
      </c>
      <c r="J23" s="20"/>
      <c r="K23" s="20">
        <v>15</v>
      </c>
      <c r="L23" s="20"/>
      <c r="M23" s="20">
        <f t="shared" si="0"/>
        <v>6649</v>
      </c>
      <c r="N23" s="24">
        <f t="shared" si="1"/>
        <v>15109</v>
      </c>
      <c r="O23" s="25">
        <f t="shared" si="2"/>
        <v>182.8475</v>
      </c>
      <c r="P23" s="26"/>
      <c r="Q23" s="26">
        <v>60</v>
      </c>
      <c r="R23" s="29">
        <f t="shared" si="3"/>
        <v>14866.1525</v>
      </c>
      <c r="S23" s="25">
        <f t="shared" si="4"/>
        <v>63.165500000000002</v>
      </c>
      <c r="T23" s="27">
        <f t="shared" si="5"/>
        <v>3.1655000000000015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>
        <v>23858</v>
      </c>
      <c r="E24" s="30"/>
      <c r="F24" s="30"/>
      <c r="G24" s="30"/>
      <c r="H24" s="30">
        <v>40</v>
      </c>
      <c r="I24" s="20">
        <v>4</v>
      </c>
      <c r="J24" s="20"/>
      <c r="K24" s="20"/>
      <c r="L24" s="20"/>
      <c r="M24" s="20">
        <f t="shared" si="0"/>
        <v>24218</v>
      </c>
      <c r="N24" s="24">
        <f t="shared" si="1"/>
        <v>24982</v>
      </c>
      <c r="O24" s="25">
        <f t="shared" si="2"/>
        <v>665.995</v>
      </c>
      <c r="P24" s="26"/>
      <c r="Q24" s="26"/>
      <c r="R24" s="29">
        <f t="shared" si="3"/>
        <v>24316.005000000001</v>
      </c>
      <c r="S24" s="25">
        <f t="shared" si="4"/>
        <v>230.071</v>
      </c>
      <c r="T24" s="27">
        <f t="shared" si="5"/>
        <v>230.071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>
        <v>7368</v>
      </c>
      <c r="E25" s="30"/>
      <c r="F25" s="30"/>
      <c r="G25" s="30"/>
      <c r="H25" s="30"/>
      <c r="I25" s="20">
        <v>3</v>
      </c>
      <c r="J25" s="20"/>
      <c r="K25" s="20">
        <v>5</v>
      </c>
      <c r="L25" s="20"/>
      <c r="M25" s="20">
        <f t="shared" si="0"/>
        <v>7368</v>
      </c>
      <c r="N25" s="24">
        <f t="shared" si="1"/>
        <v>8851</v>
      </c>
      <c r="O25" s="25">
        <f t="shared" si="2"/>
        <v>202.62</v>
      </c>
      <c r="P25" s="26"/>
      <c r="Q25" s="26">
        <v>89</v>
      </c>
      <c r="R25" s="29">
        <f t="shared" si="3"/>
        <v>8559.380000000001</v>
      </c>
      <c r="S25" s="25">
        <f t="shared" si="4"/>
        <v>69.995999999999995</v>
      </c>
      <c r="T25" s="27">
        <f t="shared" si="5"/>
        <v>-19.004000000000005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>
        <v>8383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8383</v>
      </c>
      <c r="N26" s="24">
        <f t="shared" si="1"/>
        <v>8383</v>
      </c>
      <c r="O26" s="25">
        <f t="shared" si="2"/>
        <v>230.5325</v>
      </c>
      <c r="P26" s="26"/>
      <c r="Q26" s="26">
        <v>80</v>
      </c>
      <c r="R26" s="29">
        <f t="shared" si="3"/>
        <v>8072.4674999999997</v>
      </c>
      <c r="S26" s="25">
        <f t="shared" si="4"/>
        <v>79.638499999999993</v>
      </c>
      <c r="T26" s="27">
        <f t="shared" si="5"/>
        <v>-0.36150000000000659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>
        <v>5394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5394</v>
      </c>
      <c r="N27" s="40">
        <f t="shared" si="1"/>
        <v>5394</v>
      </c>
      <c r="O27" s="25">
        <f t="shared" si="2"/>
        <v>148.33500000000001</v>
      </c>
      <c r="P27" s="41">
        <v>5000</v>
      </c>
      <c r="Q27" s="41">
        <v>100</v>
      </c>
      <c r="R27" s="29">
        <f t="shared" si="3"/>
        <v>5145.665</v>
      </c>
      <c r="S27" s="42">
        <f t="shared" si="4"/>
        <v>51.243000000000002</v>
      </c>
      <c r="T27" s="43">
        <f t="shared" si="5"/>
        <v>-48.756999999999998</v>
      </c>
    </row>
    <row r="28" spans="1:20" ht="16.5" thickBot="1" x14ac:dyDescent="0.3">
      <c r="A28" s="92" t="s">
        <v>37</v>
      </c>
      <c r="B28" s="93"/>
      <c r="C28" s="94"/>
      <c r="D28" s="44">
        <f>SUM(D7:D27)</f>
        <v>201224</v>
      </c>
      <c r="E28" s="45">
        <f>SUM(E7:E27)</f>
        <v>200</v>
      </c>
      <c r="F28" s="45">
        <f t="shared" ref="F28:T28" si="6">SUM(F7:F27)</f>
        <v>290</v>
      </c>
      <c r="G28" s="45">
        <f t="shared" si="6"/>
        <v>0</v>
      </c>
      <c r="H28" s="45">
        <f t="shared" si="6"/>
        <v>910</v>
      </c>
      <c r="I28" s="45">
        <f t="shared" si="6"/>
        <v>150</v>
      </c>
      <c r="J28" s="45">
        <f t="shared" si="6"/>
        <v>26</v>
      </c>
      <c r="K28" s="45">
        <f t="shared" si="6"/>
        <v>39</v>
      </c>
      <c r="L28" s="45">
        <f t="shared" si="6"/>
        <v>0</v>
      </c>
      <c r="M28" s="45">
        <f t="shared" si="6"/>
        <v>216314</v>
      </c>
      <c r="N28" s="45">
        <f t="shared" si="6"/>
        <v>257028</v>
      </c>
      <c r="O28" s="46">
        <f t="shared" si="6"/>
        <v>5948.6349999999993</v>
      </c>
      <c r="P28" s="45">
        <f t="shared" si="6"/>
        <v>5130</v>
      </c>
      <c r="Q28" s="45">
        <f t="shared" si="6"/>
        <v>1993</v>
      </c>
      <c r="R28" s="45">
        <f t="shared" si="6"/>
        <v>249086.36500000002</v>
      </c>
      <c r="S28" s="45">
        <f t="shared" si="6"/>
        <v>2054.9830000000002</v>
      </c>
      <c r="T28" s="47">
        <f t="shared" si="6"/>
        <v>61.982999999999997</v>
      </c>
    </row>
    <row r="29" spans="1:20" ht="15.75" thickBot="1" x14ac:dyDescent="0.3">
      <c r="A29" s="95" t="s">
        <v>38</v>
      </c>
      <c r="B29" s="96"/>
      <c r="C29" s="97"/>
      <c r="D29" s="48">
        <f>D4+D5-D28</f>
        <v>725805</v>
      </c>
      <c r="E29" s="48">
        <f t="shared" ref="E29:L29" si="7">E4+E5-E28</f>
        <v>3980</v>
      </c>
      <c r="F29" s="48">
        <f t="shared" si="7"/>
        <v>12480</v>
      </c>
      <c r="G29" s="48">
        <f t="shared" si="7"/>
        <v>0</v>
      </c>
      <c r="H29" s="48">
        <f t="shared" si="7"/>
        <v>8570</v>
      </c>
      <c r="I29" s="48">
        <f t="shared" si="7"/>
        <v>638</v>
      </c>
      <c r="J29" s="48">
        <f t="shared" si="7"/>
        <v>117</v>
      </c>
      <c r="K29" s="48">
        <f t="shared" si="7"/>
        <v>79</v>
      </c>
      <c r="L29" s="48">
        <f t="shared" si="7"/>
        <v>37</v>
      </c>
      <c r="M29" s="98"/>
      <c r="N29" s="99"/>
      <c r="O29" s="99"/>
      <c r="P29" s="99"/>
      <c r="Q29" s="99"/>
      <c r="R29" s="99"/>
      <c r="S29" s="99"/>
      <c r="T29" s="10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17" priority="43" operator="equal">
      <formula>212030016606640</formula>
    </cfRule>
  </conditionalFormatting>
  <conditionalFormatting sqref="D29 E4:E6 E28:K29">
    <cfRule type="cellIs" dxfId="1216" priority="41" operator="equal">
      <formula>$E$4</formula>
    </cfRule>
    <cfRule type="cellIs" dxfId="1215" priority="42" operator="equal">
      <formula>2120</formula>
    </cfRule>
  </conditionalFormatting>
  <conditionalFormatting sqref="D29:E29 F4:F6 F28:F29">
    <cfRule type="cellIs" dxfId="1214" priority="39" operator="equal">
      <formula>$F$4</formula>
    </cfRule>
    <cfRule type="cellIs" dxfId="1213" priority="40" operator="equal">
      <formula>300</formula>
    </cfRule>
  </conditionalFormatting>
  <conditionalFormatting sqref="G4:G6 G28:G29">
    <cfRule type="cellIs" dxfId="1212" priority="37" operator="equal">
      <formula>$G$4</formula>
    </cfRule>
    <cfRule type="cellIs" dxfId="1211" priority="38" operator="equal">
      <formula>1660</formula>
    </cfRule>
  </conditionalFormatting>
  <conditionalFormatting sqref="H4:H6 H28:H29">
    <cfRule type="cellIs" dxfId="1210" priority="35" operator="equal">
      <formula>$H$4</formula>
    </cfRule>
    <cfRule type="cellIs" dxfId="1209" priority="36" operator="equal">
      <formula>6640</formula>
    </cfRule>
  </conditionalFormatting>
  <conditionalFormatting sqref="T6:T28">
    <cfRule type="cellIs" dxfId="1208" priority="34" operator="lessThan">
      <formula>0</formula>
    </cfRule>
  </conditionalFormatting>
  <conditionalFormatting sqref="T7:T27">
    <cfRule type="cellIs" dxfId="1207" priority="31" operator="lessThan">
      <formula>0</formula>
    </cfRule>
    <cfRule type="cellIs" dxfId="1206" priority="32" operator="lessThan">
      <formula>0</formula>
    </cfRule>
    <cfRule type="cellIs" dxfId="1205" priority="33" operator="lessThan">
      <formula>0</formula>
    </cfRule>
  </conditionalFormatting>
  <conditionalFormatting sqref="E4:E6 E28:K28">
    <cfRule type="cellIs" dxfId="1204" priority="30" operator="equal">
      <formula>$E$4</formula>
    </cfRule>
  </conditionalFormatting>
  <conditionalFormatting sqref="D28:D29 D6 D4:M4">
    <cfRule type="cellIs" dxfId="1203" priority="29" operator="equal">
      <formula>$D$4</formula>
    </cfRule>
  </conditionalFormatting>
  <conditionalFormatting sqref="I4:I6 I28:I29">
    <cfRule type="cellIs" dxfId="1202" priority="28" operator="equal">
      <formula>$I$4</formula>
    </cfRule>
  </conditionalFormatting>
  <conditionalFormatting sqref="J4:J6 J28:J29">
    <cfRule type="cellIs" dxfId="1201" priority="27" operator="equal">
      <formula>$J$4</formula>
    </cfRule>
  </conditionalFormatting>
  <conditionalFormatting sqref="K4:K6 K28:K29">
    <cfRule type="cellIs" dxfId="1200" priority="26" operator="equal">
      <formula>$K$4</formula>
    </cfRule>
  </conditionalFormatting>
  <conditionalFormatting sqref="M4:M6">
    <cfRule type="cellIs" dxfId="1199" priority="25" operator="equal">
      <formula>$L$4</formula>
    </cfRule>
  </conditionalFormatting>
  <conditionalFormatting sqref="T7:T28">
    <cfRule type="cellIs" dxfId="1198" priority="22" operator="lessThan">
      <formula>0</formula>
    </cfRule>
    <cfRule type="cellIs" dxfId="1197" priority="23" operator="lessThan">
      <formula>0</formula>
    </cfRule>
    <cfRule type="cellIs" dxfId="1196" priority="24" operator="lessThan">
      <formula>0</formula>
    </cfRule>
  </conditionalFormatting>
  <conditionalFormatting sqref="D5:K5">
    <cfRule type="cellIs" dxfId="1195" priority="21" operator="greaterThan">
      <formula>0</formula>
    </cfRule>
  </conditionalFormatting>
  <conditionalFormatting sqref="T6:T28">
    <cfRule type="cellIs" dxfId="1194" priority="20" operator="lessThan">
      <formula>0</formula>
    </cfRule>
  </conditionalFormatting>
  <conditionalFormatting sqref="T7:T27">
    <cfRule type="cellIs" dxfId="1193" priority="17" operator="lessThan">
      <formula>0</formula>
    </cfRule>
    <cfRule type="cellIs" dxfId="1192" priority="18" operator="lessThan">
      <formula>0</formula>
    </cfRule>
    <cfRule type="cellIs" dxfId="1191" priority="19" operator="lessThan">
      <formula>0</formula>
    </cfRule>
  </conditionalFormatting>
  <conditionalFormatting sqref="T7:T28">
    <cfRule type="cellIs" dxfId="1190" priority="14" operator="lessThan">
      <formula>0</formula>
    </cfRule>
    <cfRule type="cellIs" dxfId="1189" priority="15" operator="lessThan">
      <formula>0</formula>
    </cfRule>
    <cfRule type="cellIs" dxfId="1188" priority="16" operator="lessThan">
      <formula>0</formula>
    </cfRule>
  </conditionalFormatting>
  <conditionalFormatting sqref="D5:K5">
    <cfRule type="cellIs" dxfId="1187" priority="13" operator="greaterThan">
      <formula>0</formula>
    </cfRule>
  </conditionalFormatting>
  <conditionalFormatting sqref="L4 L6 L28:L29">
    <cfRule type="cellIs" dxfId="1186" priority="12" operator="equal">
      <formula>$L$4</formula>
    </cfRule>
  </conditionalFormatting>
  <conditionalFormatting sqref="D7:S7">
    <cfRule type="cellIs" dxfId="1185" priority="11" operator="greaterThan">
      <formula>0</formula>
    </cfRule>
  </conditionalFormatting>
  <conditionalFormatting sqref="D9:S9">
    <cfRule type="cellIs" dxfId="1184" priority="10" operator="greaterThan">
      <formula>0</formula>
    </cfRule>
  </conditionalFormatting>
  <conditionalFormatting sqref="D11:S11">
    <cfRule type="cellIs" dxfId="1183" priority="9" operator="greaterThan">
      <formula>0</formula>
    </cfRule>
  </conditionalFormatting>
  <conditionalFormatting sqref="D13:S13">
    <cfRule type="cellIs" dxfId="1182" priority="8" operator="greaterThan">
      <formula>0</formula>
    </cfRule>
  </conditionalFormatting>
  <conditionalFormatting sqref="D15:S15">
    <cfRule type="cellIs" dxfId="1181" priority="7" operator="greaterThan">
      <formula>0</formula>
    </cfRule>
  </conditionalFormatting>
  <conditionalFormatting sqref="D17:S17">
    <cfRule type="cellIs" dxfId="1180" priority="6" operator="greaterThan">
      <formula>0</formula>
    </cfRule>
  </conditionalFormatting>
  <conditionalFormatting sqref="D19:S19">
    <cfRule type="cellIs" dxfId="1179" priority="5" operator="greaterThan">
      <formula>0</formula>
    </cfRule>
  </conditionalFormatting>
  <conditionalFormatting sqref="D21:S21">
    <cfRule type="cellIs" dxfId="1178" priority="4" operator="greaterThan">
      <formula>0</formula>
    </cfRule>
  </conditionalFormatting>
  <conditionalFormatting sqref="D23:S23">
    <cfRule type="cellIs" dxfId="1177" priority="3" operator="greaterThan">
      <formula>0</formula>
    </cfRule>
  </conditionalFormatting>
  <conditionalFormatting sqref="D25:S25">
    <cfRule type="cellIs" dxfId="1176" priority="2" operator="greaterThan">
      <formula>0</formula>
    </cfRule>
  </conditionalFormatting>
  <conditionalFormatting sqref="D27:S27">
    <cfRule type="cellIs" dxfId="1175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7" max="7" width="0" hidden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0" ht="15.75" thickBo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20" ht="18.75" x14ac:dyDescent="0.25">
      <c r="A3" s="102" t="s">
        <v>53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0" x14ac:dyDescent="0.25">
      <c r="A4" s="106" t="s">
        <v>1</v>
      </c>
      <c r="B4" s="106"/>
      <c r="C4" s="1"/>
      <c r="D4" s="2">
        <f>'5'!D29</f>
        <v>725805</v>
      </c>
      <c r="E4" s="2">
        <f>'5'!E29</f>
        <v>3980</v>
      </c>
      <c r="F4" s="2">
        <f>'5'!F29</f>
        <v>12480</v>
      </c>
      <c r="G4" s="2">
        <f>'5'!G29</f>
        <v>0</v>
      </c>
      <c r="H4" s="2">
        <f>'5'!H29</f>
        <v>8570</v>
      </c>
      <c r="I4" s="2">
        <f>'5'!I29</f>
        <v>638</v>
      </c>
      <c r="J4" s="2">
        <f>'5'!J29</f>
        <v>117</v>
      </c>
      <c r="K4" s="2">
        <f>'5'!K29</f>
        <v>79</v>
      </c>
      <c r="L4" s="2">
        <f>'5'!L29</f>
        <v>37</v>
      </c>
      <c r="M4" s="3"/>
      <c r="N4" s="107"/>
      <c r="O4" s="107"/>
      <c r="P4" s="107"/>
      <c r="Q4" s="107"/>
      <c r="R4" s="107"/>
      <c r="S4" s="107"/>
      <c r="T4" s="107"/>
    </row>
    <row r="5" spans="1:20" x14ac:dyDescent="0.25">
      <c r="A5" s="106" t="s">
        <v>2</v>
      </c>
      <c r="B5" s="106"/>
      <c r="C5" s="1"/>
      <c r="D5" s="1"/>
      <c r="E5" s="4"/>
      <c r="F5" s="4"/>
      <c r="G5" s="4"/>
      <c r="H5" s="4"/>
      <c r="I5" s="1"/>
      <c r="J5" s="1"/>
      <c r="K5" s="1">
        <v>500</v>
      </c>
      <c r="L5" s="1"/>
      <c r="M5" s="5"/>
      <c r="N5" s="107"/>
      <c r="O5" s="107"/>
      <c r="P5" s="107"/>
      <c r="Q5" s="107"/>
      <c r="R5" s="107"/>
      <c r="S5" s="107"/>
      <c r="T5" s="10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11522</v>
      </c>
      <c r="E7" s="22"/>
      <c r="F7" s="22"/>
      <c r="G7" s="22"/>
      <c r="H7" s="22">
        <v>60</v>
      </c>
      <c r="I7" s="23"/>
      <c r="J7" s="23"/>
      <c r="K7" s="23">
        <v>3</v>
      </c>
      <c r="L7" s="23"/>
      <c r="M7" s="20">
        <f>D7+E7*20+F7*10+G7*9+H7*9</f>
        <v>12062</v>
      </c>
      <c r="N7" s="24">
        <f>D7+E7*20+F7*10+G7*9+H7*9+I7*191+J7*191+K7*182+L7*100</f>
        <v>12608</v>
      </c>
      <c r="O7" s="25">
        <f>M7*2.75%</f>
        <v>331.70499999999998</v>
      </c>
      <c r="P7" s="26"/>
      <c r="Q7" s="26">
        <v>97</v>
      </c>
      <c r="R7" s="24">
        <f>M7-(M7*2.75%)+I7*191+J7*191+K7*182+L7*100-Q7</f>
        <v>12179.295</v>
      </c>
      <c r="S7" s="25">
        <f>M7*0.95%</f>
        <v>114.589</v>
      </c>
      <c r="T7" s="27">
        <f>S7-Q7</f>
        <v>17.588999999999999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>
        <v>5501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5501</v>
      </c>
      <c r="N8" s="24">
        <f t="shared" ref="N8:N27" si="1">D8+E8*20+F8*10+G8*9+H8*9+I8*191+J8*191+K8*182+L8*100</f>
        <v>5501</v>
      </c>
      <c r="O8" s="25">
        <f t="shared" ref="O8:O27" si="2">M8*2.75%</f>
        <v>151.2775</v>
      </c>
      <c r="P8" s="26"/>
      <c r="Q8" s="26"/>
      <c r="R8" s="24">
        <f t="shared" ref="R8:R27" si="3">M8-(M8*2.75%)+I8*191+J8*191+K8*182+L8*100-Q8</f>
        <v>5349.7224999999999</v>
      </c>
      <c r="S8" s="25">
        <f t="shared" ref="S8:S27" si="4">M8*0.95%</f>
        <v>52.259499999999996</v>
      </c>
      <c r="T8" s="27">
        <f t="shared" ref="T8:T27" si="5">S8-Q8</f>
        <v>52.259499999999996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18864</v>
      </c>
      <c r="E9" s="30"/>
      <c r="F9" s="30"/>
      <c r="G9" s="30"/>
      <c r="H9" s="30">
        <v>100</v>
      </c>
      <c r="I9" s="20">
        <v>2</v>
      </c>
      <c r="J9" s="20"/>
      <c r="K9" s="20"/>
      <c r="L9" s="20"/>
      <c r="M9" s="20">
        <f t="shared" si="0"/>
        <v>19764</v>
      </c>
      <c r="N9" s="24">
        <f t="shared" si="1"/>
        <v>20146</v>
      </c>
      <c r="O9" s="25">
        <f t="shared" si="2"/>
        <v>543.51</v>
      </c>
      <c r="P9" s="26"/>
      <c r="Q9" s="26">
        <v>117</v>
      </c>
      <c r="R9" s="24">
        <f t="shared" si="3"/>
        <v>19485.490000000002</v>
      </c>
      <c r="S9" s="25">
        <f t="shared" si="4"/>
        <v>187.75799999999998</v>
      </c>
      <c r="T9" s="27">
        <f t="shared" si="5"/>
        <v>70.757999999999981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5253</v>
      </c>
      <c r="E10" s="30"/>
      <c r="F10" s="30"/>
      <c r="G10" s="30"/>
      <c r="H10" s="30">
        <v>60</v>
      </c>
      <c r="I10" s="20"/>
      <c r="J10" s="20"/>
      <c r="K10" s="20"/>
      <c r="L10" s="20"/>
      <c r="M10" s="20">
        <f t="shared" si="0"/>
        <v>5793</v>
      </c>
      <c r="N10" s="24">
        <f t="shared" si="1"/>
        <v>5793</v>
      </c>
      <c r="O10" s="25">
        <f t="shared" si="2"/>
        <v>159.3075</v>
      </c>
      <c r="P10" s="26"/>
      <c r="Q10" s="26">
        <v>33</v>
      </c>
      <c r="R10" s="24">
        <f t="shared" si="3"/>
        <v>5600.6925000000001</v>
      </c>
      <c r="S10" s="25">
        <f t="shared" si="4"/>
        <v>55.033499999999997</v>
      </c>
      <c r="T10" s="27">
        <f t="shared" si="5"/>
        <v>22.033499999999997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6633</v>
      </c>
      <c r="E11" s="30"/>
      <c r="F11" s="30">
        <v>20</v>
      </c>
      <c r="G11" s="32"/>
      <c r="H11" s="30">
        <v>80</v>
      </c>
      <c r="I11" s="20"/>
      <c r="J11" s="20"/>
      <c r="K11" s="20"/>
      <c r="L11" s="20"/>
      <c r="M11" s="20">
        <f t="shared" si="0"/>
        <v>7553</v>
      </c>
      <c r="N11" s="24">
        <f t="shared" si="1"/>
        <v>7553</v>
      </c>
      <c r="O11" s="25">
        <f t="shared" si="2"/>
        <v>207.70750000000001</v>
      </c>
      <c r="P11" s="26"/>
      <c r="Q11" s="26">
        <v>58</v>
      </c>
      <c r="R11" s="24">
        <f t="shared" si="3"/>
        <v>7287.2924999999996</v>
      </c>
      <c r="S11" s="25">
        <f t="shared" si="4"/>
        <v>71.753500000000003</v>
      </c>
      <c r="T11" s="27">
        <f t="shared" si="5"/>
        <v>13.753500000000003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5587</v>
      </c>
      <c r="E12" s="30">
        <v>10</v>
      </c>
      <c r="F12" s="30">
        <v>30</v>
      </c>
      <c r="G12" s="30"/>
      <c r="H12" s="30"/>
      <c r="I12" s="20">
        <v>25</v>
      </c>
      <c r="J12" s="20">
        <v>25</v>
      </c>
      <c r="K12" s="20">
        <v>5</v>
      </c>
      <c r="L12" s="20"/>
      <c r="M12" s="20">
        <f t="shared" si="0"/>
        <v>6087</v>
      </c>
      <c r="N12" s="24">
        <f t="shared" si="1"/>
        <v>16547</v>
      </c>
      <c r="O12" s="25">
        <f t="shared" si="2"/>
        <v>167.39250000000001</v>
      </c>
      <c r="P12" s="26"/>
      <c r="Q12" s="26">
        <v>29</v>
      </c>
      <c r="R12" s="24">
        <f t="shared" si="3"/>
        <v>16350.6075</v>
      </c>
      <c r="S12" s="25">
        <f t="shared" si="4"/>
        <v>57.826499999999996</v>
      </c>
      <c r="T12" s="27">
        <f t="shared" si="5"/>
        <v>28.826499999999996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4834</v>
      </c>
      <c r="E13" s="30"/>
      <c r="F13" s="30"/>
      <c r="G13" s="30"/>
      <c r="H13" s="30">
        <v>60</v>
      </c>
      <c r="I13" s="20"/>
      <c r="J13" s="20"/>
      <c r="K13" s="20"/>
      <c r="L13" s="20"/>
      <c r="M13" s="20">
        <f t="shared" si="0"/>
        <v>5374</v>
      </c>
      <c r="N13" s="24">
        <f t="shared" si="1"/>
        <v>5374</v>
      </c>
      <c r="O13" s="25">
        <f t="shared" si="2"/>
        <v>147.785</v>
      </c>
      <c r="P13" s="26"/>
      <c r="Q13" s="26"/>
      <c r="R13" s="24">
        <f t="shared" si="3"/>
        <v>5226.2150000000001</v>
      </c>
      <c r="S13" s="25">
        <f t="shared" si="4"/>
        <v>51.052999999999997</v>
      </c>
      <c r="T13" s="27">
        <f t="shared" si="5"/>
        <v>51.052999999999997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>
        <v>11269</v>
      </c>
      <c r="E14" s="30"/>
      <c r="F14" s="30"/>
      <c r="G14" s="30"/>
      <c r="H14" s="30"/>
      <c r="I14" s="20">
        <v>5</v>
      </c>
      <c r="J14" s="20"/>
      <c r="K14" s="20"/>
      <c r="L14" s="20"/>
      <c r="M14" s="20">
        <f t="shared" si="0"/>
        <v>11269</v>
      </c>
      <c r="N14" s="24">
        <f t="shared" si="1"/>
        <v>12224</v>
      </c>
      <c r="O14" s="25">
        <f t="shared" si="2"/>
        <v>309.89749999999998</v>
      </c>
      <c r="P14" s="26"/>
      <c r="Q14" s="26"/>
      <c r="R14" s="24">
        <f t="shared" si="3"/>
        <v>11914.102500000001</v>
      </c>
      <c r="S14" s="25">
        <f t="shared" si="4"/>
        <v>107.05549999999999</v>
      </c>
      <c r="T14" s="27">
        <f t="shared" si="5"/>
        <v>107.05549999999999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>
        <v>16070</v>
      </c>
      <c r="E15" s="30"/>
      <c r="F15" s="30"/>
      <c r="G15" s="30"/>
      <c r="H15" s="30">
        <v>60</v>
      </c>
      <c r="I15" s="20"/>
      <c r="J15" s="20"/>
      <c r="K15" s="20"/>
      <c r="L15" s="20"/>
      <c r="M15" s="20">
        <f t="shared" si="0"/>
        <v>16610</v>
      </c>
      <c r="N15" s="24">
        <f t="shared" si="1"/>
        <v>16610</v>
      </c>
      <c r="O15" s="25">
        <f t="shared" si="2"/>
        <v>456.77499999999998</v>
      </c>
      <c r="P15" s="26"/>
      <c r="Q15" s="26">
        <v>133</v>
      </c>
      <c r="R15" s="24">
        <f t="shared" si="3"/>
        <v>16020.225</v>
      </c>
      <c r="S15" s="25">
        <f t="shared" si="4"/>
        <v>157.79499999999999</v>
      </c>
      <c r="T15" s="27">
        <f t="shared" si="5"/>
        <v>24.794999999999987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9040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9040</v>
      </c>
      <c r="N16" s="24">
        <f t="shared" si="1"/>
        <v>9040</v>
      </c>
      <c r="O16" s="25">
        <f t="shared" si="2"/>
        <v>248.6</v>
      </c>
      <c r="P16" s="26">
        <v>5041</v>
      </c>
      <c r="Q16" s="26">
        <v>120</v>
      </c>
      <c r="R16" s="24">
        <f t="shared" si="3"/>
        <v>8671.4</v>
      </c>
      <c r="S16" s="25">
        <f t="shared" si="4"/>
        <v>85.88</v>
      </c>
      <c r="T16" s="27">
        <f t="shared" si="5"/>
        <v>-34.120000000000005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>
        <v>10188</v>
      </c>
      <c r="E17" s="30"/>
      <c r="F17" s="30"/>
      <c r="G17" s="30"/>
      <c r="H17" s="30">
        <v>100</v>
      </c>
      <c r="I17" s="20"/>
      <c r="J17" s="20"/>
      <c r="K17" s="20"/>
      <c r="L17" s="20"/>
      <c r="M17" s="20">
        <f t="shared" si="0"/>
        <v>11088</v>
      </c>
      <c r="N17" s="24">
        <f t="shared" si="1"/>
        <v>11088</v>
      </c>
      <c r="O17" s="25">
        <f t="shared" si="2"/>
        <v>304.92</v>
      </c>
      <c r="P17" s="26"/>
      <c r="Q17" s="26">
        <v>83</v>
      </c>
      <c r="R17" s="24">
        <f t="shared" si="3"/>
        <v>10700.08</v>
      </c>
      <c r="S17" s="25">
        <f t="shared" si="4"/>
        <v>105.336</v>
      </c>
      <c r="T17" s="27">
        <f t="shared" si="5"/>
        <v>22.335999999999999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>
        <v>10384</v>
      </c>
      <c r="E18" s="30"/>
      <c r="F18" s="30"/>
      <c r="G18" s="30"/>
      <c r="H18" s="30"/>
      <c r="I18" s="20">
        <v>5</v>
      </c>
      <c r="J18" s="20"/>
      <c r="K18" s="20">
        <v>2</v>
      </c>
      <c r="L18" s="20"/>
      <c r="M18" s="20">
        <f t="shared" si="0"/>
        <v>10384</v>
      </c>
      <c r="N18" s="24">
        <f t="shared" si="1"/>
        <v>11703</v>
      </c>
      <c r="O18" s="25">
        <f t="shared" si="2"/>
        <v>285.56</v>
      </c>
      <c r="P18" s="26"/>
      <c r="Q18" s="26">
        <v>147</v>
      </c>
      <c r="R18" s="24">
        <f t="shared" si="3"/>
        <v>11270.44</v>
      </c>
      <c r="S18" s="25">
        <f t="shared" si="4"/>
        <v>98.647999999999996</v>
      </c>
      <c r="T18" s="27">
        <f t="shared" si="5"/>
        <v>-48.352000000000004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>
        <v>20888</v>
      </c>
      <c r="E19" s="30">
        <v>10</v>
      </c>
      <c r="F19" s="30">
        <v>30</v>
      </c>
      <c r="G19" s="30"/>
      <c r="H19" s="30">
        <v>140</v>
      </c>
      <c r="I19" s="20">
        <v>5</v>
      </c>
      <c r="J19" s="20"/>
      <c r="K19" s="20">
        <v>4</v>
      </c>
      <c r="L19" s="20"/>
      <c r="M19" s="20">
        <f t="shared" si="0"/>
        <v>22648</v>
      </c>
      <c r="N19" s="24">
        <f t="shared" si="1"/>
        <v>24331</v>
      </c>
      <c r="O19" s="25">
        <f t="shared" si="2"/>
        <v>622.82000000000005</v>
      </c>
      <c r="P19" s="26">
        <v>1800</v>
      </c>
      <c r="Q19" s="26">
        <v>120</v>
      </c>
      <c r="R19" s="24">
        <f t="shared" si="3"/>
        <v>23588.18</v>
      </c>
      <c r="S19" s="25">
        <f t="shared" si="4"/>
        <v>215.15600000000001</v>
      </c>
      <c r="T19" s="27">
        <f t="shared" si="5"/>
        <v>95.156000000000006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2463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2463</v>
      </c>
      <c r="N20" s="24">
        <f t="shared" si="1"/>
        <v>2463</v>
      </c>
      <c r="O20" s="25">
        <f t="shared" si="2"/>
        <v>67.732500000000002</v>
      </c>
      <c r="P20" s="26"/>
      <c r="Q20" s="26">
        <v>120</v>
      </c>
      <c r="R20" s="24">
        <f t="shared" si="3"/>
        <v>2275.2674999999999</v>
      </c>
      <c r="S20" s="25">
        <f t="shared" si="4"/>
        <v>23.398499999999999</v>
      </c>
      <c r="T20" s="27">
        <f t="shared" si="5"/>
        <v>-96.601500000000001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>
        <v>5402</v>
      </c>
      <c r="E21" s="30"/>
      <c r="F21" s="30"/>
      <c r="G21" s="30"/>
      <c r="H21" s="30"/>
      <c r="I21" s="20">
        <v>5</v>
      </c>
      <c r="J21" s="20"/>
      <c r="K21" s="20"/>
      <c r="L21" s="20"/>
      <c r="M21" s="20">
        <f t="shared" si="0"/>
        <v>5402</v>
      </c>
      <c r="N21" s="24">
        <f t="shared" si="1"/>
        <v>6357</v>
      </c>
      <c r="O21" s="25">
        <f t="shared" si="2"/>
        <v>148.55500000000001</v>
      </c>
      <c r="P21" s="26"/>
      <c r="Q21" s="26">
        <v>20</v>
      </c>
      <c r="R21" s="24">
        <f t="shared" si="3"/>
        <v>6188.4449999999997</v>
      </c>
      <c r="S21" s="25">
        <f t="shared" si="4"/>
        <v>51.318999999999996</v>
      </c>
      <c r="T21" s="27">
        <f t="shared" si="5"/>
        <v>31.318999999999996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10542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10542</v>
      </c>
      <c r="N22" s="24">
        <f t="shared" si="1"/>
        <v>10542</v>
      </c>
      <c r="O22" s="25">
        <f t="shared" si="2"/>
        <v>289.90500000000003</v>
      </c>
      <c r="P22" s="26"/>
      <c r="Q22" s="26">
        <v>100</v>
      </c>
      <c r="R22" s="24">
        <f t="shared" si="3"/>
        <v>10152.094999999999</v>
      </c>
      <c r="S22" s="25">
        <f t="shared" si="4"/>
        <v>100.149</v>
      </c>
      <c r="T22" s="27">
        <f t="shared" si="5"/>
        <v>0.14900000000000091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>
        <v>7658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7658</v>
      </c>
      <c r="N23" s="24">
        <f t="shared" si="1"/>
        <v>7658</v>
      </c>
      <c r="O23" s="25">
        <f t="shared" si="2"/>
        <v>210.595</v>
      </c>
      <c r="P23" s="26"/>
      <c r="Q23" s="26">
        <v>70</v>
      </c>
      <c r="R23" s="24">
        <f t="shared" si="3"/>
        <v>7377.4049999999997</v>
      </c>
      <c r="S23" s="25">
        <f t="shared" si="4"/>
        <v>72.751000000000005</v>
      </c>
      <c r="T23" s="27">
        <f t="shared" si="5"/>
        <v>2.7510000000000048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>
        <v>12642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12642</v>
      </c>
      <c r="N24" s="24">
        <f t="shared" si="1"/>
        <v>12642</v>
      </c>
      <c r="O24" s="25">
        <f t="shared" si="2"/>
        <v>347.65500000000003</v>
      </c>
      <c r="P24" s="26"/>
      <c r="Q24" s="26"/>
      <c r="R24" s="24">
        <f t="shared" si="3"/>
        <v>12294.344999999999</v>
      </c>
      <c r="S24" s="25">
        <f t="shared" si="4"/>
        <v>120.099</v>
      </c>
      <c r="T24" s="27">
        <f t="shared" si="5"/>
        <v>120.099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>
        <v>7445</v>
      </c>
      <c r="E25" s="30"/>
      <c r="F25" s="30"/>
      <c r="G25" s="30"/>
      <c r="H25" s="30">
        <v>80</v>
      </c>
      <c r="I25" s="20"/>
      <c r="J25" s="20">
        <v>3</v>
      </c>
      <c r="K25" s="20">
        <v>5</v>
      </c>
      <c r="L25" s="20"/>
      <c r="M25" s="20">
        <f t="shared" si="0"/>
        <v>8165</v>
      </c>
      <c r="N25" s="24">
        <f t="shared" si="1"/>
        <v>9648</v>
      </c>
      <c r="O25" s="25">
        <f t="shared" si="2"/>
        <v>224.53749999999999</v>
      </c>
      <c r="P25" s="26">
        <v>19500</v>
      </c>
      <c r="Q25" s="26">
        <v>84</v>
      </c>
      <c r="R25" s="24">
        <f t="shared" si="3"/>
        <v>9339.4624999999996</v>
      </c>
      <c r="S25" s="25">
        <f t="shared" si="4"/>
        <v>77.567499999999995</v>
      </c>
      <c r="T25" s="27">
        <f t="shared" si="5"/>
        <v>-6.4325000000000045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>
        <v>9667</v>
      </c>
      <c r="E26" s="29"/>
      <c r="F26" s="30"/>
      <c r="G26" s="30"/>
      <c r="H26" s="30"/>
      <c r="I26" s="20">
        <v>10</v>
      </c>
      <c r="J26" s="20"/>
      <c r="K26" s="20"/>
      <c r="L26" s="20"/>
      <c r="M26" s="20">
        <f t="shared" si="0"/>
        <v>9667</v>
      </c>
      <c r="N26" s="24">
        <f t="shared" si="1"/>
        <v>11577</v>
      </c>
      <c r="O26" s="25">
        <f t="shared" si="2"/>
        <v>265.84250000000003</v>
      </c>
      <c r="P26" s="26"/>
      <c r="Q26" s="26">
        <v>111</v>
      </c>
      <c r="R26" s="24">
        <f t="shared" si="3"/>
        <v>11200.157499999999</v>
      </c>
      <c r="S26" s="25">
        <f t="shared" si="4"/>
        <v>91.836500000000001</v>
      </c>
      <c r="T26" s="27">
        <f t="shared" si="5"/>
        <v>-19.163499999999999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>
        <v>5769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5769</v>
      </c>
      <c r="N27" s="40">
        <f t="shared" si="1"/>
        <v>5769</v>
      </c>
      <c r="O27" s="25">
        <f t="shared" si="2"/>
        <v>158.64750000000001</v>
      </c>
      <c r="P27" s="41"/>
      <c r="Q27" s="41">
        <v>100</v>
      </c>
      <c r="R27" s="24">
        <f t="shared" si="3"/>
        <v>5510.3525</v>
      </c>
      <c r="S27" s="42">
        <f t="shared" si="4"/>
        <v>54.805500000000002</v>
      </c>
      <c r="T27" s="43">
        <f t="shared" si="5"/>
        <v>-45.194499999999998</v>
      </c>
    </row>
    <row r="28" spans="1:20" ht="16.5" thickBot="1" x14ac:dyDescent="0.3">
      <c r="A28" s="92" t="s">
        <v>37</v>
      </c>
      <c r="B28" s="93"/>
      <c r="C28" s="94"/>
      <c r="D28" s="44">
        <f>SUM(D7:D27)</f>
        <v>197621</v>
      </c>
      <c r="E28" s="45">
        <f>SUM(E7:E27)</f>
        <v>20</v>
      </c>
      <c r="F28" s="45">
        <f t="shared" ref="F28:T28" si="6">SUM(F7:F27)</f>
        <v>80</v>
      </c>
      <c r="G28" s="45">
        <f t="shared" si="6"/>
        <v>0</v>
      </c>
      <c r="H28" s="45">
        <f t="shared" si="6"/>
        <v>740</v>
      </c>
      <c r="I28" s="45">
        <f t="shared" si="6"/>
        <v>57</v>
      </c>
      <c r="J28" s="45">
        <f t="shared" si="6"/>
        <v>28</v>
      </c>
      <c r="K28" s="45">
        <f t="shared" si="6"/>
        <v>19</v>
      </c>
      <c r="L28" s="45">
        <f t="shared" si="6"/>
        <v>0</v>
      </c>
      <c r="M28" s="45">
        <f t="shared" si="6"/>
        <v>205481</v>
      </c>
      <c r="N28" s="45">
        <f t="shared" si="6"/>
        <v>225174</v>
      </c>
      <c r="O28" s="46">
        <f t="shared" si="6"/>
        <v>5650.7275</v>
      </c>
      <c r="P28" s="45">
        <f t="shared" si="6"/>
        <v>26341</v>
      </c>
      <c r="Q28" s="45">
        <f t="shared" si="6"/>
        <v>1542</v>
      </c>
      <c r="R28" s="45">
        <f t="shared" si="6"/>
        <v>217981.27250000002</v>
      </c>
      <c r="S28" s="45">
        <f t="shared" si="6"/>
        <v>1952.0694999999996</v>
      </c>
      <c r="T28" s="47">
        <f t="shared" si="6"/>
        <v>410.06949999999995</v>
      </c>
    </row>
    <row r="29" spans="1:20" ht="15.75" thickBot="1" x14ac:dyDescent="0.3">
      <c r="A29" s="95" t="s">
        <v>38</v>
      </c>
      <c r="B29" s="96"/>
      <c r="C29" s="97"/>
      <c r="D29" s="48">
        <f>D4+D5-D28</f>
        <v>528184</v>
      </c>
      <c r="E29" s="48">
        <f t="shared" ref="E29:L29" si="7">E4+E5-E28</f>
        <v>3960</v>
      </c>
      <c r="F29" s="48">
        <f t="shared" si="7"/>
        <v>12400</v>
      </c>
      <c r="G29" s="48">
        <f t="shared" si="7"/>
        <v>0</v>
      </c>
      <c r="H29" s="48">
        <f t="shared" si="7"/>
        <v>7830</v>
      </c>
      <c r="I29" s="48">
        <f t="shared" si="7"/>
        <v>581</v>
      </c>
      <c r="J29" s="48">
        <f t="shared" si="7"/>
        <v>89</v>
      </c>
      <c r="K29" s="48">
        <f t="shared" si="7"/>
        <v>560</v>
      </c>
      <c r="L29" s="48">
        <f t="shared" si="7"/>
        <v>37</v>
      </c>
      <c r="M29" s="98"/>
      <c r="N29" s="99"/>
      <c r="O29" s="99"/>
      <c r="P29" s="99"/>
      <c r="Q29" s="99"/>
      <c r="R29" s="99"/>
      <c r="S29" s="99"/>
      <c r="T29" s="10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74" priority="43" operator="equal">
      <formula>212030016606640</formula>
    </cfRule>
  </conditionalFormatting>
  <conditionalFormatting sqref="D29 E4:E6 E28:K29">
    <cfRule type="cellIs" dxfId="1173" priority="41" operator="equal">
      <formula>$E$4</formula>
    </cfRule>
    <cfRule type="cellIs" dxfId="1172" priority="42" operator="equal">
      <formula>2120</formula>
    </cfRule>
  </conditionalFormatting>
  <conditionalFormatting sqref="D29:E29 F4:F6 F28:F29">
    <cfRule type="cellIs" dxfId="1171" priority="39" operator="equal">
      <formula>$F$4</formula>
    </cfRule>
    <cfRule type="cellIs" dxfId="1170" priority="40" operator="equal">
      <formula>300</formula>
    </cfRule>
  </conditionalFormatting>
  <conditionalFormatting sqref="G4:G6 G28:G29">
    <cfRule type="cellIs" dxfId="1169" priority="37" operator="equal">
      <formula>$G$4</formula>
    </cfRule>
    <cfRule type="cellIs" dxfId="1168" priority="38" operator="equal">
      <formula>1660</formula>
    </cfRule>
  </conditionalFormatting>
  <conditionalFormatting sqref="H4:H6 H28:H29">
    <cfRule type="cellIs" dxfId="1167" priority="35" operator="equal">
      <formula>$H$4</formula>
    </cfRule>
    <cfRule type="cellIs" dxfId="1166" priority="36" operator="equal">
      <formula>6640</formula>
    </cfRule>
  </conditionalFormatting>
  <conditionalFormatting sqref="T6:T28">
    <cfRule type="cellIs" dxfId="1165" priority="34" operator="lessThan">
      <formula>0</formula>
    </cfRule>
  </conditionalFormatting>
  <conditionalFormatting sqref="T7:T27">
    <cfRule type="cellIs" dxfId="1164" priority="31" operator="lessThan">
      <formula>0</formula>
    </cfRule>
    <cfRule type="cellIs" dxfId="1163" priority="32" operator="lessThan">
      <formula>0</formula>
    </cfRule>
    <cfRule type="cellIs" dxfId="1162" priority="33" operator="lessThan">
      <formula>0</formula>
    </cfRule>
  </conditionalFormatting>
  <conditionalFormatting sqref="E4:E6 E28:K28">
    <cfRule type="cellIs" dxfId="1161" priority="30" operator="equal">
      <formula>$E$4</formula>
    </cfRule>
  </conditionalFormatting>
  <conditionalFormatting sqref="D28:D29 D6 D4:M4">
    <cfRule type="cellIs" dxfId="1160" priority="29" operator="equal">
      <formula>$D$4</formula>
    </cfRule>
  </conditionalFormatting>
  <conditionalFormatting sqref="I4:I6 I28:I29">
    <cfRule type="cellIs" dxfId="1159" priority="28" operator="equal">
      <formula>$I$4</formula>
    </cfRule>
  </conditionalFormatting>
  <conditionalFormatting sqref="J4:J6 J28:J29">
    <cfRule type="cellIs" dxfId="1158" priority="27" operator="equal">
      <formula>$J$4</formula>
    </cfRule>
  </conditionalFormatting>
  <conditionalFormatting sqref="K4:K6 K28:K29">
    <cfRule type="cellIs" dxfId="1157" priority="26" operator="equal">
      <formula>$K$4</formula>
    </cfRule>
  </conditionalFormatting>
  <conditionalFormatting sqref="M4:M6">
    <cfRule type="cellIs" dxfId="1156" priority="25" operator="equal">
      <formula>$L$4</formula>
    </cfRule>
  </conditionalFormatting>
  <conditionalFormatting sqref="T7:T28">
    <cfRule type="cellIs" dxfId="1155" priority="22" operator="lessThan">
      <formula>0</formula>
    </cfRule>
    <cfRule type="cellIs" dxfId="1154" priority="23" operator="lessThan">
      <formula>0</formula>
    </cfRule>
    <cfRule type="cellIs" dxfId="1153" priority="24" operator="lessThan">
      <formula>0</formula>
    </cfRule>
  </conditionalFormatting>
  <conditionalFormatting sqref="D5:K5">
    <cfRule type="cellIs" dxfId="1152" priority="21" operator="greaterThan">
      <formula>0</formula>
    </cfRule>
  </conditionalFormatting>
  <conditionalFormatting sqref="T6:T28">
    <cfRule type="cellIs" dxfId="1151" priority="20" operator="lessThan">
      <formula>0</formula>
    </cfRule>
  </conditionalFormatting>
  <conditionalFormatting sqref="T7:T27">
    <cfRule type="cellIs" dxfId="1150" priority="17" operator="lessThan">
      <formula>0</formula>
    </cfRule>
    <cfRule type="cellIs" dxfId="1149" priority="18" operator="lessThan">
      <formula>0</formula>
    </cfRule>
    <cfRule type="cellIs" dxfId="1148" priority="19" operator="lessThan">
      <formula>0</formula>
    </cfRule>
  </conditionalFormatting>
  <conditionalFormatting sqref="T7:T28">
    <cfRule type="cellIs" dxfId="1147" priority="14" operator="lessThan">
      <formula>0</formula>
    </cfRule>
    <cfRule type="cellIs" dxfId="1146" priority="15" operator="lessThan">
      <formula>0</formula>
    </cfRule>
    <cfRule type="cellIs" dxfId="1145" priority="16" operator="lessThan">
      <formula>0</formula>
    </cfRule>
  </conditionalFormatting>
  <conditionalFormatting sqref="D5:K5">
    <cfRule type="cellIs" dxfId="1144" priority="13" operator="greaterThan">
      <formula>0</formula>
    </cfRule>
  </conditionalFormatting>
  <conditionalFormatting sqref="L4 L6 L28:L29">
    <cfRule type="cellIs" dxfId="1143" priority="12" operator="equal">
      <formula>$L$4</formula>
    </cfRule>
  </conditionalFormatting>
  <conditionalFormatting sqref="D7:S7">
    <cfRule type="cellIs" dxfId="1142" priority="11" operator="greaterThan">
      <formula>0</formula>
    </cfRule>
  </conditionalFormatting>
  <conditionalFormatting sqref="D9:S9">
    <cfRule type="cellIs" dxfId="1141" priority="10" operator="greaterThan">
      <formula>0</formula>
    </cfRule>
  </conditionalFormatting>
  <conditionalFormatting sqref="D11:S11">
    <cfRule type="cellIs" dxfId="1140" priority="9" operator="greaterThan">
      <formula>0</formula>
    </cfRule>
  </conditionalFormatting>
  <conditionalFormatting sqref="D13:S13">
    <cfRule type="cellIs" dxfId="1139" priority="8" operator="greaterThan">
      <formula>0</formula>
    </cfRule>
  </conditionalFormatting>
  <conditionalFormatting sqref="D15:S15">
    <cfRule type="cellIs" dxfId="1138" priority="7" operator="greaterThan">
      <formula>0</formula>
    </cfRule>
  </conditionalFormatting>
  <conditionalFormatting sqref="D17:S17">
    <cfRule type="cellIs" dxfId="1137" priority="6" operator="greaterThan">
      <formula>0</formula>
    </cfRule>
  </conditionalFormatting>
  <conditionalFormatting sqref="D19:S19">
    <cfRule type="cellIs" dxfId="1136" priority="5" operator="greaterThan">
      <formula>0</formula>
    </cfRule>
  </conditionalFormatting>
  <conditionalFormatting sqref="D21:S21">
    <cfRule type="cellIs" dxfId="1135" priority="4" operator="greaterThan">
      <formula>0</formula>
    </cfRule>
  </conditionalFormatting>
  <conditionalFormatting sqref="D23:S23">
    <cfRule type="cellIs" dxfId="1134" priority="3" operator="greaterThan">
      <formula>0</formula>
    </cfRule>
  </conditionalFormatting>
  <conditionalFormatting sqref="D25:S25">
    <cfRule type="cellIs" dxfId="1133" priority="2" operator="greaterThan">
      <formula>0</formula>
    </cfRule>
  </conditionalFormatting>
  <conditionalFormatting sqref="D27:S27">
    <cfRule type="cellIs" dxfId="1132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5" activePane="bottomLeft" state="frozen"/>
      <selection pane="bottomLeft" activeCell="F35" sqref="F3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0" max="10" width="8.140625" bestFit="1" customWidth="1"/>
    <col min="11" max="12" width="6.710937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0" ht="15.75" thickBo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20" ht="18.75" x14ac:dyDescent="0.25">
      <c r="A3" s="102" t="s">
        <v>59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0" x14ac:dyDescent="0.25">
      <c r="A4" s="106" t="s">
        <v>1</v>
      </c>
      <c r="B4" s="106"/>
      <c r="C4" s="1"/>
      <c r="D4" s="2">
        <f>'6'!D29</f>
        <v>528184</v>
      </c>
      <c r="E4" s="2">
        <f>'6'!E29</f>
        <v>3960</v>
      </c>
      <c r="F4" s="2">
        <f>'6'!F29</f>
        <v>12400</v>
      </c>
      <c r="G4" s="2">
        <f>'6'!G29</f>
        <v>0</v>
      </c>
      <c r="H4" s="2">
        <f>'6'!H29</f>
        <v>7830</v>
      </c>
      <c r="I4" s="2">
        <f>'6'!I29</f>
        <v>581</v>
      </c>
      <c r="J4" s="2">
        <f>'6'!J29</f>
        <v>89</v>
      </c>
      <c r="K4" s="2">
        <f>'6'!K29</f>
        <v>560</v>
      </c>
      <c r="L4" s="2">
        <f>'6'!L29</f>
        <v>37</v>
      </c>
      <c r="M4" s="3"/>
      <c r="N4" s="107"/>
      <c r="O4" s="107"/>
      <c r="P4" s="107"/>
      <c r="Q4" s="107"/>
      <c r="R4" s="107"/>
      <c r="S4" s="107"/>
      <c r="T4" s="107"/>
    </row>
    <row r="5" spans="1:20" x14ac:dyDescent="0.25">
      <c r="A5" s="106" t="s">
        <v>2</v>
      </c>
      <c r="B5" s="106"/>
      <c r="C5" s="1"/>
      <c r="D5" s="1">
        <v>470377</v>
      </c>
      <c r="E5" s="4"/>
      <c r="F5" s="4"/>
      <c r="G5" s="4"/>
      <c r="H5" s="4"/>
      <c r="I5" s="1"/>
      <c r="J5" s="1"/>
      <c r="K5" s="1"/>
      <c r="L5" s="1"/>
      <c r="M5" s="5"/>
      <c r="N5" s="107"/>
      <c r="O5" s="107"/>
      <c r="P5" s="107"/>
      <c r="Q5" s="107"/>
      <c r="R5" s="107"/>
      <c r="S5" s="107"/>
      <c r="T5" s="10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10769</v>
      </c>
      <c r="E7" s="22">
        <v>40</v>
      </c>
      <c r="F7" s="22">
        <v>50</v>
      </c>
      <c r="G7" s="22"/>
      <c r="H7" s="22">
        <v>30</v>
      </c>
      <c r="I7" s="23"/>
      <c r="J7" s="23"/>
      <c r="K7" s="23">
        <v>3</v>
      </c>
      <c r="L7" s="23"/>
      <c r="M7" s="20">
        <f>D7+E7*20+F7*10+G7*9+H7*9</f>
        <v>12339</v>
      </c>
      <c r="N7" s="24">
        <f>D7+E7*20+F7*10+G7*9+H7*9+I7*191+J7*191+K7*182+L7*100</f>
        <v>12885</v>
      </c>
      <c r="O7" s="25">
        <f>M7*2.75%</f>
        <v>339.32249999999999</v>
      </c>
      <c r="P7" s="26">
        <v>60</v>
      </c>
      <c r="Q7" s="26">
        <v>95</v>
      </c>
      <c r="R7" s="24">
        <f>M7-(M7*2.75%)+I7*191+J7*191+K7*182+L7*100-Q7</f>
        <v>12450.6775</v>
      </c>
      <c r="S7" s="25">
        <f>M7*0.95%</f>
        <v>117.2205</v>
      </c>
      <c r="T7" s="27">
        <f>S7-Q7</f>
        <v>22.220500000000001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>
        <v>5919</v>
      </c>
      <c r="E8" s="30"/>
      <c r="F8" s="30"/>
      <c r="G8" s="30"/>
      <c r="H8" s="30">
        <v>40</v>
      </c>
      <c r="I8" s="20">
        <v>1</v>
      </c>
      <c r="J8" s="20"/>
      <c r="K8" s="20"/>
      <c r="L8" s="20"/>
      <c r="M8" s="20">
        <f t="shared" ref="M8:M27" si="0">D8+E8*20+F8*10+G8*9+H8*9</f>
        <v>6279</v>
      </c>
      <c r="N8" s="24">
        <f t="shared" ref="N8:N27" si="1">D8+E8*20+F8*10+G8*9+H8*9+I8*191+J8*191+K8*182+L8*100</f>
        <v>6470</v>
      </c>
      <c r="O8" s="25">
        <f t="shared" ref="O8:O27" si="2">M8*2.75%</f>
        <v>172.67250000000001</v>
      </c>
      <c r="P8" s="26"/>
      <c r="Q8" s="26"/>
      <c r="R8" s="24">
        <f t="shared" ref="R8:R27" si="3">M8-(M8*2.75%)+I8*191+J8*191+K8*182+L8*100-Q8</f>
        <v>6297.3275000000003</v>
      </c>
      <c r="S8" s="25">
        <f t="shared" ref="S8:S27" si="4">M8*0.95%</f>
        <v>59.650500000000001</v>
      </c>
      <c r="T8" s="27">
        <f t="shared" ref="T8:T27" si="5">S8-Q8</f>
        <v>59.650500000000001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17184</v>
      </c>
      <c r="E9" s="30"/>
      <c r="F9" s="30"/>
      <c r="G9" s="30"/>
      <c r="H9" s="30">
        <v>100</v>
      </c>
      <c r="I9" s="20"/>
      <c r="J9" s="20"/>
      <c r="K9" s="20"/>
      <c r="L9" s="20"/>
      <c r="M9" s="20">
        <f t="shared" si="0"/>
        <v>18084</v>
      </c>
      <c r="N9" s="24">
        <f t="shared" si="1"/>
        <v>18084</v>
      </c>
      <c r="O9" s="25">
        <f t="shared" si="2"/>
        <v>497.31</v>
      </c>
      <c r="P9" s="26"/>
      <c r="Q9" s="26">
        <v>116</v>
      </c>
      <c r="R9" s="24">
        <f t="shared" si="3"/>
        <v>17470.689999999999</v>
      </c>
      <c r="S9" s="25">
        <f t="shared" si="4"/>
        <v>171.798</v>
      </c>
      <c r="T9" s="27">
        <f t="shared" si="5"/>
        <v>55.798000000000002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5509</v>
      </c>
      <c r="E10" s="30"/>
      <c r="F10" s="30">
        <v>20</v>
      </c>
      <c r="G10" s="30"/>
      <c r="H10" s="30">
        <v>20</v>
      </c>
      <c r="I10" s="20">
        <v>10</v>
      </c>
      <c r="J10" s="20"/>
      <c r="K10" s="20"/>
      <c r="L10" s="20"/>
      <c r="M10" s="20">
        <f t="shared" si="0"/>
        <v>5889</v>
      </c>
      <c r="N10" s="24">
        <f t="shared" si="1"/>
        <v>7799</v>
      </c>
      <c r="O10" s="25">
        <f t="shared" si="2"/>
        <v>161.94749999999999</v>
      </c>
      <c r="P10" s="26"/>
      <c r="Q10" s="26">
        <v>27</v>
      </c>
      <c r="R10" s="24">
        <f t="shared" si="3"/>
        <v>7610.0524999999998</v>
      </c>
      <c r="S10" s="25">
        <f t="shared" si="4"/>
        <v>55.945499999999996</v>
      </c>
      <c r="T10" s="27">
        <f t="shared" si="5"/>
        <v>28.945499999999996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6078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6078</v>
      </c>
      <c r="N11" s="24">
        <f t="shared" si="1"/>
        <v>6078</v>
      </c>
      <c r="O11" s="25">
        <f t="shared" si="2"/>
        <v>167.14500000000001</v>
      </c>
      <c r="P11" s="26"/>
      <c r="Q11" s="26">
        <v>40</v>
      </c>
      <c r="R11" s="24">
        <f t="shared" si="3"/>
        <v>5870.8549999999996</v>
      </c>
      <c r="S11" s="25">
        <f t="shared" si="4"/>
        <v>57.741</v>
      </c>
      <c r="T11" s="27">
        <f t="shared" si="5"/>
        <v>17.741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6489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6489</v>
      </c>
      <c r="N12" s="24">
        <f t="shared" si="1"/>
        <v>6489</v>
      </c>
      <c r="O12" s="25">
        <f t="shared" si="2"/>
        <v>178.44749999999999</v>
      </c>
      <c r="P12" s="26"/>
      <c r="Q12" s="26">
        <v>30</v>
      </c>
      <c r="R12" s="24">
        <f t="shared" si="3"/>
        <v>6280.5524999999998</v>
      </c>
      <c r="S12" s="25">
        <f t="shared" si="4"/>
        <v>61.645499999999998</v>
      </c>
      <c r="T12" s="27">
        <f t="shared" si="5"/>
        <v>31.645499999999998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7098</v>
      </c>
      <c r="E13" s="30"/>
      <c r="F13" s="30"/>
      <c r="G13" s="30"/>
      <c r="H13" s="30">
        <v>40</v>
      </c>
      <c r="I13" s="20">
        <v>50</v>
      </c>
      <c r="J13" s="20"/>
      <c r="K13" s="20"/>
      <c r="L13" s="20"/>
      <c r="M13" s="20">
        <f t="shared" si="0"/>
        <v>7458</v>
      </c>
      <c r="N13" s="24">
        <f t="shared" si="1"/>
        <v>17008</v>
      </c>
      <c r="O13" s="25">
        <f t="shared" si="2"/>
        <v>205.095</v>
      </c>
      <c r="P13" s="26"/>
      <c r="Q13" s="26"/>
      <c r="R13" s="24">
        <f t="shared" si="3"/>
        <v>16802.904999999999</v>
      </c>
      <c r="S13" s="25">
        <f t="shared" si="4"/>
        <v>70.850999999999999</v>
      </c>
      <c r="T13" s="27">
        <f t="shared" si="5"/>
        <v>70.850999999999999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>
        <v>17873</v>
      </c>
      <c r="E14" s="30"/>
      <c r="F14" s="30"/>
      <c r="G14" s="30"/>
      <c r="H14" s="30"/>
      <c r="I14" s="20">
        <v>2</v>
      </c>
      <c r="J14" s="20"/>
      <c r="K14" s="20">
        <v>3</v>
      </c>
      <c r="L14" s="20"/>
      <c r="M14" s="20">
        <f t="shared" si="0"/>
        <v>17873</v>
      </c>
      <c r="N14" s="24">
        <f t="shared" si="1"/>
        <v>18801</v>
      </c>
      <c r="O14" s="25">
        <f t="shared" si="2"/>
        <v>491.50749999999999</v>
      </c>
      <c r="P14" s="26"/>
      <c r="Q14" s="26"/>
      <c r="R14" s="24">
        <f t="shared" si="3"/>
        <v>18309.4925</v>
      </c>
      <c r="S14" s="25">
        <f t="shared" si="4"/>
        <v>169.79349999999999</v>
      </c>
      <c r="T14" s="27">
        <f t="shared" si="5"/>
        <v>169.79349999999999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>
        <v>40092</v>
      </c>
      <c r="E15" s="30">
        <v>20</v>
      </c>
      <c r="F15" s="30">
        <v>30</v>
      </c>
      <c r="G15" s="30"/>
      <c r="H15" s="30">
        <v>10</v>
      </c>
      <c r="I15" s="20">
        <v>5</v>
      </c>
      <c r="J15" s="20"/>
      <c r="K15" s="20"/>
      <c r="L15" s="20"/>
      <c r="M15" s="20">
        <f t="shared" si="0"/>
        <v>40882</v>
      </c>
      <c r="N15" s="24">
        <f t="shared" si="1"/>
        <v>41837</v>
      </c>
      <c r="O15" s="25">
        <f t="shared" si="2"/>
        <v>1124.2550000000001</v>
      </c>
      <c r="P15" s="26"/>
      <c r="Q15" s="26">
        <v>129</v>
      </c>
      <c r="R15" s="24">
        <f t="shared" si="3"/>
        <v>40583.745000000003</v>
      </c>
      <c r="S15" s="25">
        <f t="shared" si="4"/>
        <v>388.37899999999996</v>
      </c>
      <c r="T15" s="27">
        <f t="shared" si="5"/>
        <v>259.37899999999996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20207</v>
      </c>
      <c r="E16" s="30"/>
      <c r="F16" s="30"/>
      <c r="G16" s="30"/>
      <c r="H16" s="30">
        <v>30</v>
      </c>
      <c r="I16" s="20">
        <v>5</v>
      </c>
      <c r="J16" s="20">
        <v>5</v>
      </c>
      <c r="K16" s="20"/>
      <c r="L16" s="20"/>
      <c r="M16" s="20">
        <f t="shared" si="0"/>
        <v>20477</v>
      </c>
      <c r="N16" s="24">
        <f t="shared" si="1"/>
        <v>22387</v>
      </c>
      <c r="O16" s="25">
        <f t="shared" si="2"/>
        <v>563.11749999999995</v>
      </c>
      <c r="P16" s="26">
        <v>500</v>
      </c>
      <c r="Q16" s="26">
        <v>108</v>
      </c>
      <c r="R16" s="24">
        <f t="shared" si="3"/>
        <v>21715.8825</v>
      </c>
      <c r="S16" s="25">
        <f t="shared" si="4"/>
        <v>194.53149999999999</v>
      </c>
      <c r="T16" s="27">
        <f t="shared" si="5"/>
        <v>86.531499999999994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>
        <v>14478</v>
      </c>
      <c r="E17" s="30"/>
      <c r="F17" s="30"/>
      <c r="G17" s="30"/>
      <c r="H17" s="30">
        <v>100</v>
      </c>
      <c r="I17" s="20">
        <v>5</v>
      </c>
      <c r="J17" s="20"/>
      <c r="K17" s="20">
        <v>2</v>
      </c>
      <c r="L17" s="20"/>
      <c r="M17" s="20">
        <f t="shared" si="0"/>
        <v>15378</v>
      </c>
      <c r="N17" s="24">
        <f t="shared" si="1"/>
        <v>16697</v>
      </c>
      <c r="O17" s="25">
        <f t="shared" si="2"/>
        <v>422.89499999999998</v>
      </c>
      <c r="P17" s="26"/>
      <c r="Q17" s="26">
        <v>100</v>
      </c>
      <c r="R17" s="24">
        <f t="shared" si="3"/>
        <v>16174.105</v>
      </c>
      <c r="S17" s="25">
        <f t="shared" si="4"/>
        <v>146.09100000000001</v>
      </c>
      <c r="T17" s="27">
        <f t="shared" si="5"/>
        <v>46.091000000000008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>
        <v>25579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25579</v>
      </c>
      <c r="N18" s="24">
        <f t="shared" si="1"/>
        <v>25579</v>
      </c>
      <c r="O18" s="25">
        <f t="shared" si="2"/>
        <v>703.42250000000001</v>
      </c>
      <c r="P18" s="26"/>
      <c r="Q18" s="26">
        <v>125</v>
      </c>
      <c r="R18" s="24">
        <f t="shared" si="3"/>
        <v>24750.577499999999</v>
      </c>
      <c r="S18" s="25">
        <f t="shared" si="4"/>
        <v>243.00049999999999</v>
      </c>
      <c r="T18" s="27">
        <f t="shared" si="5"/>
        <v>118.00049999999999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>
        <v>13447</v>
      </c>
      <c r="E19" s="30"/>
      <c r="F19" s="30">
        <v>10</v>
      </c>
      <c r="G19" s="30"/>
      <c r="H19" s="30">
        <v>20</v>
      </c>
      <c r="I19" s="20"/>
      <c r="J19" s="20"/>
      <c r="K19" s="20"/>
      <c r="L19" s="20"/>
      <c r="M19" s="20">
        <f t="shared" si="0"/>
        <v>13727</v>
      </c>
      <c r="N19" s="24">
        <f t="shared" si="1"/>
        <v>13727</v>
      </c>
      <c r="O19" s="25">
        <f t="shared" si="2"/>
        <v>377.49250000000001</v>
      </c>
      <c r="P19" s="26">
        <v>-49</v>
      </c>
      <c r="Q19" s="26">
        <v>120</v>
      </c>
      <c r="R19" s="24">
        <f t="shared" si="3"/>
        <v>13229.5075</v>
      </c>
      <c r="S19" s="25">
        <f t="shared" si="4"/>
        <v>130.40649999999999</v>
      </c>
      <c r="T19" s="27">
        <f t="shared" si="5"/>
        <v>10.406499999999994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5148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5148</v>
      </c>
      <c r="N20" s="24">
        <f t="shared" si="1"/>
        <v>5148</v>
      </c>
      <c r="O20" s="25">
        <f t="shared" si="2"/>
        <v>141.57</v>
      </c>
      <c r="P20" s="26"/>
      <c r="Q20" s="26">
        <v>120</v>
      </c>
      <c r="R20" s="24">
        <f t="shared" si="3"/>
        <v>4886.43</v>
      </c>
      <c r="S20" s="25">
        <f t="shared" si="4"/>
        <v>48.905999999999999</v>
      </c>
      <c r="T20" s="27">
        <f t="shared" si="5"/>
        <v>-71.093999999999994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>
        <v>5772</v>
      </c>
      <c r="E21" s="30"/>
      <c r="F21" s="30"/>
      <c r="G21" s="30"/>
      <c r="H21" s="30">
        <v>160</v>
      </c>
      <c r="I21" s="20">
        <v>4</v>
      </c>
      <c r="J21" s="20"/>
      <c r="K21" s="20"/>
      <c r="L21" s="20"/>
      <c r="M21" s="20">
        <f t="shared" si="0"/>
        <v>7212</v>
      </c>
      <c r="N21" s="24">
        <f t="shared" si="1"/>
        <v>7976</v>
      </c>
      <c r="O21" s="25">
        <f t="shared" si="2"/>
        <v>198.33</v>
      </c>
      <c r="P21" s="26"/>
      <c r="Q21" s="26">
        <v>20</v>
      </c>
      <c r="R21" s="24">
        <f t="shared" si="3"/>
        <v>7757.67</v>
      </c>
      <c r="S21" s="25">
        <f t="shared" si="4"/>
        <v>68.513999999999996</v>
      </c>
      <c r="T21" s="27">
        <f t="shared" si="5"/>
        <v>48.513999999999996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28377</v>
      </c>
      <c r="E22" s="30"/>
      <c r="F22" s="30"/>
      <c r="G22" s="20"/>
      <c r="H22" s="30">
        <v>30</v>
      </c>
      <c r="I22" s="20"/>
      <c r="J22" s="20">
        <v>5</v>
      </c>
      <c r="K22" s="20"/>
      <c r="L22" s="20"/>
      <c r="M22" s="20">
        <f t="shared" si="0"/>
        <v>28647</v>
      </c>
      <c r="N22" s="24">
        <f t="shared" si="1"/>
        <v>29602</v>
      </c>
      <c r="O22" s="25">
        <f t="shared" si="2"/>
        <v>787.79250000000002</v>
      </c>
      <c r="P22" s="26">
        <v>270</v>
      </c>
      <c r="Q22" s="26">
        <v>150</v>
      </c>
      <c r="R22" s="24">
        <f t="shared" si="3"/>
        <v>28664.2075</v>
      </c>
      <c r="S22" s="25">
        <f t="shared" si="4"/>
        <v>272.1465</v>
      </c>
      <c r="T22" s="27">
        <f t="shared" si="5"/>
        <v>122.1465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>
        <v>6241</v>
      </c>
      <c r="E23" s="30"/>
      <c r="F23" s="30"/>
      <c r="G23" s="30"/>
      <c r="H23" s="30"/>
      <c r="I23" s="20">
        <v>10</v>
      </c>
      <c r="J23" s="20"/>
      <c r="K23" s="20">
        <v>5</v>
      </c>
      <c r="L23" s="20"/>
      <c r="M23" s="20">
        <f t="shared" si="0"/>
        <v>6241</v>
      </c>
      <c r="N23" s="24">
        <f t="shared" si="1"/>
        <v>9061</v>
      </c>
      <c r="O23" s="25">
        <f t="shared" si="2"/>
        <v>171.6275</v>
      </c>
      <c r="P23" s="26">
        <v>16205</v>
      </c>
      <c r="Q23" s="26">
        <v>60</v>
      </c>
      <c r="R23" s="24">
        <f t="shared" si="3"/>
        <v>8829.3725000000013</v>
      </c>
      <c r="S23" s="25">
        <f t="shared" si="4"/>
        <v>59.289499999999997</v>
      </c>
      <c r="T23" s="27">
        <f t="shared" si="5"/>
        <v>-0.71050000000000324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>
        <v>25000</v>
      </c>
      <c r="E24" s="30"/>
      <c r="F24" s="30"/>
      <c r="G24" s="30"/>
      <c r="H24" s="30"/>
      <c r="I24" s="20">
        <v>25</v>
      </c>
      <c r="J24" s="20"/>
      <c r="K24" s="20"/>
      <c r="L24" s="20"/>
      <c r="M24" s="20">
        <f t="shared" si="0"/>
        <v>25000</v>
      </c>
      <c r="N24" s="24">
        <f t="shared" si="1"/>
        <v>29775</v>
      </c>
      <c r="O24" s="25">
        <f t="shared" si="2"/>
        <v>687.5</v>
      </c>
      <c r="P24" s="26"/>
      <c r="Q24" s="26"/>
      <c r="R24" s="24">
        <f t="shared" si="3"/>
        <v>29087.5</v>
      </c>
      <c r="S24" s="25">
        <f t="shared" si="4"/>
        <v>237.5</v>
      </c>
      <c r="T24" s="27">
        <f t="shared" si="5"/>
        <v>237.5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>
        <v>10126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10126</v>
      </c>
      <c r="N25" s="24">
        <f t="shared" si="1"/>
        <v>10126</v>
      </c>
      <c r="O25" s="25">
        <f t="shared" si="2"/>
        <v>278.46499999999997</v>
      </c>
      <c r="P25" s="26"/>
      <c r="Q25" s="26">
        <v>108</v>
      </c>
      <c r="R25" s="24">
        <f t="shared" si="3"/>
        <v>9739.5349999999999</v>
      </c>
      <c r="S25" s="25">
        <f t="shared" si="4"/>
        <v>96.197000000000003</v>
      </c>
      <c r="T25" s="27">
        <f t="shared" si="5"/>
        <v>-11.802999999999997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>
        <v>10232</v>
      </c>
      <c r="E26" s="29"/>
      <c r="F26" s="30"/>
      <c r="G26" s="30"/>
      <c r="H26" s="30">
        <v>60</v>
      </c>
      <c r="I26" s="20">
        <v>15</v>
      </c>
      <c r="J26" s="20"/>
      <c r="K26" s="20"/>
      <c r="L26" s="20"/>
      <c r="M26" s="20">
        <f t="shared" si="0"/>
        <v>10772</v>
      </c>
      <c r="N26" s="24">
        <f t="shared" si="1"/>
        <v>13637</v>
      </c>
      <c r="O26" s="25">
        <f t="shared" si="2"/>
        <v>296.23</v>
      </c>
      <c r="P26" s="26"/>
      <c r="Q26" s="26">
        <v>90</v>
      </c>
      <c r="R26" s="24">
        <f t="shared" si="3"/>
        <v>13250.77</v>
      </c>
      <c r="S26" s="25">
        <f t="shared" si="4"/>
        <v>102.334</v>
      </c>
      <c r="T26" s="27">
        <f t="shared" si="5"/>
        <v>12.334000000000003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>
        <v>10154</v>
      </c>
      <c r="E27" s="38"/>
      <c r="F27" s="39"/>
      <c r="G27" s="39"/>
      <c r="H27" s="39"/>
      <c r="I27" s="31">
        <v>5</v>
      </c>
      <c r="J27" s="31"/>
      <c r="K27" s="31"/>
      <c r="L27" s="31"/>
      <c r="M27" s="31">
        <f t="shared" si="0"/>
        <v>10154</v>
      </c>
      <c r="N27" s="40">
        <f t="shared" si="1"/>
        <v>11109</v>
      </c>
      <c r="O27" s="25">
        <f t="shared" si="2"/>
        <v>279.23500000000001</v>
      </c>
      <c r="P27" s="41">
        <v>16000</v>
      </c>
      <c r="Q27" s="41">
        <v>100</v>
      </c>
      <c r="R27" s="24">
        <f t="shared" si="3"/>
        <v>10729.764999999999</v>
      </c>
      <c r="S27" s="42">
        <f t="shared" si="4"/>
        <v>96.462999999999994</v>
      </c>
      <c r="T27" s="43">
        <f t="shared" si="5"/>
        <v>-3.5370000000000061</v>
      </c>
    </row>
    <row r="28" spans="1:20" ht="16.5" thickBot="1" x14ac:dyDescent="0.3">
      <c r="A28" s="92" t="s">
        <v>37</v>
      </c>
      <c r="B28" s="93"/>
      <c r="C28" s="94"/>
      <c r="D28" s="44">
        <f>SUM(D7:D27)</f>
        <v>291772</v>
      </c>
      <c r="E28" s="45">
        <f>SUM(E7:E27)</f>
        <v>60</v>
      </c>
      <c r="F28" s="45">
        <f t="shared" ref="F28:T28" si="6">SUM(F7:F27)</f>
        <v>110</v>
      </c>
      <c r="G28" s="45">
        <f t="shared" si="6"/>
        <v>0</v>
      </c>
      <c r="H28" s="45">
        <f t="shared" si="6"/>
        <v>640</v>
      </c>
      <c r="I28" s="45">
        <f t="shared" si="6"/>
        <v>137</v>
      </c>
      <c r="J28" s="45">
        <f t="shared" si="6"/>
        <v>10</v>
      </c>
      <c r="K28" s="45">
        <f t="shared" si="6"/>
        <v>13</v>
      </c>
      <c r="L28" s="45">
        <f t="shared" si="6"/>
        <v>0</v>
      </c>
      <c r="M28" s="45">
        <f t="shared" si="6"/>
        <v>299832</v>
      </c>
      <c r="N28" s="45">
        <f t="shared" si="6"/>
        <v>330275</v>
      </c>
      <c r="O28" s="46">
        <f t="shared" si="6"/>
        <v>8245.380000000001</v>
      </c>
      <c r="P28" s="45">
        <f t="shared" si="6"/>
        <v>32986</v>
      </c>
      <c r="Q28" s="45">
        <f t="shared" si="6"/>
        <v>1538</v>
      </c>
      <c r="R28" s="45">
        <f t="shared" si="6"/>
        <v>320491.62</v>
      </c>
      <c r="S28" s="45">
        <f t="shared" si="6"/>
        <v>2848.404</v>
      </c>
      <c r="T28" s="47">
        <f t="shared" si="6"/>
        <v>1310.404</v>
      </c>
    </row>
    <row r="29" spans="1:20" ht="15.75" thickBot="1" x14ac:dyDescent="0.3">
      <c r="A29" s="95" t="s">
        <v>38</v>
      </c>
      <c r="B29" s="96"/>
      <c r="C29" s="97"/>
      <c r="D29" s="48">
        <f>D4+D5-D28</f>
        <v>706789</v>
      </c>
      <c r="E29" s="48">
        <f t="shared" ref="E29:L29" si="7">E4+E5-E28</f>
        <v>3900</v>
      </c>
      <c r="F29" s="48">
        <f t="shared" si="7"/>
        <v>12290</v>
      </c>
      <c r="G29" s="48">
        <f t="shared" si="7"/>
        <v>0</v>
      </c>
      <c r="H29" s="48">
        <f t="shared" si="7"/>
        <v>7190</v>
      </c>
      <c r="I29" s="48">
        <f t="shared" si="7"/>
        <v>444</v>
      </c>
      <c r="J29" s="48">
        <f t="shared" si="7"/>
        <v>79</v>
      </c>
      <c r="K29" s="48">
        <f t="shared" si="7"/>
        <v>547</v>
      </c>
      <c r="L29" s="48">
        <f t="shared" si="7"/>
        <v>37</v>
      </c>
      <c r="M29" s="98"/>
      <c r="N29" s="99"/>
      <c r="O29" s="99"/>
      <c r="P29" s="99"/>
      <c r="Q29" s="99"/>
      <c r="R29" s="99"/>
      <c r="S29" s="99"/>
      <c r="T29" s="10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31" priority="43" operator="equal">
      <formula>212030016606640</formula>
    </cfRule>
  </conditionalFormatting>
  <conditionalFormatting sqref="D29 E4:E6 E28:K29">
    <cfRule type="cellIs" dxfId="1130" priority="41" operator="equal">
      <formula>$E$4</formula>
    </cfRule>
    <cfRule type="cellIs" dxfId="1129" priority="42" operator="equal">
      <formula>2120</formula>
    </cfRule>
  </conditionalFormatting>
  <conditionalFormatting sqref="D29:E29 F4:F6 F28:F29">
    <cfRule type="cellIs" dxfId="1128" priority="39" operator="equal">
      <formula>$F$4</formula>
    </cfRule>
    <cfRule type="cellIs" dxfId="1127" priority="40" operator="equal">
      <formula>300</formula>
    </cfRule>
  </conditionalFormatting>
  <conditionalFormatting sqref="G4:G6 G28:G29">
    <cfRule type="cellIs" dxfId="1126" priority="37" operator="equal">
      <formula>$G$4</formula>
    </cfRule>
    <cfRule type="cellIs" dxfId="1125" priority="38" operator="equal">
      <formula>1660</formula>
    </cfRule>
  </conditionalFormatting>
  <conditionalFormatting sqref="H4:H6 H28:H29">
    <cfRule type="cellIs" dxfId="1124" priority="35" operator="equal">
      <formula>$H$4</formula>
    </cfRule>
    <cfRule type="cellIs" dxfId="1123" priority="36" operator="equal">
      <formula>6640</formula>
    </cfRule>
  </conditionalFormatting>
  <conditionalFormatting sqref="T6:T28">
    <cfRule type="cellIs" dxfId="1122" priority="34" operator="lessThan">
      <formula>0</formula>
    </cfRule>
  </conditionalFormatting>
  <conditionalFormatting sqref="T7:T27">
    <cfRule type="cellIs" dxfId="1121" priority="31" operator="lessThan">
      <formula>0</formula>
    </cfRule>
    <cfRule type="cellIs" dxfId="1120" priority="32" operator="lessThan">
      <formula>0</formula>
    </cfRule>
    <cfRule type="cellIs" dxfId="1119" priority="33" operator="lessThan">
      <formula>0</formula>
    </cfRule>
  </conditionalFormatting>
  <conditionalFormatting sqref="E4:E6 E28:K28">
    <cfRule type="cellIs" dxfId="1118" priority="30" operator="equal">
      <formula>$E$4</formula>
    </cfRule>
  </conditionalFormatting>
  <conditionalFormatting sqref="D28:D29 D6 D4:M4">
    <cfRule type="cellIs" dxfId="1117" priority="29" operator="equal">
      <formula>$D$4</formula>
    </cfRule>
  </conditionalFormatting>
  <conditionalFormatting sqref="I4:I6 I28:I29">
    <cfRule type="cellIs" dxfId="1116" priority="28" operator="equal">
      <formula>$I$4</formula>
    </cfRule>
  </conditionalFormatting>
  <conditionalFormatting sqref="J4:J6 J28:J29">
    <cfRule type="cellIs" dxfId="1115" priority="27" operator="equal">
      <formula>$J$4</formula>
    </cfRule>
  </conditionalFormatting>
  <conditionalFormatting sqref="K4:K6 K28:K29">
    <cfRule type="cellIs" dxfId="1114" priority="26" operator="equal">
      <formula>$K$4</formula>
    </cfRule>
  </conditionalFormatting>
  <conditionalFormatting sqref="M4:M6">
    <cfRule type="cellIs" dxfId="1113" priority="25" operator="equal">
      <formula>$L$4</formula>
    </cfRule>
  </conditionalFormatting>
  <conditionalFormatting sqref="T7:T28">
    <cfRule type="cellIs" dxfId="1112" priority="22" operator="lessThan">
      <formula>0</formula>
    </cfRule>
    <cfRule type="cellIs" dxfId="1111" priority="23" operator="lessThan">
      <formula>0</formula>
    </cfRule>
    <cfRule type="cellIs" dxfId="1110" priority="24" operator="lessThan">
      <formula>0</formula>
    </cfRule>
  </conditionalFormatting>
  <conditionalFormatting sqref="D5:K5">
    <cfRule type="cellIs" dxfId="1109" priority="21" operator="greaterThan">
      <formula>0</formula>
    </cfRule>
  </conditionalFormatting>
  <conditionalFormatting sqref="T6:T28">
    <cfRule type="cellIs" dxfId="1108" priority="20" operator="lessThan">
      <formula>0</formula>
    </cfRule>
  </conditionalFormatting>
  <conditionalFormatting sqref="T7:T27">
    <cfRule type="cellIs" dxfId="1107" priority="17" operator="lessThan">
      <formula>0</formula>
    </cfRule>
    <cfRule type="cellIs" dxfId="1106" priority="18" operator="lessThan">
      <formula>0</formula>
    </cfRule>
    <cfRule type="cellIs" dxfId="1105" priority="19" operator="lessThan">
      <formula>0</formula>
    </cfRule>
  </conditionalFormatting>
  <conditionalFormatting sqref="T7:T28">
    <cfRule type="cellIs" dxfId="1104" priority="14" operator="lessThan">
      <formula>0</formula>
    </cfRule>
    <cfRule type="cellIs" dxfId="1103" priority="15" operator="lessThan">
      <formula>0</formula>
    </cfRule>
    <cfRule type="cellIs" dxfId="1102" priority="16" operator="lessThan">
      <formula>0</formula>
    </cfRule>
  </conditionalFormatting>
  <conditionalFormatting sqref="D5:K5">
    <cfRule type="cellIs" dxfId="1101" priority="13" operator="greaterThan">
      <formula>0</formula>
    </cfRule>
  </conditionalFormatting>
  <conditionalFormatting sqref="L4 L6 L28:L29">
    <cfRule type="cellIs" dxfId="1100" priority="12" operator="equal">
      <formula>$L$4</formula>
    </cfRule>
  </conditionalFormatting>
  <conditionalFormatting sqref="D7:S7">
    <cfRule type="cellIs" dxfId="1099" priority="11" operator="greaterThan">
      <formula>0</formula>
    </cfRule>
  </conditionalFormatting>
  <conditionalFormatting sqref="D9:S9">
    <cfRule type="cellIs" dxfId="1098" priority="10" operator="greaterThan">
      <formula>0</formula>
    </cfRule>
  </conditionalFormatting>
  <conditionalFormatting sqref="D11:S11">
    <cfRule type="cellIs" dxfId="1097" priority="9" operator="greaterThan">
      <formula>0</formula>
    </cfRule>
  </conditionalFormatting>
  <conditionalFormatting sqref="D13:S13">
    <cfRule type="cellIs" dxfId="1096" priority="8" operator="greaterThan">
      <formula>0</formula>
    </cfRule>
  </conditionalFormatting>
  <conditionalFormatting sqref="D15:S15">
    <cfRule type="cellIs" dxfId="1095" priority="7" operator="greaterThan">
      <formula>0</formula>
    </cfRule>
  </conditionalFormatting>
  <conditionalFormatting sqref="D17:S17">
    <cfRule type="cellIs" dxfId="1094" priority="6" operator="greaterThan">
      <formula>0</formula>
    </cfRule>
  </conditionalFormatting>
  <conditionalFormatting sqref="D19:S19">
    <cfRule type="cellIs" dxfId="1093" priority="5" operator="greaterThan">
      <formula>0</formula>
    </cfRule>
  </conditionalFormatting>
  <conditionalFormatting sqref="D21:S21">
    <cfRule type="cellIs" dxfId="1092" priority="4" operator="greaterThan">
      <formula>0</formula>
    </cfRule>
  </conditionalFormatting>
  <conditionalFormatting sqref="D23:Q23 S23">
    <cfRule type="cellIs" dxfId="1091" priority="3" operator="greaterThan">
      <formula>0</formula>
    </cfRule>
  </conditionalFormatting>
  <conditionalFormatting sqref="D25:S25">
    <cfRule type="cellIs" dxfId="1090" priority="2" operator="greaterThan">
      <formula>0</formula>
    </cfRule>
  </conditionalFormatting>
  <conditionalFormatting sqref="D27:S27">
    <cfRule type="cellIs" dxfId="1089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G15" sqref="G1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0" ht="15.75" thickBo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20" ht="18.75" x14ac:dyDescent="0.25">
      <c r="A3" s="102" t="s">
        <v>39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0" x14ac:dyDescent="0.25">
      <c r="A4" s="106" t="s">
        <v>1</v>
      </c>
      <c r="B4" s="106"/>
      <c r="C4" s="1"/>
      <c r="D4" s="2">
        <f>'7'!D29</f>
        <v>706789</v>
      </c>
      <c r="E4" s="2">
        <f>'7'!E29</f>
        <v>3900</v>
      </c>
      <c r="F4" s="2">
        <f>'7'!F29</f>
        <v>12290</v>
      </c>
      <c r="G4" s="2">
        <f>'7'!G29</f>
        <v>0</v>
      </c>
      <c r="H4" s="2">
        <f>'7'!H29</f>
        <v>7190</v>
      </c>
      <c r="I4" s="2">
        <f>'7'!I29</f>
        <v>444</v>
      </c>
      <c r="J4" s="2">
        <f>'7'!J29</f>
        <v>79</v>
      </c>
      <c r="K4" s="2">
        <f>'7'!K29</f>
        <v>547</v>
      </c>
      <c r="L4" s="2">
        <f>'7'!L29</f>
        <v>37</v>
      </c>
      <c r="M4" s="3"/>
      <c r="N4" s="107"/>
      <c r="O4" s="107"/>
      <c r="P4" s="107"/>
      <c r="Q4" s="107"/>
      <c r="R4" s="107"/>
      <c r="S4" s="107"/>
      <c r="T4" s="107"/>
    </row>
    <row r="5" spans="1:20" x14ac:dyDescent="0.25">
      <c r="A5" s="106" t="s">
        <v>2</v>
      </c>
      <c r="B5" s="10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7"/>
      <c r="O5" s="107"/>
      <c r="P5" s="107"/>
      <c r="Q5" s="107"/>
      <c r="R5" s="107"/>
      <c r="S5" s="107"/>
      <c r="T5" s="10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2" t="s">
        <v>37</v>
      </c>
      <c r="B28" s="93"/>
      <c r="C28" s="94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95" t="s">
        <v>38</v>
      </c>
      <c r="B29" s="96"/>
      <c r="C29" s="97"/>
      <c r="D29" s="48">
        <f>D4+D5-D28</f>
        <v>706789</v>
      </c>
      <c r="E29" s="48">
        <f t="shared" ref="E29:L29" si="7">E4+E5-E28</f>
        <v>3900</v>
      </c>
      <c r="F29" s="48">
        <f t="shared" si="7"/>
        <v>12290</v>
      </c>
      <c r="G29" s="48">
        <f t="shared" si="7"/>
        <v>0</v>
      </c>
      <c r="H29" s="48">
        <f t="shared" si="7"/>
        <v>7190</v>
      </c>
      <c r="I29" s="48">
        <f t="shared" si="7"/>
        <v>444</v>
      </c>
      <c r="J29" s="48">
        <f t="shared" si="7"/>
        <v>79</v>
      </c>
      <c r="K29" s="48">
        <f t="shared" si="7"/>
        <v>547</v>
      </c>
      <c r="L29" s="48">
        <f t="shared" si="7"/>
        <v>37</v>
      </c>
      <c r="M29" s="98"/>
      <c r="N29" s="99"/>
      <c r="O29" s="99"/>
      <c r="P29" s="99"/>
      <c r="Q29" s="99"/>
      <c r="R29" s="99"/>
      <c r="S29" s="99"/>
      <c r="T29" s="10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88" priority="43" operator="equal">
      <formula>212030016606640</formula>
    </cfRule>
  </conditionalFormatting>
  <conditionalFormatting sqref="D29 E4:E6 E28:K29">
    <cfRule type="cellIs" dxfId="1087" priority="41" operator="equal">
      <formula>$E$4</formula>
    </cfRule>
    <cfRule type="cellIs" dxfId="1086" priority="42" operator="equal">
      <formula>2120</formula>
    </cfRule>
  </conditionalFormatting>
  <conditionalFormatting sqref="D29:E29 F4:F6 F28:F29">
    <cfRule type="cellIs" dxfId="1085" priority="39" operator="equal">
      <formula>$F$4</formula>
    </cfRule>
    <cfRule type="cellIs" dxfId="1084" priority="40" operator="equal">
      <formula>300</formula>
    </cfRule>
  </conditionalFormatting>
  <conditionalFormatting sqref="G4:G6 G28:G29">
    <cfRule type="cellIs" dxfId="1083" priority="37" operator="equal">
      <formula>$G$4</formula>
    </cfRule>
    <cfRule type="cellIs" dxfId="1082" priority="38" operator="equal">
      <formula>1660</formula>
    </cfRule>
  </conditionalFormatting>
  <conditionalFormatting sqref="H4:H6 H28:H29">
    <cfRule type="cellIs" dxfId="1081" priority="35" operator="equal">
      <formula>$H$4</formula>
    </cfRule>
    <cfRule type="cellIs" dxfId="1080" priority="36" operator="equal">
      <formula>6640</formula>
    </cfRule>
  </conditionalFormatting>
  <conditionalFormatting sqref="T6:T28">
    <cfRule type="cellIs" dxfId="1079" priority="34" operator="lessThan">
      <formula>0</formula>
    </cfRule>
  </conditionalFormatting>
  <conditionalFormatting sqref="T7:T27">
    <cfRule type="cellIs" dxfId="1078" priority="31" operator="lessThan">
      <formula>0</formula>
    </cfRule>
    <cfRule type="cellIs" dxfId="1077" priority="32" operator="lessThan">
      <formula>0</formula>
    </cfRule>
    <cfRule type="cellIs" dxfId="1076" priority="33" operator="lessThan">
      <formula>0</formula>
    </cfRule>
  </conditionalFormatting>
  <conditionalFormatting sqref="E4:E6 E28:K28">
    <cfRule type="cellIs" dxfId="1075" priority="30" operator="equal">
      <formula>$E$4</formula>
    </cfRule>
  </conditionalFormatting>
  <conditionalFormatting sqref="D28:D29 D6 D4:M4">
    <cfRule type="cellIs" dxfId="1074" priority="29" operator="equal">
      <formula>$D$4</formula>
    </cfRule>
  </conditionalFormatting>
  <conditionalFormatting sqref="I4:I6 I28:I29">
    <cfRule type="cellIs" dxfId="1073" priority="28" operator="equal">
      <formula>$I$4</formula>
    </cfRule>
  </conditionalFormatting>
  <conditionalFormatting sqref="J4:J6 J28:J29">
    <cfRule type="cellIs" dxfId="1072" priority="27" operator="equal">
      <formula>$J$4</formula>
    </cfRule>
  </conditionalFormatting>
  <conditionalFormatting sqref="K4:K6 K28:K29">
    <cfRule type="cellIs" dxfId="1071" priority="26" operator="equal">
      <formula>$K$4</formula>
    </cfRule>
  </conditionalFormatting>
  <conditionalFormatting sqref="M4:M6">
    <cfRule type="cellIs" dxfId="1070" priority="25" operator="equal">
      <formula>$L$4</formula>
    </cfRule>
  </conditionalFormatting>
  <conditionalFormatting sqref="T7:T28">
    <cfRule type="cellIs" dxfId="1069" priority="22" operator="lessThan">
      <formula>0</formula>
    </cfRule>
    <cfRule type="cellIs" dxfId="1068" priority="23" operator="lessThan">
      <formula>0</formula>
    </cfRule>
    <cfRule type="cellIs" dxfId="1067" priority="24" operator="lessThan">
      <formula>0</formula>
    </cfRule>
  </conditionalFormatting>
  <conditionalFormatting sqref="D5:K5">
    <cfRule type="cellIs" dxfId="1066" priority="21" operator="greaterThan">
      <formula>0</formula>
    </cfRule>
  </conditionalFormatting>
  <conditionalFormatting sqref="T6:T28">
    <cfRule type="cellIs" dxfId="1065" priority="20" operator="lessThan">
      <formula>0</formula>
    </cfRule>
  </conditionalFormatting>
  <conditionalFormatting sqref="T7:T27">
    <cfRule type="cellIs" dxfId="1064" priority="17" operator="lessThan">
      <formula>0</formula>
    </cfRule>
    <cfRule type="cellIs" dxfId="1063" priority="18" operator="lessThan">
      <formula>0</formula>
    </cfRule>
    <cfRule type="cellIs" dxfId="1062" priority="19" operator="lessThan">
      <formula>0</formula>
    </cfRule>
  </conditionalFormatting>
  <conditionalFormatting sqref="T7:T28">
    <cfRule type="cellIs" dxfId="1061" priority="14" operator="lessThan">
      <formula>0</formula>
    </cfRule>
    <cfRule type="cellIs" dxfId="1060" priority="15" operator="lessThan">
      <formula>0</formula>
    </cfRule>
    <cfRule type="cellIs" dxfId="1059" priority="16" operator="lessThan">
      <formula>0</formula>
    </cfRule>
  </conditionalFormatting>
  <conditionalFormatting sqref="D5:K5">
    <cfRule type="cellIs" dxfId="1058" priority="13" operator="greaterThan">
      <formula>0</formula>
    </cfRule>
  </conditionalFormatting>
  <conditionalFormatting sqref="L4 L6 L28:L29">
    <cfRule type="cellIs" dxfId="1057" priority="12" operator="equal">
      <formula>$L$4</formula>
    </cfRule>
  </conditionalFormatting>
  <conditionalFormatting sqref="D7:S7">
    <cfRule type="cellIs" dxfId="1056" priority="11" operator="greaterThan">
      <formula>0</formula>
    </cfRule>
  </conditionalFormatting>
  <conditionalFormatting sqref="D9:S9">
    <cfRule type="cellIs" dxfId="1055" priority="10" operator="greaterThan">
      <formula>0</formula>
    </cfRule>
  </conditionalFormatting>
  <conditionalFormatting sqref="D11:S11">
    <cfRule type="cellIs" dxfId="1054" priority="9" operator="greaterThan">
      <formula>0</formula>
    </cfRule>
  </conditionalFormatting>
  <conditionalFormatting sqref="D13:S13">
    <cfRule type="cellIs" dxfId="1053" priority="8" operator="greaterThan">
      <formula>0</formula>
    </cfRule>
  </conditionalFormatting>
  <conditionalFormatting sqref="D15:S15">
    <cfRule type="cellIs" dxfId="1052" priority="7" operator="greaterThan">
      <formula>0</formula>
    </cfRule>
  </conditionalFormatting>
  <conditionalFormatting sqref="D17:S17">
    <cfRule type="cellIs" dxfId="1051" priority="6" operator="greaterThan">
      <formula>0</formula>
    </cfRule>
  </conditionalFormatting>
  <conditionalFormatting sqref="D19:S19">
    <cfRule type="cellIs" dxfId="1050" priority="5" operator="greaterThan">
      <formula>0</formula>
    </cfRule>
  </conditionalFormatting>
  <conditionalFormatting sqref="D21:S21">
    <cfRule type="cellIs" dxfId="1049" priority="4" operator="greaterThan">
      <formula>0</formula>
    </cfRule>
  </conditionalFormatting>
  <conditionalFormatting sqref="D23:S23">
    <cfRule type="cellIs" dxfId="1048" priority="3" operator="greaterThan">
      <formula>0</formula>
    </cfRule>
  </conditionalFormatting>
  <conditionalFormatting sqref="D25:S25">
    <cfRule type="cellIs" dxfId="1047" priority="2" operator="greaterThan">
      <formula>0</formula>
    </cfRule>
  </conditionalFormatting>
  <conditionalFormatting sqref="D27:S27">
    <cfRule type="cellIs" dxfId="1046" priority="1" operator="greater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16" activePane="bottomLeft" state="frozen"/>
      <selection pane="bottomLeft" activeCell="I29" sqref="I29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0" ht="15.75" thickBo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20" ht="18.75" x14ac:dyDescent="0.25">
      <c r="A3" s="102" t="s">
        <v>60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0" x14ac:dyDescent="0.25">
      <c r="A4" s="106" t="s">
        <v>1</v>
      </c>
      <c r="B4" s="106"/>
      <c r="C4" s="1"/>
      <c r="D4" s="2">
        <f>'8'!D29</f>
        <v>706789</v>
      </c>
      <c r="E4" s="2">
        <f>'8'!E29</f>
        <v>3900</v>
      </c>
      <c r="F4" s="2">
        <f>'8'!F29</f>
        <v>12290</v>
      </c>
      <c r="G4" s="2">
        <f>'8'!G29</f>
        <v>0</v>
      </c>
      <c r="H4" s="2">
        <f>'8'!H29</f>
        <v>7190</v>
      </c>
      <c r="I4" s="2">
        <f>'8'!I29</f>
        <v>444</v>
      </c>
      <c r="J4" s="2">
        <f>'8'!J29</f>
        <v>79</v>
      </c>
      <c r="K4" s="2">
        <f>'8'!K29</f>
        <v>547</v>
      </c>
      <c r="L4" s="2">
        <f>'8'!L29</f>
        <v>37</v>
      </c>
      <c r="M4" s="3"/>
      <c r="N4" s="107"/>
      <c r="O4" s="107"/>
      <c r="P4" s="107"/>
      <c r="Q4" s="107"/>
      <c r="R4" s="107"/>
      <c r="S4" s="107"/>
      <c r="T4" s="107"/>
    </row>
    <row r="5" spans="1:20" x14ac:dyDescent="0.25">
      <c r="A5" s="106" t="s">
        <v>2</v>
      </c>
      <c r="B5" s="106"/>
      <c r="C5" s="1"/>
      <c r="D5" s="1"/>
      <c r="E5" s="4"/>
      <c r="F5" s="4"/>
      <c r="G5" s="4">
        <v>5000</v>
      </c>
      <c r="H5" s="4">
        <v>12000</v>
      </c>
      <c r="I5" s="1"/>
      <c r="J5" s="1"/>
      <c r="K5" s="1"/>
      <c r="L5" s="1"/>
      <c r="M5" s="5"/>
      <c r="N5" s="107"/>
      <c r="O5" s="107"/>
      <c r="P5" s="107"/>
      <c r="Q5" s="107"/>
      <c r="R5" s="107"/>
      <c r="S5" s="107"/>
      <c r="T5" s="10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15000</v>
      </c>
      <c r="E7" s="22"/>
      <c r="F7" s="22"/>
      <c r="G7" s="22"/>
      <c r="H7" s="22"/>
      <c r="I7" s="23">
        <v>16</v>
      </c>
      <c r="J7" s="23">
        <v>5</v>
      </c>
      <c r="K7" s="23">
        <v>2</v>
      </c>
      <c r="L7" s="23"/>
      <c r="M7" s="20">
        <f>D7+E7*20+F7*10+G7*9+H7*9</f>
        <v>15000</v>
      </c>
      <c r="N7" s="24">
        <f>D7+E7*20+F7*10+G7*9+H7*9+I7*191+J7*191+K7*182+L7*100</f>
        <v>19375</v>
      </c>
      <c r="O7" s="25">
        <f>M7*2.75%</f>
        <v>412.5</v>
      </c>
      <c r="P7" s="26">
        <v>-188</v>
      </c>
      <c r="Q7" s="26">
        <v>148</v>
      </c>
      <c r="R7" s="29">
        <f>M7-(M7*2.75%)+I7*191+J7*191+K7*182+L7*100-Q7</f>
        <v>18814.5</v>
      </c>
      <c r="S7" s="25">
        <f>M7*0.95%</f>
        <v>142.5</v>
      </c>
      <c r="T7" s="27">
        <f>S7-Q7</f>
        <v>-5.5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>
        <v>6480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6480</v>
      </c>
      <c r="N8" s="24">
        <f t="shared" ref="N8:N27" si="1">D8+E8*20+F8*10+G8*9+H8*9+I8*191+J8*191+K8*182+L8*100</f>
        <v>6480</v>
      </c>
      <c r="O8" s="25">
        <f t="shared" ref="O8:O27" si="2">M8*2.75%</f>
        <v>178.2</v>
      </c>
      <c r="P8" s="26"/>
      <c r="Q8" s="26"/>
      <c r="R8" s="29">
        <f t="shared" ref="R8:R27" si="3">M8-(M8*2.75%)+I8*191+J8*191+K8*182+L8*100-Q8</f>
        <v>6301.8</v>
      </c>
      <c r="S8" s="25">
        <f t="shared" ref="S8:S27" si="4">M8*0.95%</f>
        <v>61.559999999999995</v>
      </c>
      <c r="T8" s="27">
        <f t="shared" ref="T8:T27" si="5">S8-Q8</f>
        <v>61.559999999999995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15742</v>
      </c>
      <c r="E9" s="30"/>
      <c r="F9" s="30">
        <v>100</v>
      </c>
      <c r="G9" s="30"/>
      <c r="H9" s="30">
        <v>250</v>
      </c>
      <c r="I9" s="20"/>
      <c r="J9" s="20"/>
      <c r="K9" s="20"/>
      <c r="L9" s="20"/>
      <c r="M9" s="20">
        <f t="shared" si="0"/>
        <v>18992</v>
      </c>
      <c r="N9" s="24">
        <f t="shared" si="1"/>
        <v>18992</v>
      </c>
      <c r="O9" s="25">
        <f t="shared" si="2"/>
        <v>522.28</v>
      </c>
      <c r="P9" s="26"/>
      <c r="Q9" s="26">
        <v>115</v>
      </c>
      <c r="R9" s="29">
        <f t="shared" si="3"/>
        <v>18354.72</v>
      </c>
      <c r="S9" s="25">
        <f t="shared" si="4"/>
        <v>180.42400000000001</v>
      </c>
      <c r="T9" s="27">
        <f t="shared" si="5"/>
        <v>65.424000000000007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5638</v>
      </c>
      <c r="E10" s="30"/>
      <c r="F10" s="30"/>
      <c r="G10" s="30"/>
      <c r="H10" s="30">
        <v>50</v>
      </c>
      <c r="I10" s="20">
        <v>5</v>
      </c>
      <c r="J10" s="20"/>
      <c r="K10" s="20"/>
      <c r="L10" s="20"/>
      <c r="M10" s="20">
        <f t="shared" si="0"/>
        <v>6088</v>
      </c>
      <c r="N10" s="24">
        <f t="shared" si="1"/>
        <v>7043</v>
      </c>
      <c r="O10" s="25">
        <f t="shared" si="2"/>
        <v>167.42</v>
      </c>
      <c r="P10" s="26"/>
      <c r="Q10" s="26">
        <v>26</v>
      </c>
      <c r="R10" s="29">
        <f t="shared" si="3"/>
        <v>6849.58</v>
      </c>
      <c r="S10" s="25">
        <f t="shared" si="4"/>
        <v>57.835999999999999</v>
      </c>
      <c r="T10" s="27">
        <f t="shared" si="5"/>
        <v>31.835999999999999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9389</v>
      </c>
      <c r="E11" s="30"/>
      <c r="F11" s="30"/>
      <c r="G11" s="32"/>
      <c r="H11" s="30"/>
      <c r="I11" s="20">
        <v>1</v>
      </c>
      <c r="J11" s="20">
        <v>1</v>
      </c>
      <c r="K11" s="20"/>
      <c r="L11" s="20"/>
      <c r="M11" s="20">
        <f t="shared" si="0"/>
        <v>9389</v>
      </c>
      <c r="N11" s="24">
        <f t="shared" si="1"/>
        <v>9771</v>
      </c>
      <c r="O11" s="25">
        <f t="shared" si="2"/>
        <v>258.19749999999999</v>
      </c>
      <c r="P11" s="26"/>
      <c r="Q11" s="26">
        <v>41</v>
      </c>
      <c r="R11" s="29">
        <f t="shared" si="3"/>
        <v>9471.8024999999998</v>
      </c>
      <c r="S11" s="25">
        <f t="shared" si="4"/>
        <v>89.195499999999996</v>
      </c>
      <c r="T11" s="27">
        <f t="shared" si="5"/>
        <v>48.195499999999996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5258</v>
      </c>
      <c r="E12" s="30"/>
      <c r="F12" s="30"/>
      <c r="G12" s="30"/>
      <c r="H12" s="30"/>
      <c r="I12" s="20">
        <v>50</v>
      </c>
      <c r="J12" s="20"/>
      <c r="K12" s="20"/>
      <c r="L12" s="20"/>
      <c r="M12" s="20">
        <f t="shared" si="0"/>
        <v>5258</v>
      </c>
      <c r="N12" s="24">
        <f t="shared" si="1"/>
        <v>14808</v>
      </c>
      <c r="O12" s="25">
        <f t="shared" si="2"/>
        <v>144.595</v>
      </c>
      <c r="P12" s="26"/>
      <c r="Q12" s="26">
        <v>33</v>
      </c>
      <c r="R12" s="29">
        <f t="shared" si="3"/>
        <v>14630.404999999999</v>
      </c>
      <c r="S12" s="25">
        <f t="shared" si="4"/>
        <v>49.951000000000001</v>
      </c>
      <c r="T12" s="27">
        <f t="shared" si="5"/>
        <v>16.951000000000001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8497</v>
      </c>
      <c r="E13" s="30">
        <v>20</v>
      </c>
      <c r="F13" s="30">
        <v>20</v>
      </c>
      <c r="G13" s="30"/>
      <c r="H13" s="30">
        <v>100</v>
      </c>
      <c r="I13" s="20"/>
      <c r="J13" s="20"/>
      <c r="K13" s="20"/>
      <c r="L13" s="20"/>
      <c r="M13" s="20">
        <f t="shared" si="0"/>
        <v>9997</v>
      </c>
      <c r="N13" s="24">
        <f t="shared" si="1"/>
        <v>9997</v>
      </c>
      <c r="O13" s="25">
        <f t="shared" si="2"/>
        <v>274.91750000000002</v>
      </c>
      <c r="P13" s="26"/>
      <c r="Q13" s="26"/>
      <c r="R13" s="29">
        <f t="shared" si="3"/>
        <v>9722.0825000000004</v>
      </c>
      <c r="S13" s="25">
        <f t="shared" si="4"/>
        <v>94.971499999999992</v>
      </c>
      <c r="T13" s="27">
        <f t="shared" si="5"/>
        <v>94.971499999999992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>
        <v>15754</v>
      </c>
      <c r="E14" s="30"/>
      <c r="F14" s="30"/>
      <c r="G14" s="30"/>
      <c r="H14" s="30">
        <v>60</v>
      </c>
      <c r="I14" s="20"/>
      <c r="J14" s="20"/>
      <c r="K14" s="20"/>
      <c r="L14" s="20"/>
      <c r="M14" s="20">
        <f t="shared" si="0"/>
        <v>16294</v>
      </c>
      <c r="N14" s="24">
        <f t="shared" si="1"/>
        <v>16294</v>
      </c>
      <c r="O14" s="25">
        <f t="shared" si="2"/>
        <v>448.08499999999998</v>
      </c>
      <c r="P14" s="26"/>
      <c r="Q14" s="26">
        <v>101</v>
      </c>
      <c r="R14" s="29">
        <f t="shared" si="3"/>
        <v>15744.915000000001</v>
      </c>
      <c r="S14" s="25">
        <f t="shared" si="4"/>
        <v>154.79300000000001</v>
      </c>
      <c r="T14" s="27">
        <f t="shared" si="5"/>
        <v>53.793000000000006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>
        <v>16559</v>
      </c>
      <c r="E15" s="30">
        <v>20</v>
      </c>
      <c r="F15" s="30">
        <v>40</v>
      </c>
      <c r="G15" s="30"/>
      <c r="H15" s="30">
        <v>60</v>
      </c>
      <c r="I15" s="20"/>
      <c r="J15" s="20"/>
      <c r="K15" s="20"/>
      <c r="L15" s="20"/>
      <c r="M15" s="20">
        <f t="shared" si="0"/>
        <v>17899</v>
      </c>
      <c r="N15" s="24">
        <f t="shared" si="1"/>
        <v>17899</v>
      </c>
      <c r="O15" s="25">
        <f t="shared" si="2"/>
        <v>492.22250000000003</v>
      </c>
      <c r="P15" s="26"/>
      <c r="Q15" s="26">
        <v>137</v>
      </c>
      <c r="R15" s="29">
        <f t="shared" si="3"/>
        <v>17269.7775</v>
      </c>
      <c r="S15" s="25">
        <f t="shared" si="4"/>
        <v>170.04050000000001</v>
      </c>
      <c r="T15" s="27">
        <f t="shared" si="5"/>
        <v>33.040500000000009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14082</v>
      </c>
      <c r="E16" s="30"/>
      <c r="F16" s="30">
        <v>10</v>
      </c>
      <c r="G16" s="30"/>
      <c r="H16" s="30">
        <v>60</v>
      </c>
      <c r="I16" s="20"/>
      <c r="J16" s="20"/>
      <c r="K16" s="20">
        <v>1</v>
      </c>
      <c r="L16" s="20"/>
      <c r="M16" s="20">
        <f t="shared" si="0"/>
        <v>14722</v>
      </c>
      <c r="N16" s="24">
        <f t="shared" si="1"/>
        <v>14904</v>
      </c>
      <c r="O16" s="25">
        <f t="shared" si="2"/>
        <v>404.85500000000002</v>
      </c>
      <c r="P16" s="26"/>
      <c r="Q16" s="26">
        <v>117</v>
      </c>
      <c r="R16" s="29">
        <f t="shared" si="3"/>
        <v>14382.145</v>
      </c>
      <c r="S16" s="25">
        <f t="shared" si="4"/>
        <v>139.85900000000001</v>
      </c>
      <c r="T16" s="27">
        <f t="shared" si="5"/>
        <v>22.859000000000009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>
        <v>12326</v>
      </c>
      <c r="E17" s="30"/>
      <c r="F17" s="30"/>
      <c r="G17" s="30"/>
      <c r="H17" s="30">
        <v>100</v>
      </c>
      <c r="I17" s="20"/>
      <c r="J17" s="20"/>
      <c r="K17" s="20"/>
      <c r="L17" s="20"/>
      <c r="M17" s="20">
        <f t="shared" si="0"/>
        <v>13226</v>
      </c>
      <c r="N17" s="24">
        <f t="shared" si="1"/>
        <v>13226</v>
      </c>
      <c r="O17" s="25">
        <f t="shared" si="2"/>
        <v>363.71499999999997</v>
      </c>
      <c r="P17" s="26"/>
      <c r="Q17" s="26">
        <v>100</v>
      </c>
      <c r="R17" s="29">
        <f t="shared" si="3"/>
        <v>12762.285</v>
      </c>
      <c r="S17" s="25">
        <f t="shared" si="4"/>
        <v>125.64699999999999</v>
      </c>
      <c r="T17" s="27">
        <f t="shared" si="5"/>
        <v>25.646999999999991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>
        <v>8324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8324</v>
      </c>
      <c r="N18" s="24">
        <f t="shared" si="1"/>
        <v>8324</v>
      </c>
      <c r="O18" s="25">
        <f t="shared" si="2"/>
        <v>228.91</v>
      </c>
      <c r="P18" s="26"/>
      <c r="Q18" s="26">
        <v>145</v>
      </c>
      <c r="R18" s="29">
        <f t="shared" si="3"/>
        <v>7950.09</v>
      </c>
      <c r="S18" s="25">
        <f t="shared" si="4"/>
        <v>79.078000000000003</v>
      </c>
      <c r="T18" s="27">
        <f t="shared" si="5"/>
        <v>-65.921999999999997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9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2878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2878</v>
      </c>
      <c r="N20" s="24">
        <f t="shared" si="1"/>
        <v>2878</v>
      </c>
      <c r="O20" s="25">
        <f t="shared" si="2"/>
        <v>79.144999999999996</v>
      </c>
      <c r="P20" s="26"/>
      <c r="Q20" s="26">
        <v>120</v>
      </c>
      <c r="R20" s="29">
        <f t="shared" si="3"/>
        <v>2678.855</v>
      </c>
      <c r="S20" s="25">
        <f t="shared" si="4"/>
        <v>27.341000000000001</v>
      </c>
      <c r="T20" s="27">
        <f t="shared" si="5"/>
        <v>-92.658999999999992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>
        <v>7764</v>
      </c>
      <c r="E21" s="30">
        <v>20</v>
      </c>
      <c r="F21" s="30"/>
      <c r="G21" s="30"/>
      <c r="H21" s="30"/>
      <c r="I21" s="20">
        <v>7</v>
      </c>
      <c r="J21" s="20"/>
      <c r="K21" s="20">
        <v>2</v>
      </c>
      <c r="L21" s="20"/>
      <c r="M21" s="20">
        <f t="shared" si="0"/>
        <v>8164</v>
      </c>
      <c r="N21" s="24">
        <f t="shared" si="1"/>
        <v>9865</v>
      </c>
      <c r="O21" s="25">
        <f t="shared" si="2"/>
        <v>224.51</v>
      </c>
      <c r="P21" s="26"/>
      <c r="Q21" s="26">
        <v>20</v>
      </c>
      <c r="R21" s="29">
        <f t="shared" si="3"/>
        <v>9620.49</v>
      </c>
      <c r="S21" s="25">
        <f t="shared" si="4"/>
        <v>77.557999999999993</v>
      </c>
      <c r="T21" s="27">
        <f t="shared" si="5"/>
        <v>57.557999999999993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11567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11567</v>
      </c>
      <c r="N22" s="24">
        <f t="shared" si="1"/>
        <v>11567</v>
      </c>
      <c r="O22" s="25">
        <f t="shared" si="2"/>
        <v>318.09250000000003</v>
      </c>
      <c r="P22" s="26"/>
      <c r="Q22" s="26">
        <v>100</v>
      </c>
      <c r="R22" s="29">
        <f t="shared" si="3"/>
        <v>11148.907499999999</v>
      </c>
      <c r="S22" s="25">
        <f t="shared" si="4"/>
        <v>109.8865</v>
      </c>
      <c r="T22" s="27">
        <f t="shared" si="5"/>
        <v>9.8864999999999981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>
        <v>8015</v>
      </c>
      <c r="E23" s="30"/>
      <c r="F23" s="30"/>
      <c r="G23" s="30"/>
      <c r="H23" s="30"/>
      <c r="I23" s="20"/>
      <c r="J23" s="20"/>
      <c r="K23" s="20">
        <v>10</v>
      </c>
      <c r="L23" s="20"/>
      <c r="M23" s="20">
        <f t="shared" si="0"/>
        <v>8015</v>
      </c>
      <c r="N23" s="24">
        <f t="shared" si="1"/>
        <v>9835</v>
      </c>
      <c r="O23" s="25">
        <f t="shared" si="2"/>
        <v>220.41249999999999</v>
      </c>
      <c r="P23" s="26"/>
      <c r="Q23" s="26">
        <v>80</v>
      </c>
      <c r="R23" s="29">
        <f t="shared" si="3"/>
        <v>9534.5874999999996</v>
      </c>
      <c r="S23" s="25">
        <f t="shared" si="4"/>
        <v>76.142499999999998</v>
      </c>
      <c r="T23" s="27">
        <f t="shared" si="5"/>
        <v>-3.8575000000000017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>
        <v>13511</v>
      </c>
      <c r="E24" s="30"/>
      <c r="F24" s="30"/>
      <c r="G24" s="30"/>
      <c r="H24" s="30"/>
      <c r="I24" s="20">
        <v>5</v>
      </c>
      <c r="J24" s="20"/>
      <c r="K24" s="20"/>
      <c r="L24" s="20"/>
      <c r="M24" s="20">
        <f t="shared" si="0"/>
        <v>13511</v>
      </c>
      <c r="N24" s="24">
        <f t="shared" si="1"/>
        <v>14466</v>
      </c>
      <c r="O24" s="25">
        <f t="shared" si="2"/>
        <v>371.55250000000001</v>
      </c>
      <c r="P24" s="26">
        <v>-2000</v>
      </c>
      <c r="Q24" s="26">
        <v>480</v>
      </c>
      <c r="R24" s="29">
        <f t="shared" si="3"/>
        <v>13614.4475</v>
      </c>
      <c r="S24" s="25">
        <f t="shared" si="4"/>
        <v>128.3545</v>
      </c>
      <c r="T24" s="27">
        <f t="shared" si="5"/>
        <v>-351.64549999999997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>
        <v>6620</v>
      </c>
      <c r="E25" s="30"/>
      <c r="F25" s="30"/>
      <c r="G25" s="30"/>
      <c r="H25" s="30">
        <v>50</v>
      </c>
      <c r="I25" s="20"/>
      <c r="J25" s="20"/>
      <c r="K25" s="20"/>
      <c r="L25" s="20"/>
      <c r="M25" s="20">
        <f t="shared" si="0"/>
        <v>7070</v>
      </c>
      <c r="N25" s="24">
        <f t="shared" si="1"/>
        <v>7070</v>
      </c>
      <c r="O25" s="25">
        <f t="shared" si="2"/>
        <v>194.42500000000001</v>
      </c>
      <c r="P25" s="26"/>
      <c r="Q25" s="26">
        <v>76</v>
      </c>
      <c r="R25" s="29">
        <f t="shared" si="3"/>
        <v>6799.5749999999998</v>
      </c>
      <c r="S25" s="25">
        <f t="shared" si="4"/>
        <v>67.164999999999992</v>
      </c>
      <c r="T25" s="27">
        <f t="shared" si="5"/>
        <v>-8.835000000000008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>
        <v>12907</v>
      </c>
      <c r="E26" s="29"/>
      <c r="F26" s="30"/>
      <c r="G26" s="30"/>
      <c r="H26" s="30"/>
      <c r="I26" s="20">
        <v>5</v>
      </c>
      <c r="J26" s="20"/>
      <c r="K26" s="20"/>
      <c r="L26" s="20"/>
      <c r="M26" s="20">
        <f t="shared" si="0"/>
        <v>12907</v>
      </c>
      <c r="N26" s="24">
        <f t="shared" si="1"/>
        <v>13862</v>
      </c>
      <c r="O26" s="25">
        <f t="shared" si="2"/>
        <v>354.9425</v>
      </c>
      <c r="P26" s="26"/>
      <c r="Q26" s="26">
        <v>112</v>
      </c>
      <c r="R26" s="29">
        <f t="shared" si="3"/>
        <v>13395.057500000001</v>
      </c>
      <c r="S26" s="25">
        <f t="shared" si="4"/>
        <v>122.6165</v>
      </c>
      <c r="T26" s="27">
        <f t="shared" si="5"/>
        <v>10.616500000000002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>
        <v>8315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8315</v>
      </c>
      <c r="N27" s="40">
        <f t="shared" si="1"/>
        <v>8315</v>
      </c>
      <c r="O27" s="25">
        <f t="shared" si="2"/>
        <v>228.66249999999999</v>
      </c>
      <c r="P27" s="41">
        <v>6000</v>
      </c>
      <c r="Q27" s="41">
        <v>100</v>
      </c>
      <c r="R27" s="29">
        <f t="shared" si="3"/>
        <v>7986.3374999999996</v>
      </c>
      <c r="S27" s="42">
        <f t="shared" si="4"/>
        <v>78.992499999999993</v>
      </c>
      <c r="T27" s="43">
        <f t="shared" si="5"/>
        <v>-21.007500000000007</v>
      </c>
    </row>
    <row r="28" spans="1:20" ht="16.5" thickBot="1" x14ac:dyDescent="0.3">
      <c r="A28" s="92" t="s">
        <v>37</v>
      </c>
      <c r="B28" s="93"/>
      <c r="C28" s="94"/>
      <c r="D28" s="44">
        <f>SUM(D7:D27)</f>
        <v>204626</v>
      </c>
      <c r="E28" s="45">
        <f>SUM(E7:E27)</f>
        <v>60</v>
      </c>
      <c r="F28" s="45">
        <f t="shared" ref="F28:T28" si="6">SUM(F7:F27)</f>
        <v>170</v>
      </c>
      <c r="G28" s="45">
        <f t="shared" si="6"/>
        <v>0</v>
      </c>
      <c r="H28" s="45">
        <f t="shared" si="6"/>
        <v>730</v>
      </c>
      <c r="I28" s="45">
        <f t="shared" si="6"/>
        <v>89</v>
      </c>
      <c r="J28" s="45">
        <f t="shared" si="6"/>
        <v>6</v>
      </c>
      <c r="K28" s="45">
        <f t="shared" si="6"/>
        <v>15</v>
      </c>
      <c r="L28" s="45">
        <f t="shared" si="6"/>
        <v>0</v>
      </c>
      <c r="M28" s="45">
        <f t="shared" si="6"/>
        <v>214096</v>
      </c>
      <c r="N28" s="45">
        <f t="shared" si="6"/>
        <v>234971</v>
      </c>
      <c r="O28" s="46">
        <f t="shared" si="6"/>
        <v>5887.64</v>
      </c>
      <c r="P28" s="45">
        <f t="shared" si="6"/>
        <v>3812</v>
      </c>
      <c r="Q28" s="45">
        <f t="shared" si="6"/>
        <v>2051</v>
      </c>
      <c r="R28" s="45">
        <f t="shared" si="6"/>
        <v>227032.36</v>
      </c>
      <c r="S28" s="45">
        <f t="shared" si="6"/>
        <v>2033.9119999999998</v>
      </c>
      <c r="T28" s="47">
        <f t="shared" si="6"/>
        <v>-17.08799999999998</v>
      </c>
    </row>
    <row r="29" spans="1:20" ht="15.75" thickBot="1" x14ac:dyDescent="0.3">
      <c r="A29" s="95" t="s">
        <v>38</v>
      </c>
      <c r="B29" s="96"/>
      <c r="C29" s="97"/>
      <c r="D29" s="48">
        <f>D4+D5-D28</f>
        <v>502163</v>
      </c>
      <c r="E29" s="48">
        <f t="shared" ref="E29:L29" si="7">E4+E5-E28</f>
        <v>3840</v>
      </c>
      <c r="F29" s="48">
        <f t="shared" si="7"/>
        <v>12120</v>
      </c>
      <c r="G29" s="48">
        <f t="shared" si="7"/>
        <v>5000</v>
      </c>
      <c r="H29" s="48">
        <f t="shared" si="7"/>
        <v>18460</v>
      </c>
      <c r="I29" s="48">
        <f t="shared" si="7"/>
        <v>355</v>
      </c>
      <c r="J29" s="48">
        <f t="shared" si="7"/>
        <v>73</v>
      </c>
      <c r="K29" s="48">
        <f t="shared" si="7"/>
        <v>532</v>
      </c>
      <c r="L29" s="48">
        <f t="shared" si="7"/>
        <v>37</v>
      </c>
      <c r="M29" s="98"/>
      <c r="N29" s="99"/>
      <c r="O29" s="99"/>
      <c r="P29" s="99"/>
      <c r="Q29" s="99"/>
      <c r="R29" s="99"/>
      <c r="S29" s="99"/>
      <c r="T29" s="10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45" priority="43" operator="equal">
      <formula>212030016606640</formula>
    </cfRule>
  </conditionalFormatting>
  <conditionalFormatting sqref="D29 E4:E6 E28:K29">
    <cfRule type="cellIs" dxfId="1044" priority="41" operator="equal">
      <formula>$E$4</formula>
    </cfRule>
    <cfRule type="cellIs" dxfId="1043" priority="42" operator="equal">
      <formula>2120</formula>
    </cfRule>
  </conditionalFormatting>
  <conditionalFormatting sqref="D29:E29 F4:F6 F28:F29">
    <cfRule type="cellIs" dxfId="1042" priority="39" operator="equal">
      <formula>$F$4</formula>
    </cfRule>
    <cfRule type="cellIs" dxfId="1041" priority="40" operator="equal">
      <formula>300</formula>
    </cfRule>
  </conditionalFormatting>
  <conditionalFormatting sqref="G4:G6 G28:G29">
    <cfRule type="cellIs" dxfId="1040" priority="37" operator="equal">
      <formula>$G$4</formula>
    </cfRule>
    <cfRule type="cellIs" dxfId="1039" priority="38" operator="equal">
      <formula>1660</formula>
    </cfRule>
  </conditionalFormatting>
  <conditionalFormatting sqref="H4:H6 H28:H29">
    <cfRule type="cellIs" dxfId="1038" priority="35" operator="equal">
      <formula>$H$4</formula>
    </cfRule>
    <cfRule type="cellIs" dxfId="1037" priority="36" operator="equal">
      <formula>6640</formula>
    </cfRule>
  </conditionalFormatting>
  <conditionalFormatting sqref="T6:T28">
    <cfRule type="cellIs" dxfId="1036" priority="34" operator="lessThan">
      <formula>0</formula>
    </cfRule>
  </conditionalFormatting>
  <conditionalFormatting sqref="T7:T27">
    <cfRule type="cellIs" dxfId="1035" priority="31" operator="lessThan">
      <formula>0</formula>
    </cfRule>
    <cfRule type="cellIs" dxfId="1034" priority="32" operator="lessThan">
      <formula>0</formula>
    </cfRule>
    <cfRule type="cellIs" dxfId="1033" priority="33" operator="lessThan">
      <formula>0</formula>
    </cfRule>
  </conditionalFormatting>
  <conditionalFormatting sqref="E4:E6 E28:K28">
    <cfRule type="cellIs" dxfId="1032" priority="30" operator="equal">
      <formula>$E$4</formula>
    </cfRule>
  </conditionalFormatting>
  <conditionalFormatting sqref="D28:D29 D6 D4:M4">
    <cfRule type="cellIs" dxfId="1031" priority="29" operator="equal">
      <formula>$D$4</formula>
    </cfRule>
  </conditionalFormatting>
  <conditionalFormatting sqref="I4:I6 I28:I29">
    <cfRule type="cellIs" dxfId="1030" priority="28" operator="equal">
      <formula>$I$4</formula>
    </cfRule>
  </conditionalFormatting>
  <conditionalFormatting sqref="J4:J6 J28:J29">
    <cfRule type="cellIs" dxfId="1029" priority="27" operator="equal">
      <formula>$J$4</formula>
    </cfRule>
  </conditionalFormatting>
  <conditionalFormatting sqref="K4:K6 K28:K29">
    <cfRule type="cellIs" dxfId="1028" priority="26" operator="equal">
      <formula>$K$4</formula>
    </cfRule>
  </conditionalFormatting>
  <conditionalFormatting sqref="M4:M6">
    <cfRule type="cellIs" dxfId="1027" priority="25" operator="equal">
      <formula>$L$4</formula>
    </cfRule>
  </conditionalFormatting>
  <conditionalFormatting sqref="T7:T28">
    <cfRule type="cellIs" dxfId="1026" priority="22" operator="lessThan">
      <formula>0</formula>
    </cfRule>
    <cfRule type="cellIs" dxfId="1025" priority="23" operator="lessThan">
      <formula>0</formula>
    </cfRule>
    <cfRule type="cellIs" dxfId="1024" priority="24" operator="lessThan">
      <formula>0</formula>
    </cfRule>
  </conditionalFormatting>
  <conditionalFormatting sqref="D5:K5">
    <cfRule type="cellIs" dxfId="1023" priority="21" operator="greaterThan">
      <formula>0</formula>
    </cfRule>
  </conditionalFormatting>
  <conditionalFormatting sqref="T6:T28">
    <cfRule type="cellIs" dxfId="1022" priority="20" operator="lessThan">
      <formula>0</formula>
    </cfRule>
  </conditionalFormatting>
  <conditionalFormatting sqref="T7:T27">
    <cfRule type="cellIs" dxfId="1021" priority="17" operator="lessThan">
      <formula>0</formula>
    </cfRule>
    <cfRule type="cellIs" dxfId="1020" priority="18" operator="lessThan">
      <formula>0</formula>
    </cfRule>
    <cfRule type="cellIs" dxfId="1019" priority="19" operator="lessThan">
      <formula>0</formula>
    </cfRule>
  </conditionalFormatting>
  <conditionalFormatting sqref="T7:T28">
    <cfRule type="cellIs" dxfId="1018" priority="14" operator="lessThan">
      <formula>0</formula>
    </cfRule>
    <cfRule type="cellIs" dxfId="1017" priority="15" operator="lessThan">
      <formula>0</formula>
    </cfRule>
    <cfRule type="cellIs" dxfId="1016" priority="16" operator="lessThan">
      <formula>0</formula>
    </cfRule>
  </conditionalFormatting>
  <conditionalFormatting sqref="D5:K5">
    <cfRule type="cellIs" dxfId="1015" priority="13" operator="greaterThan">
      <formula>0</formula>
    </cfRule>
  </conditionalFormatting>
  <conditionalFormatting sqref="L4 L6 L28:L29">
    <cfRule type="cellIs" dxfId="1014" priority="12" operator="equal">
      <formula>$L$4</formula>
    </cfRule>
  </conditionalFormatting>
  <conditionalFormatting sqref="D7:S7">
    <cfRule type="cellIs" dxfId="1013" priority="11" operator="greaterThan">
      <formula>0</formula>
    </cfRule>
  </conditionalFormatting>
  <conditionalFormatting sqref="D9:S9">
    <cfRule type="cellIs" dxfId="1012" priority="10" operator="greaterThan">
      <formula>0</formula>
    </cfRule>
  </conditionalFormatting>
  <conditionalFormatting sqref="D11:S11">
    <cfRule type="cellIs" dxfId="1011" priority="9" operator="greaterThan">
      <formula>0</formula>
    </cfRule>
  </conditionalFormatting>
  <conditionalFormatting sqref="D13:S13">
    <cfRule type="cellIs" dxfId="1010" priority="8" operator="greaterThan">
      <formula>0</formula>
    </cfRule>
  </conditionalFormatting>
  <conditionalFormatting sqref="D15:S15">
    <cfRule type="cellIs" dxfId="1009" priority="7" operator="greaterThan">
      <formula>0</formula>
    </cfRule>
  </conditionalFormatting>
  <conditionalFormatting sqref="D17:S17">
    <cfRule type="cellIs" dxfId="1008" priority="6" operator="greaterThan">
      <formula>0</formula>
    </cfRule>
  </conditionalFormatting>
  <conditionalFormatting sqref="D19:S19">
    <cfRule type="cellIs" dxfId="1007" priority="5" operator="greaterThan">
      <formula>0</formula>
    </cfRule>
  </conditionalFormatting>
  <conditionalFormatting sqref="D21:S21">
    <cfRule type="cellIs" dxfId="1006" priority="4" operator="greaterThan">
      <formula>0</formula>
    </cfRule>
  </conditionalFormatting>
  <conditionalFormatting sqref="D23:S23">
    <cfRule type="cellIs" dxfId="1005" priority="3" operator="greaterThan">
      <formula>0</formula>
    </cfRule>
  </conditionalFormatting>
  <conditionalFormatting sqref="D25:S25">
    <cfRule type="cellIs" dxfId="1004" priority="2" operator="greaterThan">
      <formula>0</formula>
    </cfRule>
  </conditionalFormatting>
  <conditionalFormatting sqref="D27:S27">
    <cfRule type="cellIs" dxfId="1003" priority="1" operator="greaterThan">
      <formula>0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Total</vt:lpstr>
      <vt:lpstr>Card</vt:lpstr>
    </vt:vector>
  </TitlesOfParts>
  <Company>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</dc:creator>
  <cp:lastModifiedBy>Windows User</cp:lastModifiedBy>
  <dcterms:created xsi:type="dcterms:W3CDTF">2021-02-14T11:20:00Z</dcterms:created>
  <dcterms:modified xsi:type="dcterms:W3CDTF">2021-10-27T17:27:08Z</dcterms:modified>
</cp:coreProperties>
</file>