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92" activeTab="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R24" i="9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O25" i="16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O21" i="16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O17" i="16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O26" i="15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O24" i="14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O24" i="11"/>
  <c r="N24" i="11"/>
  <c r="M24" i="11"/>
  <c r="R24" i="11" s="1"/>
  <c r="N23" i="11"/>
  <c r="M23" i="11"/>
  <c r="S23" i="11" s="1"/>
  <c r="T23" i="11" s="1"/>
  <c r="O22" i="1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O16" i="1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O24" i="10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N28" i="10" s="1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N24" i="9"/>
  <c r="M24" i="9"/>
  <c r="N23" i="9"/>
  <c r="M23" i="9"/>
  <c r="N22" i="9"/>
  <c r="M22" i="9"/>
  <c r="R22" i="9" s="1"/>
  <c r="N21" i="9"/>
  <c r="M21" i="9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S23" i="9" l="1"/>
  <c r="T23" i="9" s="1"/>
  <c r="R23" i="9"/>
  <c r="S25" i="9"/>
  <c r="T25" i="9" s="1"/>
  <c r="R25" i="9"/>
  <c r="S21" i="9"/>
  <c r="T21" i="9" s="1"/>
  <c r="R21" i="9"/>
  <c r="O16" i="9"/>
  <c r="E28" i="33"/>
  <c r="E29" i="33" s="1"/>
  <c r="O18" i="9"/>
  <c r="O26" i="9"/>
  <c r="O24" i="9"/>
  <c r="N28" i="9"/>
  <c r="O26" i="8"/>
  <c r="N28" i="8"/>
  <c r="N28" i="7"/>
  <c r="M10" i="33"/>
  <c r="M8" i="33"/>
  <c r="O8" i="33" s="1"/>
  <c r="M18" i="33"/>
  <c r="O18" i="33" s="1"/>
  <c r="N25" i="33"/>
  <c r="O9" i="6"/>
  <c r="N28" i="6"/>
  <c r="R18" i="4"/>
  <c r="O7" i="16"/>
  <c r="O11" i="16"/>
  <c r="O15" i="16"/>
  <c r="O28" i="16" s="1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M13" i="33"/>
  <c r="S13" i="33" s="1"/>
  <c r="T13" i="33" s="1"/>
  <c r="M26" i="33"/>
  <c r="R26" i="33" s="1"/>
  <c r="M21" i="33"/>
  <c r="S21" i="33" s="1"/>
  <c r="T21" i="33" s="1"/>
  <c r="N21" i="33"/>
  <c r="N14" i="33"/>
  <c r="R10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J29" i="33"/>
  <c r="O10" i="33"/>
  <c r="D28" i="33"/>
  <c r="D29" i="33" s="1"/>
  <c r="M7" i="33"/>
  <c r="S7" i="33" s="1"/>
  <c r="T7" i="33" s="1"/>
  <c r="N7" i="33"/>
  <c r="S10" i="33"/>
  <c r="T10" i="33" s="1"/>
  <c r="O15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8" i="33" l="1"/>
  <c r="T8" i="33" s="1"/>
  <c r="R8" i="33"/>
  <c r="R18" i="33"/>
  <c r="S18" i="33"/>
  <c r="T18" i="33" s="1"/>
  <c r="O28" i="6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<sst xmlns="http://schemas.openxmlformats.org/spreadsheetml/2006/main" count="1503" uniqueCount="58">
  <si>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</si>
  <si>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</si>
  <si>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</si>
  <si>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</si>
  <si>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</si>
  <si>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</si>
  <si>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</si>
  <si>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</si>
  <si>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</si>
  <si>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</si>
  <si>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</si>
  <si>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</si>
  <si>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</si>
  <si>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</si>
  <si>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</si>
  <si>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</si>
  <si>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</si>
  <si>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</si>
  <si>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</si>
  <si>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</si>
  <si>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</si>
  <si>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</si>
  <si>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</si>
  <si>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</si>
  <si>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</si>
  <si>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</si>
  <si>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</si>
  <si>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</si>
  <si>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</si>
  <si>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</si>
  <si>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</si>
  <si>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</si>
  <si>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</si>
  <si>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</si>
  <si>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</si>
  <si>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</si>
  <si>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</si>
  <si>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</si>
  <si>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</si>
  <si>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</si>
  <si>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</si>
  <si>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</si>
  <si>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</si>
  <si>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</si>
  <si>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</si>
  <si>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</si>
  <si>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</si>
  <si>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</si>
  <si>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</si>
  <si>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</si>
  <si>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</si>
  <si>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</si>
  <si>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</si>
  <si>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</si>
  <si>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</si>
  <si>
    <t>Date: 07.03.2021</t>
  </si>
  <si>
    <t>Date:08.03.2021</t>
  </si>
  <si>
    <t>Date:09.03.2021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</si>
</sst>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5" activePane="bottomLeft" state="frozen"/>
      <selection pane="bottomLeft" activeCell="H16" sqref="H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54" t="s">
        <v>44</v>
      </c>
      <c r="B28" s="55"/>
      <c r="C28" s="56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'9'!D29</f>
        <v>613129</v>
      </c>
      <c r="E4" s="2">
        <f>'9'!E29</f>
        <v>5370</v>
      </c>
      <c r="F4" s="2">
        <f>'9'!F29</f>
        <v>1500</v>
      </c>
      <c r="G4" s="2">
        <f>'9'!G29</f>
        <v>450</v>
      </c>
      <c r="H4" s="2">
        <f>'9'!H29</f>
        <v>1240</v>
      </c>
      <c r="I4" s="2">
        <f>'9'!I29</f>
        <v>441</v>
      </c>
      <c r="J4" s="2">
        <f>'9'!J29</f>
        <v>216</v>
      </c>
      <c r="K4" s="2">
        <f>'9'!K29</f>
        <v>185</v>
      </c>
      <c r="L4" s="2">
        <f>'9'!L29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'10'!D29</f>
        <v>613129</v>
      </c>
      <c r="E4" s="2">
        <f>'10'!E29</f>
        <v>5370</v>
      </c>
      <c r="F4" s="2">
        <f>'10'!F29</f>
        <v>1500</v>
      </c>
      <c r="G4" s="2">
        <f>'10'!G29</f>
        <v>450</v>
      </c>
      <c r="H4" s="2">
        <f>'10'!H29</f>
        <v>1240</v>
      </c>
      <c r="I4" s="2">
        <f>'10'!I29</f>
        <v>441</v>
      </c>
      <c r="J4" s="2">
        <f>'10'!J29</f>
        <v>216</v>
      </c>
      <c r="K4" s="2">
        <f>'10'!K29</f>
        <v>185</v>
      </c>
      <c r="L4" s="2">
        <f>'10'!L29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'11'!D29</f>
        <v>613129</v>
      </c>
      <c r="E4" s="2">
        <f>'11'!E29</f>
        <v>5370</v>
      </c>
      <c r="F4" s="2">
        <f>'11'!F29</f>
        <v>1500</v>
      </c>
      <c r="G4" s="2">
        <f>'11'!G29</f>
        <v>450</v>
      </c>
      <c r="H4" s="2">
        <f>'11'!H29</f>
        <v>1240</v>
      </c>
      <c r="I4" s="2">
        <f>'11'!I29</f>
        <v>441</v>
      </c>
      <c r="J4" s="2">
        <f>'11'!J29</f>
        <v>216</v>
      </c>
      <c r="K4" s="2">
        <f>'11'!K29</f>
        <v>185</v>
      </c>
      <c r="L4" s="2">
        <f>'11'!L29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'12'!D29</f>
        <v>613129</v>
      </c>
      <c r="E4" s="2">
        <f>'12'!E29</f>
        <v>5370</v>
      </c>
      <c r="F4" s="2">
        <f>'12'!F29</f>
        <v>1500</v>
      </c>
      <c r="G4" s="2">
        <f>'12'!G29</f>
        <v>450</v>
      </c>
      <c r="H4" s="2">
        <f>'12'!H29</f>
        <v>1240</v>
      </c>
      <c r="I4" s="2">
        <f>'12'!I29</f>
        <v>441</v>
      </c>
      <c r="J4" s="2">
        <f>'12'!J29</f>
        <v>216</v>
      </c>
      <c r="K4" s="2">
        <f>'12'!K29</f>
        <v>185</v>
      </c>
      <c r="L4" s="2">
        <f>'12'!L29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'13'!D29</f>
        <v>613129</v>
      </c>
      <c r="E4" s="2">
        <f>'13'!E29</f>
        <v>5370</v>
      </c>
      <c r="F4" s="2">
        <f>'13'!F29</f>
        <v>1500</v>
      </c>
      <c r="G4" s="2">
        <f>'13'!G29</f>
        <v>450</v>
      </c>
      <c r="H4" s="2">
        <f>'13'!H29</f>
        <v>1240</v>
      </c>
      <c r="I4" s="2">
        <f>'13'!I29</f>
        <v>441</v>
      </c>
      <c r="J4" s="2">
        <f>'13'!J29</f>
        <v>216</v>
      </c>
      <c r="K4" s="2">
        <f>'13'!K29</f>
        <v>185</v>
      </c>
      <c r="L4" s="2">
        <f>'13'!L29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'14'!D29</f>
        <v>613129</v>
      </c>
      <c r="E4" s="2">
        <f>'14'!E29</f>
        <v>5370</v>
      </c>
      <c r="F4" s="2">
        <f>'14'!F29</f>
        <v>1500</v>
      </c>
      <c r="G4" s="2">
        <f>'14'!G29</f>
        <v>450</v>
      </c>
      <c r="H4" s="2">
        <f>'14'!H29</f>
        <v>1240</v>
      </c>
      <c r="I4" s="2">
        <f>'14'!I29</f>
        <v>441</v>
      </c>
      <c r="J4" s="2">
        <f>'14'!J29</f>
        <v>216</v>
      </c>
      <c r="K4" s="2">
        <f>'14'!K29</f>
        <v>185</v>
      </c>
      <c r="L4" s="2">
        <f>'14'!L29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'15'!D29</f>
        <v>613129</v>
      </c>
      <c r="E4" s="2">
        <f>'15'!E29</f>
        <v>5370</v>
      </c>
      <c r="F4" s="2">
        <f>'15'!F29</f>
        <v>1500</v>
      </c>
      <c r="G4" s="2">
        <f>'15'!G29</f>
        <v>450</v>
      </c>
      <c r="H4" s="2">
        <f>'15'!H29</f>
        <v>1240</v>
      </c>
      <c r="I4" s="2">
        <f>'15'!I29</f>
        <v>441</v>
      </c>
      <c r="J4" s="2">
        <f>'15'!J29</f>
        <v>216</v>
      </c>
      <c r="K4" s="2">
        <f>'15'!K29</f>
        <v>185</v>
      </c>
      <c r="L4" s="2">
        <f>'15'!L29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'16'!D29</f>
        <v>613129</v>
      </c>
      <c r="E4" s="2">
        <f>'16'!E29</f>
        <v>5370</v>
      </c>
      <c r="F4" s="2">
        <f>'16'!F29</f>
        <v>1500</v>
      </c>
      <c r="G4" s="2">
        <f>'16'!G29</f>
        <v>450</v>
      </c>
      <c r="H4" s="2">
        <f>'16'!H29</f>
        <v>1240</v>
      </c>
      <c r="I4" s="2">
        <f>'16'!I29</f>
        <v>441</v>
      </c>
      <c r="J4" s="2">
        <f>'16'!J29</f>
        <v>216</v>
      </c>
      <c r="K4" s="2">
        <f>'16'!K29</f>
        <v>185</v>
      </c>
      <c r="L4" s="2">
        <f>'16'!L29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'17'!D29</f>
        <v>613129</v>
      </c>
      <c r="E4" s="2">
        <f>'17'!E29</f>
        <v>5370</v>
      </c>
      <c r="F4" s="2">
        <f>'17'!F29</f>
        <v>1500</v>
      </c>
      <c r="G4" s="2">
        <f>'17'!G29</f>
        <v>450</v>
      </c>
      <c r="H4" s="2">
        <f>'17'!H29</f>
        <v>1240</v>
      </c>
      <c r="I4" s="2">
        <f>'17'!I29</f>
        <v>441</v>
      </c>
      <c r="J4" s="2">
        <f>'17'!J29</f>
        <v>216</v>
      </c>
      <c r="K4" s="2">
        <f>'17'!K29</f>
        <v>185</v>
      </c>
      <c r="L4" s="2">
        <f>'17'!L29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'18'!D29</f>
        <v>613129</v>
      </c>
      <c r="E4" s="2">
        <f>'18'!E29</f>
        <v>5370</v>
      </c>
      <c r="F4" s="2">
        <f>'18'!F29</f>
        <v>1500</v>
      </c>
      <c r="G4" s="2">
        <f>'18'!G29</f>
        <v>450</v>
      </c>
      <c r="H4" s="2">
        <f>'18'!H29</f>
        <v>1240</v>
      </c>
      <c r="I4" s="2">
        <f>'18'!I29</f>
        <v>441</v>
      </c>
      <c r="J4" s="2">
        <f>'18'!J29</f>
        <v>216</v>
      </c>
      <c r="K4" s="2">
        <f>'18'!K29</f>
        <v>185</v>
      </c>
      <c r="L4" s="2">
        <f>'18'!L29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7" activePane="bottomLeft" state="frozen"/>
      <selection pane="bottomLeft"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49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'19'!D29</f>
        <v>613129</v>
      </c>
      <c r="E4" s="2">
        <f>'19'!E29</f>
        <v>5370</v>
      </c>
      <c r="F4" s="2">
        <f>'19'!F29</f>
        <v>1500</v>
      </c>
      <c r="G4" s="2">
        <f>'19'!G29</f>
        <v>450</v>
      </c>
      <c r="H4" s="2">
        <f>'19'!H29</f>
        <v>1240</v>
      </c>
      <c r="I4" s="2">
        <f>'19'!I29</f>
        <v>441</v>
      </c>
      <c r="J4" s="2">
        <f>'19'!J29</f>
        <v>216</v>
      </c>
      <c r="K4" s="2">
        <f>'19'!K29</f>
        <v>185</v>
      </c>
      <c r="L4" s="2">
        <f>'19'!L29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'20'!D29</f>
        <v>613129</v>
      </c>
      <c r="E4" s="2">
        <f>'20'!E29</f>
        <v>5370</v>
      </c>
      <c r="F4" s="2">
        <f>'20'!F29</f>
        <v>1500</v>
      </c>
      <c r="G4" s="2">
        <f>'20'!G29</f>
        <v>450</v>
      </c>
      <c r="H4" s="2">
        <f>'20'!H29</f>
        <v>1240</v>
      </c>
      <c r="I4" s="2">
        <f>'20'!I29</f>
        <v>441</v>
      </c>
      <c r="J4" s="2">
        <f>'20'!J29</f>
        <v>216</v>
      </c>
      <c r="K4" s="2">
        <f>'20'!K29</f>
        <v>185</v>
      </c>
      <c r="L4" s="2">
        <f>'20'!L29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'21'!D29</f>
        <v>613129</v>
      </c>
      <c r="E4" s="2">
        <f>'21'!E29</f>
        <v>5370</v>
      </c>
      <c r="F4" s="2">
        <f>'21'!F29</f>
        <v>1500</v>
      </c>
      <c r="G4" s="2">
        <f>'21'!G29</f>
        <v>450</v>
      </c>
      <c r="H4" s="2">
        <f>'21'!H29</f>
        <v>1240</v>
      </c>
      <c r="I4" s="2">
        <f>'21'!I29</f>
        <v>441</v>
      </c>
      <c r="J4" s="2">
        <f>'21'!J29</f>
        <v>216</v>
      </c>
      <c r="K4" s="2">
        <f>'21'!K29</f>
        <v>185</v>
      </c>
      <c r="L4" s="2">
        <f>'21'!L29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'22'!D29</f>
        <v>613129</v>
      </c>
      <c r="E4" s="2">
        <f>'22'!E29</f>
        <v>5370</v>
      </c>
      <c r="F4" s="2">
        <f>'22'!F29</f>
        <v>1500</v>
      </c>
      <c r="G4" s="2">
        <f>'22'!G29</f>
        <v>450</v>
      </c>
      <c r="H4" s="2">
        <f>'22'!H29</f>
        <v>1240</v>
      </c>
      <c r="I4" s="2">
        <f>'22'!I29</f>
        <v>441</v>
      </c>
      <c r="J4" s="2">
        <f>'22'!J29</f>
        <v>216</v>
      </c>
      <c r="K4" s="2">
        <f>'22'!K29</f>
        <v>185</v>
      </c>
      <c r="L4" s="2">
        <f>'22'!L29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'23'!D29</f>
        <v>613129</v>
      </c>
      <c r="E4" s="2">
        <f>'23'!E29</f>
        <v>5370</v>
      </c>
      <c r="F4" s="2">
        <f>'23'!F29</f>
        <v>1500</v>
      </c>
      <c r="G4" s="2">
        <f>'23'!G29</f>
        <v>450</v>
      </c>
      <c r="H4" s="2">
        <f>'23'!H29</f>
        <v>1240</v>
      </c>
      <c r="I4" s="2">
        <f>'23'!I29</f>
        <v>441</v>
      </c>
      <c r="J4" s="2">
        <f>'23'!J29</f>
        <v>216</v>
      </c>
      <c r="K4" s="2">
        <f>'23'!K29</f>
        <v>185</v>
      </c>
      <c r="L4" s="2">
        <f>'23'!L29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'24'!D29</f>
        <v>613129</v>
      </c>
      <c r="E4" s="2">
        <f>'24'!E29</f>
        <v>5370</v>
      </c>
      <c r="F4" s="2">
        <f>'24'!F29</f>
        <v>1500</v>
      </c>
      <c r="G4" s="2">
        <f>'24'!G29</f>
        <v>450</v>
      </c>
      <c r="H4" s="2">
        <f>'24'!H29</f>
        <v>1240</v>
      </c>
      <c r="I4" s="2">
        <f>'24'!I29</f>
        <v>441</v>
      </c>
      <c r="J4" s="2">
        <f>'24'!J29</f>
        <v>216</v>
      </c>
      <c r="K4" s="2">
        <f>'24'!K29</f>
        <v>185</v>
      </c>
      <c r="L4" s="2">
        <f>'24'!L29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'25'!D29</f>
        <v>613129</v>
      </c>
      <c r="E4" s="2">
        <f>'25'!E29</f>
        <v>5370</v>
      </c>
      <c r="F4" s="2">
        <f>'25'!F29</f>
        <v>1500</v>
      </c>
      <c r="G4" s="2">
        <f>'25'!G29</f>
        <v>450</v>
      </c>
      <c r="H4" s="2">
        <f>'25'!H29</f>
        <v>1240</v>
      </c>
      <c r="I4" s="2">
        <f>'25'!I29</f>
        <v>441</v>
      </c>
      <c r="J4" s="2">
        <f>'25'!J29</f>
        <v>216</v>
      </c>
      <c r="K4" s="2">
        <f>'25'!K29</f>
        <v>185</v>
      </c>
      <c r="L4" s="2">
        <f>'25'!L29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'26'!D29</f>
        <v>613129</v>
      </c>
      <c r="E4" s="2">
        <f>'26'!E29</f>
        <v>5370</v>
      </c>
      <c r="F4" s="2">
        <f>'26'!F29</f>
        <v>1500</v>
      </c>
      <c r="G4" s="2">
        <f>'26'!G29</f>
        <v>450</v>
      </c>
      <c r="H4" s="2">
        <f>'26'!H29</f>
        <v>1240</v>
      </c>
      <c r="I4" s="2">
        <f>'26'!I29</f>
        <v>441</v>
      </c>
      <c r="J4" s="2">
        <f>'26'!J29</f>
        <v>216</v>
      </c>
      <c r="K4" s="2">
        <f>'26'!K29</f>
        <v>185</v>
      </c>
      <c r="L4" s="2">
        <f>'26'!L29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'27'!D29</f>
        <v>613129</v>
      </c>
      <c r="E4" s="2">
        <f>'27'!E29</f>
        <v>5370</v>
      </c>
      <c r="F4" s="2">
        <f>'27'!F29</f>
        <v>1500</v>
      </c>
      <c r="G4" s="2">
        <f>'27'!G29</f>
        <v>450</v>
      </c>
      <c r="H4" s="2">
        <f>'27'!H29</f>
        <v>1240</v>
      </c>
      <c r="I4" s="2">
        <f>'27'!I29</f>
        <v>441</v>
      </c>
      <c r="J4" s="2">
        <f>'27'!J29</f>
        <v>216</v>
      </c>
      <c r="K4" s="2">
        <f>'27'!K29</f>
        <v>185</v>
      </c>
      <c r="L4" s="2">
        <f>'27'!L29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'28'!D29</f>
        <v>613129</v>
      </c>
      <c r="E4" s="2">
        <f>'28'!E29</f>
        <v>5370</v>
      </c>
      <c r="F4" s="2">
        <f>'28'!F29</f>
        <v>1500</v>
      </c>
      <c r="G4" s="2">
        <f>'28'!G29</f>
        <v>450</v>
      </c>
      <c r="H4" s="2">
        <f>'28'!H29</f>
        <v>1240</v>
      </c>
      <c r="I4" s="2">
        <f>'28'!I29</f>
        <v>441</v>
      </c>
      <c r="J4" s="2">
        <f>'28'!J29</f>
        <v>216</v>
      </c>
      <c r="K4" s="2">
        <f>'28'!K29</f>
        <v>185</v>
      </c>
      <c r="L4" s="2">
        <f>'28'!L29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57" t="s">
        <v>45</v>
      </c>
      <c r="B29" s="58"/>
      <c r="C29" s="59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R33" sqref="R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'29'!D29</f>
        <v>613129</v>
      </c>
      <c r="E4" s="2">
        <f>'29'!E29</f>
        <v>5370</v>
      </c>
      <c r="F4" s="2">
        <f>'29'!F29</f>
        <v>1500</v>
      </c>
      <c r="G4" s="2">
        <f>'29'!G29</f>
        <v>450</v>
      </c>
      <c r="H4" s="2">
        <f>'29'!H29</f>
        <v>1240</v>
      </c>
      <c r="I4" s="2">
        <f>'29'!I29</f>
        <v>441</v>
      </c>
      <c r="J4" s="2">
        <f>'29'!J29</f>
        <v>216</v>
      </c>
      <c r="K4" s="2">
        <f>'29'!K29</f>
        <v>185</v>
      </c>
      <c r="L4" s="2">
        <f>'29'!L29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'30'!D29</f>
        <v>613129</v>
      </c>
      <c r="E4" s="2">
        <f>'30'!E29</f>
        <v>5370</v>
      </c>
      <c r="F4" s="2">
        <f>'30'!F29</f>
        <v>1500</v>
      </c>
      <c r="G4" s="2">
        <f>'30'!G29</f>
        <v>450</v>
      </c>
      <c r="H4" s="2">
        <f>'30'!H29</f>
        <v>1240</v>
      </c>
      <c r="I4" s="2">
        <f>'30'!I29</f>
        <v>441</v>
      </c>
      <c r="J4" s="2">
        <f>'30'!J29</f>
        <v>216</v>
      </c>
      <c r="K4" s="2">
        <f>'30'!K29</f>
        <v>185</v>
      </c>
      <c r="L4" s="2">
        <f>'30'!L29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O15" sqref="O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/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1309792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5000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76025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90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190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89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13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79905</v>
      </c>
      <c r="N7" s="24">
        <f>D7+E7*20+F7*10+G7*9+H7*9+I7*191+J7*191+K7*182+L7*100</f>
        <v>101207</v>
      </c>
      <c r="O7" s="25">
        <f>M7*2.75%</f>
        <v>2197.3874999999998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436</v>
      </c>
      <c r="R7" s="24">
        <f>M7-(M7*2.75%)+I7*191+J7*191+K7*182+L7*100-Q7</f>
        <v>98573.612500000003</v>
      </c>
      <c r="S7" s="25">
        <f>M7*0.95%</f>
        <v>759.09749999999997</v>
      </c>
      <c r="T7" s="27">
        <f>S7-Q7</f>
        <v>323.09749999999997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33870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130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680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67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42290</v>
      </c>
      <c r="N8" s="24">
        <f t="shared" ref="N8:N27" si="1">D8+E8*20+F8*10+G8*9+H8*9+I8*191+J8*191+K8*182+L8*100</f>
        <v>55087</v>
      </c>
      <c r="O8" s="25">
        <f t="shared" ref="O8:O27" si="2">M8*2.75%</f>
        <v>1162.9749999999999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440</v>
      </c>
      <c r="R8" s="24">
        <f t="shared" ref="R8:R27" si="3">M8-(M8*2.75%)+I8*191+J8*191+K8*182+L8*100-Q8</f>
        <v>53484.025000000001</v>
      </c>
      <c r="S8" s="25">
        <f t="shared" ref="S8:S27" si="4">M8*0.95%</f>
        <v>401.755</v>
      </c>
      <c r="T8" s="27">
        <f t="shared" ref="T8:T27" si="5">S8-Q8</f>
        <v>-38.245000000000005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100126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140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440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107886</v>
      </c>
      <c r="N9" s="24">
        <f t="shared" si="1"/>
        <v>121256</v>
      </c>
      <c r="O9" s="25">
        <f t="shared" si="2"/>
        <v>2966.8650000000002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878</v>
      </c>
      <c r="R9" s="24">
        <f t="shared" si="3"/>
        <v>117411.13499999999</v>
      </c>
      <c r="S9" s="25">
        <f t="shared" si="4"/>
        <v>1024.9169999999999</v>
      </c>
      <c r="T9" s="27">
        <f t="shared" si="5"/>
        <v>146.91699999999992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35655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140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28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37115</v>
      </c>
      <c r="N10" s="24">
        <f t="shared" si="1"/>
        <v>43418</v>
      </c>
      <c r="O10" s="25">
        <f t="shared" si="2"/>
        <v>1020.6625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192</v>
      </c>
      <c r="R10" s="24">
        <f t="shared" si="3"/>
        <v>42205.337500000001</v>
      </c>
      <c r="S10" s="25">
        <f t="shared" si="4"/>
        <v>352.59249999999997</v>
      </c>
      <c r="T10" s="27">
        <f t="shared" si="5"/>
        <v>160.59249999999997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38418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562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214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29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47676</v>
      </c>
      <c r="N11" s="24">
        <f t="shared" si="1"/>
        <v>109597</v>
      </c>
      <c r="O11" s="25">
        <f t="shared" si="2"/>
        <v>1311.09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270</v>
      </c>
      <c r="R11" s="24">
        <f t="shared" si="3"/>
        <v>108015.91</v>
      </c>
      <c r="S11" s="25">
        <f t="shared" si="4"/>
        <v>452.92199999999997</v>
      </c>
      <c r="T11" s="27">
        <f t="shared" si="5"/>
        <v>182.92199999999997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45359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50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60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264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47399</v>
      </c>
      <c r="N12" s="24">
        <f t="shared" si="1"/>
        <v>172090</v>
      </c>
      <c r="O12" s="25">
        <f t="shared" si="2"/>
        <v>1303.4725000000001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222</v>
      </c>
      <c r="R12" s="24">
        <f t="shared" si="3"/>
        <v>170564.5275</v>
      </c>
      <c r="S12" s="25">
        <f t="shared" si="4"/>
        <v>450.29050000000001</v>
      </c>
      <c r="T12" s="27">
        <f t="shared" si="5"/>
        <v>228.29050000000001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35831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50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230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9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39191</v>
      </c>
      <c r="N13" s="24">
        <f t="shared" si="1"/>
        <v>40910</v>
      </c>
      <c r="O13" s="25">
        <f t="shared" si="2"/>
        <v>1077.7525000000001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396</v>
      </c>
      <c r="R13" s="24">
        <f t="shared" si="3"/>
        <v>39436.247499999998</v>
      </c>
      <c r="S13" s="25">
        <f t="shared" si="4"/>
        <v>372.31450000000001</v>
      </c>
      <c r="T13" s="27">
        <f t="shared" si="5"/>
        <v>-23.68549999999999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92664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330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1100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2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109464</v>
      </c>
      <c r="N14" s="24">
        <f t="shared" si="1"/>
        <v>118823</v>
      </c>
      <c r="O14" s="25">
        <f t="shared" si="2"/>
        <v>3010.26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647</v>
      </c>
      <c r="R14" s="24">
        <f t="shared" si="3"/>
        <v>115165.74</v>
      </c>
      <c r="S14" s="25">
        <f t="shared" si="4"/>
        <v>1039.9079999999999</v>
      </c>
      <c r="T14" s="27">
        <f t="shared" si="5"/>
        <v>392.9079999999999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137769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90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120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38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140949</v>
      </c>
      <c r="N15" s="24">
        <f t="shared" si="1"/>
        <v>150937</v>
      </c>
      <c r="O15" s="25">
        <f t="shared" si="2"/>
        <v>3876.0974999999999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950</v>
      </c>
      <c r="R15" s="24">
        <f t="shared" si="3"/>
        <v>146110.9025</v>
      </c>
      <c r="S15" s="25">
        <f t="shared" si="4"/>
        <v>1339.0155</v>
      </c>
      <c r="T15" s="27">
        <f t="shared" si="5"/>
        <v>389.01549999999997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86140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260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20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788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29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99212</v>
      </c>
      <c r="N16" s="24">
        <f t="shared" si="1"/>
        <v>107845</v>
      </c>
      <c r="O16" s="25">
        <f t="shared" si="2"/>
        <v>2728.33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1130</v>
      </c>
      <c r="R16" s="24">
        <f t="shared" si="3"/>
        <v>103986.67</v>
      </c>
      <c r="S16" s="25">
        <f t="shared" si="4"/>
        <v>942.51400000000001</v>
      </c>
      <c r="T16" s="27">
        <f t="shared" si="5"/>
        <v>-187.48599999999999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47576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100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350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46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52126</v>
      </c>
      <c r="N17" s="24">
        <f t="shared" si="1"/>
        <v>62186</v>
      </c>
      <c r="O17" s="25">
        <f t="shared" si="2"/>
        <v>1433.4649999999999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491</v>
      </c>
      <c r="R17" s="24">
        <f t="shared" si="3"/>
        <v>60261.535000000003</v>
      </c>
      <c r="S17" s="25">
        <f t="shared" si="4"/>
        <v>495.197</v>
      </c>
      <c r="T17" s="27">
        <f t="shared" si="5"/>
        <v>4.1970000000000027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47718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140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120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25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51888</v>
      </c>
      <c r="N18" s="24">
        <f t="shared" si="1"/>
        <v>57391</v>
      </c>
      <c r="O18" s="25">
        <f t="shared" si="2"/>
        <v>1426.92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1444</v>
      </c>
      <c r="R18" s="24">
        <f t="shared" si="3"/>
        <v>54520.08</v>
      </c>
      <c r="S18" s="25">
        <f t="shared" si="4"/>
        <v>492.93599999999998</v>
      </c>
      <c r="T18" s="27">
        <f t="shared" si="5"/>
        <v>-951.06400000000008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77570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210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220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65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82050</v>
      </c>
      <c r="N19" s="24">
        <f t="shared" si="1"/>
        <v>94465</v>
      </c>
      <c r="O19" s="25">
        <f t="shared" si="2"/>
        <v>2256.375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1254</v>
      </c>
      <c r="R19" s="24">
        <f t="shared" si="3"/>
        <v>90954.625</v>
      </c>
      <c r="S19" s="25">
        <f t="shared" si="4"/>
        <v>779.47500000000002</v>
      </c>
      <c r="T19" s="27">
        <f t="shared" si="5"/>
        <v>-474.52499999999998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56039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75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58609</v>
      </c>
      <c r="N20" s="24">
        <f t="shared" si="1"/>
        <v>76237</v>
      </c>
      <c r="O20" s="25">
        <f t="shared" si="2"/>
        <v>1611.7474999999999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840</v>
      </c>
      <c r="R20" s="24">
        <f t="shared" si="3"/>
        <v>73785.252500000002</v>
      </c>
      <c r="S20" s="25">
        <f t="shared" si="4"/>
        <v>556.78549999999996</v>
      </c>
      <c r="T20" s="27">
        <f t="shared" si="5"/>
        <v>-283.21450000000004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35999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160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190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33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3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41369</v>
      </c>
      <c r="N21" s="24">
        <f t="shared" si="1"/>
        <v>48218</v>
      </c>
      <c r="O21" s="25">
        <f t="shared" si="2"/>
        <v>1137.6475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113</v>
      </c>
      <c r="R21" s="24">
        <f t="shared" si="3"/>
        <v>46967.352500000001</v>
      </c>
      <c r="S21" s="25">
        <f t="shared" si="4"/>
        <v>393.00549999999998</v>
      </c>
      <c r="T21" s="27">
        <f t="shared" si="5"/>
        <v>280.00549999999998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86132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170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70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850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108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6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97882</v>
      </c>
      <c r="N22" s="24">
        <f t="shared" si="1"/>
        <v>119602</v>
      </c>
      <c r="O22" s="25">
        <f t="shared" si="2"/>
        <v>2691.7550000000001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1217</v>
      </c>
      <c r="R22" s="24">
        <f t="shared" si="3"/>
        <v>115693.245</v>
      </c>
      <c r="S22" s="25">
        <f t="shared" si="4"/>
        <v>929.87900000000002</v>
      </c>
      <c r="T22" s="27">
        <f t="shared" si="5"/>
        <v>-287.12099999999998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50056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53856</v>
      </c>
      <c r="N23" s="24">
        <f t="shared" si="1"/>
        <v>62770</v>
      </c>
      <c r="O23" s="25">
        <f t="shared" si="2"/>
        <v>1481.04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430</v>
      </c>
      <c r="R23" s="24">
        <f t="shared" si="3"/>
        <v>60858.96</v>
      </c>
      <c r="S23" s="25">
        <f t="shared" si="4"/>
        <v>511.63200000000001</v>
      </c>
      <c r="T23" s="27">
        <f t="shared" si="5"/>
        <v>81.632000000000005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117248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150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400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800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131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131448</v>
      </c>
      <c r="N24" s="24">
        <f t="shared" si="1"/>
        <v>157379</v>
      </c>
      <c r="O24" s="25">
        <f t="shared" si="2"/>
        <v>3614.82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827</v>
      </c>
      <c r="R24" s="24">
        <f t="shared" si="3"/>
        <v>152937.18</v>
      </c>
      <c r="S24" s="25">
        <f t="shared" si="4"/>
        <v>1248.7559999999999</v>
      </c>
      <c r="T24" s="27">
        <f t="shared" si="5"/>
        <v>421.75599999999986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35406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35406</v>
      </c>
      <c r="N25" s="24">
        <f t="shared" si="1"/>
        <v>44338</v>
      </c>
      <c r="O25" s="25">
        <f t="shared" si="2"/>
        <v>973.66499999999996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315</v>
      </c>
      <c r="R25" s="24">
        <f t="shared" si="3"/>
        <v>43049.334999999999</v>
      </c>
      <c r="S25" s="25">
        <f t="shared" si="4"/>
        <v>336.35699999999997</v>
      </c>
      <c r="T25" s="27">
        <f t="shared" si="5"/>
        <v>21.356999999999971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45790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490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51400</v>
      </c>
      <c r="N26" s="24">
        <f t="shared" si="1"/>
        <v>61314</v>
      </c>
      <c r="O26" s="25">
        <f t="shared" si="2"/>
        <v>1413.5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680</v>
      </c>
      <c r="R26" s="24">
        <f t="shared" si="3"/>
        <v>59220.5</v>
      </c>
      <c r="S26" s="25">
        <f t="shared" si="4"/>
        <v>488.3</v>
      </c>
      <c r="T26" s="27">
        <f t="shared" si="5"/>
        <v>-191.7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52249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240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230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70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14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62599</v>
      </c>
      <c r="N27" s="40">
        <f t="shared" si="1"/>
        <v>78899</v>
      </c>
      <c r="O27" s="25">
        <f t="shared" si="2"/>
        <v>1721.4725000000001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720</v>
      </c>
      <c r="R27" s="24">
        <f t="shared" si="3"/>
        <v>76457.527499999997</v>
      </c>
      <c r="S27" s="42">
        <f t="shared" si="4"/>
        <v>594.69049999999993</v>
      </c>
      <c r="T27" s="43">
        <f t="shared" si="5"/>
        <v>-125.30950000000007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1333640</v>
      </c>
      <c r="E28" s="45">
        <f t="shared" si="6"/>
        <v>1750</v>
      </c>
      <c r="F28" s="45">
        <f t="shared" ref="F28:T28" si="7">SUM(F7:F27)</f>
        <v>3160</v>
      </c>
      <c r="G28" s="45">
        <f t="shared" si="7"/>
        <v>90</v>
      </c>
      <c r="H28" s="45">
        <f t="shared" si="7"/>
        <v>7630</v>
      </c>
      <c r="I28" s="45">
        <f t="shared" si="7"/>
        <v>1527</v>
      </c>
      <c r="J28" s="45">
        <f t="shared" si="7"/>
        <v>442</v>
      </c>
      <c r="K28" s="45">
        <f t="shared" si="7"/>
        <v>185</v>
      </c>
      <c r="L28" s="45">
        <f t="shared" si="7"/>
        <v>45</v>
      </c>
      <c r="M28" s="45">
        <f t="shared" si="7"/>
        <v>1469720</v>
      </c>
      <c r="N28" s="45">
        <f t="shared" si="7"/>
        <v>1883969</v>
      </c>
      <c r="O28" s="46">
        <f t="shared" si="7"/>
        <v>40417.30000000001</v>
      </c>
      <c r="P28" s="45">
        <f t="shared" si="7"/>
        <v>0</v>
      </c>
      <c r="Q28" s="45">
        <f t="shared" si="7"/>
        <v>13892</v>
      </c>
      <c r="R28" s="45">
        <f t="shared" si="7"/>
        <v>1829659.6999999997</v>
      </c>
      <c r="S28" s="45">
        <f t="shared" si="7"/>
        <v>13962.339999999998</v>
      </c>
      <c r="T28" s="47">
        <f t="shared" si="7"/>
        <v>70.339999999999463</v>
      </c>
    </row>
    <row r="29" spans="1:20" ht="15.75" thickBot="1" x14ac:dyDescent="0.3">
      <c r="A29" s="57" t="s">
        <v>45</v>
      </c>
      <c r="B29" s="58"/>
      <c r="C29" s="59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53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57" t="s">
        <v>45</v>
      </c>
      <c r="B29" s="58"/>
      <c r="C29" s="59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29" sqref="G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54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55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14872</v>
      </c>
      <c r="E7" s="22"/>
      <c r="F7" s="22"/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15772</v>
      </c>
      <c r="N7" s="24">
        <f>D7+E7*20+F7*10+G7*9+H7*9+I7*191+J7*191+K7*182+L7*100</f>
        <v>16918</v>
      </c>
      <c r="O7" s="25">
        <f>M7*2.75%</f>
        <v>433.73</v>
      </c>
      <c r="P7" s="26"/>
      <c r="Q7" s="26">
        <v>85</v>
      </c>
      <c r="R7" s="24">
        <f>M7-(M7*2.75%)+I7*191+J7*191+K7*182+L7*100-Q7</f>
        <v>16399.27</v>
      </c>
      <c r="S7" s="25">
        <f>M7*0.95%</f>
        <v>149.834</v>
      </c>
      <c r="T7" s="27">
        <f>S7-Q7</f>
        <v>64.834000000000003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5092</v>
      </c>
      <c r="E8" s="30"/>
      <c r="F8" s="30"/>
      <c r="G8" s="30"/>
      <c r="H8" s="30">
        <v>200</v>
      </c>
      <c r="I8" s="20">
        <v>10</v>
      </c>
      <c r="J8" s="20"/>
      <c r="K8" s="20"/>
      <c r="L8" s="20"/>
      <c r="M8" s="20">
        <f t="shared" ref="M8:M27" si="0">D8+E8*20+F8*10+G8*9+H8*9</f>
        <v>6892</v>
      </c>
      <c r="N8" s="24">
        <f t="shared" ref="N8:N27" si="1">D8+E8*20+F8*10+G8*9+H8*9+I8*191+J8*191+K8*182+L8*100</f>
        <v>8802</v>
      </c>
      <c r="O8" s="25">
        <f t="shared" ref="O8:O27" si="2">M8*2.75%</f>
        <v>189.53</v>
      </c>
      <c r="P8" s="26"/>
      <c r="Q8" s="26">
        <v>81</v>
      </c>
      <c r="R8" s="24">
        <f t="shared" ref="R8:R27" si="3">M8-(M8*2.75%)+I8*191+J8*191+K8*182+L8*100-Q8</f>
        <v>8531.4700000000012</v>
      </c>
      <c r="S8" s="25">
        <f t="shared" ref="S8:S27" si="4">M8*0.95%</f>
        <v>65.474000000000004</v>
      </c>
      <c r="T8" s="27">
        <f t="shared" ref="T8:T27" si="5">S8-Q8</f>
        <v>-15.525999999999996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20178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21078</v>
      </c>
      <c r="N9" s="24">
        <f t="shared" si="1"/>
        <v>21460</v>
      </c>
      <c r="O9" s="25">
        <f t="shared" si="2"/>
        <v>579.64499999999998</v>
      </c>
      <c r="P9" s="26"/>
      <c r="Q9" s="26">
        <v>140</v>
      </c>
      <c r="R9" s="24">
        <f t="shared" si="3"/>
        <v>20740.355</v>
      </c>
      <c r="S9" s="25">
        <f t="shared" si="4"/>
        <v>200.24099999999999</v>
      </c>
      <c r="T9" s="27">
        <f t="shared" si="5"/>
        <v>60.240999999999985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4681</v>
      </c>
      <c r="E10" s="30"/>
      <c r="F10" s="30"/>
      <c r="G10" s="30"/>
      <c r="H10" s="30"/>
      <c r="I10" s="20">
        <v>6</v>
      </c>
      <c r="J10" s="20">
        <v>2</v>
      </c>
      <c r="K10" s="20"/>
      <c r="L10" s="20"/>
      <c r="M10" s="20">
        <f t="shared" si="0"/>
        <v>4681</v>
      </c>
      <c r="N10" s="24">
        <f t="shared" si="1"/>
        <v>6209</v>
      </c>
      <c r="O10" s="25">
        <f t="shared" si="2"/>
        <v>128.72749999999999</v>
      </c>
      <c r="P10" s="26"/>
      <c r="Q10" s="26">
        <v>25</v>
      </c>
      <c r="R10" s="24">
        <f t="shared" si="3"/>
        <v>6055.2725</v>
      </c>
      <c r="S10" s="25">
        <f t="shared" si="4"/>
        <v>44.469499999999996</v>
      </c>
      <c r="T10" s="27">
        <f t="shared" si="5"/>
        <v>19.469499999999996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10286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10286</v>
      </c>
      <c r="N11" s="24">
        <f t="shared" si="1"/>
        <v>11432</v>
      </c>
      <c r="O11" s="25">
        <f t="shared" si="2"/>
        <v>282.86500000000001</v>
      </c>
      <c r="P11" s="26"/>
      <c r="Q11" s="26">
        <v>40</v>
      </c>
      <c r="R11" s="24">
        <f t="shared" si="3"/>
        <v>11109.135</v>
      </c>
      <c r="S11" s="25">
        <f t="shared" si="4"/>
        <v>97.716999999999999</v>
      </c>
      <c r="T11" s="27">
        <f t="shared" si="5"/>
        <v>57.716999999999999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9325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9325</v>
      </c>
      <c r="N12" s="24">
        <f t="shared" si="1"/>
        <v>9325</v>
      </c>
      <c r="O12" s="25">
        <f t="shared" si="2"/>
        <v>256.4375</v>
      </c>
      <c r="P12" s="26"/>
      <c r="Q12" s="26">
        <v>30</v>
      </c>
      <c r="R12" s="24">
        <f t="shared" si="3"/>
        <v>9038.5625</v>
      </c>
      <c r="S12" s="25">
        <f t="shared" si="4"/>
        <v>88.587499999999991</v>
      </c>
      <c r="T12" s="27">
        <f t="shared" si="5"/>
        <v>58.587499999999991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6043</v>
      </c>
      <c r="N13" s="24">
        <f t="shared" si="1"/>
        <v>6043</v>
      </c>
      <c r="O13" s="25">
        <f t="shared" si="2"/>
        <v>166.1825</v>
      </c>
      <c r="P13" s="26"/>
      <c r="Q13" s="26">
        <v>55</v>
      </c>
      <c r="R13" s="24">
        <f t="shared" si="3"/>
        <v>5821.8175000000001</v>
      </c>
      <c r="S13" s="25">
        <f t="shared" si="4"/>
        <v>57.408499999999997</v>
      </c>
      <c r="T13" s="27">
        <f t="shared" si="5"/>
        <v>2.4084999999999965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18215</v>
      </c>
      <c r="E14" s="30"/>
      <c r="F14" s="30"/>
      <c r="G14" s="30"/>
      <c r="H14" s="30"/>
      <c r="I14" s="20">
        <v>2</v>
      </c>
      <c r="J14" s="20">
        <v>2</v>
      </c>
      <c r="K14" s="20"/>
      <c r="L14" s="20"/>
      <c r="M14" s="20">
        <f t="shared" si="0"/>
        <v>18215</v>
      </c>
      <c r="N14" s="24">
        <f t="shared" si="1"/>
        <v>18979</v>
      </c>
      <c r="O14" s="25">
        <f t="shared" si="2"/>
        <v>500.91250000000002</v>
      </c>
      <c r="P14" s="26"/>
      <c r="Q14" s="26">
        <v>88</v>
      </c>
      <c r="R14" s="24">
        <f t="shared" si="3"/>
        <v>18390.087500000001</v>
      </c>
      <c r="S14" s="25">
        <f t="shared" si="4"/>
        <v>173.04249999999999</v>
      </c>
      <c r="T14" s="27">
        <f t="shared" si="5"/>
        <v>85.04249999999999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16006</v>
      </c>
      <c r="E15" s="30">
        <v>50</v>
      </c>
      <c r="F15" s="30">
        <v>60</v>
      </c>
      <c r="G15" s="30"/>
      <c r="H15" s="30"/>
      <c r="I15" s="20">
        <v>17</v>
      </c>
      <c r="J15" s="20"/>
      <c r="K15" s="20">
        <v>15</v>
      </c>
      <c r="L15" s="20"/>
      <c r="M15" s="20">
        <f t="shared" si="0"/>
        <v>17606</v>
      </c>
      <c r="N15" s="24">
        <f t="shared" si="1"/>
        <v>23583</v>
      </c>
      <c r="O15" s="25">
        <f t="shared" si="2"/>
        <v>484.16500000000002</v>
      </c>
      <c r="P15" s="26"/>
      <c r="Q15" s="26">
        <v>120</v>
      </c>
      <c r="R15" s="24">
        <f t="shared" si="3"/>
        <v>22978.834999999999</v>
      </c>
      <c r="S15" s="25">
        <f t="shared" si="4"/>
        <v>167.25700000000001</v>
      </c>
      <c r="T15" s="27">
        <f t="shared" si="5"/>
        <v>47.257000000000005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22755</v>
      </c>
      <c r="E16" s="30">
        <v>30</v>
      </c>
      <c r="F16" s="30">
        <v>60</v>
      </c>
      <c r="G16" s="30">
        <v>20</v>
      </c>
      <c r="H16" s="30">
        <v>200</v>
      </c>
      <c r="I16" s="20"/>
      <c r="J16" s="20"/>
      <c r="K16" s="20"/>
      <c r="L16" s="20"/>
      <c r="M16" s="20">
        <f t="shared" si="0"/>
        <v>25935</v>
      </c>
      <c r="N16" s="24">
        <f t="shared" si="1"/>
        <v>25935</v>
      </c>
      <c r="O16" s="25">
        <f t="shared" si="2"/>
        <v>713.21249999999998</v>
      </c>
      <c r="P16" s="26"/>
      <c r="Q16" s="26">
        <v>492</v>
      </c>
      <c r="R16" s="24">
        <f t="shared" si="3"/>
        <v>24729.787499999999</v>
      </c>
      <c r="S16" s="25">
        <f t="shared" si="4"/>
        <v>246.38249999999999</v>
      </c>
      <c r="T16" s="27">
        <f t="shared" si="5"/>
        <v>-245.61750000000001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5924</v>
      </c>
      <c r="N17" s="24">
        <f t="shared" si="1"/>
        <v>5924</v>
      </c>
      <c r="O17" s="25">
        <f t="shared" si="2"/>
        <v>162.91</v>
      </c>
      <c r="P17" s="26"/>
      <c r="Q17" s="26">
        <v>61</v>
      </c>
      <c r="R17" s="24">
        <f t="shared" si="3"/>
        <v>5700.09</v>
      </c>
      <c r="S17" s="25">
        <f t="shared" si="4"/>
        <v>56.277999999999999</v>
      </c>
      <c r="T17" s="27">
        <f t="shared" si="5"/>
        <v>-4.7220000000000013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6274</v>
      </c>
      <c r="E18" s="30"/>
      <c r="F18" s="30"/>
      <c r="G18" s="30"/>
      <c r="H18" s="30"/>
      <c r="I18" s="20">
        <v>2</v>
      </c>
      <c r="J18" s="20"/>
      <c r="K18" s="20"/>
      <c r="L18" s="20"/>
      <c r="M18" s="20">
        <f t="shared" si="0"/>
        <v>6274</v>
      </c>
      <c r="N18" s="24">
        <f t="shared" si="1"/>
        <v>6656</v>
      </c>
      <c r="O18" s="25">
        <f t="shared" si="2"/>
        <v>172.535</v>
      </c>
      <c r="P18" s="26"/>
      <c r="Q18" s="26">
        <v>150</v>
      </c>
      <c r="R18" s="24">
        <f t="shared" si="3"/>
        <v>6333.4650000000001</v>
      </c>
      <c r="S18" s="25">
        <f t="shared" si="4"/>
        <v>59.603000000000002</v>
      </c>
      <c r="T18" s="27">
        <f t="shared" si="5"/>
        <v>-90.396999999999991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18021</v>
      </c>
      <c r="E19" s="30"/>
      <c r="F19" s="30">
        <v>80</v>
      </c>
      <c r="G19" s="30"/>
      <c r="H19" s="30">
        <v>70</v>
      </c>
      <c r="I19" s="20">
        <v>5</v>
      </c>
      <c r="J19" s="20"/>
      <c r="K19" s="20"/>
      <c r="L19" s="20"/>
      <c r="M19" s="20">
        <f t="shared" si="0"/>
        <v>19451</v>
      </c>
      <c r="N19" s="24">
        <f t="shared" si="1"/>
        <v>20406</v>
      </c>
      <c r="O19" s="25">
        <f t="shared" si="2"/>
        <v>534.90250000000003</v>
      </c>
      <c r="P19" s="26"/>
      <c r="Q19" s="26">
        <v>170</v>
      </c>
      <c r="R19" s="24">
        <f t="shared" si="3"/>
        <v>19701.0975</v>
      </c>
      <c r="S19" s="25">
        <f t="shared" si="4"/>
        <v>184.78450000000001</v>
      </c>
      <c r="T19" s="27">
        <f t="shared" si="5"/>
        <v>14.784500000000008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14597</v>
      </c>
      <c r="E20" s="30">
        <v>30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15647</v>
      </c>
      <c r="N20" s="24">
        <f t="shared" si="1"/>
        <v>15647</v>
      </c>
      <c r="O20" s="25">
        <f t="shared" si="2"/>
        <v>430.29250000000002</v>
      </c>
      <c r="P20" s="26"/>
      <c r="Q20" s="26">
        <v>120</v>
      </c>
      <c r="R20" s="24">
        <f t="shared" si="3"/>
        <v>15096.7075</v>
      </c>
      <c r="S20" s="25">
        <f t="shared" si="4"/>
        <v>148.6465</v>
      </c>
      <c r="T20" s="27">
        <f t="shared" si="5"/>
        <v>28.646500000000003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5</v>
      </c>
      <c r="J21" s="20"/>
      <c r="K21" s="20">
        <v>3</v>
      </c>
      <c r="L21" s="20"/>
      <c r="M21" s="20">
        <f t="shared" si="0"/>
        <v>10000</v>
      </c>
      <c r="N21" s="24">
        <f t="shared" si="1"/>
        <v>11501</v>
      </c>
      <c r="O21" s="25">
        <f t="shared" si="2"/>
        <v>275</v>
      </c>
      <c r="P21" s="26"/>
      <c r="Q21" s="26">
        <v>10</v>
      </c>
      <c r="R21" s="24">
        <f t="shared" si="3"/>
        <v>11216</v>
      </c>
      <c r="S21" s="25">
        <f t="shared" si="4"/>
        <v>95</v>
      </c>
      <c r="T21" s="27">
        <f t="shared" si="5"/>
        <v>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29266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31516</v>
      </c>
      <c r="N22" s="24">
        <f t="shared" si="1"/>
        <v>31516</v>
      </c>
      <c r="O22" s="25">
        <f t="shared" si="2"/>
        <v>866.69</v>
      </c>
      <c r="P22" s="26"/>
      <c r="Q22" s="26">
        <v>150</v>
      </c>
      <c r="R22" s="24">
        <f t="shared" si="3"/>
        <v>30499.31</v>
      </c>
      <c r="S22" s="25">
        <f t="shared" si="4"/>
        <v>299.40199999999999</v>
      </c>
      <c r="T22" s="27">
        <f t="shared" si="5"/>
        <v>149.40199999999999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10019</v>
      </c>
      <c r="N23" s="24">
        <f t="shared" si="1"/>
        <v>10019</v>
      </c>
      <c r="O23" s="25">
        <f t="shared" si="2"/>
        <v>275.52249999999998</v>
      </c>
      <c r="P23" s="26"/>
      <c r="Q23" s="26">
        <v>100</v>
      </c>
      <c r="R23" s="24">
        <f t="shared" si="3"/>
        <v>9643.4775000000009</v>
      </c>
      <c r="S23" s="25">
        <f t="shared" si="4"/>
        <v>95.180499999999995</v>
      </c>
      <c r="T23" s="27">
        <f t="shared" si="5"/>
        <v>-4.819500000000005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33367</v>
      </c>
      <c r="E24" s="30"/>
      <c r="F24" s="30">
        <v>200</v>
      </c>
      <c r="G24" s="30"/>
      <c r="H24" s="30">
        <v>200</v>
      </c>
      <c r="I24" s="20"/>
      <c r="J24" s="20"/>
      <c r="K24" s="20"/>
      <c r="L24" s="20"/>
      <c r="M24" s="20">
        <f t="shared" si="0"/>
        <v>37167</v>
      </c>
      <c r="N24" s="24">
        <f t="shared" si="1"/>
        <v>37167</v>
      </c>
      <c r="O24" s="25">
        <f t="shared" si="2"/>
        <v>1022.0925</v>
      </c>
      <c r="P24" s="26"/>
      <c r="Q24" s="26">
        <v>124</v>
      </c>
      <c r="R24" s="24">
        <f t="shared" si="3"/>
        <v>36020.907500000001</v>
      </c>
      <c r="S24" s="25">
        <f t="shared" si="4"/>
        <v>353.0865</v>
      </c>
      <c r="T24" s="27">
        <f t="shared" si="5"/>
        <v>229.0865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3599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3599</v>
      </c>
      <c r="N25" s="24">
        <f t="shared" si="1"/>
        <v>3599</v>
      </c>
      <c r="O25" s="25">
        <f t="shared" si="2"/>
        <v>98.972499999999997</v>
      </c>
      <c r="P25" s="26"/>
      <c r="Q25" s="26">
        <v>30</v>
      </c>
      <c r="R25" s="24">
        <f t="shared" si="3"/>
        <v>3470.0275000000001</v>
      </c>
      <c r="S25" s="25">
        <f t="shared" si="4"/>
        <v>34.1905</v>
      </c>
      <c r="T25" s="27">
        <f t="shared" si="5"/>
        <v>4.1905000000000001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19077</v>
      </c>
      <c r="E26" s="29"/>
      <c r="F26" s="30"/>
      <c r="G26" s="30"/>
      <c r="H26" s="30">
        <v>50</v>
      </c>
      <c r="I26" s="20">
        <v>16</v>
      </c>
      <c r="J26" s="20"/>
      <c r="K26" s="20"/>
      <c r="L26" s="20"/>
      <c r="M26" s="20">
        <f t="shared" si="0"/>
        <v>19527</v>
      </c>
      <c r="N26" s="24">
        <f t="shared" si="1"/>
        <v>22583</v>
      </c>
      <c r="O26" s="25">
        <f t="shared" si="2"/>
        <v>536.99249999999995</v>
      </c>
      <c r="P26" s="26"/>
      <c r="Q26" s="26">
        <v>166</v>
      </c>
      <c r="R26" s="24">
        <f t="shared" si="3"/>
        <v>21880.0075</v>
      </c>
      <c r="S26" s="25">
        <f t="shared" si="4"/>
        <v>185.50649999999999</v>
      </c>
      <c r="T26" s="27">
        <f t="shared" si="5"/>
        <v>19.506499999999988</v>
      </c>
    </row>
    <row r="27" spans="1:20" ht="17.100000000000001" customHeight="1" thickBot="1" x14ac:dyDescent="0.35">
      <c r="A27" s="28">
        <v>21</v>
      </c>
      <c r="B27" s="20">
        <v>1908446154</v>
      </c>
      <c r="C27" s="20" t="s">
        <v>43</v>
      </c>
      <c r="D27" s="37">
        <v>13217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13217</v>
      </c>
      <c r="N27" s="40">
        <f t="shared" si="1"/>
        <v>13599</v>
      </c>
      <c r="O27" s="25">
        <f t="shared" si="2"/>
        <v>363.46750000000003</v>
      </c>
      <c r="P27" s="41"/>
      <c r="Q27" s="41">
        <v>120</v>
      </c>
      <c r="R27" s="24">
        <f t="shared" si="3"/>
        <v>13115.532499999999</v>
      </c>
      <c r="S27" s="42">
        <f t="shared" si="4"/>
        <v>125.5615</v>
      </c>
      <c r="T27" s="43">
        <f t="shared" si="5"/>
        <v>5.5614999999999952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290814</v>
      </c>
      <c r="E28" s="45">
        <f t="shared" si="6"/>
        <v>110</v>
      </c>
      <c r="F28" s="45">
        <f t="shared" ref="F28:T28" si="7">SUM(F7:F27)</f>
        <v>400</v>
      </c>
      <c r="G28" s="45">
        <f t="shared" si="7"/>
        <v>20</v>
      </c>
      <c r="H28" s="45">
        <f t="shared" si="7"/>
        <v>1220</v>
      </c>
      <c r="I28" s="45">
        <f t="shared" si="7"/>
        <v>77</v>
      </c>
      <c r="J28" s="45">
        <f t="shared" si="7"/>
        <v>6</v>
      </c>
      <c r="K28" s="45">
        <f t="shared" si="7"/>
        <v>18</v>
      </c>
      <c r="L28" s="45">
        <f t="shared" si="7"/>
        <v>0</v>
      </c>
      <c r="M28" s="45">
        <f t="shared" si="7"/>
        <v>308174</v>
      </c>
      <c r="N28" s="45">
        <f t="shared" si="7"/>
        <v>327303</v>
      </c>
      <c r="O28" s="46">
        <f t="shared" si="7"/>
        <v>8474.7849999999999</v>
      </c>
      <c r="P28" s="45">
        <f t="shared" si="7"/>
        <v>0</v>
      </c>
      <c r="Q28" s="45">
        <f t="shared" si="7"/>
        <v>2357</v>
      </c>
      <c r="R28" s="45">
        <f t="shared" si="7"/>
        <v>316471.21499999997</v>
      </c>
      <c r="S28" s="45">
        <f t="shared" si="7"/>
        <v>2927.6529999999998</v>
      </c>
      <c r="T28" s="47">
        <f t="shared" si="7"/>
        <v>570.65300000000002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'7'!D29</f>
        <v>569781</v>
      </c>
      <c r="E4" s="2">
        <f>'7'!E29</f>
        <v>5630</v>
      </c>
      <c r="F4" s="2">
        <f>'7'!F29</f>
        <v>1780</v>
      </c>
      <c r="G4" s="2">
        <f>'7'!G29</f>
        <v>450</v>
      </c>
      <c r="H4" s="2">
        <f>'7'!H29</f>
        <v>2580</v>
      </c>
      <c r="I4" s="2">
        <f>'7'!I29</f>
        <v>659</v>
      </c>
      <c r="J4" s="2">
        <f>'7'!J29</f>
        <v>221</v>
      </c>
      <c r="K4" s="2">
        <f>'7'!K29</f>
        <v>188</v>
      </c>
      <c r="L4" s="2">
        <f>'7'!L29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311935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1029</v>
      </c>
      <c r="E7" s="22"/>
      <c r="F7" s="22"/>
      <c r="G7" s="22"/>
      <c r="H7" s="22"/>
      <c r="I7" s="23">
        <v>17</v>
      </c>
      <c r="J7" s="23">
        <v>2</v>
      </c>
      <c r="K7" s="23"/>
      <c r="L7" s="23"/>
      <c r="M7" s="20">
        <f>D7+E7*20+F7*10+G7*9+H7*9</f>
        <v>1029</v>
      </c>
      <c r="N7" s="24">
        <f>D7+E7*20+F7*10+G7*9+H7*9+I7*191+J7*191+K7*182+L7*100</f>
        <v>4658</v>
      </c>
      <c r="O7" s="25">
        <f>M7*2.75%</f>
        <v>28.297499999999999</v>
      </c>
      <c r="P7" s="26"/>
      <c r="Q7" s="26"/>
      <c r="R7" s="29">
        <f>M7-(M7*2.75%)+I7*191+J7*191+K7*182+L7*100-Q7</f>
        <v>4629.7025000000003</v>
      </c>
      <c r="S7" s="25">
        <f>M7*0.95%</f>
        <v>9.7754999999999992</v>
      </c>
      <c r="T7" s="27">
        <f>S7-Q7</f>
        <v>9.7754999999999992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1763</v>
      </c>
      <c r="E8" s="30">
        <v>10</v>
      </c>
      <c r="F8" s="30">
        <v>10</v>
      </c>
      <c r="G8" s="30"/>
      <c r="H8" s="30">
        <v>20</v>
      </c>
      <c r="I8" s="20">
        <v>8</v>
      </c>
      <c r="J8" s="20"/>
      <c r="K8" s="20"/>
      <c r="L8" s="20"/>
      <c r="M8" s="20">
        <f t="shared" ref="M8:M27" si="0">D8+E8*20+F8*10+G8*9+H8*9</f>
        <v>2243</v>
      </c>
      <c r="N8" s="24">
        <f t="shared" ref="N8:N27" si="1">D8+E8*20+F8*10+G8*9+H8*9+I8*191+J8*191+K8*182+L8*100</f>
        <v>3771</v>
      </c>
      <c r="O8" s="25">
        <f t="shared" ref="O8:O27" si="2">M8*2.75%</f>
        <v>61.682499999999997</v>
      </c>
      <c r="P8" s="26"/>
      <c r="Q8" s="26">
        <v>29</v>
      </c>
      <c r="R8" s="29">
        <f t="shared" ref="R8:R27" si="3">M8-(M8*2.75%)+I8*191+J8*191+K8*182+L8*100-Q8</f>
        <v>3680.3175000000001</v>
      </c>
      <c r="S8" s="25">
        <f t="shared" ref="S8:S27" si="4">M8*0.95%</f>
        <v>21.308499999999999</v>
      </c>
      <c r="T8" s="27">
        <f t="shared" ref="T8:T27" si="5">S8-Q8</f>
        <v>-7.6915000000000013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7298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7298</v>
      </c>
      <c r="N9" s="24">
        <f t="shared" si="1"/>
        <v>8635</v>
      </c>
      <c r="O9" s="25">
        <f t="shared" si="2"/>
        <v>200.69499999999999</v>
      </c>
      <c r="P9" s="26"/>
      <c r="Q9" s="26">
        <v>94</v>
      </c>
      <c r="R9" s="29">
        <f t="shared" si="3"/>
        <v>8340.3050000000003</v>
      </c>
      <c r="S9" s="25">
        <f t="shared" si="4"/>
        <v>69.331000000000003</v>
      </c>
      <c r="T9" s="27">
        <f t="shared" si="5"/>
        <v>-24.668999999999997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2160</v>
      </c>
      <c r="E10" s="30"/>
      <c r="F10" s="30"/>
      <c r="G10" s="30"/>
      <c r="H10" s="30"/>
      <c r="I10" s="20">
        <v>5</v>
      </c>
      <c r="J10" s="20">
        <v>3</v>
      </c>
      <c r="K10" s="20"/>
      <c r="L10" s="20"/>
      <c r="M10" s="20">
        <f t="shared" si="0"/>
        <v>2160</v>
      </c>
      <c r="N10" s="24">
        <f t="shared" si="1"/>
        <v>3688</v>
      </c>
      <c r="O10" s="25">
        <f t="shared" si="2"/>
        <v>59.4</v>
      </c>
      <c r="P10" s="26"/>
      <c r="Q10" s="26">
        <v>18</v>
      </c>
      <c r="R10" s="29">
        <f t="shared" si="3"/>
        <v>3610.6</v>
      </c>
      <c r="S10" s="25">
        <f t="shared" si="4"/>
        <v>20.52</v>
      </c>
      <c r="T10" s="27">
        <f t="shared" si="5"/>
        <v>2.5199999999999996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1338</v>
      </c>
      <c r="E11" s="30"/>
      <c r="F11" s="30"/>
      <c r="G11" s="32"/>
      <c r="H11" s="30">
        <v>100</v>
      </c>
      <c r="I11" s="20">
        <v>2</v>
      </c>
      <c r="J11" s="20"/>
      <c r="K11" s="20"/>
      <c r="L11" s="20"/>
      <c r="M11" s="20">
        <f t="shared" si="0"/>
        <v>2238</v>
      </c>
      <c r="N11" s="24">
        <f t="shared" si="1"/>
        <v>2620</v>
      </c>
      <c r="O11" s="25">
        <f t="shared" si="2"/>
        <v>61.545000000000002</v>
      </c>
      <c r="P11" s="26"/>
      <c r="Q11" s="26">
        <v>30</v>
      </c>
      <c r="R11" s="29">
        <f t="shared" si="3"/>
        <v>2528.4549999999999</v>
      </c>
      <c r="S11" s="25">
        <f t="shared" si="4"/>
        <v>21.260999999999999</v>
      </c>
      <c r="T11" s="27">
        <f t="shared" si="5"/>
        <v>-8.7390000000000008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2283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2283</v>
      </c>
      <c r="N12" s="24">
        <f t="shared" si="1"/>
        <v>2283</v>
      </c>
      <c r="O12" s="25">
        <f t="shared" si="2"/>
        <v>62.782499999999999</v>
      </c>
      <c r="P12" s="26"/>
      <c r="Q12" s="26">
        <v>20</v>
      </c>
      <c r="R12" s="29">
        <f t="shared" si="3"/>
        <v>2200.2175000000002</v>
      </c>
      <c r="S12" s="25">
        <f t="shared" si="4"/>
        <v>21.688500000000001</v>
      </c>
      <c r="T12" s="27">
        <f t="shared" si="5"/>
        <v>1.6885000000000012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2475</v>
      </c>
      <c r="E13" s="30">
        <v>30</v>
      </c>
      <c r="F13" s="30"/>
      <c r="G13" s="30"/>
      <c r="H13" s="30">
        <v>100</v>
      </c>
      <c r="I13" s="20">
        <v>5</v>
      </c>
      <c r="J13" s="20"/>
      <c r="K13" s="20"/>
      <c r="L13" s="20"/>
      <c r="M13" s="20">
        <f t="shared" si="0"/>
        <v>3975</v>
      </c>
      <c r="N13" s="24">
        <f t="shared" si="1"/>
        <v>4930</v>
      </c>
      <c r="O13" s="25">
        <f t="shared" si="2"/>
        <v>109.3125</v>
      </c>
      <c r="P13" s="26"/>
      <c r="Q13" s="26">
        <v>55</v>
      </c>
      <c r="R13" s="29">
        <f t="shared" si="3"/>
        <v>4765.6875</v>
      </c>
      <c r="S13" s="25">
        <f t="shared" si="4"/>
        <v>37.762499999999996</v>
      </c>
      <c r="T13" s="27">
        <f t="shared" si="5"/>
        <v>-17.237500000000004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5140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5140</v>
      </c>
      <c r="N14" s="24">
        <f t="shared" si="1"/>
        <v>6095</v>
      </c>
      <c r="O14" s="25">
        <f t="shared" si="2"/>
        <v>141.35</v>
      </c>
      <c r="P14" s="26"/>
      <c r="Q14" s="26"/>
      <c r="R14" s="29">
        <f t="shared" si="3"/>
        <v>5953.65</v>
      </c>
      <c r="S14" s="25">
        <f t="shared" si="4"/>
        <v>48.83</v>
      </c>
      <c r="T14" s="27">
        <f t="shared" si="5"/>
        <v>48.83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14185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14185</v>
      </c>
      <c r="N15" s="24">
        <f t="shared" si="1"/>
        <v>14567</v>
      </c>
      <c r="O15" s="25">
        <f t="shared" si="2"/>
        <v>390.08749999999998</v>
      </c>
      <c r="P15" s="26"/>
      <c r="Q15" s="26">
        <v>120</v>
      </c>
      <c r="R15" s="29">
        <f t="shared" si="3"/>
        <v>14056.9125</v>
      </c>
      <c r="S15" s="25">
        <f t="shared" si="4"/>
        <v>134.75749999999999</v>
      </c>
      <c r="T15" s="27">
        <f t="shared" si="5"/>
        <v>14.757499999999993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1028</v>
      </c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1028</v>
      </c>
      <c r="N16" s="24">
        <f t="shared" si="1"/>
        <v>1983</v>
      </c>
      <c r="O16" s="25">
        <f t="shared" si="2"/>
        <v>28.27</v>
      </c>
      <c r="P16" s="26"/>
      <c r="Q16" s="26">
        <v>50</v>
      </c>
      <c r="R16" s="29">
        <f t="shared" si="3"/>
        <v>1904.73</v>
      </c>
      <c r="S16" s="25">
        <f t="shared" si="4"/>
        <v>9.766</v>
      </c>
      <c r="T16" s="27">
        <f t="shared" si="5"/>
        <v>-40.234000000000002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1028</v>
      </c>
      <c r="E17" s="30"/>
      <c r="F17" s="30"/>
      <c r="G17" s="30"/>
      <c r="H17" s="30"/>
      <c r="I17" s="20">
        <v>7</v>
      </c>
      <c r="J17" s="20"/>
      <c r="K17" s="20"/>
      <c r="L17" s="20"/>
      <c r="M17" s="20">
        <f t="shared" si="0"/>
        <v>1028</v>
      </c>
      <c r="N17" s="24">
        <f t="shared" si="1"/>
        <v>2365</v>
      </c>
      <c r="O17" s="25">
        <f t="shared" si="2"/>
        <v>28.27</v>
      </c>
      <c r="P17" s="26"/>
      <c r="Q17" s="26"/>
      <c r="R17" s="29">
        <f t="shared" si="3"/>
        <v>2336.73</v>
      </c>
      <c r="S17" s="25">
        <f t="shared" si="4"/>
        <v>9.766</v>
      </c>
      <c r="T17" s="27">
        <f t="shared" si="5"/>
        <v>9.766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5450</v>
      </c>
      <c r="E18" s="30"/>
      <c r="F18" s="30"/>
      <c r="G18" s="30"/>
      <c r="H18" s="30"/>
      <c r="I18" s="20">
        <v>9</v>
      </c>
      <c r="J18" s="20"/>
      <c r="K18" s="20"/>
      <c r="L18" s="20"/>
      <c r="M18" s="20">
        <f t="shared" si="0"/>
        <v>5450</v>
      </c>
      <c r="N18" s="24">
        <f t="shared" si="1"/>
        <v>7169</v>
      </c>
      <c r="O18" s="25">
        <f t="shared" si="2"/>
        <v>149.875</v>
      </c>
      <c r="P18" s="26"/>
      <c r="Q18" s="26">
        <v>100</v>
      </c>
      <c r="R18" s="29">
        <f t="shared" si="3"/>
        <v>6919.125</v>
      </c>
      <c r="S18" s="25">
        <f t="shared" si="4"/>
        <v>51.774999999999999</v>
      </c>
      <c r="T18" s="27">
        <f t="shared" si="5"/>
        <v>-48.225000000000001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2056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2056</v>
      </c>
      <c r="N19" s="24">
        <f t="shared" si="1"/>
        <v>3966</v>
      </c>
      <c r="O19" s="25">
        <f t="shared" si="2"/>
        <v>56.54</v>
      </c>
      <c r="P19" s="26"/>
      <c r="Q19" s="26">
        <v>149</v>
      </c>
      <c r="R19" s="29">
        <f t="shared" si="3"/>
        <v>3760.46</v>
      </c>
      <c r="S19" s="25">
        <f t="shared" si="4"/>
        <v>19.532</v>
      </c>
      <c r="T19" s="27">
        <f t="shared" si="5"/>
        <v>-129.46799999999999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1131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1131</v>
      </c>
      <c r="N20" s="24">
        <f t="shared" si="1"/>
        <v>3041</v>
      </c>
      <c r="O20" s="25">
        <f t="shared" si="2"/>
        <v>31.102499999999999</v>
      </c>
      <c r="P20" s="26"/>
      <c r="Q20" s="26">
        <v>100</v>
      </c>
      <c r="R20" s="29">
        <f t="shared" si="3"/>
        <v>2909.8975</v>
      </c>
      <c r="S20" s="25">
        <f t="shared" si="4"/>
        <v>10.7445</v>
      </c>
      <c r="T20" s="27">
        <f t="shared" si="5"/>
        <v>-89.255499999999998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740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740</v>
      </c>
      <c r="N21" s="24">
        <f t="shared" si="1"/>
        <v>2650</v>
      </c>
      <c r="O21" s="25">
        <f t="shared" si="2"/>
        <v>20.350000000000001</v>
      </c>
      <c r="P21" s="26"/>
      <c r="Q21" s="26"/>
      <c r="R21" s="29">
        <f t="shared" si="3"/>
        <v>2629.65</v>
      </c>
      <c r="S21" s="25">
        <f t="shared" si="4"/>
        <v>7.03</v>
      </c>
      <c r="T21" s="27">
        <f t="shared" si="5"/>
        <v>7.03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2637</v>
      </c>
      <c r="E22" s="30"/>
      <c r="F22" s="30"/>
      <c r="G22" s="20"/>
      <c r="H22" s="30">
        <v>200</v>
      </c>
      <c r="I22" s="20">
        <v>15</v>
      </c>
      <c r="J22" s="20"/>
      <c r="K22" s="20"/>
      <c r="L22" s="20"/>
      <c r="M22" s="20">
        <f t="shared" si="0"/>
        <v>4437</v>
      </c>
      <c r="N22" s="24">
        <f t="shared" si="1"/>
        <v>7302</v>
      </c>
      <c r="O22" s="25">
        <f t="shared" si="2"/>
        <v>122.0175</v>
      </c>
      <c r="P22" s="26"/>
      <c r="Q22" s="26">
        <v>100</v>
      </c>
      <c r="R22" s="29">
        <f t="shared" si="3"/>
        <v>7079.9825000000001</v>
      </c>
      <c r="S22" s="25">
        <f t="shared" si="4"/>
        <v>42.151499999999999</v>
      </c>
      <c r="T22" s="27">
        <f t="shared" si="5"/>
        <v>-57.848500000000001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3635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3635</v>
      </c>
      <c r="N23" s="24">
        <f t="shared" si="1"/>
        <v>3635</v>
      </c>
      <c r="O23" s="25">
        <f t="shared" si="2"/>
        <v>99.962500000000006</v>
      </c>
      <c r="P23" s="26"/>
      <c r="Q23" s="26">
        <v>30</v>
      </c>
      <c r="R23" s="29">
        <f t="shared" si="3"/>
        <v>3505.0374999999999</v>
      </c>
      <c r="S23" s="25">
        <f t="shared" si="4"/>
        <v>34.532499999999999</v>
      </c>
      <c r="T23" s="27">
        <f t="shared" si="5"/>
        <v>4.5324999999999989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3906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3906</v>
      </c>
      <c r="N24" s="24">
        <f t="shared" si="1"/>
        <v>8681</v>
      </c>
      <c r="O24" s="25">
        <f t="shared" si="2"/>
        <v>107.41500000000001</v>
      </c>
      <c r="P24" s="26"/>
      <c r="Q24" s="26">
        <v>74</v>
      </c>
      <c r="R24" s="29">
        <f t="shared" si="3"/>
        <v>8499.5849999999991</v>
      </c>
      <c r="S24" s="25">
        <f t="shared" si="4"/>
        <v>37.106999999999999</v>
      </c>
      <c r="T24" s="27">
        <f t="shared" si="5"/>
        <v>-36.893000000000001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5350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5350</v>
      </c>
      <c r="N25" s="24">
        <f t="shared" si="1"/>
        <v>5350</v>
      </c>
      <c r="O25" s="25">
        <f t="shared" si="2"/>
        <v>147.125</v>
      </c>
      <c r="P25" s="26"/>
      <c r="Q25" s="26">
        <v>50</v>
      </c>
      <c r="R25" s="29">
        <f t="shared" si="3"/>
        <v>5152.875</v>
      </c>
      <c r="S25" s="25">
        <f t="shared" si="4"/>
        <v>50.824999999999996</v>
      </c>
      <c r="T25" s="27">
        <f t="shared" si="5"/>
        <v>0.82499999999999574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103</v>
      </c>
      <c r="N26" s="24">
        <f t="shared" si="1"/>
        <v>103</v>
      </c>
      <c r="O26" s="25">
        <f t="shared" si="2"/>
        <v>2.8325</v>
      </c>
      <c r="P26" s="26"/>
      <c r="Q26" s="26"/>
      <c r="R26" s="29">
        <f t="shared" si="3"/>
        <v>100.1675</v>
      </c>
      <c r="S26" s="25">
        <f t="shared" si="4"/>
        <v>0.97849999999999993</v>
      </c>
      <c r="T26" s="27">
        <f t="shared" si="5"/>
        <v>0.97849999999999993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6160</v>
      </c>
      <c r="E27" s="38">
        <v>100</v>
      </c>
      <c r="F27" s="39"/>
      <c r="G27" s="39"/>
      <c r="H27" s="39">
        <v>50</v>
      </c>
      <c r="I27" s="31">
        <v>10</v>
      </c>
      <c r="J27" s="31"/>
      <c r="K27" s="31">
        <v>3</v>
      </c>
      <c r="L27" s="31"/>
      <c r="M27" s="31">
        <f t="shared" si="0"/>
        <v>8610</v>
      </c>
      <c r="N27" s="40">
        <f t="shared" si="1"/>
        <v>11066</v>
      </c>
      <c r="O27" s="25">
        <f t="shared" si="2"/>
        <v>236.77500000000001</v>
      </c>
      <c r="P27" s="41"/>
      <c r="Q27" s="41">
        <v>100</v>
      </c>
      <c r="R27" s="29">
        <f t="shared" si="3"/>
        <v>10729.225</v>
      </c>
      <c r="S27" s="42">
        <f t="shared" si="4"/>
        <v>81.795000000000002</v>
      </c>
      <c r="T27" s="43">
        <f t="shared" si="5"/>
        <v>-18.204999999999998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70895</v>
      </c>
      <c r="E28" s="45">
        <f t="shared" si="6"/>
        <v>140</v>
      </c>
      <c r="F28" s="45">
        <f t="shared" ref="F28:T28" si="7">SUM(F7:F27)</f>
        <v>10</v>
      </c>
      <c r="G28" s="45">
        <f t="shared" si="7"/>
        <v>0</v>
      </c>
      <c r="H28" s="45">
        <f t="shared" si="7"/>
        <v>470</v>
      </c>
      <c r="I28" s="45">
        <f t="shared" si="7"/>
        <v>152</v>
      </c>
      <c r="J28" s="45">
        <f t="shared" si="7"/>
        <v>5</v>
      </c>
      <c r="K28" s="45">
        <f t="shared" si="7"/>
        <v>3</v>
      </c>
      <c r="L28" s="45">
        <f t="shared" si="7"/>
        <v>0</v>
      </c>
      <c r="M28" s="45">
        <f t="shared" si="7"/>
        <v>78025</v>
      </c>
      <c r="N28" s="45">
        <f t="shared" si="7"/>
        <v>108558</v>
      </c>
      <c r="O28" s="46">
        <f t="shared" si="7"/>
        <v>2145.6874999999995</v>
      </c>
      <c r="P28" s="45">
        <f t="shared" si="7"/>
        <v>0</v>
      </c>
      <c r="Q28" s="45">
        <f t="shared" si="7"/>
        <v>1119</v>
      </c>
      <c r="R28" s="45">
        <f t="shared" si="7"/>
        <v>105293.31250000001</v>
      </c>
      <c r="S28" s="45">
        <f t="shared" si="7"/>
        <v>741.23749999999995</v>
      </c>
      <c r="T28" s="47">
        <f t="shared" si="7"/>
        <v>-377.7625000000001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C1" workbookViewId="0">
      <pane ySplit="6" topLeftCell="A16" activePane="bottomLeft" state="frozen"/>
      <selection pane="bottomLeft" activeCell="V19" sqref="V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'8'!D29</f>
        <v>810821</v>
      </c>
      <c r="E4" s="2">
        <f>'8'!E29</f>
        <v>5490</v>
      </c>
      <c r="F4" s="2">
        <f>'8'!F29</f>
        <v>1770</v>
      </c>
      <c r="G4" s="2">
        <f>'8'!G29</f>
        <v>450</v>
      </c>
      <c r="H4" s="2">
        <f>'8'!H29</f>
        <v>2110</v>
      </c>
      <c r="I4" s="2">
        <f>'8'!I29</f>
        <v>507</v>
      </c>
      <c r="J4" s="2">
        <f>'8'!J29</f>
        <v>216</v>
      </c>
      <c r="K4" s="2">
        <f>'8'!K29</f>
        <v>185</v>
      </c>
      <c r="L4" s="2">
        <f>'8'!L29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12279</v>
      </c>
      <c r="N7" s="24">
        <f>D7+E7*20+F7*10+G7*9+H7*9+I7*191+J7*191+K7*182+L7*100</f>
        <v>12279</v>
      </c>
      <c r="O7" s="25">
        <f>M7*2.75%</f>
        <v>337.67250000000001</v>
      </c>
      <c r="P7" s="26"/>
      <c r="Q7" s="26">
        <v>82</v>
      </c>
      <c r="R7" s="29">
        <f>M7-(M7*2.75%)+I7*191+J7*191+K7*182+L7*100-Q7</f>
        <v>11859.327499999999</v>
      </c>
      <c r="S7" s="25">
        <f>M7*0.95%</f>
        <v>116.65049999999999</v>
      </c>
      <c r="T7" s="27">
        <f>S7-Q7</f>
        <v>34.650499999999994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6501</v>
      </c>
      <c r="E8" s="30"/>
      <c r="F8" s="30"/>
      <c r="G8" s="30"/>
      <c r="H8" s="30"/>
      <c r="I8" s="20">
        <v>4</v>
      </c>
      <c r="J8" s="20"/>
      <c r="K8" s="20"/>
      <c r="L8" s="20"/>
      <c r="M8" s="20">
        <f t="shared" ref="M8:M27" si="0">D8+E8*20+F8*10+G8*9+H8*9</f>
        <v>6501</v>
      </c>
      <c r="N8" s="24">
        <f t="shared" ref="N8:N27" si="1">D8+E8*20+F8*10+G8*9+H8*9+I8*191+J8*191+K8*182+L8*100</f>
        <v>7265</v>
      </c>
      <c r="O8" s="25">
        <f t="shared" ref="O8:O27" si="2">M8*2.75%</f>
        <v>178.7775</v>
      </c>
      <c r="P8" s="26"/>
      <c r="Q8" s="26">
        <v>75</v>
      </c>
      <c r="R8" s="29">
        <f t="shared" ref="R8:R27" si="3">M8-(M8*2.75%)+I8*191+J8*191+K8*182+L8*100-Q8</f>
        <v>7011.2224999999999</v>
      </c>
      <c r="S8" s="25">
        <f t="shared" ref="S8:S27" si="4">M8*0.95%</f>
        <v>61.759499999999996</v>
      </c>
      <c r="T8" s="27">
        <f t="shared" ref="T8:T27" si="5">S8-Q8</f>
        <v>-13.240500000000004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12655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12655</v>
      </c>
      <c r="N9" s="24">
        <f t="shared" si="1"/>
        <v>13992</v>
      </c>
      <c r="O9" s="25">
        <f t="shared" si="2"/>
        <v>348.01249999999999</v>
      </c>
      <c r="P9" s="26"/>
      <c r="Q9" s="26">
        <v>114</v>
      </c>
      <c r="R9" s="29">
        <f t="shared" si="3"/>
        <v>13529.987499999999</v>
      </c>
      <c r="S9" s="25">
        <f t="shared" si="4"/>
        <v>120.2225</v>
      </c>
      <c r="T9" s="27">
        <f t="shared" si="5"/>
        <v>6.2224999999999966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7410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7410</v>
      </c>
      <c r="N10" s="24">
        <f t="shared" si="1"/>
        <v>7792</v>
      </c>
      <c r="O10" s="25">
        <f t="shared" si="2"/>
        <v>203.77500000000001</v>
      </c>
      <c r="P10" s="26"/>
      <c r="Q10" s="26">
        <v>28</v>
      </c>
      <c r="R10" s="29">
        <f t="shared" si="3"/>
        <v>7560.2250000000004</v>
      </c>
      <c r="S10" s="25">
        <f t="shared" si="4"/>
        <v>70.394999999999996</v>
      </c>
      <c r="T10" s="27">
        <f t="shared" si="5"/>
        <v>42.394999999999996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3703</v>
      </c>
      <c r="E11" s="30"/>
      <c r="F11" s="30"/>
      <c r="G11" s="32"/>
      <c r="H11" s="30"/>
      <c r="I11" s="20">
        <v>7</v>
      </c>
      <c r="J11" s="20"/>
      <c r="K11" s="20"/>
      <c r="L11" s="20"/>
      <c r="M11" s="20">
        <f t="shared" si="0"/>
        <v>3703</v>
      </c>
      <c r="N11" s="24">
        <f t="shared" si="1"/>
        <v>5040</v>
      </c>
      <c r="O11" s="25">
        <f t="shared" si="2"/>
        <v>101.8325</v>
      </c>
      <c r="P11" s="26"/>
      <c r="Q11" s="26">
        <v>33</v>
      </c>
      <c r="R11" s="29">
        <f t="shared" si="3"/>
        <v>4905.1674999999996</v>
      </c>
      <c r="S11" s="25">
        <f t="shared" si="4"/>
        <v>35.1785</v>
      </c>
      <c r="T11" s="27">
        <f t="shared" si="5"/>
        <v>2.1784999999999997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9687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9687</v>
      </c>
      <c r="N12" s="24">
        <f t="shared" si="1"/>
        <v>9687</v>
      </c>
      <c r="O12" s="25">
        <f t="shared" si="2"/>
        <v>266.39249999999998</v>
      </c>
      <c r="P12" s="26"/>
      <c r="Q12" s="26">
        <v>31</v>
      </c>
      <c r="R12" s="29">
        <f t="shared" si="3"/>
        <v>9389.6075000000001</v>
      </c>
      <c r="S12" s="25">
        <f t="shared" si="4"/>
        <v>92.026499999999999</v>
      </c>
      <c r="T12" s="27">
        <f t="shared" si="5"/>
        <v>61.026499999999999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6178</v>
      </c>
      <c r="N13" s="24">
        <f t="shared" si="1"/>
        <v>6178</v>
      </c>
      <c r="O13" s="25">
        <f t="shared" si="2"/>
        <v>169.89500000000001</v>
      </c>
      <c r="P13" s="26"/>
      <c r="Q13" s="26">
        <v>55</v>
      </c>
      <c r="R13" s="29">
        <f t="shared" si="3"/>
        <v>5953.1049999999996</v>
      </c>
      <c r="S13" s="25">
        <f t="shared" si="4"/>
        <v>58.690999999999995</v>
      </c>
      <c r="T13" s="27">
        <f t="shared" si="5"/>
        <v>3.6909999999999954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12657</v>
      </c>
      <c r="E14" s="30"/>
      <c r="F14" s="30">
        <v>50</v>
      </c>
      <c r="G14" s="30"/>
      <c r="H14" s="30">
        <v>400</v>
      </c>
      <c r="I14" s="20"/>
      <c r="J14" s="20"/>
      <c r="K14" s="20"/>
      <c r="L14" s="20"/>
      <c r="M14" s="20">
        <f t="shared" si="0"/>
        <v>16757</v>
      </c>
      <c r="N14" s="24">
        <f t="shared" si="1"/>
        <v>16757</v>
      </c>
      <c r="O14" s="25">
        <f t="shared" si="2"/>
        <v>460.8175</v>
      </c>
      <c r="P14" s="26"/>
      <c r="Q14" s="26">
        <v>106</v>
      </c>
      <c r="R14" s="29">
        <f t="shared" si="3"/>
        <v>16190.182500000001</v>
      </c>
      <c r="S14" s="25">
        <f t="shared" si="4"/>
        <v>159.19149999999999</v>
      </c>
      <c r="T14" s="27">
        <f t="shared" si="5"/>
        <v>53.191499999999991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11001</v>
      </c>
      <c r="E15" s="30">
        <v>10</v>
      </c>
      <c r="F15" s="30">
        <v>30</v>
      </c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11681</v>
      </c>
      <c r="N15" s="24">
        <f t="shared" si="1"/>
        <v>11872</v>
      </c>
      <c r="O15" s="25">
        <f t="shared" si="2"/>
        <v>321.22750000000002</v>
      </c>
      <c r="P15" s="26"/>
      <c r="Q15" s="26">
        <v>100</v>
      </c>
      <c r="R15" s="29">
        <f t="shared" si="3"/>
        <v>11450.772499999999</v>
      </c>
      <c r="S15" s="25">
        <f t="shared" si="4"/>
        <v>110.9695</v>
      </c>
      <c r="T15" s="27">
        <f t="shared" si="5"/>
        <v>10.969499999999996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13023</v>
      </c>
      <c r="E16" s="30"/>
      <c r="F16" s="30"/>
      <c r="G16" s="30"/>
      <c r="H16" s="30">
        <v>200</v>
      </c>
      <c r="I16" s="20">
        <v>1</v>
      </c>
      <c r="J16" s="20"/>
      <c r="K16" s="20"/>
      <c r="L16" s="20"/>
      <c r="M16" s="20">
        <f t="shared" si="0"/>
        <v>14823</v>
      </c>
      <c r="N16" s="24">
        <f t="shared" si="1"/>
        <v>15014</v>
      </c>
      <c r="O16" s="25">
        <f t="shared" si="2"/>
        <v>407.63249999999999</v>
      </c>
      <c r="P16" s="26"/>
      <c r="Q16" s="26">
        <v>106</v>
      </c>
      <c r="R16" s="29">
        <f t="shared" si="3"/>
        <v>14500.3675</v>
      </c>
      <c r="S16" s="25">
        <f t="shared" si="4"/>
        <v>140.8185</v>
      </c>
      <c r="T16" s="27">
        <f t="shared" si="5"/>
        <v>34.8185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17641</v>
      </c>
      <c r="E17" s="30">
        <v>10</v>
      </c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18841</v>
      </c>
      <c r="N17" s="24">
        <f t="shared" si="1"/>
        <v>18841</v>
      </c>
      <c r="O17" s="25">
        <f t="shared" si="2"/>
        <v>518.12750000000005</v>
      </c>
      <c r="P17" s="26"/>
      <c r="Q17" s="26">
        <v>100</v>
      </c>
      <c r="R17" s="29">
        <f t="shared" si="3"/>
        <v>18222.872500000001</v>
      </c>
      <c r="S17" s="25">
        <f t="shared" si="4"/>
        <v>178.98949999999999</v>
      </c>
      <c r="T17" s="27">
        <f t="shared" si="5"/>
        <v>78.989499999999992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7097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7847</v>
      </c>
      <c r="N18" s="24">
        <f t="shared" si="1"/>
        <v>7847</v>
      </c>
      <c r="O18" s="25">
        <f t="shared" si="2"/>
        <v>215.79249999999999</v>
      </c>
      <c r="P18" s="26"/>
      <c r="Q18" s="26">
        <v>650</v>
      </c>
      <c r="R18" s="29">
        <f t="shared" si="3"/>
        <v>6981.2075000000004</v>
      </c>
      <c r="S18" s="25">
        <f t="shared" si="4"/>
        <v>74.546499999999995</v>
      </c>
      <c r="T18" s="27">
        <f t="shared" si="5"/>
        <v>-575.45349999999996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9835</v>
      </c>
      <c r="E19" s="30"/>
      <c r="F19" s="30">
        <v>100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11735</v>
      </c>
      <c r="N19" s="24">
        <f t="shared" si="1"/>
        <v>12690</v>
      </c>
      <c r="O19" s="25">
        <f t="shared" si="2"/>
        <v>322.71249999999998</v>
      </c>
      <c r="P19" s="26"/>
      <c r="Q19" s="26">
        <v>170</v>
      </c>
      <c r="R19" s="29">
        <f t="shared" si="3"/>
        <v>12197.2875</v>
      </c>
      <c r="S19" s="25">
        <f t="shared" si="4"/>
        <v>111.4825</v>
      </c>
      <c r="T19" s="27">
        <f t="shared" si="5"/>
        <v>-58.517499999999998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10178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10178</v>
      </c>
      <c r="N20" s="24">
        <f t="shared" si="1"/>
        <v>11515</v>
      </c>
      <c r="O20" s="25">
        <f t="shared" si="2"/>
        <v>279.89499999999998</v>
      </c>
      <c r="P20" s="26"/>
      <c r="Q20" s="26">
        <v>120</v>
      </c>
      <c r="R20" s="29">
        <f t="shared" si="3"/>
        <v>11115.105</v>
      </c>
      <c r="S20" s="25">
        <f t="shared" si="4"/>
        <v>96.691000000000003</v>
      </c>
      <c r="T20" s="27">
        <f t="shared" si="5"/>
        <v>-23.308999999999997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6016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6016</v>
      </c>
      <c r="N21" s="24">
        <f t="shared" si="1"/>
        <v>6589</v>
      </c>
      <c r="O21" s="25">
        <f t="shared" si="2"/>
        <v>165.44</v>
      </c>
      <c r="P21" s="26"/>
      <c r="Q21" s="26">
        <v>10</v>
      </c>
      <c r="R21" s="29">
        <f t="shared" si="3"/>
        <v>6413.56</v>
      </c>
      <c r="S21" s="25">
        <f t="shared" si="4"/>
        <v>57.152000000000001</v>
      </c>
      <c r="T21" s="27">
        <f t="shared" si="5"/>
        <v>47.152000000000001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12344</v>
      </c>
      <c r="E22" s="30">
        <v>100</v>
      </c>
      <c r="F22" s="30">
        <v>50</v>
      </c>
      <c r="G22" s="20"/>
      <c r="H22" s="30"/>
      <c r="I22" s="20">
        <v>6</v>
      </c>
      <c r="J22" s="20"/>
      <c r="K22" s="20"/>
      <c r="L22" s="20"/>
      <c r="M22" s="20">
        <f t="shared" si="0"/>
        <v>14844</v>
      </c>
      <c r="N22" s="24">
        <f t="shared" si="1"/>
        <v>15990</v>
      </c>
      <c r="O22" s="25">
        <f t="shared" si="2"/>
        <v>408.21</v>
      </c>
      <c r="P22" s="26"/>
      <c r="Q22" s="26">
        <v>150</v>
      </c>
      <c r="R22" s="29">
        <f t="shared" si="3"/>
        <v>15431.79</v>
      </c>
      <c r="S22" s="25">
        <f t="shared" si="4"/>
        <v>141.018</v>
      </c>
      <c r="T22" s="27">
        <f t="shared" si="5"/>
        <v>-8.9819999999999993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4355</v>
      </c>
      <c r="N23" s="24">
        <f t="shared" si="1"/>
        <v>4355</v>
      </c>
      <c r="O23" s="25">
        <f t="shared" si="2"/>
        <v>119.7625</v>
      </c>
      <c r="P23" s="26"/>
      <c r="Q23" s="26">
        <v>40</v>
      </c>
      <c r="R23" s="29">
        <f t="shared" si="3"/>
        <v>4195.2375000000002</v>
      </c>
      <c r="S23" s="25">
        <f t="shared" si="4"/>
        <v>41.372500000000002</v>
      </c>
      <c r="T23" s="27">
        <f t="shared" si="5"/>
        <v>1.3725000000000023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18195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18195</v>
      </c>
      <c r="N24" s="24">
        <f t="shared" si="1"/>
        <v>19341</v>
      </c>
      <c r="O24" s="25">
        <f t="shared" si="2"/>
        <v>500.36250000000001</v>
      </c>
      <c r="P24" s="26"/>
      <c r="Q24" s="26">
        <v>121</v>
      </c>
      <c r="R24" s="29">
        <f t="shared" si="3"/>
        <v>18719.637500000001</v>
      </c>
      <c r="S24" s="25">
        <f t="shared" si="4"/>
        <v>172.85249999999999</v>
      </c>
      <c r="T24" s="27">
        <f t="shared" si="5"/>
        <v>51.852499999999992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3877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3877</v>
      </c>
      <c r="N25" s="24">
        <f t="shared" si="1"/>
        <v>3877</v>
      </c>
      <c r="O25" s="25">
        <f t="shared" si="2"/>
        <v>106.61750000000001</v>
      </c>
      <c r="P25" s="26"/>
      <c r="Q25" s="26">
        <v>35</v>
      </c>
      <c r="R25" s="29">
        <f t="shared" si="3"/>
        <v>3735.3825000000002</v>
      </c>
      <c r="S25" s="25">
        <f t="shared" si="4"/>
        <v>36.831499999999998</v>
      </c>
      <c r="T25" s="27">
        <f t="shared" si="5"/>
        <v>1.8314999999999984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5965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5965</v>
      </c>
      <c r="N26" s="24">
        <f t="shared" si="1"/>
        <v>8639</v>
      </c>
      <c r="O26" s="25">
        <f t="shared" si="2"/>
        <v>164.03749999999999</v>
      </c>
      <c r="P26" s="26"/>
      <c r="Q26" s="26">
        <v>75</v>
      </c>
      <c r="R26" s="29">
        <f t="shared" si="3"/>
        <v>8399.9624999999996</v>
      </c>
      <c r="S26" s="25">
        <f t="shared" si="4"/>
        <v>56.667499999999997</v>
      </c>
      <c r="T26" s="27">
        <f t="shared" si="5"/>
        <v>-18.332500000000003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7095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7095</v>
      </c>
      <c r="N27" s="40">
        <f t="shared" si="1"/>
        <v>7668</v>
      </c>
      <c r="O27" s="25">
        <f t="shared" si="2"/>
        <v>195.11250000000001</v>
      </c>
      <c r="P27" s="41"/>
      <c r="Q27" s="41">
        <v>100</v>
      </c>
      <c r="R27" s="29">
        <f t="shared" si="3"/>
        <v>7372.8874999999998</v>
      </c>
      <c r="S27" s="42">
        <f t="shared" si="4"/>
        <v>67.402500000000003</v>
      </c>
      <c r="T27" s="43">
        <f t="shared" si="5"/>
        <v>-32.597499999999997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197692</v>
      </c>
      <c r="E28" s="45">
        <f t="shared" si="6"/>
        <v>120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870</v>
      </c>
      <c r="I28" s="45">
        <f t="shared" si="7"/>
        <v>66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210622</v>
      </c>
      <c r="N28" s="45">
        <f t="shared" si="7"/>
        <v>223228</v>
      </c>
      <c r="O28" s="46">
        <f t="shared" si="7"/>
        <v>5792.1050000000005</v>
      </c>
      <c r="P28" s="45">
        <f t="shared" si="7"/>
        <v>0</v>
      </c>
      <c r="Q28" s="45">
        <f t="shared" si="7"/>
        <v>2301</v>
      </c>
      <c r="R28" s="45">
        <f t="shared" si="7"/>
        <v>215134.89499999999</v>
      </c>
      <c r="S28" s="45">
        <f t="shared" si="7"/>
        <v>2000.9089999999999</v>
      </c>
      <c r="T28" s="47">
        <f t="shared" si="7"/>
        <v>-300.09100000000012</v>
      </c>
    </row>
    <row r="29" spans="1:20" ht="15.75" thickBot="1" x14ac:dyDescent="0.3">
      <c r="A29" s="57" t="s">
        <v>45</v>
      </c>
      <c r="B29" s="58"/>
      <c r="C29" s="59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Q21 S21">
    <cfRule type="cellIs" dxfId="991" priority="4" operator="greaterThan">
      <formula>0</formula>
    </cfRule>
  </conditionalFormatting>
  <conditionalFormatting sqref="D23:Q23 S23">
    <cfRule type="cellIs" dxfId="990" priority="3" operator="greaterThan">
      <formula>0</formula>
    </cfRule>
  </conditionalFormatting>
  <conditionalFormatting sqref="D25:Q25 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2021-03-09T17:13:48Z</dcterms:modified>
</cp:coreProperties>
</file>